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2.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Objects="placeholders" codeName="ThisWorkbook" hidePivotFieldList="1"/>
  <mc:AlternateContent xmlns:mc="http://schemas.openxmlformats.org/markup-compatibility/2006">
    <mc:Choice Requires="x15">
      <x15ac:absPath xmlns:x15ac="http://schemas.microsoft.com/office/spreadsheetml/2010/11/ac" url="https://unitednations.sharepoint.com/sites/ECE_FLHD-OC/Shared Documents/General/3-subst/wa-1/stats/jfsq/JQ2022/Replies/Czechia/"/>
    </mc:Choice>
  </mc:AlternateContent>
  <xr:revisionPtr revIDLastSave="3" documentId="8_{D9B392D1-B49E-44FC-87B3-4454ECFB3A75}" xr6:coauthVersionLast="47" xr6:coauthVersionMax="47" xr10:uidLastSave="{288F2C26-1C04-47D1-8954-EF329C82C072}"/>
  <bookViews>
    <workbookView xWindow="28680" yWindow="-120" windowWidth="29040" windowHeight="15720" tabRatio="861" firstSheet="8" activeTab="25" xr2:uid="{00000000-000D-0000-FFFF-FFFF00000000}"/>
  </bookViews>
  <sheets>
    <sheet name="Guidelines" sheetId="81" r:id="rId1"/>
    <sheet name="JFSQ quality report" sheetId="84" r:id="rId2"/>
    <sheet name="Cover" sheetId="55" r:id="rId3"/>
    <sheet name="Removals over bark" sheetId="78" r:id="rId4"/>
    <sheet name="JQ1 Production" sheetId="1" r:id="rId5"/>
    <sheet name="JQ2 Trade" sheetId="2" r:id="rId6"/>
    <sheet name="JQ3 Secondary PP Trade" sheetId="23" r:id="rId7"/>
    <sheet name="ECE-EU Species" sheetId="51" r:id="rId8"/>
    <sheet name="EU1 ExtraEU Trade" sheetId="20" r:id="rId9"/>
    <sheet name="EU2 Removals" sheetId="28" r:id="rId10"/>
    <sheet name="ITTO1-Estimates" sheetId="67" r:id="rId11"/>
    <sheet name="ITTO2-Species" sheetId="68" r:id="rId12"/>
    <sheet name="ITTO3-Miscellaneous" sheetId="69" r:id="rId13"/>
    <sheet name="TS-OB" sheetId="73" state="hidden" r:id="rId14"/>
    <sheet name="TS-JQ1" sheetId="60" state="hidden" r:id="rId15"/>
    <sheet name="TS-JQ2" sheetId="61" state="hidden" r:id="rId16"/>
    <sheet name="TS-JQ3" sheetId="65" state="hidden" r:id="rId17"/>
    <sheet name="TS-ECEEU" sheetId="64" state="hidden" r:id="rId18"/>
    <sheet name="TS-EU1" sheetId="63" state="hidden" r:id="rId19"/>
    <sheet name="TS-EU2" sheetId="62" state="hidden" r:id="rId20"/>
    <sheet name="Annex1 | JQ1-Corres." sheetId="85" r:id="rId21"/>
    <sheet name="Annex2 | JQ2-Corres." sheetId="89" r:id="rId22"/>
    <sheet name="Annex3 | JQ3-Corres." sheetId="90" r:id="rId23"/>
    <sheet name="Annex4 |JQ2-JQ3-Corres." sheetId="88" r:id="rId24"/>
    <sheet name="Conversion factors" sheetId="91" r:id="rId25"/>
    <sheet name="Flatfile" sheetId="83" r:id="rId26"/>
  </sheets>
  <definedNames>
    <definedName name="\C" localSheetId="22">#REF!</definedName>
    <definedName name="\C">#REF!</definedName>
    <definedName name="\P" localSheetId="22">#REF!</definedName>
    <definedName name="\P">#REF!</definedName>
    <definedName name="_xlnm._FilterDatabase" localSheetId="23" hidden="1">'Annex4 |JQ2-JQ3-Corres.'!$A$1:$D$1268</definedName>
    <definedName name="_xlnm._FilterDatabase" localSheetId="25" hidden="1">Flatfile!$B$1:$B$1589</definedName>
    <definedName name="countryName" localSheetId="22">#REF!</definedName>
    <definedName name="countryName">#REF!</definedName>
    <definedName name="exportTable" localSheetId="22">#REF!</definedName>
    <definedName name="exportTable">#REF!</definedName>
    <definedName name="exportValueTable" localSheetId="22">#REF!</definedName>
    <definedName name="exportValueTable">#REF!</definedName>
    <definedName name="importTable" localSheetId="22">#REF!</definedName>
    <definedName name="importTable">#REF!</definedName>
    <definedName name="importValueTable" localSheetId="22">#REF!</definedName>
    <definedName name="importValueTable">#REF!</definedName>
    <definedName name="inuseTable" localSheetId="22">#REF!</definedName>
    <definedName name="inuseTable">#REF!</definedName>
    <definedName name="_xlnm.Print_Area" localSheetId="20">'Annex1 | JQ1-Corres.'!$A$1:$C$88</definedName>
    <definedName name="_xlnm.Print_Area" localSheetId="21">'Annex2 | JQ2-Corres.'!$A$2:$F$89</definedName>
    <definedName name="_xlnm.Print_Area" localSheetId="7">'ECE-EU Species'!$A$2:$AL$47</definedName>
    <definedName name="_xlnm.Print_Area" localSheetId="8">'EU1 ExtraEU Trade'!$A$2:$AV$73</definedName>
    <definedName name="_xlnm.Print_Area" localSheetId="9">'EU2 Removals'!$A$1:$F$38</definedName>
    <definedName name="_xlnm.Print_Area" localSheetId="10">'ITTO1-Estimates'!$A$1:$H$34</definedName>
    <definedName name="_xlnm.Print_Area" localSheetId="11">'ITTO2-Species'!$A$1:$L$58</definedName>
    <definedName name="_xlnm.Print_Area" localSheetId="12">'ITTO3-Miscellaneous'!$A$1:$N$50</definedName>
    <definedName name="_xlnm.Print_Area" localSheetId="4">'JQ1 Production'!$A$1:$O$91</definedName>
    <definedName name="_xlnm.Print_Area" localSheetId="5">'JQ2 Trade'!$A$2:$AS$73</definedName>
    <definedName name="_xlnm.Print_Area" localSheetId="6">'JQ3 Secondary PP Trade'!$A$2:$S$36</definedName>
    <definedName name="PRINT_AREA_MI" localSheetId="22">#REF!</definedName>
    <definedName name="PRINT_AREA_MI">#REF!</definedName>
    <definedName name="_xlnm.Print_Titles" localSheetId="20">'Annex1 | JQ1-Corres.'!$1:$13</definedName>
    <definedName name="_xlnm.Print_Titles" localSheetId="4">'JQ1 Production'!$1:$11</definedName>
    <definedName name="refYear1" localSheetId="22">#REF!</definedName>
    <definedName name="refYear1">#REF!</definedName>
    <definedName name="refYear2" localSheetId="22">#REF!</definedName>
    <definedName name="refYear2">#REF!</definedName>
    <definedName name="returnDate" localSheetId="22">#REF!</definedName>
    <definedName name="returnDate">#REF!</definedName>
    <definedName name="table" localSheetId="22">#REF!</definedName>
    <definedName name="table">#REF!</definedName>
    <definedName name="tableHeader" localSheetId="22">#REF!</definedName>
    <definedName name="tableHeader">#REF!</definedName>
    <definedName name="year" localSheetId="22">#REF!</definedName>
    <definedName name="year">#REF!</definedName>
    <definedName name="Z_E59B5840_EF58_11D3_B672_B1E0953C1B26_.wvu.PrintArea" localSheetId="8" hidden="1">'EU1 ExtraEU Trade'!$A$2:$K$74</definedName>
    <definedName name="Z_E59B5840_EF58_11D3_B672_B1E0953C1B26_.wvu.PrintArea" localSheetId="4" hidden="1">'JQ1 Production'!$A$1:$E$91</definedName>
    <definedName name="Z_E59B5840_EF58_11D3_B672_B1E0953C1B26_.wvu.PrintArea" localSheetId="5" hidden="1">'JQ2 Trade'!$A$2:$K$74</definedName>
    <definedName name="Z_E59B5840_EF58_11D3_B672_B1E0953C1B26_.wvu.PrintTitles" localSheetId="4" hidden="1">'JQ1 Production'!$1:$11</definedName>
    <definedName name="Z_E59B5840_EF58_11D3_B672_B1E0953C1B26_.wvu.Rows" localSheetId="4" hidden="1">'JQ1 Production'!#REF!</definedName>
  </definedNames>
  <calcPr calcId="191029"/>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1" l="1"/>
  <c r="AS34" i="51"/>
  <c r="AR34" i="51"/>
  <c r="AS24" i="51"/>
  <c r="AD49" i="2"/>
  <c r="J136" i="91"/>
  <c r="N46" i="91"/>
  <c r="H45" i="91"/>
  <c r="G45" i="91"/>
  <c r="E45" i="91"/>
  <c r="D45" i="91"/>
  <c r="N43" i="91"/>
  <c r="N42" i="91"/>
  <c r="F39" i="91"/>
  <c r="E39" i="91"/>
  <c r="D39" i="91"/>
  <c r="F38" i="91"/>
  <c r="E38" i="91"/>
  <c r="D38" i="91"/>
  <c r="F34" i="91"/>
  <c r="E34" i="91"/>
  <c r="D34" i="91"/>
  <c r="P27" i="91"/>
  <c r="F26" i="91"/>
  <c r="E26" i="91"/>
  <c r="D26" i="91"/>
  <c r="P25" i="91"/>
  <c r="F24" i="91"/>
  <c r="E24" i="91"/>
  <c r="D24" i="91"/>
  <c r="F21" i="91"/>
  <c r="E21" i="91"/>
  <c r="D21" i="91"/>
  <c r="G1274" i="83" l="1"/>
  <c r="H1274" i="83"/>
  <c r="G1275" i="83"/>
  <c r="H1275" i="83"/>
  <c r="G1276" i="83"/>
  <c r="H1276" i="83"/>
  <c r="G1277" i="83"/>
  <c r="H1277" i="83"/>
  <c r="A1274" i="83"/>
  <c r="C1274" i="83"/>
  <c r="A1275" i="83"/>
  <c r="C1275" i="83"/>
  <c r="A1276" i="83"/>
  <c r="C1276" i="83"/>
  <c r="A1277" i="83"/>
  <c r="C1277" i="83"/>
  <c r="G1240" i="83"/>
  <c r="H1240" i="83"/>
  <c r="G1241" i="83"/>
  <c r="H1241" i="83"/>
  <c r="G1242" i="83"/>
  <c r="H1242" i="83"/>
  <c r="G1243" i="83"/>
  <c r="H1243" i="83"/>
  <c r="G1244" i="83"/>
  <c r="H1244" i="83"/>
  <c r="A1240" i="83"/>
  <c r="C1240" i="83"/>
  <c r="A1241" i="83"/>
  <c r="C1241" i="83"/>
  <c r="A1242" i="83"/>
  <c r="C1242" i="83"/>
  <c r="A1243" i="83"/>
  <c r="C1243" i="83"/>
  <c r="H1222" i="83"/>
  <c r="H1223" i="83"/>
  <c r="G1222" i="83"/>
  <c r="G1223" i="83"/>
  <c r="A1222" i="83"/>
  <c r="C1222" i="83"/>
  <c r="G1206" i="83"/>
  <c r="H1206" i="83"/>
  <c r="G1207" i="83"/>
  <c r="H1207" i="83"/>
  <c r="G1208" i="83"/>
  <c r="H1208" i="83"/>
  <c r="G1209" i="83"/>
  <c r="H1209" i="83"/>
  <c r="A1206" i="83"/>
  <c r="C1206" i="83"/>
  <c r="A1207" i="83"/>
  <c r="C1207" i="83"/>
  <c r="A1208" i="83"/>
  <c r="C1208" i="83"/>
  <c r="A1209" i="83"/>
  <c r="C1209" i="83"/>
  <c r="G1172" i="83"/>
  <c r="H1172" i="83"/>
  <c r="G1173" i="83"/>
  <c r="H1173" i="83"/>
  <c r="G1174" i="83"/>
  <c r="H1174" i="83"/>
  <c r="G1175" i="83"/>
  <c r="H1175" i="83"/>
  <c r="G1176" i="83"/>
  <c r="H1176" i="83"/>
  <c r="G1177" i="83"/>
  <c r="H1177" i="83"/>
  <c r="A1172" i="83"/>
  <c r="C1172" i="83"/>
  <c r="A1173" i="83"/>
  <c r="C1173" i="83"/>
  <c r="A1174" i="83"/>
  <c r="C1174" i="83"/>
  <c r="A1175" i="83"/>
  <c r="C1175" i="83"/>
  <c r="G1154" i="83"/>
  <c r="H1154" i="83"/>
  <c r="G1155" i="83"/>
  <c r="H1155" i="83"/>
  <c r="A1154" i="83"/>
  <c r="C1154" i="83"/>
  <c r="G1138" i="83"/>
  <c r="H1138" i="83"/>
  <c r="G1139" i="83"/>
  <c r="H1139" i="83"/>
  <c r="G1140" i="83"/>
  <c r="H1140" i="83"/>
  <c r="G1141" i="83"/>
  <c r="H1141" i="83"/>
  <c r="A1138" i="83"/>
  <c r="C1138" i="83"/>
  <c r="A1139" i="83"/>
  <c r="C1139" i="83"/>
  <c r="A1140" i="83"/>
  <c r="C1140" i="83"/>
  <c r="A1141" i="83"/>
  <c r="C1141" i="83"/>
  <c r="G1104" i="83"/>
  <c r="H1104" i="83"/>
  <c r="G1105" i="83"/>
  <c r="H1105" i="83"/>
  <c r="G1106" i="83"/>
  <c r="H1106" i="83"/>
  <c r="G1107" i="83"/>
  <c r="H1107" i="83"/>
  <c r="G1108" i="83"/>
  <c r="H1108" i="83"/>
  <c r="A1104" i="83"/>
  <c r="C1104" i="83"/>
  <c r="A1105" i="83"/>
  <c r="C1105" i="83"/>
  <c r="A1106" i="83"/>
  <c r="C1106" i="83"/>
  <c r="A1107" i="83"/>
  <c r="C1107" i="83"/>
  <c r="G1086" i="83"/>
  <c r="H1086" i="83"/>
  <c r="G1087" i="83"/>
  <c r="H1087" i="83"/>
  <c r="G1088" i="83"/>
  <c r="H1088" i="83"/>
  <c r="A1086" i="83"/>
  <c r="C1086" i="83"/>
  <c r="G1070" i="83"/>
  <c r="H1070" i="83"/>
  <c r="G1071" i="83"/>
  <c r="H1071" i="83"/>
  <c r="G1072" i="83"/>
  <c r="H1072" i="83"/>
  <c r="G1073" i="83"/>
  <c r="H1073" i="83"/>
  <c r="A1070" i="83"/>
  <c r="C1070" i="83"/>
  <c r="A1071" i="83"/>
  <c r="C1071" i="83"/>
  <c r="A1072" i="83"/>
  <c r="C1072" i="83"/>
  <c r="A1073" i="83"/>
  <c r="C1073" i="83"/>
  <c r="G1036" i="83"/>
  <c r="H1036" i="83"/>
  <c r="G1037" i="83"/>
  <c r="H1037" i="83"/>
  <c r="G1038" i="83"/>
  <c r="H1038" i="83"/>
  <c r="G1039" i="83"/>
  <c r="H1039" i="83"/>
  <c r="G1040" i="83"/>
  <c r="H1040" i="83"/>
  <c r="A1036" i="83"/>
  <c r="C1036" i="83"/>
  <c r="A1037" i="83"/>
  <c r="C1037" i="83"/>
  <c r="A1038" i="83"/>
  <c r="C1038" i="83"/>
  <c r="A1039" i="83"/>
  <c r="C1039" i="83"/>
  <c r="G1018" i="83"/>
  <c r="H1018" i="83"/>
  <c r="G1019" i="83"/>
  <c r="H1019" i="83"/>
  <c r="A1018" i="83"/>
  <c r="C1018" i="83"/>
  <c r="G1002" i="83"/>
  <c r="H1002" i="83"/>
  <c r="G1003" i="83"/>
  <c r="H1003" i="83"/>
  <c r="G1004" i="83"/>
  <c r="H1004" i="83"/>
  <c r="G1005" i="83"/>
  <c r="H1005" i="83"/>
  <c r="A1002" i="83"/>
  <c r="C1002" i="83"/>
  <c r="A1003" i="83"/>
  <c r="C1003" i="83"/>
  <c r="A1004" i="83"/>
  <c r="C1004" i="83"/>
  <c r="A1005" i="83"/>
  <c r="C1005" i="83"/>
  <c r="G968" i="83"/>
  <c r="H968" i="83"/>
  <c r="G969" i="83"/>
  <c r="H969" i="83"/>
  <c r="G970" i="83"/>
  <c r="H970" i="83"/>
  <c r="G971" i="83"/>
  <c r="H971" i="83"/>
  <c r="G972" i="83"/>
  <c r="H972" i="83"/>
  <c r="A968" i="83"/>
  <c r="C968" i="83"/>
  <c r="A969" i="83"/>
  <c r="C969" i="83"/>
  <c r="A970" i="83"/>
  <c r="C970" i="83"/>
  <c r="A971" i="83"/>
  <c r="C971" i="83"/>
  <c r="G950" i="83"/>
  <c r="H950" i="83"/>
  <c r="G951" i="83"/>
  <c r="H951" i="83"/>
  <c r="A950" i="83"/>
  <c r="C950" i="83"/>
  <c r="G934" i="83"/>
  <c r="H934" i="83"/>
  <c r="G935" i="83"/>
  <c r="H935" i="83"/>
  <c r="G936" i="83"/>
  <c r="H936" i="83"/>
  <c r="G937" i="83"/>
  <c r="H937" i="83"/>
  <c r="A934" i="83"/>
  <c r="C934" i="83"/>
  <c r="A935" i="83"/>
  <c r="C935" i="83"/>
  <c r="A936" i="83"/>
  <c r="C936" i="83"/>
  <c r="A937" i="83"/>
  <c r="C937" i="83"/>
  <c r="G900" i="83"/>
  <c r="H900" i="83"/>
  <c r="G901" i="83"/>
  <c r="H901" i="83"/>
  <c r="G902" i="83"/>
  <c r="H902" i="83"/>
  <c r="G903" i="83"/>
  <c r="H903" i="83"/>
  <c r="G904" i="83"/>
  <c r="H904" i="83"/>
  <c r="A900" i="83"/>
  <c r="C900" i="83"/>
  <c r="A901" i="83"/>
  <c r="C901" i="83"/>
  <c r="A902" i="83"/>
  <c r="C902" i="83"/>
  <c r="A903" i="83"/>
  <c r="C903" i="83"/>
  <c r="G882" i="83"/>
  <c r="H882" i="83"/>
  <c r="G883" i="83"/>
  <c r="H883" i="83"/>
  <c r="A882" i="83"/>
  <c r="C882" i="83"/>
  <c r="G866" i="83"/>
  <c r="H866" i="83"/>
  <c r="G867" i="83"/>
  <c r="H867" i="83"/>
  <c r="G868" i="83"/>
  <c r="H868" i="83"/>
  <c r="G869" i="83"/>
  <c r="H869" i="83"/>
  <c r="A866" i="83"/>
  <c r="C866" i="83"/>
  <c r="A867" i="83"/>
  <c r="C867" i="83"/>
  <c r="A868" i="83"/>
  <c r="C868" i="83"/>
  <c r="A869" i="83"/>
  <c r="C869" i="83"/>
  <c r="G832" i="83"/>
  <c r="H832" i="83"/>
  <c r="G833" i="83"/>
  <c r="H833" i="83"/>
  <c r="G834" i="83"/>
  <c r="H834" i="83"/>
  <c r="G835" i="83"/>
  <c r="H835" i="83"/>
  <c r="G836" i="83"/>
  <c r="H836" i="83"/>
  <c r="A832" i="83"/>
  <c r="C832" i="83"/>
  <c r="A833" i="83"/>
  <c r="C833" i="83"/>
  <c r="A834" i="83"/>
  <c r="C834" i="83"/>
  <c r="A835" i="83"/>
  <c r="C835" i="83"/>
  <c r="G814" i="83"/>
  <c r="H814" i="83"/>
  <c r="G815" i="83"/>
  <c r="H815" i="83"/>
  <c r="A814" i="83"/>
  <c r="C814" i="83"/>
  <c r="G798" i="83"/>
  <c r="H798" i="83"/>
  <c r="G799" i="83"/>
  <c r="H799" i="83"/>
  <c r="G800" i="83"/>
  <c r="H800" i="83"/>
  <c r="G801" i="83"/>
  <c r="H801" i="83"/>
  <c r="A798" i="83"/>
  <c r="C798" i="83"/>
  <c r="A799" i="83"/>
  <c r="C799" i="83"/>
  <c r="A800" i="83"/>
  <c r="C800" i="83"/>
  <c r="A801" i="83"/>
  <c r="C801" i="83"/>
  <c r="G764" i="83"/>
  <c r="H764" i="83"/>
  <c r="G765" i="83"/>
  <c r="H765" i="83"/>
  <c r="G766" i="83"/>
  <c r="H766" i="83"/>
  <c r="G767" i="83"/>
  <c r="H767" i="83"/>
  <c r="G768" i="83"/>
  <c r="H768" i="83"/>
  <c r="A764" i="83"/>
  <c r="C764" i="83"/>
  <c r="A765" i="83"/>
  <c r="C765" i="83"/>
  <c r="A766" i="83"/>
  <c r="C766" i="83"/>
  <c r="A767" i="83"/>
  <c r="C767" i="83"/>
  <c r="G746" i="83"/>
  <c r="H746" i="83"/>
  <c r="G747" i="83"/>
  <c r="H747" i="83"/>
  <c r="A746" i="83"/>
  <c r="C746" i="83"/>
  <c r="G730" i="83"/>
  <c r="H730" i="83"/>
  <c r="G731" i="83"/>
  <c r="H731" i="83"/>
  <c r="G732" i="83"/>
  <c r="H732" i="83"/>
  <c r="G733" i="83"/>
  <c r="H733" i="83"/>
  <c r="A730" i="83"/>
  <c r="C730" i="83"/>
  <c r="A731" i="83"/>
  <c r="C731" i="83"/>
  <c r="A732" i="83"/>
  <c r="C732" i="83"/>
  <c r="A733" i="83"/>
  <c r="C733" i="83"/>
  <c r="G696" i="83"/>
  <c r="H696" i="83"/>
  <c r="G697" i="83"/>
  <c r="H697" i="83"/>
  <c r="G698" i="83"/>
  <c r="H698" i="83"/>
  <c r="G699" i="83"/>
  <c r="H699" i="83"/>
  <c r="G700" i="83"/>
  <c r="H700" i="83"/>
  <c r="A696" i="83"/>
  <c r="C696" i="83"/>
  <c r="A697" i="83"/>
  <c r="C697" i="83"/>
  <c r="A698" i="83"/>
  <c r="C698" i="83"/>
  <c r="A699" i="83"/>
  <c r="C699" i="83"/>
  <c r="G678" i="83"/>
  <c r="H678" i="83"/>
  <c r="G679" i="83"/>
  <c r="H679" i="83"/>
  <c r="A678" i="83"/>
  <c r="C678" i="83"/>
  <c r="G662" i="83"/>
  <c r="H662" i="83"/>
  <c r="G663" i="83"/>
  <c r="H663" i="83"/>
  <c r="G664" i="83"/>
  <c r="H664" i="83"/>
  <c r="G665" i="83"/>
  <c r="H665" i="83"/>
  <c r="A662" i="83"/>
  <c r="C662" i="83"/>
  <c r="A663" i="83"/>
  <c r="C663" i="83"/>
  <c r="A664" i="83"/>
  <c r="C664" i="83"/>
  <c r="A665" i="83"/>
  <c r="C665" i="83"/>
  <c r="G628" i="83"/>
  <c r="H628" i="83"/>
  <c r="G629" i="83"/>
  <c r="H629" i="83"/>
  <c r="G630" i="83"/>
  <c r="H630" i="83"/>
  <c r="G631" i="83"/>
  <c r="H631" i="83"/>
  <c r="A628" i="83"/>
  <c r="C628" i="83"/>
  <c r="A629" i="83"/>
  <c r="C629" i="83"/>
  <c r="A630" i="83"/>
  <c r="C630" i="83"/>
  <c r="A631" i="83"/>
  <c r="C631" i="83"/>
  <c r="G610" i="83"/>
  <c r="H610" i="83"/>
  <c r="G611" i="83"/>
  <c r="H611" i="83"/>
  <c r="A610" i="83"/>
  <c r="C610" i="83"/>
  <c r="G594" i="83"/>
  <c r="H594" i="83"/>
  <c r="G595" i="83"/>
  <c r="H595" i="83"/>
  <c r="G596" i="83"/>
  <c r="H596" i="83"/>
  <c r="G597" i="83"/>
  <c r="H597" i="83"/>
  <c r="A594" i="83"/>
  <c r="C594" i="83"/>
  <c r="A595" i="83"/>
  <c r="C595" i="83"/>
  <c r="A596" i="83"/>
  <c r="C596" i="83"/>
  <c r="A597" i="83"/>
  <c r="C597" i="83"/>
  <c r="A560" i="83"/>
  <c r="C560" i="83"/>
  <c r="G560" i="83"/>
  <c r="H560" i="83"/>
  <c r="A561" i="83"/>
  <c r="C561" i="83"/>
  <c r="G561" i="83"/>
  <c r="H561" i="83"/>
  <c r="A562" i="83"/>
  <c r="C562" i="83"/>
  <c r="G562" i="83"/>
  <c r="H562" i="83"/>
  <c r="A563" i="83"/>
  <c r="C563" i="83"/>
  <c r="G563" i="83"/>
  <c r="H563" i="83"/>
  <c r="A542" i="83"/>
  <c r="C542" i="83"/>
  <c r="G542" i="83"/>
  <c r="H542" i="83"/>
  <c r="G526" i="83"/>
  <c r="H526" i="83"/>
  <c r="G527" i="83"/>
  <c r="H527" i="83"/>
  <c r="G528" i="83"/>
  <c r="H528" i="83"/>
  <c r="G529" i="83"/>
  <c r="H529" i="83"/>
  <c r="A526" i="83"/>
  <c r="C526" i="83"/>
  <c r="A527" i="83"/>
  <c r="C527" i="83"/>
  <c r="A528" i="83"/>
  <c r="C528" i="83"/>
  <c r="A529" i="83"/>
  <c r="C529" i="83"/>
  <c r="G492" i="83"/>
  <c r="H492" i="83"/>
  <c r="G493" i="83"/>
  <c r="H493" i="83"/>
  <c r="G494" i="83"/>
  <c r="H494" i="83"/>
  <c r="G495" i="83"/>
  <c r="H495" i="83"/>
  <c r="G496" i="83"/>
  <c r="H496" i="83"/>
  <c r="A492" i="83"/>
  <c r="C492" i="83"/>
  <c r="A493" i="83"/>
  <c r="C493" i="83"/>
  <c r="A494" i="83"/>
  <c r="C494" i="83"/>
  <c r="A495" i="83"/>
  <c r="C495" i="83"/>
  <c r="G474" i="83"/>
  <c r="H474" i="83"/>
  <c r="G475" i="83"/>
  <c r="H475" i="83"/>
  <c r="A474" i="83"/>
  <c r="C474" i="83"/>
  <c r="G458" i="83"/>
  <c r="H458" i="83"/>
  <c r="G459" i="83"/>
  <c r="H459" i="83"/>
  <c r="G460" i="83"/>
  <c r="H460" i="83"/>
  <c r="G461" i="83"/>
  <c r="H461" i="83"/>
  <c r="A458" i="83"/>
  <c r="C458" i="83"/>
  <c r="A459" i="83"/>
  <c r="C459" i="83"/>
  <c r="A460" i="83"/>
  <c r="C460" i="83"/>
  <c r="A461" i="83"/>
  <c r="C461" i="83"/>
  <c r="G424" i="83"/>
  <c r="H424" i="83"/>
  <c r="G425" i="83"/>
  <c r="H425" i="83"/>
  <c r="G426" i="83"/>
  <c r="H426" i="83"/>
  <c r="G427" i="83"/>
  <c r="H427" i="83"/>
  <c r="G428" i="83"/>
  <c r="H428" i="83"/>
  <c r="A424" i="83"/>
  <c r="C424" i="83"/>
  <c r="A425" i="83"/>
  <c r="C425" i="83"/>
  <c r="A426" i="83"/>
  <c r="C426" i="83"/>
  <c r="A427" i="83"/>
  <c r="C427" i="83"/>
  <c r="G406" i="83"/>
  <c r="H406" i="83"/>
  <c r="G407" i="83"/>
  <c r="H407" i="83"/>
  <c r="A406" i="83"/>
  <c r="C406" i="83"/>
  <c r="G390" i="83"/>
  <c r="H390" i="83"/>
  <c r="G391" i="83"/>
  <c r="H391" i="83"/>
  <c r="G392" i="83"/>
  <c r="H392" i="83"/>
  <c r="G393" i="83"/>
  <c r="H393" i="83"/>
  <c r="A390" i="83"/>
  <c r="C390" i="83"/>
  <c r="A391" i="83"/>
  <c r="C391" i="83"/>
  <c r="A392" i="83"/>
  <c r="C392" i="83"/>
  <c r="A393" i="83"/>
  <c r="C393" i="83"/>
  <c r="G356" i="83"/>
  <c r="H356" i="83"/>
  <c r="G357" i="83"/>
  <c r="H357" i="83"/>
  <c r="G358" i="83"/>
  <c r="H358" i="83"/>
  <c r="G359" i="83"/>
  <c r="H359" i="83"/>
  <c r="G360" i="83"/>
  <c r="H360" i="83"/>
  <c r="A356" i="83"/>
  <c r="C356" i="83"/>
  <c r="A357" i="83"/>
  <c r="C357" i="83"/>
  <c r="A358" i="83"/>
  <c r="C358" i="83"/>
  <c r="A359" i="83"/>
  <c r="C359" i="83"/>
  <c r="A338" i="83"/>
  <c r="C338" i="83"/>
  <c r="G338" i="83"/>
  <c r="H338" i="83"/>
  <c r="G322" i="83"/>
  <c r="H322" i="83"/>
  <c r="G323" i="83"/>
  <c r="H323" i="83"/>
  <c r="G324" i="83"/>
  <c r="H324" i="83"/>
  <c r="G325" i="83"/>
  <c r="H325" i="83"/>
  <c r="A322" i="83"/>
  <c r="C322" i="83"/>
  <c r="A323" i="83"/>
  <c r="C323" i="83"/>
  <c r="A324" i="83"/>
  <c r="C324" i="83"/>
  <c r="A325" i="83"/>
  <c r="C325" i="83"/>
  <c r="G288" i="83"/>
  <c r="H288" i="83"/>
  <c r="G289" i="83"/>
  <c r="H289" i="83"/>
  <c r="G290" i="83"/>
  <c r="H290" i="83"/>
  <c r="G291" i="83"/>
  <c r="H291" i="83"/>
  <c r="G292" i="83"/>
  <c r="H292" i="83"/>
  <c r="A288" i="83"/>
  <c r="C288" i="83"/>
  <c r="A289" i="83"/>
  <c r="C289" i="83"/>
  <c r="A290" i="83"/>
  <c r="C290" i="83"/>
  <c r="A291" i="83"/>
  <c r="C291" i="83"/>
  <c r="A270" i="83"/>
  <c r="C270" i="83"/>
  <c r="G270" i="83"/>
  <c r="H270" i="83"/>
  <c r="G254" i="83"/>
  <c r="H254" i="83"/>
  <c r="G255" i="83"/>
  <c r="H255" i="83"/>
  <c r="G256" i="83"/>
  <c r="H256" i="83"/>
  <c r="G257" i="83"/>
  <c r="H257" i="83"/>
  <c r="G258" i="83"/>
  <c r="H258" i="83"/>
  <c r="A254" i="83"/>
  <c r="C254" i="83"/>
  <c r="A255" i="83"/>
  <c r="C255" i="83"/>
  <c r="A256" i="83"/>
  <c r="C256" i="83"/>
  <c r="A257" i="83"/>
  <c r="C257" i="83"/>
  <c r="G220" i="83"/>
  <c r="H220" i="83"/>
  <c r="G221" i="83"/>
  <c r="H221" i="83"/>
  <c r="G222" i="83"/>
  <c r="H222" i="83"/>
  <c r="G223" i="83"/>
  <c r="H223" i="83"/>
  <c r="A220" i="83"/>
  <c r="C220" i="83"/>
  <c r="A221" i="83"/>
  <c r="C221" i="83"/>
  <c r="A222" i="83"/>
  <c r="C222" i="83"/>
  <c r="A223" i="83"/>
  <c r="C223" i="83"/>
  <c r="A224" i="83"/>
  <c r="C224" i="83"/>
  <c r="G202" i="83"/>
  <c r="H202" i="83"/>
  <c r="A202" i="83"/>
  <c r="C202" i="83"/>
  <c r="AS75" i="2"/>
  <c r="AS76" i="2"/>
  <c r="AS77" i="2"/>
  <c r="AS78" i="2"/>
  <c r="AS51" i="2"/>
  <c r="AS52" i="2"/>
  <c r="AS53" i="2"/>
  <c r="AS54" i="2"/>
  <c r="AS55" i="2"/>
  <c r="AS56" i="2"/>
  <c r="AS57" i="2"/>
  <c r="AS58" i="2"/>
  <c r="AS59" i="2"/>
  <c r="AS60" i="2"/>
  <c r="AS61" i="2"/>
  <c r="AS62" i="2"/>
  <c r="AS63" i="2"/>
  <c r="AS64" i="2"/>
  <c r="AS65" i="2"/>
  <c r="AS66" i="2"/>
  <c r="AS67" i="2"/>
  <c r="AS68" i="2"/>
  <c r="AS69" i="2"/>
  <c r="AS70" i="2"/>
  <c r="AS71" i="2"/>
  <c r="AS72" i="2"/>
  <c r="AS73" i="2"/>
  <c r="AS74" i="2"/>
  <c r="AS32" i="2"/>
  <c r="AS33" i="2"/>
  <c r="AS34" i="2"/>
  <c r="AS35" i="2"/>
  <c r="AS36" i="2"/>
  <c r="AS37" i="2"/>
  <c r="AS38" i="2"/>
  <c r="AS39" i="2"/>
  <c r="AS40" i="2"/>
  <c r="AS41" i="2"/>
  <c r="AS42" i="2"/>
  <c r="AS43" i="2"/>
  <c r="AS44" i="2"/>
  <c r="AS45" i="2"/>
  <c r="AS46" i="2"/>
  <c r="AS47" i="2"/>
  <c r="AS48" i="2"/>
  <c r="AS49" i="2"/>
  <c r="AS50" i="2"/>
  <c r="AS27" i="2"/>
  <c r="AS28" i="2"/>
  <c r="AS29" i="2"/>
  <c r="AS30" i="2"/>
  <c r="AS31" i="2"/>
  <c r="AS26" i="2"/>
  <c r="AS25" i="2"/>
  <c r="AS24" i="2"/>
  <c r="AS22" i="2"/>
  <c r="AS23" i="2"/>
  <c r="AS21" i="2"/>
  <c r="AS20" i="2"/>
  <c r="AS19" i="2"/>
  <c r="AS13" i="2"/>
  <c r="AS14" i="2"/>
  <c r="AS15" i="2"/>
  <c r="AS16" i="2"/>
  <c r="AS17" i="2"/>
  <c r="AS18" i="2"/>
  <c r="AS12" i="2"/>
  <c r="AS11" i="2"/>
  <c r="AR75" i="2"/>
  <c r="AR76" i="2"/>
  <c r="AR77" i="2"/>
  <c r="AR78" i="2"/>
  <c r="G186" i="83" l="1"/>
  <c r="H186" i="83"/>
  <c r="G187" i="83"/>
  <c r="H187" i="83"/>
  <c r="G188" i="83"/>
  <c r="H188" i="83"/>
  <c r="G189" i="83"/>
  <c r="H189" i="83"/>
  <c r="A186" i="83"/>
  <c r="C186" i="83"/>
  <c r="A187" i="83"/>
  <c r="C187" i="83"/>
  <c r="A188" i="83"/>
  <c r="C188" i="83"/>
  <c r="A189" i="83"/>
  <c r="C189" i="83"/>
  <c r="G152" i="83"/>
  <c r="H152" i="83"/>
  <c r="G153" i="83"/>
  <c r="H153" i="83"/>
  <c r="G154" i="83"/>
  <c r="H154" i="83"/>
  <c r="G155" i="83"/>
  <c r="H155" i="83"/>
  <c r="C152" i="83"/>
  <c r="C153" i="83"/>
  <c r="C154" i="83"/>
  <c r="C155" i="83"/>
  <c r="A152" i="83"/>
  <c r="A153" i="83"/>
  <c r="A154" i="83"/>
  <c r="A155" i="83"/>
  <c r="C134" i="83"/>
  <c r="A134" i="83"/>
  <c r="G134" i="83"/>
  <c r="H134" i="83"/>
  <c r="H109" i="83"/>
  <c r="H110" i="83"/>
  <c r="H111" i="83"/>
  <c r="H112" i="83"/>
  <c r="G109" i="83"/>
  <c r="G110" i="83"/>
  <c r="G111" i="83"/>
  <c r="G112" i="83"/>
  <c r="C109" i="83"/>
  <c r="C110" i="83"/>
  <c r="C111" i="83"/>
  <c r="C112" i="83"/>
  <c r="A109" i="83"/>
  <c r="A110" i="83"/>
  <c r="A111" i="83"/>
  <c r="A112" i="83"/>
  <c r="A113" i="83"/>
  <c r="H75" i="83"/>
  <c r="H76" i="83"/>
  <c r="H77" i="83"/>
  <c r="H78" i="83"/>
  <c r="H79" i="83"/>
  <c r="H57" i="83"/>
  <c r="H58" i="83"/>
  <c r="G75" i="83"/>
  <c r="G76" i="83"/>
  <c r="G77" i="83"/>
  <c r="G78" i="83"/>
  <c r="G79" i="83"/>
  <c r="C76" i="83"/>
  <c r="C77" i="83"/>
  <c r="C78" i="83"/>
  <c r="C75" i="83"/>
  <c r="A75" i="83"/>
  <c r="A76" i="83"/>
  <c r="A77" i="83"/>
  <c r="A78" i="83"/>
  <c r="G57" i="83"/>
  <c r="C57" i="83"/>
  <c r="A57" i="83"/>
  <c r="U13" i="1"/>
  <c r="T13" i="1"/>
  <c r="U12" i="1"/>
  <c r="T12" i="1"/>
  <c r="O48" i="1" l="1"/>
  <c r="N48" i="1"/>
  <c r="E81" i="2" l="1"/>
  <c r="F81" i="2"/>
  <c r="G81" i="2"/>
  <c r="H81" i="2"/>
  <c r="I81" i="2"/>
  <c r="J81" i="2"/>
  <c r="K81" i="2"/>
  <c r="D81" i="2"/>
  <c r="E92" i="1"/>
  <c r="D92" i="1"/>
  <c r="BC75" i="20"/>
  <c r="BD75" i="20"/>
  <c r="BE75" i="20"/>
  <c r="BF75" i="20"/>
  <c r="BI75" i="20" s="1"/>
  <c r="BC76" i="20"/>
  <c r="BD76" i="20"/>
  <c r="BE76" i="20"/>
  <c r="BF76" i="20"/>
  <c r="BI76" i="20" s="1"/>
  <c r="BC77" i="20"/>
  <c r="BD77" i="20"/>
  <c r="BE77" i="20"/>
  <c r="BF77" i="20"/>
  <c r="BI77" i="20" s="1"/>
  <c r="BC78" i="20"/>
  <c r="BD78" i="20"/>
  <c r="BE78" i="20"/>
  <c r="BF78" i="20"/>
  <c r="BI78" i="20" s="1"/>
  <c r="AP75" i="20"/>
  <c r="AQ75" i="20"/>
  <c r="AR75" i="20"/>
  <c r="AS75" i="20"/>
  <c r="AT75" i="20"/>
  <c r="AU75" i="20"/>
  <c r="AV75" i="20"/>
  <c r="AO75" i="20"/>
  <c r="AC75" i="20"/>
  <c r="AD75" i="20"/>
  <c r="AE75" i="20"/>
  <c r="AF75" i="20"/>
  <c r="AG75" i="20"/>
  <c r="AH75" i="20"/>
  <c r="AI75" i="20"/>
  <c r="AJ75" i="20"/>
  <c r="AC76" i="20"/>
  <c r="AD76" i="20"/>
  <c r="AE76" i="20"/>
  <c r="AF76" i="20"/>
  <c r="AG76" i="20"/>
  <c r="AH76" i="20"/>
  <c r="AI76" i="20"/>
  <c r="AJ76" i="20"/>
  <c r="AC77" i="20"/>
  <c r="AD77" i="20"/>
  <c r="AE77" i="20"/>
  <c r="AF77" i="20"/>
  <c r="AG77" i="20"/>
  <c r="AH77" i="20"/>
  <c r="AI77" i="20"/>
  <c r="AJ77" i="20"/>
  <c r="AC78" i="20"/>
  <c r="AD78" i="20"/>
  <c r="AE78" i="20"/>
  <c r="AF78" i="20"/>
  <c r="AG78" i="20"/>
  <c r="AH78" i="20"/>
  <c r="AI78" i="20"/>
  <c r="AJ78" i="20"/>
  <c r="E80" i="20"/>
  <c r="F80" i="20"/>
  <c r="G80" i="20"/>
  <c r="H80" i="20"/>
  <c r="I80" i="20"/>
  <c r="J80" i="20"/>
  <c r="K80" i="20"/>
  <c r="D80" i="20"/>
  <c r="BC41" i="20"/>
  <c r="BD41" i="20"/>
  <c r="BE41" i="20"/>
  <c r="BF41" i="20"/>
  <c r="BI41" i="20" s="1"/>
  <c r="BC42" i="20"/>
  <c r="BD42" i="20"/>
  <c r="BE42" i="20"/>
  <c r="BF42" i="20"/>
  <c r="BI42" i="20" s="1"/>
  <c r="BC43" i="20"/>
  <c r="BD43" i="20"/>
  <c r="BE43" i="20"/>
  <c r="BF43" i="20"/>
  <c r="BI43" i="20" s="1"/>
  <c r="BC44" i="20"/>
  <c r="BD44" i="20"/>
  <c r="BE44" i="20"/>
  <c r="BF44" i="20"/>
  <c r="BI44" i="20" s="1"/>
  <c r="AP41" i="20"/>
  <c r="AQ41" i="20"/>
  <c r="AR41" i="20"/>
  <c r="AS41" i="20"/>
  <c r="AT41" i="20"/>
  <c r="AU41" i="20"/>
  <c r="AV41" i="20"/>
  <c r="AO41" i="20"/>
  <c r="AP44" i="20"/>
  <c r="AQ44" i="20"/>
  <c r="AR44" i="20"/>
  <c r="AS44" i="20"/>
  <c r="AT44" i="20"/>
  <c r="AU44" i="20"/>
  <c r="AV44" i="20"/>
  <c r="AO44" i="20"/>
  <c r="AC41" i="20"/>
  <c r="AD41" i="20"/>
  <c r="AE41" i="20"/>
  <c r="AF41" i="20"/>
  <c r="AG41" i="20"/>
  <c r="AH41" i="20"/>
  <c r="AI41" i="20"/>
  <c r="AJ41" i="20"/>
  <c r="AC42" i="20"/>
  <c r="AD42" i="20"/>
  <c r="AE42" i="20"/>
  <c r="AF42" i="20"/>
  <c r="AG42" i="20"/>
  <c r="AH42" i="20"/>
  <c r="AI42" i="20"/>
  <c r="AJ42" i="20"/>
  <c r="AC43" i="20"/>
  <c r="AD43" i="20"/>
  <c r="AE43" i="20"/>
  <c r="AF43" i="20"/>
  <c r="AG43" i="20"/>
  <c r="AH43" i="20"/>
  <c r="AI43" i="20"/>
  <c r="AJ43" i="20"/>
  <c r="AC44" i="20"/>
  <c r="AD44" i="20"/>
  <c r="AE44" i="20"/>
  <c r="AF44" i="20"/>
  <c r="AG44" i="20"/>
  <c r="AH44" i="20"/>
  <c r="AI44" i="20"/>
  <c r="AJ44" i="20"/>
  <c r="BC23" i="20"/>
  <c r="BD23" i="20"/>
  <c r="BE23" i="20"/>
  <c r="BF23" i="20"/>
  <c r="BI23" i="20" s="1"/>
  <c r="AP23" i="20"/>
  <c r="AQ23" i="20"/>
  <c r="AR23" i="20"/>
  <c r="AS23" i="20"/>
  <c r="AT23" i="20"/>
  <c r="AU23" i="20"/>
  <c r="AV23" i="20"/>
  <c r="AO23" i="20"/>
  <c r="AC23" i="20"/>
  <c r="AD23" i="20"/>
  <c r="AE23" i="20"/>
  <c r="AF23" i="20"/>
  <c r="AG23" i="20"/>
  <c r="AH23" i="20"/>
  <c r="AI23" i="20"/>
  <c r="AJ23" i="20"/>
  <c r="BH76" i="20" l="1"/>
  <c r="BH78" i="20"/>
  <c r="BH43" i="20"/>
  <c r="BH23" i="20"/>
  <c r="BH77" i="20"/>
  <c r="BH75" i="20"/>
  <c r="BH41" i="20"/>
  <c r="BH44" i="20"/>
  <c r="BH42" i="20"/>
  <c r="BC78" i="2"/>
  <c r="BB78" i="2"/>
  <c r="BA78" i="2"/>
  <c r="AZ78" i="2"/>
  <c r="BC77" i="2"/>
  <c r="BB77" i="2"/>
  <c r="BA77" i="2"/>
  <c r="AZ77" i="2"/>
  <c r="BC76" i="2"/>
  <c r="BB76" i="2"/>
  <c r="BA76" i="2"/>
  <c r="AZ76" i="2"/>
  <c r="BC75" i="2"/>
  <c r="BB75" i="2"/>
  <c r="BA75" i="2"/>
  <c r="AZ75" i="2"/>
  <c r="AM75" i="2"/>
  <c r="AL75" i="2"/>
  <c r="AK75" i="2"/>
  <c r="AJ75" i="2"/>
  <c r="AI75" i="2"/>
  <c r="AH75" i="2"/>
  <c r="AG75" i="2"/>
  <c r="AF75" i="2"/>
  <c r="BE75" i="2" l="1"/>
  <c r="BE78" i="2"/>
  <c r="BD78" i="2"/>
  <c r="BD77" i="2"/>
  <c r="BD75" i="2"/>
  <c r="BE76" i="2"/>
  <c r="BD76" i="2"/>
  <c r="BE77" i="2"/>
  <c r="AZ41" i="2"/>
  <c r="BA41" i="2"/>
  <c r="BB41" i="2"/>
  <c r="BC41" i="2"/>
  <c r="AZ42" i="2"/>
  <c r="BA42" i="2"/>
  <c r="BB42" i="2"/>
  <c r="BC42" i="2"/>
  <c r="AZ43" i="2"/>
  <c r="BA43" i="2"/>
  <c r="BB43" i="2"/>
  <c r="BC43" i="2"/>
  <c r="AZ44" i="2"/>
  <c r="BA44" i="2"/>
  <c r="BB44" i="2"/>
  <c r="BC44" i="2"/>
  <c r="AR41" i="2"/>
  <c r="AR42" i="2"/>
  <c r="AR43" i="2"/>
  <c r="AR44" i="2"/>
  <c r="AG41" i="2"/>
  <c r="AH41" i="2"/>
  <c r="AI41" i="2"/>
  <c r="AJ41" i="2"/>
  <c r="AK41" i="2"/>
  <c r="AL41" i="2"/>
  <c r="AM41" i="2"/>
  <c r="AF41" i="2"/>
  <c r="AG44" i="2"/>
  <c r="AH44" i="2"/>
  <c r="AI44" i="2"/>
  <c r="AJ44" i="2"/>
  <c r="AK44" i="2"/>
  <c r="AL44" i="2"/>
  <c r="AM44" i="2"/>
  <c r="AF44" i="2"/>
  <c r="AZ23" i="2"/>
  <c r="BA23" i="2"/>
  <c r="BB23" i="2"/>
  <c r="BC23" i="2"/>
  <c r="AR23" i="2"/>
  <c r="AF23" i="2"/>
  <c r="AG23" i="2"/>
  <c r="AH23" i="2"/>
  <c r="AI23" i="2"/>
  <c r="AJ23" i="2"/>
  <c r="AK23" i="2"/>
  <c r="AL23" i="2"/>
  <c r="AM23" i="2"/>
  <c r="BD42" i="2" l="1"/>
  <c r="BE43" i="2"/>
  <c r="BE41" i="2"/>
  <c r="BD23" i="2"/>
  <c r="BD44" i="2"/>
  <c r="BE44" i="2"/>
  <c r="BE42" i="2"/>
  <c r="BE23" i="2"/>
  <c r="BD43" i="2"/>
  <c r="BD41" i="2"/>
  <c r="T11" i="1"/>
  <c r="O87" i="1"/>
  <c r="N87" i="1"/>
  <c r="O53" i="1"/>
  <c r="N53" i="1"/>
  <c r="O56" i="1"/>
  <c r="N56" i="1"/>
  <c r="O35" i="1"/>
  <c r="N35" i="1"/>
  <c r="AL15" i="51"/>
  <c r="AK15" i="51"/>
  <c r="AJ15" i="51"/>
  <c r="AI15" i="51"/>
  <c r="AH15" i="51"/>
  <c r="AG15" i="51"/>
  <c r="AF15" i="51"/>
  <c r="AE15" i="51"/>
  <c r="C10" i="67" l="1"/>
  <c r="Q28" i="28" l="1"/>
  <c r="Q25" i="28"/>
  <c r="Q22" i="28"/>
  <c r="Q21" i="28"/>
  <c r="Q20" i="28"/>
  <c r="Q19" i="28"/>
  <c r="P28" i="28"/>
  <c r="P25" i="28"/>
  <c r="P22" i="28"/>
  <c r="P21" i="28"/>
  <c r="P20" i="28"/>
  <c r="P19" i="28"/>
  <c r="AV69" i="20"/>
  <c r="AU69" i="20"/>
  <c r="AT69" i="20"/>
  <c r="AS69" i="20"/>
  <c r="AR69" i="20"/>
  <c r="AQ69" i="20"/>
  <c r="AP69" i="20"/>
  <c r="AV63" i="20"/>
  <c r="AU63" i="20"/>
  <c r="AT63" i="20"/>
  <c r="AS63" i="20"/>
  <c r="AR63" i="20"/>
  <c r="AQ63" i="20"/>
  <c r="AP63" i="20"/>
  <c r="AV62" i="20"/>
  <c r="AU62" i="20"/>
  <c r="AT62" i="20"/>
  <c r="AS62" i="20"/>
  <c r="AR62" i="20"/>
  <c r="AQ62" i="20"/>
  <c r="AP62" i="20"/>
  <c r="AV58" i="20"/>
  <c r="AU58" i="20"/>
  <c r="AT58" i="20"/>
  <c r="AS58" i="20"/>
  <c r="AR58" i="20"/>
  <c r="AQ58" i="20"/>
  <c r="AP58" i="20"/>
  <c r="AV55" i="20"/>
  <c r="AU55" i="20"/>
  <c r="AT55" i="20"/>
  <c r="AS55" i="20"/>
  <c r="AR55" i="20"/>
  <c r="AQ55" i="20"/>
  <c r="AP55" i="20"/>
  <c r="AV53" i="20"/>
  <c r="AU53" i="20"/>
  <c r="AT53" i="20"/>
  <c r="AS53" i="20"/>
  <c r="AR53" i="20"/>
  <c r="AQ53" i="20"/>
  <c r="AP53" i="20"/>
  <c r="AV51" i="20"/>
  <c r="AU51" i="20"/>
  <c r="AT51" i="20"/>
  <c r="AS51" i="20"/>
  <c r="AR51" i="20"/>
  <c r="AQ51" i="20"/>
  <c r="AP51" i="20"/>
  <c r="AV47" i="20"/>
  <c r="AU47" i="20"/>
  <c r="AT47" i="20"/>
  <c r="AS47" i="20"/>
  <c r="AR47" i="20"/>
  <c r="AQ47" i="20"/>
  <c r="AP47" i="20"/>
  <c r="AV46" i="20"/>
  <c r="AU46" i="20"/>
  <c r="AT46" i="20"/>
  <c r="AS46" i="20"/>
  <c r="AR46" i="20"/>
  <c r="AQ46" i="20"/>
  <c r="AP46" i="20"/>
  <c r="AV40" i="20"/>
  <c r="AU40" i="20"/>
  <c r="AT40" i="20"/>
  <c r="AS40" i="20"/>
  <c r="AR40" i="20"/>
  <c r="AQ40" i="20"/>
  <c r="AP40" i="20"/>
  <c r="AV37" i="20"/>
  <c r="AU37" i="20"/>
  <c r="AT37" i="20"/>
  <c r="AS37" i="20"/>
  <c r="AR37" i="20"/>
  <c r="AQ37" i="20"/>
  <c r="AP37" i="20"/>
  <c r="AV36" i="20"/>
  <c r="AU36" i="20"/>
  <c r="AT36" i="20"/>
  <c r="AS36" i="20"/>
  <c r="AR36" i="20"/>
  <c r="AQ36" i="20"/>
  <c r="AP36" i="20"/>
  <c r="AV35" i="20"/>
  <c r="AU35" i="20"/>
  <c r="AT35" i="20"/>
  <c r="AS35" i="20"/>
  <c r="AR35" i="20"/>
  <c r="AQ35" i="20"/>
  <c r="AP35" i="20"/>
  <c r="AV32" i="20"/>
  <c r="AU32" i="20"/>
  <c r="AT32" i="20"/>
  <c r="AS32" i="20"/>
  <c r="AR32" i="20"/>
  <c r="AQ32" i="20"/>
  <c r="AP32" i="20"/>
  <c r="AV31" i="20"/>
  <c r="AU31" i="20"/>
  <c r="AT31" i="20"/>
  <c r="AS31" i="20"/>
  <c r="AR31" i="20"/>
  <c r="AQ31" i="20"/>
  <c r="AP31" i="20"/>
  <c r="AV28" i="20"/>
  <c r="AU28" i="20"/>
  <c r="AT28" i="20"/>
  <c r="AS28" i="20"/>
  <c r="AR28" i="20"/>
  <c r="AQ28" i="20"/>
  <c r="AP28" i="20"/>
  <c r="AV25" i="20"/>
  <c r="AU25" i="20"/>
  <c r="AT25" i="20"/>
  <c r="AS25" i="20"/>
  <c r="AR25" i="20"/>
  <c r="AQ25" i="20"/>
  <c r="AP25" i="20"/>
  <c r="AV20" i="20"/>
  <c r="AU20" i="20"/>
  <c r="AT20" i="20"/>
  <c r="AS20" i="20"/>
  <c r="AR20" i="20"/>
  <c r="AQ20" i="20"/>
  <c r="AP20" i="20"/>
  <c r="AV18" i="20"/>
  <c r="AU18" i="20"/>
  <c r="AT18" i="20"/>
  <c r="AS18" i="20"/>
  <c r="AR18" i="20"/>
  <c r="AQ18" i="20"/>
  <c r="AP18" i="20"/>
  <c r="AV15" i="20"/>
  <c r="AU15" i="20"/>
  <c r="AT15" i="20"/>
  <c r="AS15" i="20"/>
  <c r="AR15" i="20"/>
  <c r="AQ15" i="20"/>
  <c r="AP15" i="20"/>
  <c r="AV12" i="20"/>
  <c r="AU12" i="20"/>
  <c r="AT12" i="20"/>
  <c r="AS12" i="20"/>
  <c r="AR12" i="20"/>
  <c r="AQ12" i="20"/>
  <c r="AP12" i="20"/>
  <c r="AV11" i="20"/>
  <c r="AU11" i="20"/>
  <c r="AT11" i="20"/>
  <c r="AS11" i="20"/>
  <c r="AR11" i="20"/>
  <c r="AQ11" i="20"/>
  <c r="AP11" i="20"/>
  <c r="AO69" i="20"/>
  <c r="AO63" i="20"/>
  <c r="AO62" i="20"/>
  <c r="AO58" i="20"/>
  <c r="AO53" i="20"/>
  <c r="AO51" i="20"/>
  <c r="AO47" i="20"/>
  <c r="AO37" i="20"/>
  <c r="AO36" i="20"/>
  <c r="AO32" i="20"/>
  <c r="AO28" i="20"/>
  <c r="AO25" i="20"/>
  <c r="AO20" i="20"/>
  <c r="AO15" i="20"/>
  <c r="AO12" i="20"/>
  <c r="AO11" i="20"/>
  <c r="U31" i="23"/>
  <c r="T31" i="23"/>
  <c r="S31" i="23"/>
  <c r="U26" i="23"/>
  <c r="T26" i="23"/>
  <c r="S26" i="23"/>
  <c r="U19" i="23"/>
  <c r="T19" i="23"/>
  <c r="S19" i="23"/>
  <c r="U16" i="23"/>
  <c r="T16" i="23"/>
  <c r="S16" i="23"/>
  <c r="U15" i="23"/>
  <c r="T15" i="23"/>
  <c r="S15" i="23"/>
  <c r="R26" i="23"/>
  <c r="R16" i="23"/>
  <c r="R15" i="23"/>
  <c r="AM69" i="2"/>
  <c r="AL69" i="2"/>
  <c r="AK69" i="2"/>
  <c r="AJ69" i="2"/>
  <c r="AI69" i="2"/>
  <c r="AH69" i="2"/>
  <c r="AG69" i="2"/>
  <c r="AM63" i="2"/>
  <c r="AL63" i="2"/>
  <c r="AK63" i="2"/>
  <c r="AJ63" i="2"/>
  <c r="AI63" i="2"/>
  <c r="AH63" i="2"/>
  <c r="AG63" i="2"/>
  <c r="AM62" i="2"/>
  <c r="AL62" i="2"/>
  <c r="AK62" i="2"/>
  <c r="AJ62" i="2"/>
  <c r="AI62" i="2"/>
  <c r="AH62" i="2"/>
  <c r="AG62" i="2"/>
  <c r="AM58" i="2"/>
  <c r="AL58" i="2"/>
  <c r="AK58" i="2"/>
  <c r="AJ58" i="2"/>
  <c r="AI58" i="2"/>
  <c r="AH58" i="2"/>
  <c r="AG58" i="2"/>
  <c r="AM55" i="2"/>
  <c r="AL55" i="2"/>
  <c r="AK55" i="2"/>
  <c r="AJ55" i="2"/>
  <c r="AI55" i="2"/>
  <c r="AH55" i="2"/>
  <c r="AG55" i="2"/>
  <c r="AM53" i="2"/>
  <c r="AL53" i="2"/>
  <c r="AK53" i="2"/>
  <c r="AJ53" i="2"/>
  <c r="AI53" i="2"/>
  <c r="AH53" i="2"/>
  <c r="AG53" i="2"/>
  <c r="AM51" i="2"/>
  <c r="AL51" i="2"/>
  <c r="AK51" i="2"/>
  <c r="AJ51" i="2"/>
  <c r="AI51" i="2"/>
  <c r="AH51" i="2"/>
  <c r="AG51" i="2"/>
  <c r="AM47" i="2"/>
  <c r="AL47" i="2"/>
  <c r="AK47" i="2"/>
  <c r="AJ47" i="2"/>
  <c r="AI47" i="2"/>
  <c r="AH47" i="2"/>
  <c r="AG47" i="2"/>
  <c r="AM46" i="2"/>
  <c r="AL46" i="2"/>
  <c r="AK46" i="2"/>
  <c r="AJ46" i="2"/>
  <c r="AI46" i="2"/>
  <c r="AH46" i="2"/>
  <c r="AG46" i="2"/>
  <c r="AM40" i="2"/>
  <c r="AL40" i="2"/>
  <c r="AK40" i="2"/>
  <c r="AJ40" i="2"/>
  <c r="AI40" i="2"/>
  <c r="AH40" i="2"/>
  <c r="AG40" i="2"/>
  <c r="AM37" i="2"/>
  <c r="AL37" i="2"/>
  <c r="AK37" i="2"/>
  <c r="AJ37" i="2"/>
  <c r="AI37" i="2"/>
  <c r="AH37" i="2"/>
  <c r="AG37" i="2"/>
  <c r="AM36" i="2"/>
  <c r="AL36" i="2"/>
  <c r="AK36" i="2"/>
  <c r="AJ36" i="2"/>
  <c r="AI36" i="2"/>
  <c r="AH36" i="2"/>
  <c r="AG36" i="2"/>
  <c r="AM35" i="2"/>
  <c r="AL35" i="2"/>
  <c r="AK35" i="2"/>
  <c r="AJ35" i="2"/>
  <c r="AI35" i="2"/>
  <c r="AH35" i="2"/>
  <c r="AG35" i="2"/>
  <c r="AM32" i="2"/>
  <c r="AL32" i="2"/>
  <c r="AK32" i="2"/>
  <c r="AJ32" i="2"/>
  <c r="AI32" i="2"/>
  <c r="AH32" i="2"/>
  <c r="AG32" i="2"/>
  <c r="AM31" i="2"/>
  <c r="AL31" i="2"/>
  <c r="AK31" i="2"/>
  <c r="AJ31" i="2"/>
  <c r="AI31" i="2"/>
  <c r="AH31" i="2"/>
  <c r="AG31" i="2"/>
  <c r="AM28" i="2"/>
  <c r="AL28" i="2"/>
  <c r="AK28" i="2"/>
  <c r="AJ28" i="2"/>
  <c r="AI28" i="2"/>
  <c r="AH28" i="2"/>
  <c r="AG28" i="2"/>
  <c r="AM25" i="2"/>
  <c r="AL25" i="2"/>
  <c r="AK25" i="2"/>
  <c r="AJ25" i="2"/>
  <c r="AI25" i="2"/>
  <c r="AH25" i="2"/>
  <c r="AG25" i="2"/>
  <c r="AM20" i="2"/>
  <c r="AL20" i="2"/>
  <c r="AK20" i="2"/>
  <c r="AJ20" i="2"/>
  <c r="AI20" i="2"/>
  <c r="AH20" i="2"/>
  <c r="AG20" i="2"/>
  <c r="AM18" i="2"/>
  <c r="AL18" i="2"/>
  <c r="AK18" i="2"/>
  <c r="AJ18" i="2"/>
  <c r="AI18" i="2"/>
  <c r="AH18" i="2"/>
  <c r="AG18" i="2"/>
  <c r="AM15" i="2"/>
  <c r="AL15" i="2"/>
  <c r="AK15" i="2"/>
  <c r="AJ15" i="2"/>
  <c r="AI15" i="2"/>
  <c r="AH15" i="2"/>
  <c r="AG15" i="2"/>
  <c r="AM12" i="2"/>
  <c r="AL12" i="2"/>
  <c r="AK12" i="2"/>
  <c r="AJ12" i="2"/>
  <c r="AI12" i="2"/>
  <c r="AH12" i="2"/>
  <c r="AG12" i="2"/>
  <c r="AM11" i="2"/>
  <c r="AL11" i="2"/>
  <c r="AK11" i="2"/>
  <c r="AJ11" i="2"/>
  <c r="AI11" i="2"/>
  <c r="AH11" i="2"/>
  <c r="AG11" i="2"/>
  <c r="AF69" i="2"/>
  <c r="AF63" i="2"/>
  <c r="AF62" i="2"/>
  <c r="AF58" i="2"/>
  <c r="AF53" i="2"/>
  <c r="AF51" i="2"/>
  <c r="AF47" i="2"/>
  <c r="AF37" i="2"/>
  <c r="AF36" i="2"/>
  <c r="AF32" i="2"/>
  <c r="AF28" i="2"/>
  <c r="AF25" i="2"/>
  <c r="AF20" i="2"/>
  <c r="AF15" i="2"/>
  <c r="AF12" i="2"/>
  <c r="AF11" i="2"/>
  <c r="O81" i="1"/>
  <c r="O75" i="1"/>
  <c r="O74" i="1"/>
  <c r="O70" i="1"/>
  <c r="O67" i="1"/>
  <c r="O65" i="1"/>
  <c r="O63" i="1"/>
  <c r="O59" i="1"/>
  <c r="O58" i="1"/>
  <c r="O52" i="1"/>
  <c r="O49" i="1"/>
  <c r="O47" i="1"/>
  <c r="O44" i="1"/>
  <c r="O43" i="1"/>
  <c r="O40" i="1"/>
  <c r="O37" i="1"/>
  <c r="O32" i="1"/>
  <c r="O27" i="1"/>
  <c r="O24" i="1"/>
  <c r="O21" i="1"/>
  <c r="O20" i="1"/>
  <c r="O19" i="1"/>
  <c r="O18" i="1"/>
  <c r="O17" i="1"/>
  <c r="O14" i="1"/>
  <c r="O13" i="1"/>
  <c r="N81" i="1"/>
  <c r="N75" i="1"/>
  <c r="N74" i="1"/>
  <c r="N70" i="1"/>
  <c r="N65" i="1"/>
  <c r="N63" i="1"/>
  <c r="N59" i="1"/>
  <c r="N49" i="1"/>
  <c r="N44" i="1"/>
  <c r="N40" i="1"/>
  <c r="N37" i="1"/>
  <c r="N32" i="1"/>
  <c r="N27" i="1"/>
  <c r="N24" i="1"/>
  <c r="N21" i="1"/>
  <c r="N19" i="1"/>
  <c r="N18" i="1"/>
  <c r="N17" i="1"/>
  <c r="N14" i="1"/>
  <c r="N13" i="1"/>
  <c r="O27" i="78" l="1"/>
  <c r="N27" i="78"/>
  <c r="O24" i="78"/>
  <c r="N24" i="78"/>
  <c r="O21" i="78"/>
  <c r="N21" i="78"/>
  <c r="O19" i="78"/>
  <c r="N19" i="78"/>
  <c r="O18" i="78"/>
  <c r="N18" i="78"/>
  <c r="O17" i="78"/>
  <c r="N17" i="78"/>
  <c r="O14" i="78"/>
  <c r="N14" i="78"/>
  <c r="O13" i="78"/>
  <c r="N13" i="78"/>
  <c r="G1579" i="83" l="1"/>
  <c r="G1580" i="83"/>
  <c r="G1581" i="83"/>
  <c r="G1582" i="83"/>
  <c r="G1583" i="83"/>
  <c r="G1584" i="83"/>
  <c r="G1585" i="83"/>
  <c r="G1586" i="83"/>
  <c r="G1587" i="83"/>
  <c r="G1588" i="83"/>
  <c r="G1589" i="83"/>
  <c r="G1578" i="83"/>
  <c r="G1567" i="83"/>
  <c r="G1568" i="83"/>
  <c r="G1569" i="83"/>
  <c r="G1570" i="83"/>
  <c r="G1571" i="83"/>
  <c r="G1572" i="83"/>
  <c r="G1573" i="83"/>
  <c r="G1574" i="83"/>
  <c r="G1575" i="83"/>
  <c r="G1576" i="83"/>
  <c r="G1577" i="83"/>
  <c r="G1566" i="83"/>
  <c r="G1541" i="83"/>
  <c r="G1542" i="83"/>
  <c r="G1543" i="83"/>
  <c r="G1544" i="83"/>
  <c r="G1545" i="83"/>
  <c r="G1546" i="83"/>
  <c r="G1547" i="83"/>
  <c r="G1548" i="83"/>
  <c r="G1549" i="83"/>
  <c r="G1550" i="83"/>
  <c r="G1551" i="83"/>
  <c r="G1552" i="83"/>
  <c r="G1553" i="83"/>
  <c r="G1554" i="83"/>
  <c r="G1555" i="83"/>
  <c r="G1556" i="83"/>
  <c r="G1557" i="83"/>
  <c r="G1558" i="83"/>
  <c r="G1559" i="83"/>
  <c r="G1560" i="83"/>
  <c r="G1561" i="83"/>
  <c r="G1562" i="83"/>
  <c r="G1563" i="83"/>
  <c r="G1564" i="83"/>
  <c r="G1565" i="83"/>
  <c r="G1540" i="83"/>
  <c r="G1515" i="83"/>
  <c r="G1516" i="83"/>
  <c r="G1517" i="83"/>
  <c r="G1518" i="83"/>
  <c r="G1519" i="83"/>
  <c r="G1520" i="83"/>
  <c r="G1521" i="83"/>
  <c r="G1522" i="83"/>
  <c r="G1523" i="83"/>
  <c r="G1524" i="83"/>
  <c r="G1525" i="83"/>
  <c r="G1526" i="83"/>
  <c r="G1527" i="83"/>
  <c r="G1528" i="83"/>
  <c r="G1529" i="83"/>
  <c r="G1530" i="83"/>
  <c r="G1531" i="83"/>
  <c r="G1532" i="83"/>
  <c r="G1533" i="83"/>
  <c r="G1534" i="83"/>
  <c r="G1535" i="83"/>
  <c r="G1536" i="83"/>
  <c r="G1537" i="83"/>
  <c r="G1538" i="83"/>
  <c r="G1539" i="83"/>
  <c r="G1514" i="83"/>
  <c r="G1489" i="83"/>
  <c r="G1490" i="83"/>
  <c r="G1491" i="83"/>
  <c r="G1492" i="83"/>
  <c r="G1493" i="83"/>
  <c r="G1494" i="83"/>
  <c r="G1495" i="83"/>
  <c r="G1496" i="83"/>
  <c r="G1497" i="83"/>
  <c r="G1498" i="83"/>
  <c r="G1499" i="83"/>
  <c r="G1500" i="83"/>
  <c r="G1501" i="83"/>
  <c r="G1502" i="83"/>
  <c r="G1503" i="83"/>
  <c r="G1504" i="83"/>
  <c r="G1505" i="83"/>
  <c r="G1506" i="83"/>
  <c r="G1507" i="83"/>
  <c r="G1508" i="83"/>
  <c r="G1509" i="83"/>
  <c r="G1510" i="83"/>
  <c r="G1511" i="83"/>
  <c r="G1512" i="83"/>
  <c r="G1513" i="83"/>
  <c r="G1488" i="83"/>
  <c r="G1463" i="83"/>
  <c r="G1464" i="83"/>
  <c r="G1465" i="83"/>
  <c r="G1466" i="83"/>
  <c r="G1467" i="83"/>
  <c r="G1468" i="83"/>
  <c r="G1469" i="83"/>
  <c r="G1470" i="83"/>
  <c r="G1471" i="83"/>
  <c r="G1472" i="83"/>
  <c r="G1473" i="83"/>
  <c r="G1474" i="83"/>
  <c r="G1475" i="83"/>
  <c r="G1476" i="83"/>
  <c r="G1477" i="83"/>
  <c r="G1478" i="83"/>
  <c r="G1479" i="83"/>
  <c r="G1480" i="83"/>
  <c r="G1481" i="83"/>
  <c r="G1482" i="83"/>
  <c r="G1483" i="83"/>
  <c r="G1484" i="83"/>
  <c r="G1485" i="83"/>
  <c r="G1486" i="83"/>
  <c r="G1487" i="83"/>
  <c r="G1462" i="83"/>
  <c r="G1437" i="83"/>
  <c r="G1438" i="83"/>
  <c r="G1439" i="83"/>
  <c r="G1440" i="83"/>
  <c r="G1441" i="83"/>
  <c r="G1442" i="83"/>
  <c r="G1443" i="83"/>
  <c r="G1444" i="83"/>
  <c r="G1445" i="83"/>
  <c r="G1446" i="83"/>
  <c r="G1447" i="83"/>
  <c r="G1448" i="83"/>
  <c r="G1449" i="83"/>
  <c r="G1450" i="83"/>
  <c r="G1451" i="83"/>
  <c r="G1452" i="83"/>
  <c r="G1453" i="83"/>
  <c r="G1454" i="83"/>
  <c r="G1455" i="83"/>
  <c r="G1456" i="83"/>
  <c r="G1457" i="83"/>
  <c r="G1458" i="83"/>
  <c r="G1459" i="83"/>
  <c r="G1460" i="83"/>
  <c r="G1461" i="83"/>
  <c r="G1436" i="83"/>
  <c r="G1411" i="83"/>
  <c r="G1412" i="83"/>
  <c r="G1413" i="83"/>
  <c r="G1414" i="83"/>
  <c r="G1415" i="83"/>
  <c r="G1416" i="83"/>
  <c r="G1417" i="83"/>
  <c r="G1418" i="83"/>
  <c r="G1419" i="83"/>
  <c r="G1420" i="83"/>
  <c r="G1421" i="83"/>
  <c r="G1422" i="83"/>
  <c r="G1423" i="83"/>
  <c r="G1424" i="83"/>
  <c r="G1425" i="83"/>
  <c r="G1426" i="83"/>
  <c r="G1427" i="83"/>
  <c r="G1428" i="83"/>
  <c r="G1429" i="83"/>
  <c r="G1430" i="83"/>
  <c r="G1431" i="83"/>
  <c r="G1432" i="83"/>
  <c r="G1433" i="83"/>
  <c r="G1434" i="83"/>
  <c r="G1435" i="83"/>
  <c r="G1410" i="83"/>
  <c r="G1385" i="83"/>
  <c r="G1386" i="83"/>
  <c r="G1387" i="83"/>
  <c r="G1388" i="83"/>
  <c r="G1389" i="83"/>
  <c r="G1390" i="83"/>
  <c r="G1391" i="83"/>
  <c r="G1392" i="83"/>
  <c r="G1393" i="83"/>
  <c r="G1394" i="83"/>
  <c r="G1395" i="83"/>
  <c r="G1396" i="83"/>
  <c r="G1397" i="83"/>
  <c r="G1398" i="83"/>
  <c r="G1399" i="83"/>
  <c r="G1400" i="83"/>
  <c r="G1401" i="83"/>
  <c r="G1402" i="83"/>
  <c r="G1403" i="83"/>
  <c r="G1404" i="83"/>
  <c r="G1405" i="83"/>
  <c r="G1406" i="83"/>
  <c r="G1407" i="83"/>
  <c r="G1408" i="83"/>
  <c r="G1409" i="83"/>
  <c r="G1384" i="83"/>
  <c r="G1359" i="83"/>
  <c r="G1360" i="83"/>
  <c r="G1361" i="83"/>
  <c r="G1362" i="83"/>
  <c r="G1363" i="83"/>
  <c r="G1364" i="83"/>
  <c r="G1365" i="83"/>
  <c r="G1366" i="83"/>
  <c r="G1367" i="83"/>
  <c r="G1368" i="83"/>
  <c r="G1369" i="83"/>
  <c r="G1370" i="83"/>
  <c r="G1371" i="83"/>
  <c r="G1372" i="83"/>
  <c r="G1373" i="83"/>
  <c r="G1374" i="83"/>
  <c r="G1375" i="83"/>
  <c r="G1376" i="83"/>
  <c r="G1377" i="83"/>
  <c r="G1378" i="83"/>
  <c r="G1379" i="83"/>
  <c r="G1380" i="83"/>
  <c r="G1381" i="83"/>
  <c r="G1382" i="83"/>
  <c r="G1383" i="83"/>
  <c r="G1358" i="83"/>
  <c r="G1339" i="83"/>
  <c r="G1340" i="83"/>
  <c r="G1341" i="83"/>
  <c r="G1342" i="83"/>
  <c r="G1343" i="83"/>
  <c r="G1344" i="83"/>
  <c r="G1345" i="83"/>
  <c r="G1346" i="83"/>
  <c r="G1347" i="83"/>
  <c r="G1348" i="83"/>
  <c r="G1349" i="83"/>
  <c r="G1350" i="83"/>
  <c r="G1351" i="83"/>
  <c r="G1352" i="83"/>
  <c r="G1353" i="83"/>
  <c r="G1354" i="83"/>
  <c r="G1355" i="83"/>
  <c r="G1356" i="83"/>
  <c r="G1357" i="83"/>
  <c r="G1338" i="83"/>
  <c r="G1319" i="83"/>
  <c r="G1320" i="83"/>
  <c r="G1321" i="83"/>
  <c r="G1322" i="83"/>
  <c r="G1323" i="83"/>
  <c r="G1324" i="83"/>
  <c r="G1325" i="83"/>
  <c r="G1326" i="83"/>
  <c r="G1327" i="83"/>
  <c r="G1328" i="83"/>
  <c r="G1329" i="83"/>
  <c r="G1330" i="83"/>
  <c r="G1331" i="83"/>
  <c r="G1332" i="83"/>
  <c r="G1333" i="83"/>
  <c r="G1334" i="83"/>
  <c r="G1335" i="83"/>
  <c r="G1336" i="83"/>
  <c r="G1337" i="83"/>
  <c r="G1318" i="83"/>
  <c r="G1299" i="83"/>
  <c r="G1300" i="83"/>
  <c r="G1301" i="83"/>
  <c r="G1302" i="83"/>
  <c r="G1303" i="83"/>
  <c r="G1304" i="83"/>
  <c r="G1305" i="83"/>
  <c r="G1306" i="83"/>
  <c r="G1307" i="83"/>
  <c r="G1308" i="83"/>
  <c r="G1309" i="83"/>
  <c r="G1310" i="83"/>
  <c r="G1311" i="83"/>
  <c r="G1312" i="83"/>
  <c r="G1313" i="83"/>
  <c r="G1314" i="83"/>
  <c r="G1315" i="83"/>
  <c r="G1316" i="83"/>
  <c r="G1317" i="83"/>
  <c r="G1298" i="83"/>
  <c r="G1279" i="83"/>
  <c r="G1280" i="83"/>
  <c r="G1281" i="83"/>
  <c r="G1282" i="83"/>
  <c r="G1283" i="83"/>
  <c r="G1284" i="83"/>
  <c r="G1285" i="83"/>
  <c r="G1286" i="83"/>
  <c r="G1287" i="83"/>
  <c r="G1288" i="83"/>
  <c r="G1289" i="83"/>
  <c r="G1290" i="83"/>
  <c r="G1291" i="83"/>
  <c r="G1292" i="83"/>
  <c r="G1293" i="83"/>
  <c r="G1294" i="83"/>
  <c r="G1295" i="83"/>
  <c r="G1296" i="83"/>
  <c r="G1297" i="83"/>
  <c r="G1278" i="83"/>
  <c r="G1211" i="83"/>
  <c r="G1212" i="83"/>
  <c r="G1213" i="83"/>
  <c r="G1214" i="83"/>
  <c r="G1215" i="83"/>
  <c r="G1216" i="83"/>
  <c r="G1217" i="83"/>
  <c r="G1218" i="83"/>
  <c r="G1219" i="83"/>
  <c r="G1220" i="83"/>
  <c r="G1221" i="83"/>
  <c r="G1224" i="83"/>
  <c r="G1225" i="83"/>
  <c r="G1226" i="83"/>
  <c r="G1227" i="83"/>
  <c r="G1228" i="83"/>
  <c r="G1229" i="83"/>
  <c r="G1230" i="83"/>
  <c r="G1231" i="83"/>
  <c r="G1232" i="83"/>
  <c r="G1233" i="83"/>
  <c r="G1234" i="83"/>
  <c r="G1235" i="83"/>
  <c r="G1236" i="83"/>
  <c r="G1237" i="83"/>
  <c r="G1238" i="83"/>
  <c r="G1239" i="83"/>
  <c r="G1245" i="83"/>
  <c r="G1246" i="83"/>
  <c r="G1247" i="83"/>
  <c r="G1248" i="83"/>
  <c r="G1249" i="83"/>
  <c r="G1250" i="83"/>
  <c r="G1251" i="83"/>
  <c r="G1252" i="83"/>
  <c r="G1253" i="83"/>
  <c r="G1254" i="83"/>
  <c r="G1255" i="83"/>
  <c r="G1256" i="83"/>
  <c r="G1257" i="83"/>
  <c r="G1258" i="83"/>
  <c r="G1259" i="83"/>
  <c r="G1260" i="83"/>
  <c r="G1261" i="83"/>
  <c r="G1262" i="83"/>
  <c r="G1263" i="83"/>
  <c r="G1264" i="83"/>
  <c r="G1265" i="83"/>
  <c r="G1266" i="83"/>
  <c r="G1267" i="83"/>
  <c r="G1268" i="83"/>
  <c r="G1269" i="83"/>
  <c r="G1270" i="83"/>
  <c r="G1271" i="83"/>
  <c r="G1272" i="83"/>
  <c r="G1273" i="83"/>
  <c r="G1210" i="83"/>
  <c r="G1143" i="83"/>
  <c r="G1144" i="83"/>
  <c r="G1145" i="83"/>
  <c r="G1146" i="83"/>
  <c r="G1147" i="83"/>
  <c r="G1148" i="83"/>
  <c r="G1149" i="83"/>
  <c r="G1150" i="83"/>
  <c r="G1151" i="83"/>
  <c r="G1152" i="83"/>
  <c r="G1153" i="83"/>
  <c r="G1156" i="83"/>
  <c r="G1157" i="83"/>
  <c r="G1158" i="83"/>
  <c r="G1159" i="83"/>
  <c r="G1160" i="83"/>
  <c r="G1161" i="83"/>
  <c r="G1162" i="83"/>
  <c r="G1163" i="83"/>
  <c r="G1164" i="83"/>
  <c r="G1165" i="83"/>
  <c r="G1166" i="83"/>
  <c r="G1167" i="83"/>
  <c r="G1168" i="83"/>
  <c r="G1169" i="83"/>
  <c r="G1170" i="83"/>
  <c r="G1171" i="83"/>
  <c r="G1178" i="83"/>
  <c r="G1179" i="83"/>
  <c r="G1180" i="83"/>
  <c r="G1181" i="83"/>
  <c r="G1182" i="83"/>
  <c r="G1183" i="83"/>
  <c r="G1184" i="83"/>
  <c r="G1185" i="83"/>
  <c r="G1186" i="83"/>
  <c r="G1187" i="83"/>
  <c r="G1188" i="83"/>
  <c r="G1189" i="83"/>
  <c r="G1190" i="83"/>
  <c r="G1191" i="83"/>
  <c r="G1192" i="83"/>
  <c r="G1193" i="83"/>
  <c r="G1194" i="83"/>
  <c r="G1195" i="83"/>
  <c r="G1196" i="83"/>
  <c r="G1197" i="83"/>
  <c r="G1198" i="83"/>
  <c r="G1199" i="83"/>
  <c r="G1200" i="83"/>
  <c r="G1201" i="83"/>
  <c r="G1202" i="83"/>
  <c r="G1203" i="83"/>
  <c r="G1204" i="83"/>
  <c r="G1205" i="83"/>
  <c r="G1142" i="83"/>
  <c r="G1075" i="83"/>
  <c r="G1076" i="83"/>
  <c r="G1077" i="83"/>
  <c r="G1078" i="83"/>
  <c r="G1079" i="83"/>
  <c r="G1080" i="83"/>
  <c r="G1081" i="83"/>
  <c r="G1082" i="83"/>
  <c r="G1083" i="83"/>
  <c r="G1084" i="83"/>
  <c r="G1085" i="83"/>
  <c r="G1089" i="83"/>
  <c r="G1090" i="83"/>
  <c r="G1091" i="83"/>
  <c r="G1092" i="83"/>
  <c r="G1093" i="83"/>
  <c r="G1094" i="83"/>
  <c r="G1095" i="83"/>
  <c r="G1096" i="83"/>
  <c r="G1097" i="83"/>
  <c r="G1098" i="83"/>
  <c r="G1099" i="83"/>
  <c r="G1100" i="83"/>
  <c r="G1101" i="83"/>
  <c r="G1102" i="83"/>
  <c r="G1103" i="83"/>
  <c r="G1109" i="83"/>
  <c r="G1110" i="83"/>
  <c r="G1111" i="83"/>
  <c r="G1112" i="83"/>
  <c r="G1113" i="83"/>
  <c r="G1114" i="83"/>
  <c r="G1115" i="83"/>
  <c r="G1116" i="83"/>
  <c r="G1117" i="83"/>
  <c r="G1118" i="83"/>
  <c r="G1119" i="83"/>
  <c r="G1120" i="83"/>
  <c r="G1121" i="83"/>
  <c r="G1122" i="83"/>
  <c r="G1123" i="83"/>
  <c r="G1124" i="83"/>
  <c r="G1125" i="83"/>
  <c r="G1126" i="83"/>
  <c r="G1127" i="83"/>
  <c r="G1128" i="83"/>
  <c r="G1129" i="83"/>
  <c r="G1130" i="83"/>
  <c r="G1131" i="83"/>
  <c r="G1132" i="83"/>
  <c r="G1133" i="83"/>
  <c r="G1134" i="83"/>
  <c r="G1135" i="83"/>
  <c r="G1136" i="83"/>
  <c r="G1137" i="83"/>
  <c r="G1074" i="83"/>
  <c r="G1007" i="83"/>
  <c r="G1008" i="83"/>
  <c r="G1009" i="83"/>
  <c r="G1010" i="83"/>
  <c r="G1011" i="83"/>
  <c r="G1012" i="83"/>
  <c r="G1013" i="83"/>
  <c r="G1014" i="83"/>
  <c r="G1015" i="83"/>
  <c r="G1016" i="83"/>
  <c r="G1017" i="83"/>
  <c r="G1020" i="83"/>
  <c r="G1021" i="83"/>
  <c r="G1022" i="83"/>
  <c r="G1023" i="83"/>
  <c r="G1024" i="83"/>
  <c r="G1025" i="83"/>
  <c r="G1026" i="83"/>
  <c r="G1027" i="83"/>
  <c r="G1028" i="83"/>
  <c r="G1029" i="83"/>
  <c r="G1030" i="83"/>
  <c r="G1031" i="83"/>
  <c r="G1032" i="83"/>
  <c r="G1033" i="83"/>
  <c r="G1034" i="83"/>
  <c r="G1035" i="83"/>
  <c r="G1041" i="83"/>
  <c r="G1042" i="83"/>
  <c r="G1043" i="83"/>
  <c r="G1044" i="83"/>
  <c r="G1045" i="83"/>
  <c r="G1046" i="83"/>
  <c r="G1047" i="83"/>
  <c r="G1048" i="83"/>
  <c r="G1049" i="83"/>
  <c r="G1050" i="83"/>
  <c r="G1051" i="83"/>
  <c r="G1052" i="83"/>
  <c r="G1053" i="83"/>
  <c r="G1054" i="83"/>
  <c r="G1055" i="83"/>
  <c r="G1056" i="83"/>
  <c r="G1057" i="83"/>
  <c r="G1058" i="83"/>
  <c r="G1059" i="83"/>
  <c r="G1060" i="83"/>
  <c r="G1061" i="83"/>
  <c r="G1062" i="83"/>
  <c r="G1063" i="83"/>
  <c r="G1064" i="83"/>
  <c r="G1065" i="83"/>
  <c r="G1066" i="83"/>
  <c r="G1067" i="83"/>
  <c r="G1068" i="83"/>
  <c r="G1069" i="83"/>
  <c r="G1006" i="83"/>
  <c r="G939" i="83"/>
  <c r="G940" i="83"/>
  <c r="G941" i="83"/>
  <c r="G942" i="83"/>
  <c r="G943" i="83"/>
  <c r="G944" i="83"/>
  <c r="G945" i="83"/>
  <c r="G946" i="83"/>
  <c r="G947" i="83"/>
  <c r="G948" i="83"/>
  <c r="G949" i="83"/>
  <c r="G952" i="83"/>
  <c r="G953" i="83"/>
  <c r="G954" i="83"/>
  <c r="G955" i="83"/>
  <c r="G956" i="83"/>
  <c r="G957" i="83"/>
  <c r="G958" i="83"/>
  <c r="G959" i="83"/>
  <c r="G960" i="83"/>
  <c r="G961" i="83"/>
  <c r="G962" i="83"/>
  <c r="G963" i="83"/>
  <c r="G964" i="83"/>
  <c r="G965" i="83"/>
  <c r="G966" i="83"/>
  <c r="G967" i="83"/>
  <c r="G973" i="83"/>
  <c r="G974" i="83"/>
  <c r="G975" i="83"/>
  <c r="G976" i="83"/>
  <c r="G977" i="83"/>
  <c r="G978" i="83"/>
  <c r="G979" i="83"/>
  <c r="G980" i="83"/>
  <c r="G981" i="83"/>
  <c r="G982" i="83"/>
  <c r="G983" i="83"/>
  <c r="G984" i="83"/>
  <c r="G985" i="83"/>
  <c r="G986" i="83"/>
  <c r="G987" i="83"/>
  <c r="G988" i="83"/>
  <c r="G989" i="83"/>
  <c r="G990" i="83"/>
  <c r="G991" i="83"/>
  <c r="G992" i="83"/>
  <c r="G993" i="83"/>
  <c r="G994" i="83"/>
  <c r="G995" i="83"/>
  <c r="G996" i="83"/>
  <c r="G997" i="83"/>
  <c r="G998" i="83"/>
  <c r="G999" i="83"/>
  <c r="G1000" i="83"/>
  <c r="G1001" i="83"/>
  <c r="G938" i="83"/>
  <c r="G871" i="83"/>
  <c r="G872" i="83"/>
  <c r="G873" i="83"/>
  <c r="G874" i="83"/>
  <c r="G875" i="83"/>
  <c r="G876" i="83"/>
  <c r="G877" i="83"/>
  <c r="G878" i="83"/>
  <c r="G879" i="83"/>
  <c r="G880" i="83"/>
  <c r="G881" i="83"/>
  <c r="G884" i="83"/>
  <c r="G885" i="83"/>
  <c r="G886" i="83"/>
  <c r="G887" i="83"/>
  <c r="G888" i="83"/>
  <c r="G889" i="83"/>
  <c r="G890" i="83"/>
  <c r="G891" i="83"/>
  <c r="G892" i="83"/>
  <c r="G893" i="83"/>
  <c r="G894" i="83"/>
  <c r="G895" i="83"/>
  <c r="G896" i="83"/>
  <c r="G897" i="83"/>
  <c r="G898" i="83"/>
  <c r="G899" i="83"/>
  <c r="G905" i="83"/>
  <c r="G906" i="83"/>
  <c r="G907" i="83"/>
  <c r="G908" i="83"/>
  <c r="G909" i="83"/>
  <c r="G910" i="83"/>
  <c r="G911" i="83"/>
  <c r="G912" i="83"/>
  <c r="G913" i="83"/>
  <c r="G914" i="83"/>
  <c r="G915" i="83"/>
  <c r="G916" i="83"/>
  <c r="G917" i="83"/>
  <c r="G918" i="83"/>
  <c r="G919" i="83"/>
  <c r="G920" i="83"/>
  <c r="G921" i="83"/>
  <c r="G922" i="83"/>
  <c r="G923" i="83"/>
  <c r="G924" i="83"/>
  <c r="G925" i="83"/>
  <c r="G926" i="83"/>
  <c r="G927" i="83"/>
  <c r="G928" i="83"/>
  <c r="G929" i="83"/>
  <c r="G930" i="83"/>
  <c r="G931" i="83"/>
  <c r="G932" i="83"/>
  <c r="G933" i="83"/>
  <c r="G870" i="83"/>
  <c r="G803" i="83"/>
  <c r="G804" i="83"/>
  <c r="G805" i="83"/>
  <c r="G806" i="83"/>
  <c r="G807" i="83"/>
  <c r="G808" i="83"/>
  <c r="G809" i="83"/>
  <c r="G810" i="83"/>
  <c r="G811" i="83"/>
  <c r="G812" i="83"/>
  <c r="G813" i="83"/>
  <c r="G816" i="83"/>
  <c r="G817" i="83"/>
  <c r="G818" i="83"/>
  <c r="G819" i="83"/>
  <c r="G820" i="83"/>
  <c r="G821" i="83"/>
  <c r="G822" i="83"/>
  <c r="G823" i="83"/>
  <c r="G824" i="83"/>
  <c r="G825" i="83"/>
  <c r="G826" i="83"/>
  <c r="G827" i="83"/>
  <c r="G828" i="83"/>
  <c r="G829" i="83"/>
  <c r="G830" i="83"/>
  <c r="G831" i="83"/>
  <c r="G837" i="83"/>
  <c r="G838" i="83"/>
  <c r="G839" i="83"/>
  <c r="G840" i="83"/>
  <c r="G841" i="83"/>
  <c r="G842" i="83"/>
  <c r="G843" i="83"/>
  <c r="G844" i="83"/>
  <c r="G845" i="83"/>
  <c r="G846" i="83"/>
  <c r="G847" i="83"/>
  <c r="G848" i="83"/>
  <c r="G849" i="83"/>
  <c r="G850" i="83"/>
  <c r="G851" i="83"/>
  <c r="G852" i="83"/>
  <c r="G853" i="83"/>
  <c r="G854" i="83"/>
  <c r="G855" i="83"/>
  <c r="G856" i="83"/>
  <c r="G857" i="83"/>
  <c r="G858" i="83"/>
  <c r="G859" i="83"/>
  <c r="G860" i="83"/>
  <c r="G861" i="83"/>
  <c r="G862" i="83"/>
  <c r="G863" i="83"/>
  <c r="G864" i="83"/>
  <c r="G865" i="83"/>
  <c r="G802" i="83"/>
  <c r="G735" i="83"/>
  <c r="G736" i="83"/>
  <c r="G737" i="83"/>
  <c r="G738" i="83"/>
  <c r="G739" i="83"/>
  <c r="G740" i="83"/>
  <c r="G741" i="83"/>
  <c r="G742" i="83"/>
  <c r="G743" i="83"/>
  <c r="G744" i="83"/>
  <c r="G745" i="83"/>
  <c r="G748" i="83"/>
  <c r="G749" i="83"/>
  <c r="G750" i="83"/>
  <c r="G751" i="83"/>
  <c r="G752" i="83"/>
  <c r="G753" i="83"/>
  <c r="G754" i="83"/>
  <c r="G755" i="83"/>
  <c r="G756" i="83"/>
  <c r="G757" i="83"/>
  <c r="G758" i="83"/>
  <c r="G759" i="83"/>
  <c r="G760" i="83"/>
  <c r="G761" i="83"/>
  <c r="G762" i="83"/>
  <c r="G763" i="83"/>
  <c r="G769" i="83"/>
  <c r="G770" i="83"/>
  <c r="G771" i="83"/>
  <c r="G772" i="83"/>
  <c r="G773" i="83"/>
  <c r="G774" i="83"/>
  <c r="G775" i="83"/>
  <c r="G776" i="83"/>
  <c r="G777" i="83"/>
  <c r="G778" i="83"/>
  <c r="G779" i="83"/>
  <c r="G780" i="83"/>
  <c r="G781" i="83"/>
  <c r="G782" i="83"/>
  <c r="G783" i="83"/>
  <c r="G784" i="83"/>
  <c r="G785" i="83"/>
  <c r="G786" i="83"/>
  <c r="G787" i="83"/>
  <c r="G788" i="83"/>
  <c r="G789" i="83"/>
  <c r="G790" i="83"/>
  <c r="G791" i="83"/>
  <c r="G792" i="83"/>
  <c r="G793" i="83"/>
  <c r="G794" i="83"/>
  <c r="G795" i="83"/>
  <c r="G796" i="83"/>
  <c r="G797" i="83"/>
  <c r="G734" i="83"/>
  <c r="G667" i="83"/>
  <c r="G668" i="83"/>
  <c r="G669" i="83"/>
  <c r="G670" i="83"/>
  <c r="G671" i="83"/>
  <c r="G672" i="83"/>
  <c r="G673" i="83"/>
  <c r="G674" i="83"/>
  <c r="G675" i="83"/>
  <c r="G676" i="83"/>
  <c r="G677" i="83"/>
  <c r="G680" i="83"/>
  <c r="G681" i="83"/>
  <c r="G682" i="83"/>
  <c r="G683" i="83"/>
  <c r="G684" i="83"/>
  <c r="G685" i="83"/>
  <c r="G686" i="83"/>
  <c r="G687" i="83"/>
  <c r="G688" i="83"/>
  <c r="G689" i="83"/>
  <c r="G690" i="83"/>
  <c r="G691" i="83"/>
  <c r="G692" i="83"/>
  <c r="G693" i="83"/>
  <c r="G694" i="83"/>
  <c r="G695" i="83"/>
  <c r="G701" i="83"/>
  <c r="G702" i="83"/>
  <c r="G703" i="83"/>
  <c r="G704" i="83"/>
  <c r="G705" i="83"/>
  <c r="G706" i="83"/>
  <c r="G707" i="83"/>
  <c r="G708" i="83"/>
  <c r="G709" i="83"/>
  <c r="G710" i="83"/>
  <c r="G711" i="83"/>
  <c r="G712" i="83"/>
  <c r="G713" i="83"/>
  <c r="G714" i="83"/>
  <c r="G715" i="83"/>
  <c r="G716" i="83"/>
  <c r="G717" i="83"/>
  <c r="G718" i="83"/>
  <c r="G719" i="83"/>
  <c r="G720" i="83"/>
  <c r="G721" i="83"/>
  <c r="G722" i="83"/>
  <c r="G723" i="83"/>
  <c r="G724" i="83"/>
  <c r="G725" i="83"/>
  <c r="G726" i="83"/>
  <c r="G727" i="83"/>
  <c r="G728" i="83"/>
  <c r="G729" i="83"/>
  <c r="G666" i="83"/>
  <c r="G599" i="83"/>
  <c r="G600" i="83"/>
  <c r="G601" i="83"/>
  <c r="G602" i="83"/>
  <c r="G603" i="83"/>
  <c r="G604" i="83"/>
  <c r="G605" i="83"/>
  <c r="G606" i="83"/>
  <c r="G607" i="83"/>
  <c r="G608" i="83"/>
  <c r="G609" i="83"/>
  <c r="G612" i="83"/>
  <c r="G613" i="83"/>
  <c r="G614" i="83"/>
  <c r="G615" i="83"/>
  <c r="G616" i="83"/>
  <c r="G617" i="83"/>
  <c r="G618" i="83"/>
  <c r="G619" i="83"/>
  <c r="G620" i="83"/>
  <c r="G621" i="83"/>
  <c r="G622" i="83"/>
  <c r="G623" i="83"/>
  <c r="G624" i="83"/>
  <c r="G625" i="83"/>
  <c r="G626" i="83"/>
  <c r="G627" i="83"/>
  <c r="G632" i="83"/>
  <c r="G633" i="83"/>
  <c r="G634" i="83"/>
  <c r="G635" i="83"/>
  <c r="G636" i="83"/>
  <c r="G637" i="83"/>
  <c r="G638" i="83"/>
  <c r="G639" i="83"/>
  <c r="G640" i="83"/>
  <c r="G641" i="83"/>
  <c r="G642" i="83"/>
  <c r="G643" i="83"/>
  <c r="G644" i="83"/>
  <c r="G645" i="83"/>
  <c r="G646" i="83"/>
  <c r="G647" i="83"/>
  <c r="G648" i="83"/>
  <c r="G649" i="83"/>
  <c r="G650" i="83"/>
  <c r="G651" i="83"/>
  <c r="G652" i="83"/>
  <c r="G653" i="83"/>
  <c r="G654" i="83"/>
  <c r="G655" i="83"/>
  <c r="G656" i="83"/>
  <c r="G657" i="83"/>
  <c r="G658" i="83"/>
  <c r="G659" i="83"/>
  <c r="G660" i="83"/>
  <c r="G661" i="83"/>
  <c r="G598" i="83"/>
  <c r="G531" i="83"/>
  <c r="G532" i="83"/>
  <c r="G533" i="83"/>
  <c r="G534" i="83"/>
  <c r="G535" i="83"/>
  <c r="G536" i="83"/>
  <c r="G537" i="83"/>
  <c r="G538" i="83"/>
  <c r="G539" i="83"/>
  <c r="G540" i="83"/>
  <c r="G541" i="83"/>
  <c r="G543" i="83"/>
  <c r="G544" i="83"/>
  <c r="G545" i="83"/>
  <c r="G546" i="83"/>
  <c r="G547" i="83"/>
  <c r="G548" i="83"/>
  <c r="G549" i="83"/>
  <c r="G550" i="83"/>
  <c r="G551" i="83"/>
  <c r="G552" i="83"/>
  <c r="G553" i="83"/>
  <c r="G554" i="83"/>
  <c r="G555" i="83"/>
  <c r="G556" i="83"/>
  <c r="G557" i="83"/>
  <c r="G558" i="83"/>
  <c r="G559" i="83"/>
  <c r="G564" i="83"/>
  <c r="G565" i="83"/>
  <c r="G566" i="83"/>
  <c r="G567" i="83"/>
  <c r="G568" i="83"/>
  <c r="G569" i="83"/>
  <c r="G570" i="83"/>
  <c r="G571" i="83"/>
  <c r="G572" i="83"/>
  <c r="G573" i="83"/>
  <c r="G574" i="83"/>
  <c r="G575" i="83"/>
  <c r="G576" i="83"/>
  <c r="G577" i="83"/>
  <c r="G578" i="83"/>
  <c r="G579" i="83"/>
  <c r="G580" i="83"/>
  <c r="G581" i="83"/>
  <c r="G582" i="83"/>
  <c r="G583" i="83"/>
  <c r="G584" i="83"/>
  <c r="G585" i="83"/>
  <c r="G586" i="83"/>
  <c r="G587" i="83"/>
  <c r="G588" i="83"/>
  <c r="G589" i="83"/>
  <c r="G590" i="83"/>
  <c r="G591" i="83"/>
  <c r="G592" i="83"/>
  <c r="G593" i="83"/>
  <c r="G530" i="83"/>
  <c r="G463" i="83"/>
  <c r="G464" i="83"/>
  <c r="G465" i="83"/>
  <c r="G466" i="83"/>
  <c r="G467" i="83"/>
  <c r="G468" i="83"/>
  <c r="G469" i="83"/>
  <c r="G470" i="83"/>
  <c r="G471" i="83"/>
  <c r="G472" i="83"/>
  <c r="G473" i="83"/>
  <c r="G476" i="83"/>
  <c r="G477" i="83"/>
  <c r="G478" i="83"/>
  <c r="G479" i="83"/>
  <c r="G480" i="83"/>
  <c r="G481" i="83"/>
  <c r="G482" i="83"/>
  <c r="G483" i="83"/>
  <c r="G484" i="83"/>
  <c r="G485" i="83"/>
  <c r="G486" i="83"/>
  <c r="G487" i="83"/>
  <c r="G488" i="83"/>
  <c r="G489" i="83"/>
  <c r="G490" i="83"/>
  <c r="G491" i="83"/>
  <c r="G497" i="83"/>
  <c r="G498" i="83"/>
  <c r="G499" i="83"/>
  <c r="G500" i="83"/>
  <c r="G501" i="83"/>
  <c r="G502" i="83"/>
  <c r="G503" i="83"/>
  <c r="G504" i="83"/>
  <c r="G505" i="83"/>
  <c r="G506" i="83"/>
  <c r="G507" i="83"/>
  <c r="G508" i="83"/>
  <c r="G509" i="83"/>
  <c r="G510" i="83"/>
  <c r="G511" i="83"/>
  <c r="G512" i="83"/>
  <c r="G513" i="83"/>
  <c r="G514" i="83"/>
  <c r="G515" i="83"/>
  <c r="G516" i="83"/>
  <c r="G517" i="83"/>
  <c r="G518" i="83"/>
  <c r="G519" i="83"/>
  <c r="G520" i="83"/>
  <c r="G521" i="83"/>
  <c r="G522" i="83"/>
  <c r="G523" i="83"/>
  <c r="G524" i="83"/>
  <c r="G525" i="83"/>
  <c r="G462" i="83"/>
  <c r="G395" i="83"/>
  <c r="G396" i="83"/>
  <c r="G397" i="83"/>
  <c r="G398" i="83"/>
  <c r="G399" i="83"/>
  <c r="G400" i="83"/>
  <c r="G401" i="83"/>
  <c r="G402" i="83"/>
  <c r="G403" i="83"/>
  <c r="G404" i="83"/>
  <c r="G405" i="83"/>
  <c r="G408" i="83"/>
  <c r="G409" i="83"/>
  <c r="G410" i="83"/>
  <c r="G411" i="83"/>
  <c r="G412" i="83"/>
  <c r="G413" i="83"/>
  <c r="G414" i="83"/>
  <c r="G415" i="83"/>
  <c r="G416" i="83"/>
  <c r="G417" i="83"/>
  <c r="G418" i="83"/>
  <c r="G419" i="83"/>
  <c r="G420" i="83"/>
  <c r="G421" i="83"/>
  <c r="G422" i="83"/>
  <c r="G423" i="83"/>
  <c r="G429" i="83"/>
  <c r="G430" i="83"/>
  <c r="G431" i="83"/>
  <c r="G432" i="83"/>
  <c r="G433" i="83"/>
  <c r="G434" i="83"/>
  <c r="G435" i="83"/>
  <c r="G436" i="83"/>
  <c r="G437" i="83"/>
  <c r="G438" i="83"/>
  <c r="G439" i="83"/>
  <c r="G440" i="83"/>
  <c r="G441" i="83"/>
  <c r="G442" i="83"/>
  <c r="G443" i="83"/>
  <c r="G444" i="83"/>
  <c r="G445" i="83"/>
  <c r="G446" i="83"/>
  <c r="G447" i="83"/>
  <c r="G448" i="83"/>
  <c r="G449" i="83"/>
  <c r="G450" i="83"/>
  <c r="G451" i="83"/>
  <c r="G452" i="83"/>
  <c r="G453" i="83"/>
  <c r="G454" i="83"/>
  <c r="G455" i="83"/>
  <c r="G456" i="83"/>
  <c r="G457" i="83"/>
  <c r="G394" i="83"/>
  <c r="G327" i="83"/>
  <c r="G328" i="83"/>
  <c r="G329" i="83"/>
  <c r="G330" i="83"/>
  <c r="G331" i="83"/>
  <c r="G332" i="83"/>
  <c r="G333" i="83"/>
  <c r="G334" i="83"/>
  <c r="G335" i="83"/>
  <c r="G336" i="83"/>
  <c r="G337" i="83"/>
  <c r="G339" i="83"/>
  <c r="G340" i="83"/>
  <c r="G341" i="83"/>
  <c r="G342" i="83"/>
  <c r="G343" i="83"/>
  <c r="G344" i="83"/>
  <c r="G345" i="83"/>
  <c r="G346" i="83"/>
  <c r="G347" i="83"/>
  <c r="G348" i="83"/>
  <c r="G349" i="83"/>
  <c r="G350" i="83"/>
  <c r="G351" i="83"/>
  <c r="G352" i="83"/>
  <c r="G353" i="83"/>
  <c r="G354" i="83"/>
  <c r="G355" i="83"/>
  <c r="G361" i="83"/>
  <c r="G362" i="83"/>
  <c r="G363" i="83"/>
  <c r="G364" i="83"/>
  <c r="G365" i="83"/>
  <c r="G366" i="83"/>
  <c r="G367" i="83"/>
  <c r="G368" i="83"/>
  <c r="G369" i="83"/>
  <c r="G370" i="83"/>
  <c r="G371" i="83"/>
  <c r="G372" i="83"/>
  <c r="G373" i="83"/>
  <c r="G374" i="83"/>
  <c r="G375" i="83"/>
  <c r="G376" i="83"/>
  <c r="G377" i="83"/>
  <c r="G378" i="83"/>
  <c r="G379" i="83"/>
  <c r="G380" i="83"/>
  <c r="G381" i="83"/>
  <c r="G382" i="83"/>
  <c r="G383" i="83"/>
  <c r="G384" i="83"/>
  <c r="G385" i="83"/>
  <c r="G386" i="83"/>
  <c r="G387" i="83"/>
  <c r="G388" i="83"/>
  <c r="G389" i="83"/>
  <c r="G326" i="83"/>
  <c r="G259" i="83"/>
  <c r="G260" i="83"/>
  <c r="G261" i="83"/>
  <c r="G262" i="83"/>
  <c r="G263" i="83"/>
  <c r="G264" i="83"/>
  <c r="G265" i="83"/>
  <c r="G266" i="83"/>
  <c r="G267" i="83"/>
  <c r="G268" i="83"/>
  <c r="G269" i="83"/>
  <c r="G271" i="83"/>
  <c r="G272" i="83"/>
  <c r="G273" i="83"/>
  <c r="G274" i="83"/>
  <c r="G275" i="83"/>
  <c r="G276" i="83"/>
  <c r="G277" i="83"/>
  <c r="G278" i="83"/>
  <c r="G279" i="83"/>
  <c r="G280" i="83"/>
  <c r="G281" i="83"/>
  <c r="G282" i="83"/>
  <c r="G283" i="83"/>
  <c r="G284" i="83"/>
  <c r="G285" i="83"/>
  <c r="G286" i="83"/>
  <c r="G287" i="83"/>
  <c r="G293" i="83"/>
  <c r="G294" i="83"/>
  <c r="G295" i="83"/>
  <c r="G296" i="83"/>
  <c r="G297" i="83"/>
  <c r="G298" i="83"/>
  <c r="G299" i="83"/>
  <c r="G300" i="83"/>
  <c r="G301" i="83"/>
  <c r="G302" i="83"/>
  <c r="G303" i="83"/>
  <c r="G304" i="83"/>
  <c r="G305" i="83"/>
  <c r="G306" i="83"/>
  <c r="G307" i="83"/>
  <c r="G308" i="83"/>
  <c r="G309" i="83"/>
  <c r="G310" i="83"/>
  <c r="G311" i="83"/>
  <c r="G312" i="83"/>
  <c r="G313" i="83"/>
  <c r="G314" i="83"/>
  <c r="G315" i="83"/>
  <c r="G316" i="83"/>
  <c r="G317" i="83"/>
  <c r="G318" i="83"/>
  <c r="G319" i="83"/>
  <c r="G320" i="83"/>
  <c r="G321" i="83"/>
  <c r="G191" i="83"/>
  <c r="G192" i="83"/>
  <c r="G193" i="83"/>
  <c r="G194" i="83"/>
  <c r="G195" i="83"/>
  <c r="G196" i="83"/>
  <c r="G197" i="83"/>
  <c r="G198" i="83"/>
  <c r="G199" i="83"/>
  <c r="G200" i="83"/>
  <c r="G201" i="83"/>
  <c r="G203" i="83"/>
  <c r="G204" i="83"/>
  <c r="G205" i="83"/>
  <c r="G206" i="83"/>
  <c r="G207" i="83"/>
  <c r="G208" i="83"/>
  <c r="G209" i="83"/>
  <c r="G210" i="83"/>
  <c r="G211" i="83"/>
  <c r="G212" i="83"/>
  <c r="G213" i="83"/>
  <c r="G214" i="83"/>
  <c r="G215" i="83"/>
  <c r="G216" i="83"/>
  <c r="G217" i="83"/>
  <c r="G218" i="83"/>
  <c r="G219" i="83"/>
  <c r="G224" i="83"/>
  <c r="G225" i="83"/>
  <c r="G226" i="83"/>
  <c r="G227" i="83"/>
  <c r="G228" i="83"/>
  <c r="G229" i="83"/>
  <c r="G230" i="83"/>
  <c r="G231" i="83"/>
  <c r="G232" i="83"/>
  <c r="G233" i="83"/>
  <c r="G234" i="83"/>
  <c r="G235" i="83"/>
  <c r="G236" i="83"/>
  <c r="G237" i="83"/>
  <c r="G238" i="83"/>
  <c r="G239" i="83"/>
  <c r="G240" i="83"/>
  <c r="G241" i="83"/>
  <c r="G242" i="83"/>
  <c r="G243" i="83"/>
  <c r="G244" i="83"/>
  <c r="G245" i="83"/>
  <c r="G246" i="83"/>
  <c r="G247" i="83"/>
  <c r="G248" i="83"/>
  <c r="G249" i="83"/>
  <c r="G250" i="83"/>
  <c r="G251" i="83"/>
  <c r="G252" i="83"/>
  <c r="G253" i="83"/>
  <c r="G190" i="83"/>
  <c r="G131" i="83"/>
  <c r="G132" i="83"/>
  <c r="G133" i="83"/>
  <c r="G135" i="83"/>
  <c r="G136" i="83"/>
  <c r="G137" i="83"/>
  <c r="G138" i="83"/>
  <c r="G139" i="83"/>
  <c r="G140" i="83"/>
  <c r="G141" i="83"/>
  <c r="G142" i="83"/>
  <c r="G143" i="83"/>
  <c r="G144" i="83"/>
  <c r="G145" i="83"/>
  <c r="G146" i="83"/>
  <c r="G147" i="83"/>
  <c r="G148" i="83"/>
  <c r="G149" i="83"/>
  <c r="G150" i="83"/>
  <c r="G151" i="83"/>
  <c r="G156" i="83"/>
  <c r="G157" i="83"/>
  <c r="G158" i="83"/>
  <c r="G159" i="83"/>
  <c r="G160" i="83"/>
  <c r="G161" i="83"/>
  <c r="G162" i="83"/>
  <c r="G163" i="83"/>
  <c r="G164" i="83"/>
  <c r="G165" i="83"/>
  <c r="G166" i="83"/>
  <c r="G167" i="83"/>
  <c r="G168" i="83"/>
  <c r="G169" i="83"/>
  <c r="G170" i="83"/>
  <c r="G171" i="83"/>
  <c r="G172" i="83"/>
  <c r="G173" i="83"/>
  <c r="G174" i="83"/>
  <c r="G175" i="83"/>
  <c r="G176" i="83"/>
  <c r="G177" i="83"/>
  <c r="G178" i="83"/>
  <c r="G179" i="83"/>
  <c r="G180" i="83"/>
  <c r="G181" i="83"/>
  <c r="G182" i="83"/>
  <c r="G183" i="83"/>
  <c r="G184" i="83"/>
  <c r="G185" i="83"/>
  <c r="G130" i="83"/>
  <c r="G114" i="83"/>
  <c r="G115" i="83"/>
  <c r="G116" i="83"/>
  <c r="G117" i="83"/>
  <c r="G118" i="83"/>
  <c r="G119" i="83"/>
  <c r="G120" i="83"/>
  <c r="G121" i="83"/>
  <c r="G122" i="83"/>
  <c r="G123" i="83"/>
  <c r="G124" i="83"/>
  <c r="G125" i="83"/>
  <c r="G126" i="83"/>
  <c r="G127" i="83"/>
  <c r="G128" i="83"/>
  <c r="G129" i="83"/>
  <c r="G113" i="83"/>
  <c r="G54" i="83"/>
  <c r="G55" i="83"/>
  <c r="G56" i="83"/>
  <c r="G58" i="83"/>
  <c r="G59" i="83"/>
  <c r="G60" i="83"/>
  <c r="G61" i="83"/>
  <c r="G62" i="83"/>
  <c r="G63" i="83"/>
  <c r="G64" i="83"/>
  <c r="G65" i="83"/>
  <c r="G66" i="83"/>
  <c r="G67" i="83"/>
  <c r="G68" i="83"/>
  <c r="G69" i="83"/>
  <c r="G70" i="83"/>
  <c r="G71" i="83"/>
  <c r="G72" i="83"/>
  <c r="G73" i="83"/>
  <c r="G74" i="83"/>
  <c r="G80" i="83"/>
  <c r="G81" i="83"/>
  <c r="G82" i="83"/>
  <c r="G83" i="83"/>
  <c r="G84" i="83"/>
  <c r="G85" i="83"/>
  <c r="G86" i="83"/>
  <c r="G87" i="83"/>
  <c r="G88" i="83"/>
  <c r="G89" i="83"/>
  <c r="G90" i="83"/>
  <c r="G91" i="83"/>
  <c r="G92" i="83"/>
  <c r="G93" i="83"/>
  <c r="G94" i="83"/>
  <c r="G95" i="83"/>
  <c r="G96" i="83"/>
  <c r="G97" i="83"/>
  <c r="G98" i="83"/>
  <c r="G99" i="83"/>
  <c r="G100" i="83"/>
  <c r="G101" i="83"/>
  <c r="G102" i="83"/>
  <c r="G103" i="83"/>
  <c r="G104" i="83"/>
  <c r="G105" i="83"/>
  <c r="G106" i="83"/>
  <c r="G107" i="83"/>
  <c r="G108" i="83"/>
  <c r="G53" i="83"/>
  <c r="G37" i="83"/>
  <c r="G38" i="83"/>
  <c r="G39" i="83"/>
  <c r="G40" i="83"/>
  <c r="G41" i="83"/>
  <c r="G42" i="83"/>
  <c r="G43" i="83"/>
  <c r="G44" i="83"/>
  <c r="G45" i="83"/>
  <c r="G46" i="83"/>
  <c r="G47" i="83"/>
  <c r="G48" i="83"/>
  <c r="G49" i="83"/>
  <c r="G50" i="83"/>
  <c r="G51" i="83"/>
  <c r="G52" i="83"/>
  <c r="G36" i="83"/>
  <c r="G20" i="83"/>
  <c r="G21" i="83"/>
  <c r="G22" i="83"/>
  <c r="G23" i="83"/>
  <c r="G24" i="83"/>
  <c r="G25" i="83"/>
  <c r="G26" i="83"/>
  <c r="G27" i="83"/>
  <c r="G28" i="83"/>
  <c r="G29" i="83"/>
  <c r="G30" i="83"/>
  <c r="G31" i="83"/>
  <c r="G32" i="83"/>
  <c r="G33" i="83"/>
  <c r="G34" i="83"/>
  <c r="G35" i="83"/>
  <c r="G19" i="83"/>
  <c r="G3" i="83"/>
  <c r="G4" i="83"/>
  <c r="G5" i="83"/>
  <c r="G6" i="83"/>
  <c r="G7" i="83"/>
  <c r="G8" i="83"/>
  <c r="G9" i="83"/>
  <c r="G10" i="83"/>
  <c r="G11" i="83"/>
  <c r="G12" i="83"/>
  <c r="G13" i="83"/>
  <c r="G14" i="83"/>
  <c r="G15" i="83"/>
  <c r="G16" i="83"/>
  <c r="G17" i="83"/>
  <c r="G18" i="83"/>
  <c r="G2" i="83"/>
  <c r="BF19" i="51" l="1"/>
  <c r="BE19" i="51"/>
  <c r="BF18" i="51"/>
  <c r="BE18" i="51"/>
  <c r="AC11" i="20" l="1"/>
  <c r="AD11" i="20"/>
  <c r="AE11" i="20"/>
  <c r="AF11" i="20"/>
  <c r="AG11" i="20"/>
  <c r="AH11" i="20"/>
  <c r="AI11" i="20"/>
  <c r="AJ11" i="20"/>
  <c r="AC12" i="20"/>
  <c r="AD12" i="20"/>
  <c r="AE12" i="20"/>
  <c r="AF12" i="20"/>
  <c r="AG12" i="20"/>
  <c r="AH12" i="20"/>
  <c r="AI12" i="20"/>
  <c r="AJ12" i="20"/>
  <c r="AC13" i="20"/>
  <c r="AD13" i="20"/>
  <c r="AE13" i="20"/>
  <c r="AF13" i="20"/>
  <c r="AG13" i="20"/>
  <c r="AH13" i="20"/>
  <c r="AI13" i="20"/>
  <c r="AJ13" i="20"/>
  <c r="AC14" i="20"/>
  <c r="AD14" i="20"/>
  <c r="AE14" i="20"/>
  <c r="AF14" i="20"/>
  <c r="AG14" i="20"/>
  <c r="AH14" i="20"/>
  <c r="AI14" i="20"/>
  <c r="AJ14" i="20"/>
  <c r="AC15" i="20"/>
  <c r="AD15" i="20"/>
  <c r="AE15" i="20"/>
  <c r="AF15" i="20"/>
  <c r="AG15" i="20"/>
  <c r="AH15" i="20"/>
  <c r="AI15" i="20"/>
  <c r="AJ15" i="20"/>
  <c r="AC16" i="20"/>
  <c r="AD16" i="20"/>
  <c r="AE16" i="20"/>
  <c r="AF16" i="20"/>
  <c r="AG16" i="20"/>
  <c r="AH16" i="20"/>
  <c r="AI16" i="20"/>
  <c r="AJ16" i="20"/>
  <c r="AC17" i="20"/>
  <c r="AD17" i="20"/>
  <c r="AE17" i="20"/>
  <c r="AF17" i="20"/>
  <c r="AG17" i="20"/>
  <c r="AH17" i="20"/>
  <c r="AI17" i="20"/>
  <c r="AJ17" i="20"/>
  <c r="AC18" i="20"/>
  <c r="AD18" i="20"/>
  <c r="AE18" i="20"/>
  <c r="AF18" i="20"/>
  <c r="AG18" i="20"/>
  <c r="AH18" i="20"/>
  <c r="AI18" i="20"/>
  <c r="AJ18" i="20"/>
  <c r="AC19" i="20"/>
  <c r="AD19" i="20"/>
  <c r="AE19" i="20"/>
  <c r="AF19" i="20"/>
  <c r="AG19" i="20"/>
  <c r="AH19" i="20"/>
  <c r="AI19" i="20"/>
  <c r="AJ19" i="20"/>
  <c r="AC20" i="20"/>
  <c r="AD20" i="20"/>
  <c r="AE20" i="20"/>
  <c r="AF20" i="20"/>
  <c r="AG20" i="20"/>
  <c r="AH20" i="20"/>
  <c r="AI20" i="20"/>
  <c r="AJ20" i="20"/>
  <c r="AC21" i="20"/>
  <c r="AD21" i="20"/>
  <c r="AE21" i="20"/>
  <c r="AF21" i="20"/>
  <c r="AG21" i="20"/>
  <c r="AH21" i="20"/>
  <c r="AI21" i="20"/>
  <c r="AJ21" i="20"/>
  <c r="AC22" i="20"/>
  <c r="AD22" i="20"/>
  <c r="AE22" i="20"/>
  <c r="AF22" i="20"/>
  <c r="AG22" i="20"/>
  <c r="AH22" i="20"/>
  <c r="AI22" i="20"/>
  <c r="AJ22" i="20"/>
  <c r="AC24" i="20"/>
  <c r="AD24" i="20"/>
  <c r="AE24" i="20"/>
  <c r="AF24" i="20"/>
  <c r="AG24" i="20"/>
  <c r="AH24" i="20"/>
  <c r="AI24" i="20"/>
  <c r="AJ24" i="20"/>
  <c r="AC25" i="20"/>
  <c r="AD25" i="20"/>
  <c r="AE25" i="20"/>
  <c r="AF25" i="20"/>
  <c r="AG25" i="20"/>
  <c r="AH25" i="20"/>
  <c r="AI25" i="20"/>
  <c r="AJ25" i="20"/>
  <c r="AC26" i="20"/>
  <c r="AD26" i="20"/>
  <c r="AE26" i="20"/>
  <c r="AF26" i="20"/>
  <c r="AG26" i="20"/>
  <c r="AH26" i="20"/>
  <c r="AI26" i="20"/>
  <c r="AJ26" i="20"/>
  <c r="AC27" i="20"/>
  <c r="AD27" i="20"/>
  <c r="AE27" i="20"/>
  <c r="AF27" i="20"/>
  <c r="AG27" i="20"/>
  <c r="AH27" i="20"/>
  <c r="AI27" i="20"/>
  <c r="AJ27" i="20"/>
  <c r="AC28" i="20"/>
  <c r="AD28" i="20"/>
  <c r="AE28" i="20"/>
  <c r="AF28" i="20"/>
  <c r="AG28" i="20"/>
  <c r="AH28" i="20"/>
  <c r="AI28" i="20"/>
  <c r="AJ28" i="20"/>
  <c r="AC29" i="20"/>
  <c r="AD29" i="20"/>
  <c r="AE29" i="20"/>
  <c r="AF29" i="20"/>
  <c r="AG29" i="20"/>
  <c r="AH29" i="20"/>
  <c r="AI29" i="20"/>
  <c r="AJ29" i="20"/>
  <c r="AC30" i="20"/>
  <c r="AD30" i="20"/>
  <c r="AE30" i="20"/>
  <c r="AF30" i="20"/>
  <c r="AG30" i="20"/>
  <c r="AH30" i="20"/>
  <c r="AI30" i="20"/>
  <c r="AJ30" i="20"/>
  <c r="AC31" i="20"/>
  <c r="AD31" i="20"/>
  <c r="AE31" i="20"/>
  <c r="AF31" i="20"/>
  <c r="AG31" i="20"/>
  <c r="AH31" i="20"/>
  <c r="AI31" i="20"/>
  <c r="AJ31" i="20"/>
  <c r="AC32" i="20"/>
  <c r="AD32" i="20"/>
  <c r="AE32" i="20"/>
  <c r="AF32" i="20"/>
  <c r="AG32" i="20"/>
  <c r="AH32" i="20"/>
  <c r="AI32" i="20"/>
  <c r="AJ32" i="20"/>
  <c r="AC33" i="20"/>
  <c r="AD33" i="20"/>
  <c r="AE33" i="20"/>
  <c r="AF33" i="20"/>
  <c r="AG33" i="20"/>
  <c r="AH33" i="20"/>
  <c r="AI33" i="20"/>
  <c r="AJ33" i="20"/>
  <c r="AC34" i="20"/>
  <c r="AD34" i="20"/>
  <c r="AE34" i="20"/>
  <c r="AF34" i="20"/>
  <c r="AG34" i="20"/>
  <c r="AH34" i="20"/>
  <c r="AI34" i="20"/>
  <c r="AJ34" i="20"/>
  <c r="AC35" i="20"/>
  <c r="AD35" i="20"/>
  <c r="AE35" i="20"/>
  <c r="AF35" i="20"/>
  <c r="AG35" i="20"/>
  <c r="AH35" i="20"/>
  <c r="AI35" i="20"/>
  <c r="AJ35" i="20"/>
  <c r="AC36" i="20"/>
  <c r="AD36" i="20"/>
  <c r="AE36" i="20"/>
  <c r="AF36" i="20"/>
  <c r="AG36" i="20"/>
  <c r="AH36" i="20"/>
  <c r="AI36" i="20"/>
  <c r="AJ36" i="20"/>
  <c r="AC37" i="20"/>
  <c r="AD37" i="20"/>
  <c r="AE37" i="20"/>
  <c r="AF37" i="20"/>
  <c r="AG37" i="20"/>
  <c r="AH37" i="20"/>
  <c r="AI37" i="20"/>
  <c r="AJ37" i="20"/>
  <c r="AC38" i="20"/>
  <c r="AD38" i="20"/>
  <c r="AE38" i="20"/>
  <c r="AF38" i="20"/>
  <c r="AG38" i="20"/>
  <c r="AH38" i="20"/>
  <c r="AI38" i="20"/>
  <c r="AJ38" i="20"/>
  <c r="AC39" i="20"/>
  <c r="AD39" i="20"/>
  <c r="AE39" i="20"/>
  <c r="AF39" i="20"/>
  <c r="AG39" i="20"/>
  <c r="AH39" i="20"/>
  <c r="AI39" i="20"/>
  <c r="AJ39" i="20"/>
  <c r="AC40" i="20"/>
  <c r="AD40" i="20"/>
  <c r="AE40" i="20"/>
  <c r="AF40" i="20"/>
  <c r="AG40" i="20"/>
  <c r="AH40" i="20"/>
  <c r="AI40" i="20"/>
  <c r="AJ40" i="20"/>
  <c r="AC45" i="20"/>
  <c r="AD45" i="20"/>
  <c r="AE45" i="20"/>
  <c r="AF45" i="20"/>
  <c r="AG45" i="20"/>
  <c r="AH45" i="20"/>
  <c r="AI45" i="20"/>
  <c r="AJ45" i="20"/>
  <c r="AC46" i="20"/>
  <c r="AD46" i="20"/>
  <c r="AE46" i="20"/>
  <c r="AF46" i="20"/>
  <c r="AG46" i="20"/>
  <c r="AH46" i="20"/>
  <c r="AI46" i="20"/>
  <c r="AJ46" i="20"/>
  <c r="AC47" i="20"/>
  <c r="AD47" i="20"/>
  <c r="AE47" i="20"/>
  <c r="AF47" i="20"/>
  <c r="AG47" i="20"/>
  <c r="AH47" i="20"/>
  <c r="AI47" i="20"/>
  <c r="AJ47" i="20"/>
  <c r="AC48" i="20"/>
  <c r="AD48" i="20"/>
  <c r="AE48" i="20"/>
  <c r="AF48" i="20"/>
  <c r="AG48" i="20"/>
  <c r="AH48" i="20"/>
  <c r="AI48" i="20"/>
  <c r="AJ48" i="20"/>
  <c r="AC49" i="20"/>
  <c r="AD49" i="20"/>
  <c r="AE49" i="20"/>
  <c r="AF49" i="20"/>
  <c r="AG49" i="20"/>
  <c r="AH49" i="20"/>
  <c r="AI49" i="20"/>
  <c r="AJ49" i="20"/>
  <c r="AC50" i="20"/>
  <c r="AD50" i="20"/>
  <c r="AE50" i="20"/>
  <c r="AF50" i="20"/>
  <c r="AG50" i="20"/>
  <c r="AH50" i="20"/>
  <c r="AI50" i="20"/>
  <c r="AJ50" i="20"/>
  <c r="AC51" i="20"/>
  <c r="AD51" i="20"/>
  <c r="AE51" i="20"/>
  <c r="AF51" i="20"/>
  <c r="AG51" i="20"/>
  <c r="AH51" i="20"/>
  <c r="AI51" i="20"/>
  <c r="AJ51" i="20"/>
  <c r="AC52" i="20"/>
  <c r="AD52" i="20"/>
  <c r="AE52" i="20"/>
  <c r="AF52" i="20"/>
  <c r="AG52" i="20"/>
  <c r="AH52" i="20"/>
  <c r="AI52" i="20"/>
  <c r="AJ52" i="20"/>
  <c r="AC53" i="20"/>
  <c r="AD53" i="20"/>
  <c r="AE53" i="20"/>
  <c r="AF53" i="20"/>
  <c r="AG53" i="20"/>
  <c r="AH53" i="20"/>
  <c r="AI53" i="20"/>
  <c r="AJ53" i="20"/>
  <c r="AC54" i="20"/>
  <c r="AD54" i="20"/>
  <c r="AE54" i="20"/>
  <c r="AF54" i="20"/>
  <c r="AG54" i="20"/>
  <c r="AH54" i="20"/>
  <c r="AI54" i="20"/>
  <c r="AJ54" i="20"/>
  <c r="AC55" i="20"/>
  <c r="AD55" i="20"/>
  <c r="AE55" i="20"/>
  <c r="AF55" i="20"/>
  <c r="AG55" i="20"/>
  <c r="AH55" i="20"/>
  <c r="AI55" i="20"/>
  <c r="AJ55" i="20"/>
  <c r="AC56" i="20"/>
  <c r="AD56" i="20"/>
  <c r="AE56" i="20"/>
  <c r="AF56" i="20"/>
  <c r="AG56" i="20"/>
  <c r="AH56" i="20"/>
  <c r="AI56" i="20"/>
  <c r="AJ56" i="20"/>
  <c r="AC57" i="20"/>
  <c r="AD57" i="20"/>
  <c r="AE57" i="20"/>
  <c r="AF57" i="20"/>
  <c r="AG57" i="20"/>
  <c r="AH57" i="20"/>
  <c r="AI57" i="20"/>
  <c r="AJ57" i="20"/>
  <c r="AC58" i="20"/>
  <c r="AD58" i="20"/>
  <c r="AE58" i="20"/>
  <c r="AF58" i="20"/>
  <c r="AG58" i="20"/>
  <c r="AH58" i="20"/>
  <c r="AI58" i="20"/>
  <c r="AJ58" i="20"/>
  <c r="AC59" i="20"/>
  <c r="AD59" i="20"/>
  <c r="AE59" i="20"/>
  <c r="AF59" i="20"/>
  <c r="AG59" i="20"/>
  <c r="AH59" i="20"/>
  <c r="AI59" i="20"/>
  <c r="AJ59" i="20"/>
  <c r="AC60" i="20"/>
  <c r="AD60" i="20"/>
  <c r="AE60" i="20"/>
  <c r="AF60" i="20"/>
  <c r="AG60" i="20"/>
  <c r="AH60" i="20"/>
  <c r="AI60" i="20"/>
  <c r="AJ60" i="20"/>
  <c r="AC61" i="20"/>
  <c r="AD61" i="20"/>
  <c r="AE61" i="20"/>
  <c r="AF61" i="20"/>
  <c r="AG61" i="20"/>
  <c r="AH61" i="20"/>
  <c r="AI61" i="20"/>
  <c r="AJ61" i="20"/>
  <c r="AC62" i="20"/>
  <c r="AD62" i="20"/>
  <c r="AE62" i="20"/>
  <c r="AF62" i="20"/>
  <c r="AG62" i="20"/>
  <c r="AH62" i="20"/>
  <c r="AI62" i="20"/>
  <c r="AJ62" i="20"/>
  <c r="AC63" i="20"/>
  <c r="AD63" i="20"/>
  <c r="AE63" i="20"/>
  <c r="AF63" i="20"/>
  <c r="AG63" i="20"/>
  <c r="AH63" i="20"/>
  <c r="AI63" i="20"/>
  <c r="AJ63" i="20"/>
  <c r="AC64" i="20"/>
  <c r="AD64" i="20"/>
  <c r="AE64" i="20"/>
  <c r="AF64" i="20"/>
  <c r="AG64" i="20"/>
  <c r="AH64" i="20"/>
  <c r="AI64" i="20"/>
  <c r="AJ64" i="20"/>
  <c r="AC65" i="20"/>
  <c r="AD65" i="20"/>
  <c r="AE65" i="20"/>
  <c r="AF65" i="20"/>
  <c r="AG65" i="20"/>
  <c r="AH65" i="20"/>
  <c r="AI65" i="20"/>
  <c r="AJ65" i="20"/>
  <c r="AC66" i="20"/>
  <c r="AD66" i="20"/>
  <c r="AE66" i="20"/>
  <c r="AF66" i="20"/>
  <c r="AG66" i="20"/>
  <c r="AH66" i="20"/>
  <c r="AI66" i="20"/>
  <c r="AJ66" i="20"/>
  <c r="AC67" i="20"/>
  <c r="AD67" i="20"/>
  <c r="AE67" i="20"/>
  <c r="AF67" i="20"/>
  <c r="AG67" i="20"/>
  <c r="AH67" i="20"/>
  <c r="AI67" i="20"/>
  <c r="AJ67" i="20"/>
  <c r="AC68" i="20"/>
  <c r="AD68" i="20"/>
  <c r="AE68" i="20"/>
  <c r="AF68" i="20"/>
  <c r="AG68" i="20"/>
  <c r="AH68" i="20"/>
  <c r="AI68" i="20"/>
  <c r="AJ68" i="20"/>
  <c r="AC69" i="20"/>
  <c r="AD69" i="20"/>
  <c r="AE69" i="20"/>
  <c r="AF69" i="20"/>
  <c r="AG69" i="20"/>
  <c r="AH69" i="20"/>
  <c r="AI69" i="20"/>
  <c r="AJ69" i="20"/>
  <c r="AC70" i="20"/>
  <c r="AD70" i="20"/>
  <c r="AE70" i="20"/>
  <c r="AF70" i="20"/>
  <c r="AG70" i="20"/>
  <c r="AH70" i="20"/>
  <c r="AI70" i="20"/>
  <c r="AJ70" i="20"/>
  <c r="AC71" i="20"/>
  <c r="AD71" i="20"/>
  <c r="AE71" i="20"/>
  <c r="AF71" i="20"/>
  <c r="AG71" i="20"/>
  <c r="AH71" i="20"/>
  <c r="AI71" i="20"/>
  <c r="AJ71" i="20"/>
  <c r="AC72" i="20"/>
  <c r="AD72" i="20"/>
  <c r="AE72" i="20"/>
  <c r="AF72" i="20"/>
  <c r="AG72" i="20"/>
  <c r="AH72" i="20"/>
  <c r="AI72" i="20"/>
  <c r="AJ72" i="20"/>
  <c r="AC73" i="20"/>
  <c r="AD73" i="20"/>
  <c r="AE73" i="20"/>
  <c r="AF73" i="20"/>
  <c r="AG73" i="20"/>
  <c r="AH73" i="20"/>
  <c r="AI73" i="20"/>
  <c r="AJ73" i="20"/>
  <c r="AC74" i="20"/>
  <c r="AD74" i="20"/>
  <c r="AE74" i="20"/>
  <c r="AF74" i="20"/>
  <c r="AG74" i="20"/>
  <c r="AH74" i="20"/>
  <c r="AI74" i="20"/>
  <c r="AJ74" i="20"/>
  <c r="BH21" i="51"/>
  <c r="BI21" i="51"/>
  <c r="BJ21" i="51"/>
  <c r="BK21" i="51"/>
  <c r="BL21" i="51"/>
  <c r="BM21" i="51"/>
  <c r="BN21" i="51"/>
  <c r="BH22" i="51"/>
  <c r="BI22" i="51"/>
  <c r="BJ22" i="51"/>
  <c r="BK22" i="51"/>
  <c r="BL22" i="51"/>
  <c r="BM22" i="51"/>
  <c r="BN22" i="51"/>
  <c r="BH24" i="51"/>
  <c r="BI24" i="51"/>
  <c r="BJ24" i="51"/>
  <c r="BK24" i="51"/>
  <c r="BL24" i="51"/>
  <c r="BM24" i="51"/>
  <c r="BN24" i="51"/>
  <c r="BH25" i="51"/>
  <c r="BI25" i="51"/>
  <c r="BJ25" i="51"/>
  <c r="BK25" i="51"/>
  <c r="BL25" i="51"/>
  <c r="BM25" i="51"/>
  <c r="BN25" i="51"/>
  <c r="BH27" i="51"/>
  <c r="BI27" i="51"/>
  <c r="BJ27" i="51"/>
  <c r="BK27" i="51"/>
  <c r="BL27" i="51"/>
  <c r="BM27" i="51"/>
  <c r="BN27" i="51"/>
  <c r="BH28" i="51"/>
  <c r="BI28" i="51"/>
  <c r="BJ28" i="51"/>
  <c r="BK28" i="51"/>
  <c r="BL28" i="51"/>
  <c r="BM28" i="51"/>
  <c r="BN28" i="51"/>
  <c r="BH30" i="51"/>
  <c r="BI30" i="51"/>
  <c r="BJ30" i="51"/>
  <c r="BK30" i="51"/>
  <c r="BL30" i="51"/>
  <c r="BM30" i="51"/>
  <c r="BN30" i="51"/>
  <c r="BH31" i="51"/>
  <c r="BI31" i="51"/>
  <c r="BJ31" i="51"/>
  <c r="BK31" i="51"/>
  <c r="BL31" i="51"/>
  <c r="BM31" i="51"/>
  <c r="BN31" i="51"/>
  <c r="BG31" i="51"/>
  <c r="BG30" i="51"/>
  <c r="BG28" i="51"/>
  <c r="BG27" i="51"/>
  <c r="BG25" i="51"/>
  <c r="BG24" i="51"/>
  <c r="BG22" i="51"/>
  <c r="BG21" i="51"/>
  <c r="BM26" i="51" l="1"/>
  <c r="BL32" i="51"/>
  <c r="BH29" i="51"/>
  <c r="BN26" i="51"/>
  <c r="BL23" i="51"/>
  <c r="BM32" i="51"/>
  <c r="BK32" i="51"/>
  <c r="BJ23" i="51"/>
  <c r="BL29" i="51"/>
  <c r="BJ26" i="51"/>
  <c r="BH23" i="51"/>
  <c r="BH32" i="51"/>
  <c r="BN29" i="51"/>
  <c r="BJ29" i="51"/>
  <c r="BK23" i="51"/>
  <c r="BM23" i="51"/>
  <c r="BI23" i="51"/>
  <c r="BM29" i="51"/>
  <c r="BI29" i="51"/>
  <c r="BK26" i="51"/>
  <c r="BG29" i="51"/>
  <c r="BK29" i="51"/>
  <c r="BI26" i="51"/>
  <c r="BG23" i="51"/>
  <c r="BN32" i="51"/>
  <c r="BJ32" i="51"/>
  <c r="BL26" i="51"/>
  <c r="BN23" i="51"/>
  <c r="BH26" i="51"/>
  <c r="BI32" i="51"/>
  <c r="BG32" i="51"/>
  <c r="BG26" i="51"/>
  <c r="BF20" i="51"/>
  <c r="BE20" i="51"/>
  <c r="U11" i="1"/>
  <c r="BC12" i="20" l="1"/>
  <c r="BD12" i="20"/>
  <c r="BE12" i="20"/>
  <c r="BF12" i="20"/>
  <c r="BC13" i="20"/>
  <c r="BD13" i="20"/>
  <c r="BE13" i="20"/>
  <c r="BF13" i="20"/>
  <c r="BC14" i="20"/>
  <c r="BD14" i="20"/>
  <c r="BE14" i="20"/>
  <c r="BF14" i="20"/>
  <c r="BC15" i="20"/>
  <c r="BD15" i="20"/>
  <c r="BE15" i="20"/>
  <c r="BF15" i="20"/>
  <c r="BC16" i="20"/>
  <c r="BD16" i="20"/>
  <c r="BE16" i="20"/>
  <c r="BF16" i="20"/>
  <c r="BC17" i="20"/>
  <c r="BD17" i="20"/>
  <c r="BE17" i="20"/>
  <c r="BF17" i="20"/>
  <c r="BC18" i="20"/>
  <c r="BD18" i="20"/>
  <c r="BE18" i="20"/>
  <c r="BF18" i="20"/>
  <c r="BC19" i="20"/>
  <c r="BD19" i="20"/>
  <c r="BE19" i="20"/>
  <c r="BF19" i="20"/>
  <c r="BC20" i="20"/>
  <c r="BD20" i="20"/>
  <c r="BE20" i="20"/>
  <c r="BF20" i="20"/>
  <c r="BC21" i="20"/>
  <c r="BD21" i="20"/>
  <c r="BE21" i="20"/>
  <c r="BF21" i="20"/>
  <c r="BC22" i="20"/>
  <c r="BD22" i="20"/>
  <c r="BE22" i="20"/>
  <c r="BF22" i="20"/>
  <c r="BC24" i="20"/>
  <c r="BD24" i="20"/>
  <c r="BE24" i="20"/>
  <c r="BF24" i="20"/>
  <c r="BC25" i="20"/>
  <c r="BD25" i="20"/>
  <c r="BE25" i="20"/>
  <c r="BF25" i="20"/>
  <c r="BC26" i="20"/>
  <c r="BD26" i="20"/>
  <c r="BE26" i="20"/>
  <c r="BF26" i="20"/>
  <c r="BC27" i="20"/>
  <c r="BD27" i="20"/>
  <c r="BE27" i="20"/>
  <c r="BF27" i="20"/>
  <c r="BC28" i="20"/>
  <c r="BD28" i="20"/>
  <c r="BE28" i="20"/>
  <c r="BF28" i="20"/>
  <c r="BC29" i="20"/>
  <c r="BD29" i="20"/>
  <c r="BE29" i="20"/>
  <c r="BF29" i="20"/>
  <c r="BC30" i="20"/>
  <c r="BD30" i="20"/>
  <c r="BE30" i="20"/>
  <c r="BF30" i="20"/>
  <c r="BC31" i="20"/>
  <c r="BD31" i="20"/>
  <c r="BE31" i="20"/>
  <c r="BF31" i="20"/>
  <c r="BC32" i="20"/>
  <c r="BD32" i="20"/>
  <c r="BE32" i="20"/>
  <c r="BF32" i="20"/>
  <c r="BC33" i="20"/>
  <c r="BD33" i="20"/>
  <c r="BE33" i="20"/>
  <c r="BF33" i="20"/>
  <c r="BC34" i="20"/>
  <c r="BD34" i="20"/>
  <c r="BE34" i="20"/>
  <c r="BF34" i="20"/>
  <c r="BC35" i="20"/>
  <c r="BD35" i="20"/>
  <c r="BE35" i="20"/>
  <c r="BF35" i="20"/>
  <c r="BC36" i="20"/>
  <c r="BD36" i="20"/>
  <c r="BE36" i="20"/>
  <c r="BF36" i="20"/>
  <c r="BC37" i="20"/>
  <c r="BD37" i="20"/>
  <c r="BE37" i="20"/>
  <c r="BF37" i="20"/>
  <c r="BC38" i="20"/>
  <c r="BD38" i="20"/>
  <c r="BE38" i="20"/>
  <c r="BF38" i="20"/>
  <c r="BC39" i="20"/>
  <c r="BD39" i="20"/>
  <c r="BE39" i="20"/>
  <c r="BF39" i="20"/>
  <c r="BC40" i="20"/>
  <c r="BD40" i="20"/>
  <c r="BE40" i="20"/>
  <c r="BF40" i="20"/>
  <c r="BC45" i="20"/>
  <c r="BD45" i="20"/>
  <c r="BE45" i="20"/>
  <c r="BF45" i="20"/>
  <c r="BC46" i="20"/>
  <c r="BD46" i="20"/>
  <c r="BE46" i="20"/>
  <c r="BF46" i="20"/>
  <c r="BC47" i="20"/>
  <c r="BD47" i="20"/>
  <c r="BE47" i="20"/>
  <c r="BF47" i="20"/>
  <c r="BC48" i="20"/>
  <c r="BD48" i="20"/>
  <c r="BE48" i="20"/>
  <c r="BF48" i="20"/>
  <c r="BC49" i="20"/>
  <c r="BD49" i="20"/>
  <c r="BE49" i="20"/>
  <c r="BF49" i="20"/>
  <c r="BC50" i="20"/>
  <c r="BD50" i="20"/>
  <c r="BE50" i="20"/>
  <c r="BF50" i="20"/>
  <c r="BC51" i="20"/>
  <c r="BD51" i="20"/>
  <c r="BE51" i="20"/>
  <c r="BF51" i="20"/>
  <c r="BC52" i="20"/>
  <c r="BD52" i="20"/>
  <c r="BE52" i="20"/>
  <c r="BF52" i="20"/>
  <c r="BC53" i="20"/>
  <c r="BD53" i="20"/>
  <c r="BE53" i="20"/>
  <c r="BF53" i="20"/>
  <c r="BC54" i="20"/>
  <c r="BD54" i="20"/>
  <c r="BE54" i="20"/>
  <c r="BF54" i="20"/>
  <c r="BC55" i="20"/>
  <c r="BD55" i="20"/>
  <c r="BE55" i="20"/>
  <c r="BF55" i="20"/>
  <c r="BC56" i="20"/>
  <c r="BD56" i="20"/>
  <c r="BE56" i="20"/>
  <c r="BF56" i="20"/>
  <c r="BC57" i="20"/>
  <c r="BD57" i="20"/>
  <c r="BE57" i="20"/>
  <c r="BF57" i="20"/>
  <c r="BC58" i="20"/>
  <c r="BD58" i="20"/>
  <c r="BE58" i="20"/>
  <c r="BF58" i="20"/>
  <c r="BC59" i="20"/>
  <c r="BD59" i="20"/>
  <c r="BE59" i="20"/>
  <c r="BF59" i="20"/>
  <c r="BC60" i="20"/>
  <c r="BD60" i="20"/>
  <c r="BE60" i="20"/>
  <c r="BF60" i="20"/>
  <c r="BC61" i="20"/>
  <c r="BD61" i="20"/>
  <c r="BE61" i="20"/>
  <c r="BF61" i="20"/>
  <c r="BC62" i="20"/>
  <c r="BD62" i="20"/>
  <c r="BE62" i="20"/>
  <c r="BF62" i="20"/>
  <c r="BC63" i="20"/>
  <c r="BD63" i="20"/>
  <c r="BE63" i="20"/>
  <c r="BF63" i="20"/>
  <c r="BC64" i="20"/>
  <c r="BD64" i="20"/>
  <c r="BE64" i="20"/>
  <c r="BF64" i="20"/>
  <c r="BC65" i="20"/>
  <c r="BD65" i="20"/>
  <c r="BE65" i="20"/>
  <c r="BF65" i="20"/>
  <c r="BC66" i="20"/>
  <c r="BD66" i="20"/>
  <c r="BE66" i="20"/>
  <c r="BF66" i="20"/>
  <c r="BC67" i="20"/>
  <c r="BD67" i="20"/>
  <c r="BE67" i="20"/>
  <c r="BF67" i="20"/>
  <c r="BC68" i="20"/>
  <c r="BD68" i="20"/>
  <c r="BE68" i="20"/>
  <c r="BF68" i="20"/>
  <c r="BC69" i="20"/>
  <c r="BD69" i="20"/>
  <c r="BE69" i="20"/>
  <c r="BF69" i="20"/>
  <c r="BC70" i="20"/>
  <c r="BD70" i="20"/>
  <c r="BE70" i="20"/>
  <c r="BF70" i="20"/>
  <c r="BC71" i="20"/>
  <c r="BD71" i="20"/>
  <c r="BE71" i="20"/>
  <c r="BF71" i="20"/>
  <c r="BC72" i="20"/>
  <c r="BD72" i="20"/>
  <c r="BE72" i="20"/>
  <c r="BF72" i="20"/>
  <c r="BC73" i="20"/>
  <c r="BD73" i="20"/>
  <c r="BE73" i="20"/>
  <c r="BF73" i="20"/>
  <c r="BC74" i="20"/>
  <c r="BD74" i="20"/>
  <c r="BE74" i="20"/>
  <c r="BF74" i="20"/>
  <c r="BF11" i="20"/>
  <c r="BE11" i="20"/>
  <c r="BD11" i="20"/>
  <c r="BC11" i="20"/>
  <c r="AR16" i="51"/>
  <c r="AS16" i="51"/>
  <c r="AT16" i="51"/>
  <c r="AU16" i="51"/>
  <c r="AR17" i="51"/>
  <c r="AS17" i="51"/>
  <c r="AT17" i="51"/>
  <c r="AU17" i="51"/>
  <c r="AR18" i="51"/>
  <c r="AS18" i="51"/>
  <c r="AT18" i="51"/>
  <c r="AU18" i="51"/>
  <c r="AR19" i="51"/>
  <c r="AS19" i="51"/>
  <c r="AT19" i="51"/>
  <c r="AU19" i="51"/>
  <c r="AR20" i="51"/>
  <c r="AS20" i="51"/>
  <c r="AT20" i="51"/>
  <c r="AU20" i="51"/>
  <c r="AR21" i="51"/>
  <c r="AS21" i="51"/>
  <c r="AT21" i="51"/>
  <c r="AU21" i="51"/>
  <c r="AR22" i="51"/>
  <c r="AS22" i="51"/>
  <c r="AT22" i="51"/>
  <c r="AU22" i="51"/>
  <c r="AR23" i="51"/>
  <c r="AS23" i="51"/>
  <c r="AT23" i="51"/>
  <c r="AU23" i="51"/>
  <c r="AR24" i="51"/>
  <c r="AT24" i="51"/>
  <c r="AU24" i="51"/>
  <c r="AR25" i="51"/>
  <c r="AS25" i="51"/>
  <c r="AT25" i="51"/>
  <c r="AU25" i="51"/>
  <c r="AR26" i="51"/>
  <c r="AS26" i="51"/>
  <c r="AT26" i="51"/>
  <c r="AU26" i="51"/>
  <c r="AR27" i="51"/>
  <c r="AS27" i="51"/>
  <c r="AT27" i="51"/>
  <c r="AU27" i="51"/>
  <c r="AR28" i="51"/>
  <c r="AS28" i="51"/>
  <c r="AT28" i="51"/>
  <c r="AU28" i="51"/>
  <c r="AR29" i="51"/>
  <c r="AS29" i="51"/>
  <c r="AT29" i="51"/>
  <c r="AU29" i="51"/>
  <c r="AR30" i="51"/>
  <c r="AS30" i="51"/>
  <c r="AT30" i="51"/>
  <c r="AU30" i="51"/>
  <c r="AR31" i="51"/>
  <c r="AS31" i="51"/>
  <c r="AT31" i="51"/>
  <c r="AU31" i="51"/>
  <c r="AR32" i="51"/>
  <c r="AS32" i="51"/>
  <c r="AT32" i="51"/>
  <c r="AU32" i="51"/>
  <c r="AR33" i="51"/>
  <c r="AS33" i="51"/>
  <c r="AT33" i="51"/>
  <c r="AU33" i="51"/>
  <c r="AT34" i="51"/>
  <c r="AU34" i="51"/>
  <c r="AT35" i="51"/>
  <c r="AU35" i="51"/>
  <c r="AR36" i="51"/>
  <c r="AS36" i="51"/>
  <c r="AT36" i="51"/>
  <c r="AU36" i="51"/>
  <c r="AR37" i="51"/>
  <c r="AS37" i="51"/>
  <c r="AT37" i="51"/>
  <c r="AU37" i="51"/>
  <c r="AR38" i="51"/>
  <c r="AS38" i="51"/>
  <c r="AT38" i="51"/>
  <c r="AU38" i="51"/>
  <c r="AR39" i="51"/>
  <c r="AS39" i="51"/>
  <c r="AT39" i="51"/>
  <c r="AU39" i="51"/>
  <c r="AS40" i="51"/>
  <c r="AU40" i="51"/>
  <c r="AU15" i="51"/>
  <c r="AT15" i="51"/>
  <c r="AS15" i="51"/>
  <c r="AR15" i="51"/>
  <c r="AZ12" i="2"/>
  <c r="BA12" i="2"/>
  <c r="BB12" i="2"/>
  <c r="BC12" i="2"/>
  <c r="AZ13" i="2"/>
  <c r="BJ13" i="2" s="1"/>
  <c r="BA13" i="2"/>
  <c r="BB13" i="2"/>
  <c r="BL13" i="2" s="1"/>
  <c r="BC13" i="2"/>
  <c r="AZ14" i="2"/>
  <c r="BA14" i="2"/>
  <c r="BB14" i="2"/>
  <c r="BC14" i="2"/>
  <c r="AZ15" i="2"/>
  <c r="BJ15" i="2" s="1"/>
  <c r="BA15" i="2"/>
  <c r="BB15" i="2"/>
  <c r="BL15" i="2" s="1"/>
  <c r="BC15" i="2"/>
  <c r="AZ16" i="2"/>
  <c r="BA16" i="2"/>
  <c r="BB16" i="2"/>
  <c r="BC16" i="2"/>
  <c r="AZ17" i="2"/>
  <c r="BJ17" i="2" s="1"/>
  <c r="BA17" i="2"/>
  <c r="BB17" i="2"/>
  <c r="BL17" i="2" s="1"/>
  <c r="BC17" i="2"/>
  <c r="AZ18" i="2"/>
  <c r="BA18" i="2"/>
  <c r="BB18" i="2"/>
  <c r="BL18" i="2" s="1"/>
  <c r="BC18" i="2"/>
  <c r="AZ19" i="2"/>
  <c r="BJ19" i="2" s="1"/>
  <c r="BA19" i="2"/>
  <c r="BB19" i="2"/>
  <c r="BL19" i="2" s="1"/>
  <c r="BC19" i="2"/>
  <c r="AZ20" i="2"/>
  <c r="BA20" i="2"/>
  <c r="BB20" i="2"/>
  <c r="BL20" i="2" s="1"/>
  <c r="BC20" i="2"/>
  <c r="AZ21" i="2"/>
  <c r="BJ21" i="2" s="1"/>
  <c r="BA21" i="2"/>
  <c r="BB21" i="2"/>
  <c r="BL21" i="2" s="1"/>
  <c r="BC21" i="2"/>
  <c r="AZ22" i="2"/>
  <c r="BA22" i="2"/>
  <c r="BB22" i="2"/>
  <c r="BL22" i="2" s="1"/>
  <c r="BC22" i="2"/>
  <c r="AZ24" i="2"/>
  <c r="BJ24" i="2" s="1"/>
  <c r="BA24" i="2"/>
  <c r="BB24" i="2"/>
  <c r="BL24" i="2" s="1"/>
  <c r="BC24" i="2"/>
  <c r="AZ25" i="2"/>
  <c r="BA25" i="2"/>
  <c r="BB25" i="2"/>
  <c r="BL25" i="2" s="1"/>
  <c r="BC25" i="2"/>
  <c r="AZ26" i="2"/>
  <c r="BJ26" i="2" s="1"/>
  <c r="BA26" i="2"/>
  <c r="BB26" i="2"/>
  <c r="BL26" i="2" s="1"/>
  <c r="BC26" i="2"/>
  <c r="AZ27" i="2"/>
  <c r="BA27" i="2"/>
  <c r="BB27" i="2"/>
  <c r="BL27" i="2" s="1"/>
  <c r="BC27" i="2"/>
  <c r="AZ28" i="2"/>
  <c r="BJ28" i="2" s="1"/>
  <c r="BA28" i="2"/>
  <c r="BB28" i="2"/>
  <c r="BL28" i="2" s="1"/>
  <c r="BC28" i="2"/>
  <c r="AZ29" i="2"/>
  <c r="BA29" i="2"/>
  <c r="BB29" i="2"/>
  <c r="BL29" i="2" s="1"/>
  <c r="BC29" i="2"/>
  <c r="AZ30" i="2"/>
  <c r="BJ30" i="2" s="1"/>
  <c r="BA30" i="2"/>
  <c r="BB30" i="2"/>
  <c r="BC30" i="2"/>
  <c r="AZ31" i="2"/>
  <c r="BA31" i="2"/>
  <c r="BB31" i="2"/>
  <c r="BL31" i="2" s="1"/>
  <c r="BC31" i="2"/>
  <c r="AZ32" i="2"/>
  <c r="BJ32" i="2" s="1"/>
  <c r="BA32" i="2"/>
  <c r="BB32" i="2"/>
  <c r="BL32" i="2" s="1"/>
  <c r="BC32" i="2"/>
  <c r="AZ33" i="2"/>
  <c r="BA33" i="2"/>
  <c r="BB33" i="2"/>
  <c r="BL33" i="2" s="1"/>
  <c r="BC33" i="2"/>
  <c r="AZ34" i="2"/>
  <c r="BJ34" i="2" s="1"/>
  <c r="BA34" i="2"/>
  <c r="BB34" i="2"/>
  <c r="BL34" i="2" s="1"/>
  <c r="BC34" i="2"/>
  <c r="AZ35" i="2"/>
  <c r="BA35" i="2"/>
  <c r="BB35" i="2"/>
  <c r="BL35" i="2" s="1"/>
  <c r="BC35" i="2"/>
  <c r="AZ36" i="2"/>
  <c r="BJ36" i="2" s="1"/>
  <c r="BA36" i="2"/>
  <c r="BB36" i="2"/>
  <c r="BL36" i="2" s="1"/>
  <c r="BC36" i="2"/>
  <c r="AZ37" i="2"/>
  <c r="BA37" i="2"/>
  <c r="BB37" i="2"/>
  <c r="BL37" i="2" s="1"/>
  <c r="BC37" i="2"/>
  <c r="AZ38" i="2"/>
  <c r="BJ38" i="2" s="1"/>
  <c r="BA38" i="2"/>
  <c r="BB38" i="2"/>
  <c r="BL38" i="2" s="1"/>
  <c r="BC38" i="2"/>
  <c r="AZ39" i="2"/>
  <c r="BA39" i="2"/>
  <c r="BK39" i="2" s="1"/>
  <c r="BB39" i="2"/>
  <c r="BL39" i="2" s="1"/>
  <c r="BC39" i="2"/>
  <c r="AZ40" i="2"/>
  <c r="BJ40" i="2" s="1"/>
  <c r="BA40" i="2"/>
  <c r="BB40" i="2"/>
  <c r="BL40" i="2" s="1"/>
  <c r="BC40" i="2"/>
  <c r="AZ45" i="2"/>
  <c r="BA45" i="2"/>
  <c r="BB45" i="2"/>
  <c r="BL45" i="2" s="1"/>
  <c r="BC45" i="2"/>
  <c r="AZ46" i="2"/>
  <c r="BJ46" i="2" s="1"/>
  <c r="BA46" i="2"/>
  <c r="BB46" i="2"/>
  <c r="BL46" i="2" s="1"/>
  <c r="BC46" i="2"/>
  <c r="AZ47" i="2"/>
  <c r="BA47" i="2"/>
  <c r="BK47" i="2" s="1"/>
  <c r="BB47" i="2"/>
  <c r="BL47" i="2" s="1"/>
  <c r="BC47" i="2"/>
  <c r="AZ48" i="2"/>
  <c r="BJ48" i="2" s="1"/>
  <c r="BA48" i="2"/>
  <c r="BB48" i="2"/>
  <c r="BL48" i="2" s="1"/>
  <c r="BC48" i="2"/>
  <c r="AZ49" i="2"/>
  <c r="BA49" i="2"/>
  <c r="BB49" i="2"/>
  <c r="BL49" i="2" s="1"/>
  <c r="BC49" i="2"/>
  <c r="AZ50" i="2"/>
  <c r="BJ50" i="2" s="1"/>
  <c r="BA50" i="2"/>
  <c r="BB50" i="2"/>
  <c r="BL50" i="2" s="1"/>
  <c r="BC50" i="2"/>
  <c r="AZ51" i="2"/>
  <c r="BA51" i="2"/>
  <c r="BK51" i="2" s="1"/>
  <c r="BB51" i="2"/>
  <c r="BL51" i="2" s="1"/>
  <c r="BC51" i="2"/>
  <c r="AZ52" i="2"/>
  <c r="BJ52" i="2" s="1"/>
  <c r="BA52" i="2"/>
  <c r="BB52" i="2"/>
  <c r="BL52" i="2" s="1"/>
  <c r="BC52" i="2"/>
  <c r="AZ53" i="2"/>
  <c r="BA53" i="2"/>
  <c r="BB53" i="2"/>
  <c r="BL53" i="2" s="1"/>
  <c r="BC53" i="2"/>
  <c r="AZ54" i="2"/>
  <c r="BJ54" i="2" s="1"/>
  <c r="BA54" i="2"/>
  <c r="BB54" i="2"/>
  <c r="BL54" i="2" s="1"/>
  <c r="BC54" i="2"/>
  <c r="AZ55" i="2"/>
  <c r="BA55" i="2"/>
  <c r="BK55" i="2" s="1"/>
  <c r="BB55" i="2"/>
  <c r="BL55" i="2" s="1"/>
  <c r="BC55" i="2"/>
  <c r="AZ56" i="2"/>
  <c r="BJ56" i="2" s="1"/>
  <c r="BA56" i="2"/>
  <c r="BB56" i="2"/>
  <c r="BL56" i="2" s="1"/>
  <c r="BC56" i="2"/>
  <c r="AZ57" i="2"/>
  <c r="BA57" i="2"/>
  <c r="BB57" i="2"/>
  <c r="BL57" i="2" s="1"/>
  <c r="BC57" i="2"/>
  <c r="AZ58" i="2"/>
  <c r="BJ58" i="2" s="1"/>
  <c r="BA58" i="2"/>
  <c r="BB58" i="2"/>
  <c r="BL58" i="2" s="1"/>
  <c r="BC58" i="2"/>
  <c r="AZ59" i="2"/>
  <c r="BA59" i="2"/>
  <c r="BK59" i="2" s="1"/>
  <c r="BB59" i="2"/>
  <c r="BL59" i="2" s="1"/>
  <c r="BC59" i="2"/>
  <c r="AZ60" i="2"/>
  <c r="BJ60" i="2" s="1"/>
  <c r="BA60" i="2"/>
  <c r="BB60" i="2"/>
  <c r="BL60" i="2" s="1"/>
  <c r="BC60" i="2"/>
  <c r="AZ61" i="2"/>
  <c r="BB61" i="2"/>
  <c r="BL61" i="2" s="1"/>
  <c r="BC61" i="2"/>
  <c r="AZ62" i="2"/>
  <c r="BA62" i="2"/>
  <c r="BB62" i="2"/>
  <c r="BL62" i="2" s="1"/>
  <c r="BC62" i="2"/>
  <c r="AZ63" i="2"/>
  <c r="BA63" i="2"/>
  <c r="BK63" i="2" s="1"/>
  <c r="BB63" i="2"/>
  <c r="BL63" i="2" s="1"/>
  <c r="BC63" i="2"/>
  <c r="AZ64" i="2"/>
  <c r="BJ64" i="2" s="1"/>
  <c r="BA64" i="2"/>
  <c r="BB64" i="2"/>
  <c r="BL64" i="2" s="1"/>
  <c r="BC64" i="2"/>
  <c r="AZ65" i="2"/>
  <c r="BA65" i="2"/>
  <c r="BB65" i="2"/>
  <c r="BL65" i="2" s="1"/>
  <c r="BC65" i="2"/>
  <c r="AZ66" i="2"/>
  <c r="BJ66" i="2" s="1"/>
  <c r="BA66" i="2"/>
  <c r="BB66" i="2"/>
  <c r="BL66" i="2" s="1"/>
  <c r="BC66" i="2"/>
  <c r="AZ67" i="2"/>
  <c r="BA67" i="2"/>
  <c r="BK67" i="2" s="1"/>
  <c r="BB67" i="2"/>
  <c r="BL67" i="2" s="1"/>
  <c r="BC67" i="2"/>
  <c r="AZ68" i="2"/>
  <c r="BJ68" i="2" s="1"/>
  <c r="BA68" i="2"/>
  <c r="BB68" i="2"/>
  <c r="BL68" i="2" s="1"/>
  <c r="BC68" i="2"/>
  <c r="AZ69" i="2"/>
  <c r="BA69" i="2"/>
  <c r="BB69" i="2"/>
  <c r="BL69" i="2" s="1"/>
  <c r="BC69" i="2"/>
  <c r="AZ70" i="2"/>
  <c r="BJ70" i="2" s="1"/>
  <c r="BA70" i="2"/>
  <c r="BB70" i="2"/>
  <c r="BL70" i="2" s="1"/>
  <c r="BC70" i="2"/>
  <c r="AZ71" i="2"/>
  <c r="BA71" i="2"/>
  <c r="BK71" i="2" s="1"/>
  <c r="BB71" i="2"/>
  <c r="BL71" i="2" s="1"/>
  <c r="BC71" i="2"/>
  <c r="AZ72" i="2"/>
  <c r="BJ72" i="2" s="1"/>
  <c r="BA72" i="2"/>
  <c r="BB72" i="2"/>
  <c r="BL72" i="2" s="1"/>
  <c r="BC72" i="2"/>
  <c r="AZ73" i="2"/>
  <c r="BA73" i="2"/>
  <c r="BB73" i="2"/>
  <c r="BL73" i="2" s="1"/>
  <c r="BC73" i="2"/>
  <c r="AZ74" i="2"/>
  <c r="BJ74" i="2" s="1"/>
  <c r="BA74" i="2"/>
  <c r="BB74" i="2"/>
  <c r="BL74" i="2" s="1"/>
  <c r="BC74" i="2"/>
  <c r="BC11" i="2"/>
  <c r="BB11" i="2"/>
  <c r="BA11" i="2"/>
  <c r="AZ11" i="2"/>
  <c r="AO55" i="20"/>
  <c r="AO46" i="20"/>
  <c r="AO40" i="20"/>
  <c r="AO35" i="20"/>
  <c r="AO31" i="20"/>
  <c r="AO18" i="20"/>
  <c r="R31" i="23"/>
  <c r="R19" i="23"/>
  <c r="AR20" i="2"/>
  <c r="AR21" i="2"/>
  <c r="AR22" i="2"/>
  <c r="AR24" i="2"/>
  <c r="AR25" i="2"/>
  <c r="AR26" i="2"/>
  <c r="AR27" i="2"/>
  <c r="AR28" i="2"/>
  <c r="AR29" i="2"/>
  <c r="AR30" i="2"/>
  <c r="AR31" i="2"/>
  <c r="AR32" i="2"/>
  <c r="AR33" i="2"/>
  <c r="AR34" i="2"/>
  <c r="AR35" i="2"/>
  <c r="AR36" i="2"/>
  <c r="AR37" i="2"/>
  <c r="AR38" i="2"/>
  <c r="AR39" i="2"/>
  <c r="AR40"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19" i="2"/>
  <c r="AR13" i="2"/>
  <c r="AR14" i="2"/>
  <c r="AR15" i="2"/>
  <c r="AR16" i="2"/>
  <c r="AR17" i="2"/>
  <c r="AR18" i="2"/>
  <c r="AR12" i="2"/>
  <c r="AR11" i="2"/>
  <c r="AF55" i="2"/>
  <c r="AF46" i="2"/>
  <c r="AF40" i="2"/>
  <c r="AF35" i="2"/>
  <c r="AF31" i="2"/>
  <c r="AF18" i="2"/>
  <c r="N67" i="1"/>
  <c r="N58" i="1"/>
  <c r="N52" i="1"/>
  <c r="N47" i="1"/>
  <c r="N43" i="1"/>
  <c r="N20" i="1"/>
  <c r="O20" i="78"/>
  <c r="N20" i="78"/>
  <c r="BJ62" i="2" l="1"/>
  <c r="BL30" i="2"/>
  <c r="BL14" i="2"/>
  <c r="BL16" i="2"/>
  <c r="BJ73" i="2"/>
  <c r="BJ71" i="2"/>
  <c r="BJ69" i="2"/>
  <c r="BJ67" i="2"/>
  <c r="BJ65" i="2"/>
  <c r="BJ63" i="2"/>
  <c r="BJ61" i="2"/>
  <c r="BJ59" i="2"/>
  <c r="BJ57" i="2"/>
  <c r="BJ55" i="2"/>
  <c r="BJ53" i="2"/>
  <c r="BJ51" i="2"/>
  <c r="BJ49" i="2"/>
  <c r="BJ47" i="2"/>
  <c r="BJ45" i="2"/>
  <c r="BJ39" i="2"/>
  <c r="BJ37" i="2"/>
  <c r="BJ35" i="2"/>
  <c r="BJ33" i="2"/>
  <c r="BJ31" i="2"/>
  <c r="BJ29" i="2"/>
  <c r="BJ27" i="2"/>
  <c r="BJ25" i="2"/>
  <c r="BJ22" i="2"/>
  <c r="BJ20" i="2"/>
  <c r="BJ18" i="2"/>
  <c r="BJ16" i="2"/>
  <c r="BJ14" i="2"/>
  <c r="BK35" i="2"/>
  <c r="BK31" i="2"/>
  <c r="BK27" i="2"/>
  <c r="BK22" i="2"/>
  <c r="BK18" i="2"/>
  <c r="BK14" i="2"/>
  <c r="BK12" i="2"/>
  <c r="BM12" i="2"/>
  <c r="BL12" i="2"/>
  <c r="BK74" i="2"/>
  <c r="BK73" i="2"/>
  <c r="BK72" i="2"/>
  <c r="BK70" i="2"/>
  <c r="BK69" i="2"/>
  <c r="BK68" i="2"/>
  <c r="BK66" i="2"/>
  <c r="BK65" i="2"/>
  <c r="BK64" i="2"/>
  <c r="BK62" i="2"/>
  <c r="BK61" i="2"/>
  <c r="BK60" i="2"/>
  <c r="BK58" i="2"/>
  <c r="BK57" i="2"/>
  <c r="BK56" i="2"/>
  <c r="BK54" i="2"/>
  <c r="BK53" i="2"/>
  <c r="BK52" i="2"/>
  <c r="BK50" i="2"/>
  <c r="BK49" i="2"/>
  <c r="BK48" i="2"/>
  <c r="BK46" i="2"/>
  <c r="BK45" i="2"/>
  <c r="BK40" i="2"/>
  <c r="BK38" i="2"/>
  <c r="BK37" i="2"/>
  <c r="BK36" i="2"/>
  <c r="BK34" i="2"/>
  <c r="BK33" i="2"/>
  <c r="BK32" i="2"/>
  <c r="BK30" i="2"/>
  <c r="BK29" i="2"/>
  <c r="BK28" i="2"/>
  <c r="BK26" i="2"/>
  <c r="BK24" i="2"/>
  <c r="BK25" i="2"/>
  <c r="BK21" i="2"/>
  <c r="BK20" i="2"/>
  <c r="BK19" i="2"/>
  <c r="BK17" i="2"/>
  <c r="BK16" i="2"/>
  <c r="BK15" i="2"/>
  <c r="BK13" i="2"/>
  <c r="BM74" i="2"/>
  <c r="BM73" i="2"/>
  <c r="BM72" i="2"/>
  <c r="BM71" i="2"/>
  <c r="BM70" i="2"/>
  <c r="BM69" i="2"/>
  <c r="BM68" i="2"/>
  <c r="BM67" i="2"/>
  <c r="BM66" i="2"/>
  <c r="BM65" i="2"/>
  <c r="BM64" i="2"/>
  <c r="BM63" i="2"/>
  <c r="BM62" i="2"/>
  <c r="BM61" i="2"/>
  <c r="BM60" i="2"/>
  <c r="BM59" i="2"/>
  <c r="BM58" i="2"/>
  <c r="BM57" i="2"/>
  <c r="BM56" i="2"/>
  <c r="BM55" i="2"/>
  <c r="BM54" i="2"/>
  <c r="BM53" i="2"/>
  <c r="BM52" i="2"/>
  <c r="BM51" i="2"/>
  <c r="BM50" i="2"/>
  <c r="BM49" i="2"/>
  <c r="BM48" i="2"/>
  <c r="BM47" i="2"/>
  <c r="BM46" i="2"/>
  <c r="BM45" i="2"/>
  <c r="BM40" i="2"/>
  <c r="BM39" i="2"/>
  <c r="BM38" i="2"/>
  <c r="BM37" i="2"/>
  <c r="BM36" i="2"/>
  <c r="BM35" i="2"/>
  <c r="BM34" i="2"/>
  <c r="BM33" i="2"/>
  <c r="BM32" i="2"/>
  <c r="BM31" i="2"/>
  <c r="BM30" i="2"/>
  <c r="BM29" i="2"/>
  <c r="BM28" i="2"/>
  <c r="BM27" i="2"/>
  <c r="BM26" i="2"/>
  <c r="BM24" i="2"/>
  <c r="BM22" i="2"/>
  <c r="BM21" i="2"/>
  <c r="BM20" i="2"/>
  <c r="BM19" i="2"/>
  <c r="BM18" i="2"/>
  <c r="BM17" i="2"/>
  <c r="BM16" i="2"/>
  <c r="BM15" i="2"/>
  <c r="BM14" i="2"/>
  <c r="BM13" i="2"/>
  <c r="BM25" i="2"/>
  <c r="AL19" i="51"/>
  <c r="AK19" i="51"/>
  <c r="AJ19" i="51"/>
  <c r="AI19" i="51"/>
  <c r="AH19" i="51"/>
  <c r="AG19" i="51"/>
  <c r="AF19" i="51"/>
  <c r="AE19" i="51"/>
  <c r="AL16" i="51"/>
  <c r="AK16" i="51"/>
  <c r="AJ16" i="51"/>
  <c r="AI16" i="51"/>
  <c r="AH16" i="51"/>
  <c r="AG16" i="51"/>
  <c r="AF16" i="51"/>
  <c r="AE16" i="51"/>
  <c r="AF25" i="51"/>
  <c r="AG25" i="51"/>
  <c r="AH25" i="51"/>
  <c r="AI25" i="51"/>
  <c r="AJ25" i="51"/>
  <c r="AK25" i="51"/>
  <c r="AL25" i="51"/>
  <c r="AE25" i="51"/>
  <c r="AF22" i="51"/>
  <c r="AG22" i="51"/>
  <c r="AH22" i="51"/>
  <c r="AI22" i="51"/>
  <c r="AJ22" i="51"/>
  <c r="AK22" i="51"/>
  <c r="AL22" i="51"/>
  <c r="AE22" i="51"/>
  <c r="AF33" i="51"/>
  <c r="AG33" i="51"/>
  <c r="AH33" i="51"/>
  <c r="AI33" i="51"/>
  <c r="AJ33" i="51"/>
  <c r="AK33" i="51"/>
  <c r="AL33" i="51"/>
  <c r="AE33" i="51"/>
  <c r="AF30" i="51"/>
  <c r="AG30" i="51"/>
  <c r="AH30" i="51"/>
  <c r="AI30" i="51"/>
  <c r="AJ30" i="51"/>
  <c r="AK30" i="51"/>
  <c r="AL30" i="51"/>
  <c r="AE30" i="51"/>
  <c r="H1578" i="83" l="1"/>
  <c r="H1579" i="83"/>
  <c r="H1580" i="83"/>
  <c r="H1581" i="83"/>
  <c r="H1582" i="83"/>
  <c r="H1583" i="83"/>
  <c r="H1584" i="83"/>
  <c r="H1585" i="83"/>
  <c r="H1586" i="83"/>
  <c r="H1587" i="83"/>
  <c r="H1588" i="83"/>
  <c r="H1589" i="83"/>
  <c r="H1566" i="83"/>
  <c r="H1567" i="83"/>
  <c r="H1568" i="83"/>
  <c r="H1569" i="83"/>
  <c r="H1570" i="83"/>
  <c r="H1571" i="83"/>
  <c r="H1572" i="83"/>
  <c r="H1573" i="83"/>
  <c r="H1574" i="83"/>
  <c r="H1575" i="83"/>
  <c r="H1576" i="83"/>
  <c r="H1577" i="83"/>
  <c r="H1540" i="83"/>
  <c r="H1541" i="83"/>
  <c r="H1542" i="83"/>
  <c r="H1543" i="83"/>
  <c r="H1544" i="83"/>
  <c r="H1545" i="83"/>
  <c r="H1546" i="83"/>
  <c r="H1547" i="83"/>
  <c r="H1548" i="83"/>
  <c r="H1549" i="83"/>
  <c r="H1550" i="83"/>
  <c r="H1551" i="83"/>
  <c r="H1552" i="83"/>
  <c r="H1553" i="83"/>
  <c r="H1554" i="83"/>
  <c r="H1555" i="83"/>
  <c r="H1556" i="83"/>
  <c r="H1557" i="83"/>
  <c r="H1558" i="83"/>
  <c r="H1559" i="83"/>
  <c r="H1560" i="83"/>
  <c r="H1561" i="83"/>
  <c r="H1562" i="83"/>
  <c r="H1563" i="83"/>
  <c r="H1564" i="83"/>
  <c r="H1565" i="83"/>
  <c r="H1514" i="83"/>
  <c r="H1515" i="83"/>
  <c r="H1516" i="83"/>
  <c r="H1517" i="83"/>
  <c r="H1518" i="83"/>
  <c r="H1519" i="83"/>
  <c r="H1520" i="83"/>
  <c r="H1521" i="83"/>
  <c r="H1522" i="83"/>
  <c r="H1523" i="83"/>
  <c r="H1524" i="83"/>
  <c r="H1525" i="83"/>
  <c r="H1526" i="83"/>
  <c r="H1527" i="83"/>
  <c r="H1528" i="83"/>
  <c r="H1529" i="83"/>
  <c r="H1530" i="83"/>
  <c r="H1531" i="83"/>
  <c r="H1532" i="83"/>
  <c r="H1533" i="83"/>
  <c r="H1534" i="83"/>
  <c r="H1535" i="83"/>
  <c r="H1536" i="83"/>
  <c r="H1537" i="83"/>
  <c r="H1538" i="83"/>
  <c r="H1539" i="83"/>
  <c r="H1488" i="83"/>
  <c r="H1489" i="83"/>
  <c r="H1490" i="83"/>
  <c r="H1491" i="83"/>
  <c r="H1492" i="83"/>
  <c r="H1493" i="83"/>
  <c r="H1494" i="83"/>
  <c r="H1495" i="83"/>
  <c r="H1496" i="83"/>
  <c r="H1497" i="83"/>
  <c r="H1498" i="83"/>
  <c r="H1499" i="83"/>
  <c r="H1500" i="83"/>
  <c r="H1501" i="83"/>
  <c r="H1502" i="83"/>
  <c r="H1503" i="83"/>
  <c r="H1504" i="83"/>
  <c r="H1505" i="83"/>
  <c r="H1506" i="83"/>
  <c r="H1507" i="83"/>
  <c r="H1508" i="83"/>
  <c r="H1509" i="83"/>
  <c r="H1510" i="83"/>
  <c r="H1511" i="83"/>
  <c r="H1512" i="83"/>
  <c r="H1513" i="83"/>
  <c r="H1462" i="83"/>
  <c r="H1463" i="83"/>
  <c r="H1464" i="83"/>
  <c r="H1465" i="83"/>
  <c r="H1466" i="83"/>
  <c r="H1467" i="83"/>
  <c r="H1468" i="83"/>
  <c r="H1469" i="83"/>
  <c r="H1470" i="83"/>
  <c r="H1471" i="83"/>
  <c r="H1472" i="83"/>
  <c r="H1473" i="83"/>
  <c r="H1474" i="83"/>
  <c r="H1475" i="83"/>
  <c r="H1476" i="83"/>
  <c r="H1477" i="83"/>
  <c r="H1478" i="83"/>
  <c r="H1479" i="83"/>
  <c r="H1480" i="83"/>
  <c r="H1481" i="83"/>
  <c r="H1482" i="83"/>
  <c r="H1483" i="83"/>
  <c r="H1484" i="83"/>
  <c r="H1485" i="83"/>
  <c r="H1486" i="83"/>
  <c r="H1487" i="83"/>
  <c r="H1436" i="83"/>
  <c r="H1437" i="83"/>
  <c r="H1438" i="83"/>
  <c r="H1439" i="83"/>
  <c r="H1440" i="83"/>
  <c r="H1441" i="83"/>
  <c r="H1442" i="83"/>
  <c r="H1443" i="83"/>
  <c r="H1444" i="83"/>
  <c r="H1445" i="83"/>
  <c r="H1446" i="83"/>
  <c r="H1447" i="83"/>
  <c r="H1448" i="83"/>
  <c r="H1449" i="83"/>
  <c r="H1450" i="83"/>
  <c r="H1451" i="83"/>
  <c r="H1452" i="83"/>
  <c r="H1453" i="83"/>
  <c r="H1454" i="83"/>
  <c r="H1455" i="83"/>
  <c r="H1456" i="83"/>
  <c r="H1457" i="83"/>
  <c r="H1458" i="83"/>
  <c r="H1459" i="83"/>
  <c r="H1460" i="83"/>
  <c r="H1461" i="83"/>
  <c r="H1410" i="83"/>
  <c r="H1411" i="83"/>
  <c r="H1412" i="83"/>
  <c r="H1413" i="83"/>
  <c r="H1414" i="83"/>
  <c r="H1415" i="83"/>
  <c r="H1416" i="83"/>
  <c r="H1417" i="83"/>
  <c r="H1418" i="83"/>
  <c r="H1419" i="83"/>
  <c r="H1420" i="83"/>
  <c r="H1421" i="83"/>
  <c r="H1422" i="83"/>
  <c r="H1423" i="83"/>
  <c r="H1424" i="83"/>
  <c r="H1425" i="83"/>
  <c r="H1426" i="83"/>
  <c r="H1427" i="83"/>
  <c r="H1428" i="83"/>
  <c r="H1429" i="83"/>
  <c r="H1430" i="83"/>
  <c r="H1431" i="83"/>
  <c r="H1432" i="83"/>
  <c r="H1433" i="83"/>
  <c r="H1434" i="83"/>
  <c r="H1435" i="83"/>
  <c r="H1384" i="83"/>
  <c r="H1385" i="83"/>
  <c r="H1386" i="83"/>
  <c r="H1387" i="83"/>
  <c r="H1388" i="83"/>
  <c r="H1389" i="83"/>
  <c r="H1390" i="83"/>
  <c r="H1391" i="83"/>
  <c r="H1392" i="83"/>
  <c r="H1393" i="83"/>
  <c r="H1394" i="83"/>
  <c r="H1395" i="83"/>
  <c r="H1396" i="83"/>
  <c r="H1397" i="83"/>
  <c r="H1398" i="83"/>
  <c r="H1399" i="83"/>
  <c r="H1400" i="83"/>
  <c r="H1401" i="83"/>
  <c r="H1402" i="83"/>
  <c r="H1403" i="83"/>
  <c r="H1404" i="83"/>
  <c r="H1405" i="83"/>
  <c r="H1406" i="83"/>
  <c r="H1407" i="83"/>
  <c r="H1408" i="83"/>
  <c r="H1409" i="83"/>
  <c r="H1358" i="83"/>
  <c r="H1359" i="83"/>
  <c r="H1360" i="83"/>
  <c r="H1361" i="83"/>
  <c r="H1362" i="83"/>
  <c r="H1363" i="83"/>
  <c r="H1364" i="83"/>
  <c r="H1365" i="83"/>
  <c r="H1366" i="83"/>
  <c r="H1367" i="83"/>
  <c r="H1368" i="83"/>
  <c r="H1369" i="83"/>
  <c r="H1370" i="83"/>
  <c r="H1371" i="83"/>
  <c r="H1372" i="83"/>
  <c r="H1373" i="83"/>
  <c r="H1374" i="83"/>
  <c r="H1375" i="83"/>
  <c r="H1376" i="83"/>
  <c r="H1377" i="83"/>
  <c r="H1378" i="83"/>
  <c r="H1379" i="83"/>
  <c r="H1380" i="83"/>
  <c r="H1381" i="83"/>
  <c r="H1382" i="83"/>
  <c r="H1383" i="83"/>
  <c r="H1338" i="83"/>
  <c r="H1339" i="83"/>
  <c r="H1340" i="83"/>
  <c r="H1341" i="83"/>
  <c r="H1342" i="83"/>
  <c r="H1343" i="83"/>
  <c r="H1344" i="83"/>
  <c r="H1345" i="83"/>
  <c r="H1346" i="83"/>
  <c r="H1347" i="83"/>
  <c r="H1348" i="83"/>
  <c r="H1349" i="83"/>
  <c r="H1350" i="83"/>
  <c r="H1351" i="83"/>
  <c r="H1352" i="83"/>
  <c r="H1353" i="83"/>
  <c r="H1354" i="83"/>
  <c r="H1355" i="83"/>
  <c r="H1356" i="83"/>
  <c r="H1357" i="83"/>
  <c r="H1318" i="83"/>
  <c r="H1319" i="83"/>
  <c r="H1320" i="83"/>
  <c r="H1321" i="83"/>
  <c r="H1322" i="83"/>
  <c r="H1323" i="83"/>
  <c r="H1324" i="83"/>
  <c r="H1325" i="83"/>
  <c r="H1326" i="83"/>
  <c r="H1327" i="83"/>
  <c r="H1328" i="83"/>
  <c r="H1329" i="83"/>
  <c r="H1330" i="83"/>
  <c r="H1331" i="83"/>
  <c r="H1332" i="83"/>
  <c r="H1333" i="83"/>
  <c r="H1334" i="83"/>
  <c r="H1335" i="83"/>
  <c r="H1336" i="83"/>
  <c r="H1337" i="83"/>
  <c r="H1298" i="83"/>
  <c r="H1299" i="83"/>
  <c r="H1300" i="83"/>
  <c r="H1301" i="83"/>
  <c r="H1302" i="83"/>
  <c r="H1303" i="83"/>
  <c r="H1304" i="83"/>
  <c r="H1305" i="83"/>
  <c r="H1306" i="83"/>
  <c r="H1307" i="83"/>
  <c r="H1308" i="83"/>
  <c r="H1309" i="83"/>
  <c r="H1310" i="83"/>
  <c r="H1311" i="83"/>
  <c r="H1312" i="83"/>
  <c r="H1313" i="83"/>
  <c r="H1314" i="83"/>
  <c r="H1315" i="83"/>
  <c r="H1316" i="83"/>
  <c r="H1317" i="83"/>
  <c r="H1278" i="83"/>
  <c r="H1279" i="83"/>
  <c r="H1280" i="83"/>
  <c r="H1281" i="83"/>
  <c r="H1282" i="83"/>
  <c r="H1283" i="83"/>
  <c r="H1284" i="83"/>
  <c r="H1285" i="83"/>
  <c r="H1286" i="83"/>
  <c r="H1287" i="83"/>
  <c r="H1288" i="83"/>
  <c r="H1289" i="83"/>
  <c r="H1290" i="83"/>
  <c r="H1291" i="83"/>
  <c r="H1292" i="83"/>
  <c r="H1293" i="83"/>
  <c r="H1294" i="83"/>
  <c r="H1295" i="83"/>
  <c r="H1296" i="83"/>
  <c r="H1297" i="83"/>
  <c r="H1210" i="83"/>
  <c r="H1211" i="83"/>
  <c r="H1212" i="83"/>
  <c r="H1213" i="83"/>
  <c r="H1214" i="83"/>
  <c r="H1215" i="83"/>
  <c r="H1216" i="83"/>
  <c r="H1217" i="83"/>
  <c r="H1218" i="83"/>
  <c r="H1219" i="83"/>
  <c r="H1220" i="83"/>
  <c r="H1221" i="83"/>
  <c r="H1224" i="83"/>
  <c r="H1225" i="83"/>
  <c r="H1226" i="83"/>
  <c r="H1227" i="83"/>
  <c r="H1228" i="83"/>
  <c r="H1229" i="83"/>
  <c r="H1230" i="83"/>
  <c r="H1231" i="83"/>
  <c r="H1232" i="83"/>
  <c r="H1233" i="83"/>
  <c r="H1234" i="83"/>
  <c r="H1235" i="83"/>
  <c r="H1236" i="83"/>
  <c r="H1237" i="83"/>
  <c r="H1238" i="83"/>
  <c r="H1239" i="83"/>
  <c r="H1245" i="83"/>
  <c r="H1246" i="83"/>
  <c r="H1247" i="83"/>
  <c r="H1248" i="83"/>
  <c r="H1249" i="83"/>
  <c r="H1250" i="83"/>
  <c r="H1251" i="83"/>
  <c r="H1252" i="83"/>
  <c r="H1253" i="83"/>
  <c r="H1254" i="83"/>
  <c r="H1255" i="83"/>
  <c r="H1256" i="83"/>
  <c r="H1257" i="83"/>
  <c r="H1258" i="83"/>
  <c r="H1259" i="83"/>
  <c r="H1260" i="83"/>
  <c r="H1261" i="83"/>
  <c r="H1262" i="83"/>
  <c r="H1263" i="83"/>
  <c r="H1264" i="83"/>
  <c r="H1265" i="83"/>
  <c r="H1266" i="83"/>
  <c r="H1267" i="83"/>
  <c r="H1268" i="83"/>
  <c r="H1269" i="83"/>
  <c r="H1270" i="83"/>
  <c r="H1271" i="83"/>
  <c r="H1272" i="83"/>
  <c r="H1273" i="83"/>
  <c r="H1142" i="83"/>
  <c r="H1143" i="83"/>
  <c r="H1144" i="83"/>
  <c r="H1145" i="83"/>
  <c r="H1146" i="83"/>
  <c r="H1147" i="83"/>
  <c r="H1148" i="83"/>
  <c r="H1149" i="83"/>
  <c r="H1150" i="83"/>
  <c r="H1151" i="83"/>
  <c r="H1152" i="83"/>
  <c r="H1153" i="83"/>
  <c r="H1156" i="83"/>
  <c r="H1157" i="83"/>
  <c r="H1158" i="83"/>
  <c r="H1159" i="83"/>
  <c r="H1160" i="83"/>
  <c r="H1161" i="83"/>
  <c r="H1162" i="83"/>
  <c r="H1163" i="83"/>
  <c r="H1164" i="83"/>
  <c r="H1165" i="83"/>
  <c r="H1166" i="83"/>
  <c r="H1167" i="83"/>
  <c r="H1168" i="83"/>
  <c r="H1169" i="83"/>
  <c r="H1170" i="83"/>
  <c r="H1171" i="83"/>
  <c r="H1178" i="83"/>
  <c r="H1179" i="83"/>
  <c r="H1180" i="83"/>
  <c r="H1181" i="83"/>
  <c r="H1182" i="83"/>
  <c r="H1183" i="83"/>
  <c r="H1184" i="83"/>
  <c r="H1185" i="83"/>
  <c r="H1186" i="83"/>
  <c r="H1187" i="83"/>
  <c r="H1188" i="83"/>
  <c r="H1189" i="83"/>
  <c r="H1190" i="83"/>
  <c r="H1191" i="83"/>
  <c r="H1192" i="83"/>
  <c r="H1193" i="83"/>
  <c r="H1194" i="83"/>
  <c r="H1195" i="83"/>
  <c r="H1196" i="83"/>
  <c r="H1197" i="83"/>
  <c r="H1198" i="83"/>
  <c r="H1199" i="83"/>
  <c r="H1200" i="83"/>
  <c r="H1201" i="83"/>
  <c r="H1202" i="83"/>
  <c r="H1203" i="83"/>
  <c r="H1204" i="83"/>
  <c r="H1205" i="83"/>
  <c r="H1074" i="83"/>
  <c r="H1075" i="83"/>
  <c r="H1076" i="83"/>
  <c r="H1077" i="83"/>
  <c r="H1078" i="83"/>
  <c r="H1079" i="83"/>
  <c r="H1080" i="83"/>
  <c r="H1081" i="83"/>
  <c r="H1082" i="83"/>
  <c r="H1083" i="83"/>
  <c r="H1084" i="83"/>
  <c r="H1085" i="83"/>
  <c r="H1089" i="83"/>
  <c r="H1090" i="83"/>
  <c r="H1091" i="83"/>
  <c r="H1092" i="83"/>
  <c r="H1093" i="83"/>
  <c r="H1094" i="83"/>
  <c r="H1095" i="83"/>
  <c r="H1096" i="83"/>
  <c r="H1097" i="83"/>
  <c r="H1098" i="83"/>
  <c r="H1099" i="83"/>
  <c r="H1100" i="83"/>
  <c r="H1101" i="83"/>
  <c r="H1102" i="83"/>
  <c r="H1103" i="83"/>
  <c r="H1109" i="83"/>
  <c r="H1110" i="83"/>
  <c r="H1111" i="83"/>
  <c r="H1112" i="83"/>
  <c r="H1113" i="83"/>
  <c r="H1114" i="83"/>
  <c r="H1115" i="83"/>
  <c r="H1116" i="83"/>
  <c r="H1117" i="83"/>
  <c r="H1118" i="83"/>
  <c r="H1119" i="83"/>
  <c r="H1120" i="83"/>
  <c r="H1121" i="83"/>
  <c r="H1122" i="83"/>
  <c r="H1123" i="83"/>
  <c r="H1124" i="83"/>
  <c r="H1125" i="83"/>
  <c r="H1126" i="83"/>
  <c r="H1127" i="83"/>
  <c r="H1128" i="83"/>
  <c r="H1129" i="83"/>
  <c r="H1130" i="83"/>
  <c r="H1131" i="83"/>
  <c r="H1132" i="83"/>
  <c r="H1133" i="83"/>
  <c r="H1134" i="83"/>
  <c r="H1135" i="83"/>
  <c r="H1136" i="83"/>
  <c r="H1137" i="83"/>
  <c r="H1006" i="83"/>
  <c r="H1007" i="83"/>
  <c r="H1008" i="83"/>
  <c r="H1009" i="83"/>
  <c r="H1010" i="83"/>
  <c r="H1011" i="83"/>
  <c r="H1012" i="83"/>
  <c r="H1013" i="83"/>
  <c r="H1014" i="83"/>
  <c r="H1015" i="83"/>
  <c r="H1016" i="83"/>
  <c r="H1017" i="83"/>
  <c r="H1020" i="83"/>
  <c r="H1021" i="83"/>
  <c r="H1022" i="83"/>
  <c r="H1023" i="83"/>
  <c r="H1024" i="83"/>
  <c r="H1025" i="83"/>
  <c r="H1026" i="83"/>
  <c r="H1027" i="83"/>
  <c r="H1028" i="83"/>
  <c r="H1029" i="83"/>
  <c r="H1030" i="83"/>
  <c r="H1031" i="83"/>
  <c r="H1032" i="83"/>
  <c r="H1033" i="83"/>
  <c r="H1034" i="83"/>
  <c r="H1035" i="83"/>
  <c r="H1041" i="83"/>
  <c r="H1042" i="83"/>
  <c r="H1043" i="83"/>
  <c r="H1044" i="83"/>
  <c r="H1045" i="83"/>
  <c r="H1046" i="83"/>
  <c r="H1047" i="83"/>
  <c r="H1048" i="83"/>
  <c r="H1049" i="83"/>
  <c r="H1050" i="83"/>
  <c r="H1051" i="83"/>
  <c r="H1052" i="83"/>
  <c r="H1053" i="83"/>
  <c r="H1054" i="83"/>
  <c r="H1055" i="83"/>
  <c r="H1056" i="83"/>
  <c r="H1057" i="83"/>
  <c r="H1058" i="83"/>
  <c r="H1059" i="83"/>
  <c r="H1060" i="83"/>
  <c r="H1061" i="83"/>
  <c r="H1062" i="83"/>
  <c r="H1063" i="83"/>
  <c r="H1064" i="83"/>
  <c r="H1065" i="83"/>
  <c r="H1066" i="83"/>
  <c r="H1067" i="83"/>
  <c r="H1068" i="83"/>
  <c r="H1069" i="83"/>
  <c r="H938" i="83"/>
  <c r="H939" i="83"/>
  <c r="H940" i="83"/>
  <c r="H941" i="83"/>
  <c r="H942" i="83"/>
  <c r="H943" i="83"/>
  <c r="H944" i="83"/>
  <c r="H945" i="83"/>
  <c r="H946" i="83"/>
  <c r="H947" i="83"/>
  <c r="H948" i="83"/>
  <c r="H949" i="83"/>
  <c r="H952" i="83"/>
  <c r="H953" i="83"/>
  <c r="H954" i="83"/>
  <c r="H955" i="83"/>
  <c r="H956" i="83"/>
  <c r="H957" i="83"/>
  <c r="H958" i="83"/>
  <c r="H959" i="83"/>
  <c r="H960" i="83"/>
  <c r="H961" i="83"/>
  <c r="H962" i="83"/>
  <c r="H963" i="83"/>
  <c r="H964" i="83"/>
  <c r="H965" i="83"/>
  <c r="H966" i="83"/>
  <c r="H967" i="83"/>
  <c r="H973" i="83"/>
  <c r="H974" i="83"/>
  <c r="H975" i="83"/>
  <c r="H976" i="83"/>
  <c r="H977" i="83"/>
  <c r="H978" i="83"/>
  <c r="H979" i="83"/>
  <c r="H980" i="83"/>
  <c r="H981" i="83"/>
  <c r="H982" i="83"/>
  <c r="H983" i="83"/>
  <c r="H984" i="83"/>
  <c r="H985" i="83"/>
  <c r="H986" i="83"/>
  <c r="H987" i="83"/>
  <c r="H988" i="83"/>
  <c r="H989" i="83"/>
  <c r="H990" i="83"/>
  <c r="H991" i="83"/>
  <c r="H992" i="83"/>
  <c r="H993" i="83"/>
  <c r="H994" i="83"/>
  <c r="H995" i="83"/>
  <c r="H996" i="83"/>
  <c r="H997" i="83"/>
  <c r="H998" i="83"/>
  <c r="H999" i="83"/>
  <c r="H1000" i="83"/>
  <c r="H1001" i="83"/>
  <c r="H870" i="83"/>
  <c r="H871" i="83"/>
  <c r="H872" i="83"/>
  <c r="H873" i="83"/>
  <c r="H874" i="83"/>
  <c r="H875" i="83"/>
  <c r="H876" i="83"/>
  <c r="H877" i="83"/>
  <c r="H878" i="83"/>
  <c r="H879" i="83"/>
  <c r="H880" i="83"/>
  <c r="H881" i="83"/>
  <c r="H884" i="83"/>
  <c r="H885" i="83"/>
  <c r="H886" i="83"/>
  <c r="H887" i="83"/>
  <c r="H888" i="83"/>
  <c r="H889" i="83"/>
  <c r="H890" i="83"/>
  <c r="H891" i="83"/>
  <c r="H892" i="83"/>
  <c r="H893" i="83"/>
  <c r="H894" i="83"/>
  <c r="H895" i="83"/>
  <c r="H896" i="83"/>
  <c r="H897" i="83"/>
  <c r="H898" i="83"/>
  <c r="H899" i="83"/>
  <c r="H905" i="83"/>
  <c r="H906" i="83"/>
  <c r="H907" i="83"/>
  <c r="H908" i="83"/>
  <c r="H909" i="83"/>
  <c r="H910" i="83"/>
  <c r="H911" i="83"/>
  <c r="H912" i="83"/>
  <c r="H913" i="83"/>
  <c r="H914" i="83"/>
  <c r="H915" i="83"/>
  <c r="H916" i="83"/>
  <c r="H917" i="83"/>
  <c r="H918" i="83"/>
  <c r="H919" i="83"/>
  <c r="H920" i="83"/>
  <c r="H921" i="83"/>
  <c r="H922" i="83"/>
  <c r="H923" i="83"/>
  <c r="H924" i="83"/>
  <c r="H925" i="83"/>
  <c r="H926" i="83"/>
  <c r="H927" i="83"/>
  <c r="H928" i="83"/>
  <c r="H929" i="83"/>
  <c r="H930" i="83"/>
  <c r="H931" i="83"/>
  <c r="H932" i="83"/>
  <c r="H933" i="83"/>
  <c r="H802" i="83"/>
  <c r="H803" i="83"/>
  <c r="H804" i="83"/>
  <c r="H805" i="83"/>
  <c r="H806" i="83"/>
  <c r="H807" i="83"/>
  <c r="H808" i="83"/>
  <c r="H809" i="83"/>
  <c r="H810" i="83"/>
  <c r="H811" i="83"/>
  <c r="H812" i="83"/>
  <c r="H813" i="83"/>
  <c r="H816" i="83"/>
  <c r="H817" i="83"/>
  <c r="H818" i="83"/>
  <c r="H819" i="83"/>
  <c r="H820" i="83"/>
  <c r="H821" i="83"/>
  <c r="H822" i="83"/>
  <c r="H823" i="83"/>
  <c r="H824" i="83"/>
  <c r="H825" i="83"/>
  <c r="H826" i="83"/>
  <c r="H827" i="83"/>
  <c r="H828" i="83"/>
  <c r="H829" i="83"/>
  <c r="H830" i="83"/>
  <c r="H831" i="83"/>
  <c r="H837" i="83"/>
  <c r="H838" i="83"/>
  <c r="H839" i="83"/>
  <c r="H840" i="83"/>
  <c r="H841" i="83"/>
  <c r="H842" i="83"/>
  <c r="H843" i="83"/>
  <c r="H844" i="83"/>
  <c r="H845" i="83"/>
  <c r="H846" i="83"/>
  <c r="H847" i="83"/>
  <c r="H848" i="83"/>
  <c r="H849" i="83"/>
  <c r="H850" i="83"/>
  <c r="H851" i="83"/>
  <c r="H852" i="83"/>
  <c r="H853" i="83"/>
  <c r="H854" i="83"/>
  <c r="H855" i="83"/>
  <c r="H856" i="83"/>
  <c r="H857" i="83"/>
  <c r="H858" i="83"/>
  <c r="H859" i="83"/>
  <c r="H860" i="83"/>
  <c r="H861" i="83"/>
  <c r="H862" i="83"/>
  <c r="H863" i="83"/>
  <c r="H864" i="83"/>
  <c r="H865" i="83"/>
  <c r="H734" i="83"/>
  <c r="H735" i="83"/>
  <c r="H736" i="83"/>
  <c r="H737" i="83"/>
  <c r="H738" i="83"/>
  <c r="H739" i="83"/>
  <c r="H740" i="83"/>
  <c r="H741" i="83"/>
  <c r="H742" i="83"/>
  <c r="H743" i="83"/>
  <c r="H744" i="83"/>
  <c r="H745" i="83"/>
  <c r="H748" i="83"/>
  <c r="H749" i="83"/>
  <c r="H750" i="83"/>
  <c r="H751" i="83"/>
  <c r="H752" i="83"/>
  <c r="H753" i="83"/>
  <c r="H754" i="83"/>
  <c r="H755" i="83"/>
  <c r="H756" i="83"/>
  <c r="H757" i="83"/>
  <c r="H758" i="83"/>
  <c r="H759" i="83"/>
  <c r="H760" i="83"/>
  <c r="H761" i="83"/>
  <c r="H762" i="83"/>
  <c r="H763" i="83"/>
  <c r="H769" i="83"/>
  <c r="H770" i="83"/>
  <c r="H771" i="83"/>
  <c r="H772" i="83"/>
  <c r="H773" i="83"/>
  <c r="H774" i="83"/>
  <c r="H775" i="83"/>
  <c r="H776" i="83"/>
  <c r="H777" i="83"/>
  <c r="H778" i="83"/>
  <c r="H779" i="83"/>
  <c r="H780" i="83"/>
  <c r="H781" i="83"/>
  <c r="H782" i="83"/>
  <c r="H783" i="83"/>
  <c r="H784" i="83"/>
  <c r="H785" i="83"/>
  <c r="H786" i="83"/>
  <c r="H787" i="83"/>
  <c r="H788" i="83"/>
  <c r="H789" i="83"/>
  <c r="H790" i="83"/>
  <c r="H791" i="83"/>
  <c r="H792" i="83"/>
  <c r="H793" i="83"/>
  <c r="H794" i="83"/>
  <c r="H795" i="83"/>
  <c r="H796" i="83"/>
  <c r="H797" i="83"/>
  <c r="H667" i="83"/>
  <c r="H668" i="83"/>
  <c r="H669" i="83"/>
  <c r="H670" i="83"/>
  <c r="H671" i="83"/>
  <c r="H672" i="83"/>
  <c r="H673" i="83"/>
  <c r="H674" i="83"/>
  <c r="H675" i="83"/>
  <c r="H676" i="83"/>
  <c r="H677" i="83"/>
  <c r="H680" i="83"/>
  <c r="H681" i="83"/>
  <c r="H682" i="83"/>
  <c r="H683" i="83"/>
  <c r="H684" i="83"/>
  <c r="H685" i="83"/>
  <c r="H686" i="83"/>
  <c r="H687" i="83"/>
  <c r="H688" i="83"/>
  <c r="H689" i="83"/>
  <c r="H690" i="83"/>
  <c r="H691" i="83"/>
  <c r="H692" i="83"/>
  <c r="H693" i="83"/>
  <c r="H694" i="83"/>
  <c r="H695" i="83"/>
  <c r="H701" i="83"/>
  <c r="H702" i="83"/>
  <c r="H703" i="83"/>
  <c r="H704" i="83"/>
  <c r="H705" i="83"/>
  <c r="H706" i="83"/>
  <c r="H707" i="83"/>
  <c r="H708" i="83"/>
  <c r="H709" i="83"/>
  <c r="H710" i="83"/>
  <c r="H711" i="83"/>
  <c r="H712" i="83"/>
  <c r="H713" i="83"/>
  <c r="H714" i="83"/>
  <c r="H715" i="83"/>
  <c r="H716" i="83"/>
  <c r="H717" i="83"/>
  <c r="H718" i="83"/>
  <c r="H719" i="83"/>
  <c r="H720" i="83"/>
  <c r="H721" i="83"/>
  <c r="H722" i="83"/>
  <c r="H723" i="83"/>
  <c r="H724" i="83"/>
  <c r="H725" i="83"/>
  <c r="H726" i="83"/>
  <c r="H727" i="83"/>
  <c r="H728" i="83"/>
  <c r="H729" i="83"/>
  <c r="H666" i="83"/>
  <c r="H598" i="83"/>
  <c r="H599" i="83"/>
  <c r="H600" i="83"/>
  <c r="H601" i="83"/>
  <c r="H602" i="83"/>
  <c r="H603" i="83"/>
  <c r="H604" i="83"/>
  <c r="H605" i="83"/>
  <c r="H606" i="83"/>
  <c r="H607" i="83"/>
  <c r="H608" i="83"/>
  <c r="H609" i="83"/>
  <c r="H612" i="83"/>
  <c r="H613" i="83"/>
  <c r="H614" i="83"/>
  <c r="H615" i="83"/>
  <c r="H616" i="83"/>
  <c r="H617" i="83"/>
  <c r="H618" i="83"/>
  <c r="H619" i="83"/>
  <c r="H620" i="83"/>
  <c r="H621" i="83"/>
  <c r="H622" i="83"/>
  <c r="H623" i="83"/>
  <c r="H624" i="83"/>
  <c r="H625" i="83"/>
  <c r="H626" i="83"/>
  <c r="H627" i="83"/>
  <c r="H632" i="83"/>
  <c r="H633" i="83"/>
  <c r="H634" i="83"/>
  <c r="H635" i="83"/>
  <c r="H636" i="83"/>
  <c r="H637" i="83"/>
  <c r="H638" i="83"/>
  <c r="H639" i="83"/>
  <c r="H640" i="83"/>
  <c r="H641" i="83"/>
  <c r="H642" i="83"/>
  <c r="H643" i="83"/>
  <c r="H644" i="83"/>
  <c r="H645" i="83"/>
  <c r="H646" i="83"/>
  <c r="H647" i="83"/>
  <c r="H648" i="83"/>
  <c r="H649" i="83"/>
  <c r="H650" i="83"/>
  <c r="H651" i="83"/>
  <c r="H652" i="83"/>
  <c r="H653" i="83"/>
  <c r="H654" i="83"/>
  <c r="H655" i="83"/>
  <c r="H656" i="83"/>
  <c r="H657" i="83"/>
  <c r="H658" i="83"/>
  <c r="H659" i="83"/>
  <c r="H660" i="83"/>
  <c r="H661" i="83"/>
  <c r="H530" i="83"/>
  <c r="H531" i="83"/>
  <c r="H532" i="83"/>
  <c r="H533" i="83"/>
  <c r="H534" i="83"/>
  <c r="H535" i="83"/>
  <c r="H536" i="83"/>
  <c r="H537" i="83"/>
  <c r="H538" i="83"/>
  <c r="H539" i="83"/>
  <c r="H540" i="83"/>
  <c r="H541" i="83"/>
  <c r="H543" i="83"/>
  <c r="H544" i="83"/>
  <c r="H545" i="83"/>
  <c r="H546" i="83"/>
  <c r="H547" i="83"/>
  <c r="H548" i="83"/>
  <c r="H549" i="83"/>
  <c r="H550" i="83"/>
  <c r="H551" i="83"/>
  <c r="H552" i="83"/>
  <c r="H553" i="83"/>
  <c r="H554" i="83"/>
  <c r="H555" i="83"/>
  <c r="H556" i="83"/>
  <c r="H557" i="83"/>
  <c r="H558" i="83"/>
  <c r="H559" i="83"/>
  <c r="H564" i="83"/>
  <c r="H565" i="83"/>
  <c r="H566" i="83"/>
  <c r="H567" i="83"/>
  <c r="H568" i="83"/>
  <c r="H569" i="83"/>
  <c r="H570" i="83"/>
  <c r="H571" i="83"/>
  <c r="H572" i="83"/>
  <c r="H573" i="83"/>
  <c r="H574" i="83"/>
  <c r="H575" i="83"/>
  <c r="H576" i="83"/>
  <c r="H577" i="83"/>
  <c r="H578" i="83"/>
  <c r="H579" i="83"/>
  <c r="H580" i="83"/>
  <c r="H581" i="83"/>
  <c r="H582" i="83"/>
  <c r="H583" i="83"/>
  <c r="H584" i="83"/>
  <c r="H585" i="83"/>
  <c r="H586" i="83"/>
  <c r="H587" i="83"/>
  <c r="H588" i="83"/>
  <c r="H589" i="83"/>
  <c r="H590" i="83"/>
  <c r="H591" i="83"/>
  <c r="H592" i="83"/>
  <c r="H593" i="83"/>
  <c r="H462" i="83"/>
  <c r="H463" i="83"/>
  <c r="H464" i="83"/>
  <c r="H465" i="83"/>
  <c r="H466" i="83"/>
  <c r="H467" i="83"/>
  <c r="H468" i="83"/>
  <c r="H469" i="83"/>
  <c r="H470" i="83"/>
  <c r="H471" i="83"/>
  <c r="H472" i="83"/>
  <c r="H473" i="83"/>
  <c r="H476" i="83"/>
  <c r="H477" i="83"/>
  <c r="H478" i="83"/>
  <c r="H479" i="83"/>
  <c r="H480" i="83"/>
  <c r="H481" i="83"/>
  <c r="H482" i="83"/>
  <c r="H483" i="83"/>
  <c r="H484" i="83"/>
  <c r="H485" i="83"/>
  <c r="H486" i="83"/>
  <c r="H487" i="83"/>
  <c r="H488" i="83"/>
  <c r="H489" i="83"/>
  <c r="H490" i="83"/>
  <c r="H491" i="83"/>
  <c r="H497" i="83"/>
  <c r="H498" i="83"/>
  <c r="H499" i="83"/>
  <c r="H500" i="83"/>
  <c r="H501" i="83"/>
  <c r="H502" i="83"/>
  <c r="H503" i="83"/>
  <c r="H504" i="83"/>
  <c r="H505" i="83"/>
  <c r="H506" i="83"/>
  <c r="H507" i="83"/>
  <c r="H508" i="83"/>
  <c r="H509" i="83"/>
  <c r="H510" i="83"/>
  <c r="H511" i="83"/>
  <c r="H512" i="83"/>
  <c r="H513" i="83"/>
  <c r="H514" i="83"/>
  <c r="H515" i="83"/>
  <c r="H516" i="83"/>
  <c r="H517" i="83"/>
  <c r="H518" i="83"/>
  <c r="H519" i="83"/>
  <c r="H520" i="83"/>
  <c r="H521" i="83"/>
  <c r="H522" i="83"/>
  <c r="H523" i="83"/>
  <c r="H524" i="83"/>
  <c r="H525" i="83"/>
  <c r="H394" i="83"/>
  <c r="H395" i="83"/>
  <c r="H396" i="83"/>
  <c r="H397" i="83"/>
  <c r="H398" i="83"/>
  <c r="H399" i="83"/>
  <c r="H400" i="83"/>
  <c r="H401" i="83"/>
  <c r="H402" i="83"/>
  <c r="H403" i="83"/>
  <c r="H404" i="83"/>
  <c r="H405" i="83"/>
  <c r="H408" i="83"/>
  <c r="H409" i="83"/>
  <c r="H410" i="83"/>
  <c r="H411" i="83"/>
  <c r="H412" i="83"/>
  <c r="H413" i="83"/>
  <c r="H414" i="83"/>
  <c r="H415" i="83"/>
  <c r="H416" i="83"/>
  <c r="H417" i="83"/>
  <c r="H418" i="83"/>
  <c r="H419" i="83"/>
  <c r="H420" i="83"/>
  <c r="H421" i="83"/>
  <c r="H422" i="83"/>
  <c r="H423" i="83"/>
  <c r="H429" i="83"/>
  <c r="H430" i="83"/>
  <c r="H431" i="83"/>
  <c r="H432" i="83"/>
  <c r="H433" i="83"/>
  <c r="H434" i="83"/>
  <c r="H435" i="83"/>
  <c r="H436" i="83"/>
  <c r="H437" i="83"/>
  <c r="H438" i="83"/>
  <c r="H439" i="83"/>
  <c r="H440" i="83"/>
  <c r="H441" i="83"/>
  <c r="H442" i="83"/>
  <c r="H443" i="83"/>
  <c r="H444" i="83"/>
  <c r="H445" i="83"/>
  <c r="H446" i="83"/>
  <c r="H447" i="83"/>
  <c r="H448" i="83"/>
  <c r="H449" i="83"/>
  <c r="H450" i="83"/>
  <c r="H451" i="83"/>
  <c r="H452" i="83"/>
  <c r="H453" i="83"/>
  <c r="H454" i="83"/>
  <c r="H455" i="83"/>
  <c r="H456" i="83"/>
  <c r="H457" i="83"/>
  <c r="H326" i="83"/>
  <c r="H327" i="83"/>
  <c r="H328" i="83"/>
  <c r="H329" i="83"/>
  <c r="H330" i="83"/>
  <c r="H331" i="83"/>
  <c r="H332" i="83"/>
  <c r="H333" i="83"/>
  <c r="H334" i="83"/>
  <c r="H335" i="83"/>
  <c r="H336" i="83"/>
  <c r="H337" i="83"/>
  <c r="H339" i="83"/>
  <c r="H340" i="83"/>
  <c r="H341" i="83"/>
  <c r="H342" i="83"/>
  <c r="H343" i="83"/>
  <c r="H344" i="83"/>
  <c r="H345" i="83"/>
  <c r="H346" i="83"/>
  <c r="H347" i="83"/>
  <c r="H348" i="83"/>
  <c r="H349" i="83"/>
  <c r="H350" i="83"/>
  <c r="H351" i="83"/>
  <c r="H352" i="83"/>
  <c r="H353" i="83"/>
  <c r="H354" i="83"/>
  <c r="H355" i="83"/>
  <c r="H361" i="83"/>
  <c r="H362" i="83"/>
  <c r="H363" i="83"/>
  <c r="H364" i="83"/>
  <c r="H365" i="83"/>
  <c r="H366" i="83"/>
  <c r="H367" i="83"/>
  <c r="H368" i="83"/>
  <c r="H369" i="83"/>
  <c r="H370" i="83"/>
  <c r="H371" i="83"/>
  <c r="H372" i="83"/>
  <c r="H373" i="83"/>
  <c r="H374" i="83"/>
  <c r="H375" i="83"/>
  <c r="H376" i="83"/>
  <c r="H377" i="83"/>
  <c r="H378" i="83"/>
  <c r="H379" i="83"/>
  <c r="H380" i="83"/>
  <c r="H381" i="83"/>
  <c r="H382" i="83"/>
  <c r="H383" i="83"/>
  <c r="H384" i="83"/>
  <c r="H385" i="83"/>
  <c r="H386" i="83"/>
  <c r="H387" i="83"/>
  <c r="H388" i="83"/>
  <c r="H389" i="83"/>
  <c r="H259" i="83"/>
  <c r="H260" i="83"/>
  <c r="H261" i="83"/>
  <c r="H262" i="83"/>
  <c r="H263" i="83"/>
  <c r="H264" i="83"/>
  <c r="H265" i="83"/>
  <c r="H266" i="83"/>
  <c r="H267" i="83"/>
  <c r="H268" i="83"/>
  <c r="H269" i="83"/>
  <c r="H271" i="83"/>
  <c r="H272" i="83"/>
  <c r="H273" i="83"/>
  <c r="H274" i="83"/>
  <c r="H275" i="83"/>
  <c r="H276" i="83"/>
  <c r="H277" i="83"/>
  <c r="H278" i="83"/>
  <c r="H279" i="83"/>
  <c r="H280" i="83"/>
  <c r="H281" i="83"/>
  <c r="H282" i="83"/>
  <c r="H283" i="83"/>
  <c r="H284" i="83"/>
  <c r="H285" i="83"/>
  <c r="H286" i="83"/>
  <c r="H287" i="83"/>
  <c r="H293" i="83"/>
  <c r="H294" i="83"/>
  <c r="H295" i="83"/>
  <c r="H296" i="83"/>
  <c r="H297" i="83"/>
  <c r="H298" i="83"/>
  <c r="H299" i="83"/>
  <c r="H300" i="83"/>
  <c r="H301" i="83"/>
  <c r="H302" i="83"/>
  <c r="H303" i="83"/>
  <c r="H304" i="83"/>
  <c r="H305" i="83"/>
  <c r="H306" i="83"/>
  <c r="H307" i="83"/>
  <c r="H308" i="83"/>
  <c r="H309" i="83"/>
  <c r="H310" i="83"/>
  <c r="H311" i="83"/>
  <c r="H312" i="83"/>
  <c r="H313" i="83"/>
  <c r="H314" i="83"/>
  <c r="H315" i="83"/>
  <c r="H316" i="83"/>
  <c r="H317" i="83"/>
  <c r="H318" i="83"/>
  <c r="H319" i="83"/>
  <c r="H320" i="83"/>
  <c r="H321" i="83"/>
  <c r="H190" i="83"/>
  <c r="H191" i="83"/>
  <c r="H192" i="83"/>
  <c r="H193" i="83"/>
  <c r="H194" i="83"/>
  <c r="H195" i="83"/>
  <c r="H196" i="83"/>
  <c r="H197" i="83"/>
  <c r="H198" i="83"/>
  <c r="H199" i="83"/>
  <c r="H200" i="83"/>
  <c r="H201" i="83"/>
  <c r="H203" i="83"/>
  <c r="H204" i="83"/>
  <c r="H205" i="83"/>
  <c r="H206" i="83"/>
  <c r="H207" i="83"/>
  <c r="H208" i="83"/>
  <c r="H209" i="83"/>
  <c r="H210" i="83"/>
  <c r="H211" i="83"/>
  <c r="H212" i="83"/>
  <c r="H213" i="83"/>
  <c r="H214" i="83"/>
  <c r="H215" i="83"/>
  <c r="H216" i="83"/>
  <c r="H217" i="83"/>
  <c r="H218" i="83"/>
  <c r="H219" i="83"/>
  <c r="H224" i="83"/>
  <c r="H225" i="83"/>
  <c r="H226" i="83"/>
  <c r="H227" i="83"/>
  <c r="H228" i="83"/>
  <c r="H229" i="83"/>
  <c r="H230" i="83"/>
  <c r="H231" i="83"/>
  <c r="H232" i="83"/>
  <c r="H233" i="83"/>
  <c r="H234" i="83"/>
  <c r="H235" i="83"/>
  <c r="H236" i="83"/>
  <c r="H237" i="83"/>
  <c r="H238" i="83"/>
  <c r="H239" i="83"/>
  <c r="H240" i="83"/>
  <c r="H241" i="83"/>
  <c r="H242" i="83"/>
  <c r="H243" i="83"/>
  <c r="H244" i="83"/>
  <c r="H245" i="83"/>
  <c r="H246" i="83"/>
  <c r="H247" i="83"/>
  <c r="H248" i="83"/>
  <c r="H249" i="83"/>
  <c r="H250" i="83"/>
  <c r="H251" i="83"/>
  <c r="H252" i="83"/>
  <c r="H253" i="83"/>
  <c r="H130" i="83"/>
  <c r="H131" i="83"/>
  <c r="H132" i="83"/>
  <c r="H133" i="83"/>
  <c r="H135" i="83"/>
  <c r="H136" i="83"/>
  <c r="H137" i="83"/>
  <c r="H138" i="83"/>
  <c r="H139" i="83"/>
  <c r="H140" i="83"/>
  <c r="H141" i="83"/>
  <c r="H142" i="83"/>
  <c r="H143" i="83"/>
  <c r="H144" i="83"/>
  <c r="H145" i="83"/>
  <c r="H146" i="83"/>
  <c r="H147" i="83"/>
  <c r="H148" i="83"/>
  <c r="H149" i="83"/>
  <c r="H150" i="83"/>
  <c r="H151" i="83"/>
  <c r="H156" i="83"/>
  <c r="H157" i="83"/>
  <c r="H158" i="83"/>
  <c r="H159" i="83"/>
  <c r="H160" i="83"/>
  <c r="H161" i="83"/>
  <c r="H162" i="83"/>
  <c r="H163" i="83"/>
  <c r="H164" i="83"/>
  <c r="H165" i="83"/>
  <c r="H166" i="83"/>
  <c r="H167" i="83"/>
  <c r="H168" i="83"/>
  <c r="H169" i="83"/>
  <c r="H170" i="83"/>
  <c r="H171" i="83"/>
  <c r="H172" i="83"/>
  <c r="H173" i="83"/>
  <c r="H174" i="83"/>
  <c r="H175" i="83"/>
  <c r="H176" i="83"/>
  <c r="H177" i="83"/>
  <c r="H178" i="83"/>
  <c r="H179" i="83"/>
  <c r="H180" i="83"/>
  <c r="H181" i="83"/>
  <c r="H182" i="83"/>
  <c r="H183" i="83"/>
  <c r="H184" i="83"/>
  <c r="H185" i="83"/>
  <c r="H113" i="83"/>
  <c r="H114" i="83"/>
  <c r="H115" i="83"/>
  <c r="H116" i="83"/>
  <c r="H117" i="83"/>
  <c r="H118" i="83"/>
  <c r="H119" i="83"/>
  <c r="H120" i="83"/>
  <c r="H121" i="83"/>
  <c r="H122" i="83"/>
  <c r="H123" i="83"/>
  <c r="H124" i="83"/>
  <c r="H125" i="83"/>
  <c r="H126" i="83"/>
  <c r="H127" i="83"/>
  <c r="H128" i="83"/>
  <c r="H129" i="83"/>
  <c r="H54" i="83"/>
  <c r="H55" i="83"/>
  <c r="H56" i="83"/>
  <c r="H59" i="83"/>
  <c r="H60" i="83"/>
  <c r="H61" i="83"/>
  <c r="H62" i="83"/>
  <c r="H63" i="83"/>
  <c r="H64" i="83"/>
  <c r="H65" i="83"/>
  <c r="H66" i="83"/>
  <c r="H67" i="83"/>
  <c r="H68" i="83"/>
  <c r="H69" i="83"/>
  <c r="H70" i="83"/>
  <c r="H71" i="83"/>
  <c r="H72" i="83"/>
  <c r="H73" i="83"/>
  <c r="H74" i="83"/>
  <c r="H80" i="83"/>
  <c r="H81" i="83"/>
  <c r="H82" i="83"/>
  <c r="H83" i="83"/>
  <c r="H84" i="83"/>
  <c r="H85" i="83"/>
  <c r="H86" i="83"/>
  <c r="H87" i="83"/>
  <c r="H88" i="83"/>
  <c r="H89" i="83"/>
  <c r="H90" i="83"/>
  <c r="H91" i="83"/>
  <c r="H92" i="83"/>
  <c r="H93" i="83"/>
  <c r="H94" i="83"/>
  <c r="H95" i="83"/>
  <c r="H96" i="83"/>
  <c r="H97" i="83"/>
  <c r="H98" i="83"/>
  <c r="H99" i="83"/>
  <c r="H100" i="83"/>
  <c r="H101" i="83"/>
  <c r="H102" i="83"/>
  <c r="H103" i="83"/>
  <c r="H104" i="83"/>
  <c r="H105" i="83"/>
  <c r="H106" i="83"/>
  <c r="H107" i="83"/>
  <c r="H108" i="83"/>
  <c r="H53" i="83"/>
  <c r="H36" i="83"/>
  <c r="H37" i="83"/>
  <c r="H38" i="83"/>
  <c r="H39" i="83"/>
  <c r="H40" i="83"/>
  <c r="H41" i="83"/>
  <c r="H42" i="83"/>
  <c r="H43" i="83"/>
  <c r="H44" i="83"/>
  <c r="H45" i="83"/>
  <c r="H46" i="83"/>
  <c r="H47" i="83"/>
  <c r="H48" i="83"/>
  <c r="H49" i="83"/>
  <c r="H50" i="83"/>
  <c r="H51" i="83"/>
  <c r="H52" i="83"/>
  <c r="H19" i="83"/>
  <c r="H20" i="83"/>
  <c r="H21" i="83"/>
  <c r="H22" i="83"/>
  <c r="H23" i="83"/>
  <c r="H24" i="83"/>
  <c r="H25" i="83"/>
  <c r="H26" i="83"/>
  <c r="H27" i="83"/>
  <c r="H28" i="83"/>
  <c r="H29" i="83"/>
  <c r="H30" i="83"/>
  <c r="H31" i="83"/>
  <c r="H32" i="83"/>
  <c r="H33" i="83"/>
  <c r="H34" i="83"/>
  <c r="H35" i="83"/>
  <c r="H2" i="83"/>
  <c r="H3" i="83"/>
  <c r="H4" i="83"/>
  <c r="H5" i="83"/>
  <c r="H6" i="83"/>
  <c r="H7" i="83"/>
  <c r="H8" i="83"/>
  <c r="H9" i="83"/>
  <c r="H10" i="83"/>
  <c r="H11" i="83"/>
  <c r="H12" i="83"/>
  <c r="H13" i="83"/>
  <c r="H14" i="83"/>
  <c r="H15" i="83"/>
  <c r="H16" i="83"/>
  <c r="H17" i="83"/>
  <c r="H18" i="83"/>
  <c r="C1578" i="83" l="1"/>
  <c r="C1579" i="83"/>
  <c r="C1580" i="83"/>
  <c r="C1581" i="83"/>
  <c r="C1582" i="83"/>
  <c r="C1583" i="83"/>
  <c r="C1584" i="83"/>
  <c r="C1585" i="83"/>
  <c r="C1586" i="83"/>
  <c r="C1587" i="83"/>
  <c r="C1588" i="83"/>
  <c r="C1589" i="83"/>
  <c r="A1589" i="83"/>
  <c r="A1588" i="83"/>
  <c r="A1587" i="83"/>
  <c r="A1586" i="83"/>
  <c r="A1585" i="83"/>
  <c r="A1584" i="83"/>
  <c r="A1583" i="83"/>
  <c r="A1582" i="83"/>
  <c r="A1581" i="83"/>
  <c r="A1580" i="83"/>
  <c r="A1579" i="83"/>
  <c r="A1578" i="83"/>
  <c r="C1565" i="83"/>
  <c r="A1565" i="83"/>
  <c r="C1564" i="83"/>
  <c r="A1564" i="83"/>
  <c r="C1563" i="83"/>
  <c r="A1563" i="83"/>
  <c r="C1562" i="83"/>
  <c r="A1562" i="83"/>
  <c r="C1561" i="83"/>
  <c r="A1561" i="83"/>
  <c r="C1560" i="83"/>
  <c r="A1560" i="83"/>
  <c r="C1559" i="83"/>
  <c r="A1559" i="83"/>
  <c r="C1558" i="83"/>
  <c r="A1558" i="83"/>
  <c r="C1557" i="83"/>
  <c r="A1557" i="83"/>
  <c r="C1556" i="83"/>
  <c r="A1556" i="83"/>
  <c r="C1555" i="83"/>
  <c r="A1555" i="83"/>
  <c r="C1554" i="83"/>
  <c r="A1554" i="83"/>
  <c r="C1553" i="83"/>
  <c r="A1553" i="83"/>
  <c r="C1552" i="83"/>
  <c r="A1552" i="83"/>
  <c r="C1551" i="83"/>
  <c r="A1551" i="83"/>
  <c r="C1550" i="83"/>
  <c r="A1550" i="83"/>
  <c r="C1549" i="83"/>
  <c r="A1549" i="83"/>
  <c r="C1548" i="83"/>
  <c r="A1548" i="83"/>
  <c r="C1547" i="83"/>
  <c r="A1547" i="83"/>
  <c r="C1546" i="83"/>
  <c r="A1546" i="83"/>
  <c r="C1545" i="83"/>
  <c r="A1545" i="83"/>
  <c r="C1544" i="83"/>
  <c r="A1544" i="83"/>
  <c r="C1543" i="83"/>
  <c r="A1543" i="83"/>
  <c r="C1542" i="83"/>
  <c r="A1542" i="83"/>
  <c r="C1541" i="83"/>
  <c r="A1541" i="83"/>
  <c r="C1540" i="83"/>
  <c r="A1540" i="83"/>
  <c r="C1539" i="83"/>
  <c r="A1539" i="83"/>
  <c r="C1538" i="83"/>
  <c r="A1538" i="83"/>
  <c r="C1537" i="83"/>
  <c r="A1537" i="83"/>
  <c r="C1536" i="83"/>
  <c r="A1536" i="83"/>
  <c r="C1535" i="83"/>
  <c r="A1535" i="83"/>
  <c r="C1534" i="83"/>
  <c r="A1534" i="83"/>
  <c r="C1533" i="83"/>
  <c r="A1533" i="83"/>
  <c r="C1532" i="83"/>
  <c r="A1532" i="83"/>
  <c r="C1531" i="83"/>
  <c r="A1531" i="83"/>
  <c r="C1530" i="83"/>
  <c r="A1530" i="83"/>
  <c r="C1529" i="83"/>
  <c r="A1529" i="83"/>
  <c r="C1528" i="83"/>
  <c r="A1528" i="83"/>
  <c r="C1527" i="83"/>
  <c r="A1527" i="83"/>
  <c r="C1526" i="83"/>
  <c r="A1526" i="83"/>
  <c r="C1525" i="83"/>
  <c r="A1525" i="83"/>
  <c r="C1524" i="83"/>
  <c r="A1524" i="83"/>
  <c r="C1523" i="83"/>
  <c r="A1523" i="83"/>
  <c r="C1522" i="83"/>
  <c r="A1522" i="83"/>
  <c r="C1521" i="83"/>
  <c r="A1521" i="83"/>
  <c r="C1520" i="83"/>
  <c r="A1520" i="83"/>
  <c r="C1519" i="83"/>
  <c r="A1519" i="83"/>
  <c r="C1518" i="83"/>
  <c r="A1518" i="83"/>
  <c r="C1517" i="83"/>
  <c r="A1517" i="83"/>
  <c r="C1516" i="83"/>
  <c r="A1516" i="83"/>
  <c r="C1515" i="83"/>
  <c r="A1515" i="83"/>
  <c r="C1514" i="83"/>
  <c r="A1514" i="83"/>
  <c r="C1513" i="83"/>
  <c r="A1513" i="83"/>
  <c r="C1512" i="83"/>
  <c r="A1512" i="83"/>
  <c r="C1511" i="83"/>
  <c r="A1511" i="83"/>
  <c r="C1510" i="83"/>
  <c r="A1510" i="83"/>
  <c r="C1509" i="83"/>
  <c r="A1509" i="83"/>
  <c r="C1508" i="83"/>
  <c r="A1508" i="83"/>
  <c r="C1507" i="83"/>
  <c r="A1507" i="83"/>
  <c r="C1506" i="83"/>
  <c r="A1506" i="83"/>
  <c r="C1505" i="83"/>
  <c r="A1505" i="83"/>
  <c r="C1504" i="83"/>
  <c r="A1504" i="83"/>
  <c r="C1503" i="83"/>
  <c r="A1503" i="83"/>
  <c r="C1502" i="83"/>
  <c r="A1502" i="83"/>
  <c r="C1501" i="83"/>
  <c r="A1501" i="83"/>
  <c r="C1500" i="83"/>
  <c r="A1500" i="83"/>
  <c r="C1499" i="83"/>
  <c r="A1499" i="83"/>
  <c r="C1498" i="83"/>
  <c r="A1498" i="83"/>
  <c r="C1497" i="83"/>
  <c r="A1497" i="83"/>
  <c r="C1496" i="83"/>
  <c r="A1496" i="83"/>
  <c r="C1495" i="83"/>
  <c r="A1495" i="83"/>
  <c r="C1494" i="83"/>
  <c r="A1494" i="83"/>
  <c r="C1493" i="83"/>
  <c r="A1493" i="83"/>
  <c r="C1492" i="83"/>
  <c r="A1492" i="83"/>
  <c r="C1491" i="83"/>
  <c r="A1491" i="83"/>
  <c r="C1490" i="83"/>
  <c r="A1490" i="83"/>
  <c r="C1489" i="83"/>
  <c r="A1489" i="83"/>
  <c r="C1488" i="83"/>
  <c r="A1488" i="83"/>
  <c r="C1487" i="83"/>
  <c r="A1487" i="83"/>
  <c r="C1486" i="83"/>
  <c r="A1486" i="83"/>
  <c r="C1485" i="83"/>
  <c r="A1485" i="83"/>
  <c r="C1484" i="83"/>
  <c r="A1484" i="83"/>
  <c r="C1483" i="83"/>
  <c r="A1483" i="83"/>
  <c r="C1482" i="83"/>
  <c r="A1482" i="83"/>
  <c r="C1481" i="83"/>
  <c r="A1481" i="83"/>
  <c r="C1480" i="83"/>
  <c r="A1480" i="83"/>
  <c r="C1479" i="83"/>
  <c r="A1479" i="83"/>
  <c r="C1478" i="83"/>
  <c r="A1478" i="83"/>
  <c r="C1477" i="83"/>
  <c r="A1477" i="83"/>
  <c r="C1476" i="83"/>
  <c r="A1476" i="83"/>
  <c r="C1475" i="83"/>
  <c r="A1475" i="83"/>
  <c r="C1474" i="83"/>
  <c r="A1474" i="83"/>
  <c r="C1473" i="83"/>
  <c r="A1473" i="83"/>
  <c r="C1472" i="83"/>
  <c r="A1472" i="83"/>
  <c r="C1471" i="83"/>
  <c r="A1471" i="83"/>
  <c r="C1470" i="83"/>
  <c r="A1470" i="83"/>
  <c r="C1469" i="83"/>
  <c r="A1469" i="83"/>
  <c r="C1468" i="83"/>
  <c r="A1468" i="83"/>
  <c r="C1467" i="83"/>
  <c r="A1467" i="83"/>
  <c r="C1466" i="83"/>
  <c r="A1466" i="83"/>
  <c r="C1465" i="83"/>
  <c r="A1465" i="83"/>
  <c r="C1464" i="83"/>
  <c r="A1464" i="83"/>
  <c r="C1463" i="83"/>
  <c r="A1463" i="83"/>
  <c r="C1462" i="83"/>
  <c r="A1462" i="83"/>
  <c r="C1410" i="83"/>
  <c r="C1411" i="83"/>
  <c r="C1412" i="83"/>
  <c r="C1413" i="83"/>
  <c r="C1414" i="83"/>
  <c r="C1415" i="83"/>
  <c r="C1416" i="83"/>
  <c r="C1417" i="83"/>
  <c r="C1418" i="83"/>
  <c r="C1419" i="83"/>
  <c r="C1420" i="83"/>
  <c r="C1421" i="83"/>
  <c r="C1422" i="83"/>
  <c r="C1423" i="83"/>
  <c r="C1424" i="83"/>
  <c r="C1425" i="83"/>
  <c r="C1426" i="83"/>
  <c r="C1427" i="83"/>
  <c r="C1428" i="83"/>
  <c r="C1429" i="83"/>
  <c r="C1430" i="83"/>
  <c r="C1431" i="83"/>
  <c r="C1432" i="83"/>
  <c r="C1433" i="83"/>
  <c r="C1434" i="83"/>
  <c r="C1435" i="83"/>
  <c r="C1436" i="83"/>
  <c r="C1437" i="83"/>
  <c r="C1438" i="83"/>
  <c r="C1439" i="83"/>
  <c r="C1440" i="83"/>
  <c r="C1441" i="83"/>
  <c r="C1442" i="83"/>
  <c r="C1443" i="83"/>
  <c r="C1444" i="83"/>
  <c r="C1445" i="83"/>
  <c r="C1446" i="83"/>
  <c r="C1447" i="83"/>
  <c r="C1448" i="83"/>
  <c r="C1449" i="83"/>
  <c r="C1450" i="83"/>
  <c r="C1451" i="83"/>
  <c r="C1452" i="83"/>
  <c r="C1453" i="83"/>
  <c r="C1454" i="83"/>
  <c r="C1455" i="83"/>
  <c r="C1456" i="83"/>
  <c r="C1457" i="83"/>
  <c r="C1458" i="83"/>
  <c r="C1459" i="83"/>
  <c r="C1460" i="83"/>
  <c r="C1461" i="83"/>
  <c r="A1461" i="83"/>
  <c r="A1460" i="83"/>
  <c r="A1459" i="83"/>
  <c r="A1458" i="83"/>
  <c r="A1457" i="83"/>
  <c r="A1456" i="83"/>
  <c r="A1455" i="83"/>
  <c r="A1454" i="83"/>
  <c r="A1453" i="83"/>
  <c r="A1452" i="83"/>
  <c r="A1451" i="83"/>
  <c r="A1450" i="83"/>
  <c r="A1449" i="83"/>
  <c r="A1448" i="83"/>
  <c r="A1447" i="83"/>
  <c r="A1446" i="83"/>
  <c r="A1445" i="83"/>
  <c r="A1444" i="83"/>
  <c r="A1443" i="83"/>
  <c r="A1442" i="83"/>
  <c r="A1441" i="83"/>
  <c r="A1440" i="83"/>
  <c r="A1439" i="83"/>
  <c r="A1438" i="83"/>
  <c r="A1437" i="83"/>
  <c r="A1436" i="83"/>
  <c r="A1435" i="83"/>
  <c r="A1434" i="83"/>
  <c r="A1433" i="83"/>
  <c r="A1432" i="83"/>
  <c r="A1431" i="83"/>
  <c r="A1430" i="83"/>
  <c r="A1429" i="83"/>
  <c r="A1428" i="83"/>
  <c r="A1427" i="83"/>
  <c r="A1426" i="83"/>
  <c r="A1425" i="83"/>
  <c r="A1424" i="83"/>
  <c r="A1423" i="83"/>
  <c r="A1422" i="83"/>
  <c r="A1421" i="83"/>
  <c r="A1420" i="83"/>
  <c r="A1419" i="83"/>
  <c r="A1418" i="83"/>
  <c r="A1417" i="83"/>
  <c r="A1416" i="83"/>
  <c r="A1415" i="83"/>
  <c r="A1414" i="83"/>
  <c r="A1413" i="83"/>
  <c r="A1412" i="83"/>
  <c r="A1411" i="83"/>
  <c r="A1410" i="83"/>
  <c r="C1409" i="83"/>
  <c r="A1409" i="83"/>
  <c r="C1408" i="83"/>
  <c r="A1408" i="83"/>
  <c r="C1407" i="83"/>
  <c r="A1407" i="83"/>
  <c r="C1406" i="83"/>
  <c r="A1406" i="83"/>
  <c r="C1405" i="83"/>
  <c r="A1405" i="83"/>
  <c r="C1404" i="83"/>
  <c r="A1404" i="83"/>
  <c r="C1403" i="83"/>
  <c r="A1403" i="83"/>
  <c r="C1402" i="83"/>
  <c r="A1402" i="83"/>
  <c r="C1401" i="83"/>
  <c r="A1401" i="83"/>
  <c r="C1400" i="83"/>
  <c r="A1400" i="83"/>
  <c r="C1399" i="83"/>
  <c r="A1399" i="83"/>
  <c r="C1398" i="83"/>
  <c r="A1398" i="83"/>
  <c r="C1397" i="83"/>
  <c r="A1397" i="83"/>
  <c r="C1396" i="83"/>
  <c r="A1396" i="83"/>
  <c r="C1395" i="83"/>
  <c r="A1395" i="83"/>
  <c r="C1394" i="83"/>
  <c r="A1394" i="83"/>
  <c r="C1393" i="83"/>
  <c r="A1393" i="83"/>
  <c r="C1392" i="83"/>
  <c r="A1392" i="83"/>
  <c r="C1391" i="83"/>
  <c r="A1391" i="83"/>
  <c r="C1390" i="83"/>
  <c r="A1390" i="83"/>
  <c r="C1389" i="83"/>
  <c r="A1389" i="83"/>
  <c r="C1388" i="83"/>
  <c r="A1388" i="83"/>
  <c r="C1387" i="83"/>
  <c r="A1387" i="83"/>
  <c r="C1386" i="83"/>
  <c r="A1386" i="83"/>
  <c r="C1385" i="83"/>
  <c r="A1385" i="83"/>
  <c r="C1384" i="83"/>
  <c r="A1384" i="83"/>
  <c r="C1357" i="83"/>
  <c r="A1357" i="83"/>
  <c r="C1356" i="83"/>
  <c r="A1356" i="83"/>
  <c r="C1355" i="83"/>
  <c r="A1355" i="83"/>
  <c r="C1354" i="83"/>
  <c r="A1354" i="83"/>
  <c r="C1353" i="83"/>
  <c r="A1353" i="83"/>
  <c r="C1352" i="83"/>
  <c r="A1352" i="83"/>
  <c r="C1351" i="83"/>
  <c r="A1351" i="83"/>
  <c r="C1350" i="83"/>
  <c r="A1350" i="83"/>
  <c r="C1349" i="83"/>
  <c r="A1349" i="83"/>
  <c r="C1348" i="83"/>
  <c r="A1348" i="83"/>
  <c r="C1347" i="83"/>
  <c r="A1347" i="83"/>
  <c r="C1346" i="83"/>
  <c r="A1346" i="83"/>
  <c r="C1345" i="83"/>
  <c r="A1345" i="83"/>
  <c r="C1344" i="83"/>
  <c r="A1344" i="83"/>
  <c r="C1343" i="83"/>
  <c r="A1343" i="83"/>
  <c r="C1342" i="83"/>
  <c r="A1342" i="83"/>
  <c r="C1341" i="83"/>
  <c r="A1341" i="83"/>
  <c r="C1340" i="83"/>
  <c r="A1340" i="83"/>
  <c r="C1339" i="83"/>
  <c r="A1339" i="83"/>
  <c r="C1338" i="83"/>
  <c r="A1338" i="83"/>
  <c r="C1337" i="83"/>
  <c r="A1337" i="83"/>
  <c r="C1336" i="83"/>
  <c r="A1336" i="83"/>
  <c r="C1335" i="83"/>
  <c r="A1335" i="83"/>
  <c r="C1334" i="83"/>
  <c r="A1334" i="83"/>
  <c r="C1333" i="83"/>
  <c r="A1333" i="83"/>
  <c r="C1332" i="83"/>
  <c r="A1332" i="83"/>
  <c r="C1331" i="83"/>
  <c r="A1331" i="83"/>
  <c r="C1330" i="83"/>
  <c r="A1330" i="83"/>
  <c r="C1329" i="83"/>
  <c r="A1329" i="83"/>
  <c r="C1328" i="83"/>
  <c r="A1328" i="83"/>
  <c r="C1327" i="83"/>
  <c r="A1327" i="83"/>
  <c r="C1326" i="83"/>
  <c r="A1326" i="83"/>
  <c r="C1325" i="83"/>
  <c r="A1325" i="83"/>
  <c r="C1324" i="83"/>
  <c r="A1324" i="83"/>
  <c r="C1323" i="83"/>
  <c r="A1323" i="83"/>
  <c r="C1322" i="83"/>
  <c r="A1322" i="83"/>
  <c r="C1321" i="83"/>
  <c r="A1321" i="83"/>
  <c r="C1320" i="83"/>
  <c r="A1320" i="83"/>
  <c r="C1319" i="83"/>
  <c r="A1319" i="83"/>
  <c r="C1318" i="83"/>
  <c r="A1318" i="83"/>
  <c r="C1298" i="83"/>
  <c r="C1299" i="83"/>
  <c r="C1300" i="83"/>
  <c r="C1301" i="83"/>
  <c r="C1302" i="83"/>
  <c r="C1303" i="83"/>
  <c r="C1304" i="83"/>
  <c r="C1305" i="83"/>
  <c r="C1306" i="83"/>
  <c r="C1307" i="83"/>
  <c r="C1308" i="83"/>
  <c r="C1309" i="83"/>
  <c r="C1310" i="83"/>
  <c r="C1311" i="83"/>
  <c r="C1312" i="83"/>
  <c r="C1313" i="83"/>
  <c r="C1314" i="83"/>
  <c r="C1315" i="83"/>
  <c r="C1316" i="83"/>
  <c r="C1317" i="83"/>
  <c r="A1317" i="83"/>
  <c r="A1316" i="83"/>
  <c r="A1315" i="83"/>
  <c r="A1314" i="83"/>
  <c r="A1313" i="83"/>
  <c r="A1312" i="83"/>
  <c r="A1311" i="83"/>
  <c r="A1310" i="83"/>
  <c r="A1309" i="83"/>
  <c r="A1308" i="83"/>
  <c r="A1307" i="83"/>
  <c r="A1306" i="83"/>
  <c r="A1305" i="83"/>
  <c r="A1304" i="83"/>
  <c r="A1303" i="83"/>
  <c r="A1302" i="83"/>
  <c r="A1301" i="83"/>
  <c r="A1300" i="83"/>
  <c r="A1299" i="83"/>
  <c r="A1298" i="83"/>
  <c r="C1273" i="83"/>
  <c r="A1273" i="83"/>
  <c r="C1272" i="83"/>
  <c r="A1272" i="83"/>
  <c r="C1271" i="83"/>
  <c r="A1271" i="83"/>
  <c r="C1270" i="83"/>
  <c r="A1270" i="83"/>
  <c r="C1269" i="83"/>
  <c r="A1269" i="83"/>
  <c r="C1268" i="83"/>
  <c r="A1268" i="83"/>
  <c r="C1267" i="83"/>
  <c r="A1267" i="83"/>
  <c r="C1266" i="83"/>
  <c r="A1266" i="83"/>
  <c r="C1265" i="83"/>
  <c r="A1265" i="83"/>
  <c r="C1264" i="83"/>
  <c r="A1264" i="83"/>
  <c r="C1263" i="83"/>
  <c r="A1263" i="83"/>
  <c r="C1262" i="83"/>
  <c r="A1262" i="83"/>
  <c r="C1261" i="83"/>
  <c r="A1261" i="83"/>
  <c r="C1260" i="83"/>
  <c r="A1260" i="83"/>
  <c r="C1259" i="83"/>
  <c r="A1259" i="83"/>
  <c r="C1258" i="83"/>
  <c r="A1258" i="83"/>
  <c r="C1257" i="83"/>
  <c r="A1257" i="83"/>
  <c r="C1256" i="83"/>
  <c r="A1256" i="83"/>
  <c r="C1255" i="83"/>
  <c r="A1255" i="83"/>
  <c r="C1254" i="83"/>
  <c r="A1254" i="83"/>
  <c r="C1253" i="83"/>
  <c r="A1253" i="83"/>
  <c r="C1252" i="83"/>
  <c r="A1252" i="83"/>
  <c r="C1251" i="83"/>
  <c r="A1251" i="83"/>
  <c r="C1250" i="83"/>
  <c r="A1250" i="83"/>
  <c r="C1249" i="83"/>
  <c r="A1249" i="83"/>
  <c r="C1248" i="83"/>
  <c r="A1248" i="83"/>
  <c r="C1247" i="83"/>
  <c r="A1247" i="83"/>
  <c r="C1246" i="83"/>
  <c r="A1246" i="83"/>
  <c r="C1245" i="83"/>
  <c r="A1245" i="83"/>
  <c r="C1244" i="83"/>
  <c r="A1244" i="83"/>
  <c r="C1239" i="83"/>
  <c r="A1239" i="83"/>
  <c r="C1238" i="83"/>
  <c r="A1238" i="83"/>
  <c r="C1237" i="83"/>
  <c r="A1237" i="83"/>
  <c r="C1236" i="83"/>
  <c r="A1236" i="83"/>
  <c r="C1235" i="83"/>
  <c r="A1235" i="83"/>
  <c r="C1234" i="83"/>
  <c r="A1234" i="83"/>
  <c r="C1233" i="83"/>
  <c r="A1233" i="83"/>
  <c r="C1232" i="83"/>
  <c r="A1232" i="83"/>
  <c r="C1231" i="83"/>
  <c r="A1231" i="83"/>
  <c r="C1230" i="83"/>
  <c r="A1230" i="83"/>
  <c r="C1229" i="83"/>
  <c r="A1229" i="83"/>
  <c r="C1228" i="83"/>
  <c r="A1228" i="83"/>
  <c r="C1227" i="83"/>
  <c r="A1227" i="83"/>
  <c r="C1226" i="83"/>
  <c r="A1226" i="83"/>
  <c r="C1225" i="83"/>
  <c r="A1225" i="83"/>
  <c r="C1224" i="83"/>
  <c r="A1224" i="83"/>
  <c r="C1223" i="83"/>
  <c r="A1223" i="83"/>
  <c r="C1221" i="83"/>
  <c r="A1221" i="83"/>
  <c r="C1220" i="83"/>
  <c r="A1220" i="83"/>
  <c r="C1219" i="83"/>
  <c r="A1219" i="83"/>
  <c r="C1218" i="83"/>
  <c r="A1218" i="83"/>
  <c r="C1217" i="83"/>
  <c r="A1217" i="83"/>
  <c r="C1216" i="83"/>
  <c r="A1216" i="83"/>
  <c r="C1215" i="83"/>
  <c r="A1215" i="83"/>
  <c r="C1214" i="83"/>
  <c r="A1214" i="83"/>
  <c r="C1213" i="83"/>
  <c r="A1213" i="83"/>
  <c r="C1212" i="83"/>
  <c r="A1212" i="83"/>
  <c r="C1211" i="83"/>
  <c r="A1211" i="83"/>
  <c r="C1210" i="83"/>
  <c r="A1210" i="83"/>
  <c r="C1205" i="83"/>
  <c r="A1205" i="83"/>
  <c r="C1204" i="83"/>
  <c r="A1204" i="83"/>
  <c r="C1203" i="83"/>
  <c r="A1203" i="83"/>
  <c r="C1202" i="83"/>
  <c r="A1202" i="83"/>
  <c r="C1201" i="83"/>
  <c r="A1201" i="83"/>
  <c r="C1200" i="83"/>
  <c r="A1200" i="83"/>
  <c r="C1199" i="83"/>
  <c r="A1199" i="83"/>
  <c r="C1198" i="83"/>
  <c r="A1198" i="83"/>
  <c r="C1197" i="83"/>
  <c r="A1197" i="83"/>
  <c r="C1196" i="83"/>
  <c r="A1196" i="83"/>
  <c r="C1195" i="83"/>
  <c r="A1195" i="83"/>
  <c r="C1194" i="83"/>
  <c r="A1194" i="83"/>
  <c r="C1193" i="83"/>
  <c r="A1193" i="83"/>
  <c r="C1192" i="83"/>
  <c r="A1192" i="83"/>
  <c r="C1191" i="83"/>
  <c r="A1191" i="83"/>
  <c r="C1190" i="83"/>
  <c r="A1190" i="83"/>
  <c r="C1189" i="83"/>
  <c r="A1189" i="83"/>
  <c r="C1188" i="83"/>
  <c r="A1188" i="83"/>
  <c r="C1187" i="83"/>
  <c r="A1187" i="83"/>
  <c r="C1186" i="83"/>
  <c r="A1186" i="83"/>
  <c r="C1185" i="83"/>
  <c r="A1185" i="83"/>
  <c r="C1184" i="83"/>
  <c r="A1184" i="83"/>
  <c r="C1183" i="83"/>
  <c r="A1183" i="83"/>
  <c r="C1182" i="83"/>
  <c r="A1182" i="83"/>
  <c r="C1181" i="83"/>
  <c r="A1181" i="83"/>
  <c r="C1180" i="83"/>
  <c r="A1180" i="83"/>
  <c r="C1179" i="83"/>
  <c r="A1179" i="83"/>
  <c r="C1178" i="83"/>
  <c r="A1178" i="83"/>
  <c r="C1177" i="83"/>
  <c r="A1177" i="83"/>
  <c r="C1176" i="83"/>
  <c r="A1176" i="83"/>
  <c r="C1171" i="83"/>
  <c r="A1171" i="83"/>
  <c r="C1170" i="83"/>
  <c r="A1170" i="83"/>
  <c r="C1169" i="83"/>
  <c r="A1169" i="83"/>
  <c r="C1168" i="83"/>
  <c r="A1168" i="83"/>
  <c r="C1167" i="83"/>
  <c r="A1167" i="83"/>
  <c r="C1166" i="83"/>
  <c r="A1166" i="83"/>
  <c r="C1165" i="83"/>
  <c r="A1165" i="83"/>
  <c r="C1164" i="83"/>
  <c r="A1164" i="83"/>
  <c r="C1163" i="83"/>
  <c r="A1163" i="83"/>
  <c r="C1162" i="83"/>
  <c r="A1162" i="83"/>
  <c r="C1161" i="83"/>
  <c r="A1161" i="83"/>
  <c r="C1160" i="83"/>
  <c r="A1160" i="83"/>
  <c r="C1159" i="83"/>
  <c r="A1159" i="83"/>
  <c r="C1158" i="83"/>
  <c r="A1158" i="83"/>
  <c r="C1157" i="83"/>
  <c r="A1157" i="83"/>
  <c r="C1156" i="83"/>
  <c r="A1156" i="83"/>
  <c r="C1155" i="83"/>
  <c r="A1155" i="83"/>
  <c r="C1153" i="83"/>
  <c r="A1153" i="83"/>
  <c r="C1152" i="83"/>
  <c r="A1152" i="83"/>
  <c r="C1151" i="83"/>
  <c r="A1151" i="83"/>
  <c r="C1150" i="83"/>
  <c r="A1150" i="83"/>
  <c r="C1149" i="83"/>
  <c r="A1149" i="83"/>
  <c r="C1148" i="83"/>
  <c r="A1148" i="83"/>
  <c r="C1147" i="83"/>
  <c r="A1147" i="83"/>
  <c r="C1146" i="83"/>
  <c r="A1146" i="83"/>
  <c r="C1145" i="83"/>
  <c r="A1145" i="83"/>
  <c r="C1144" i="83"/>
  <c r="A1144" i="83"/>
  <c r="C1143" i="83"/>
  <c r="A1143" i="83"/>
  <c r="C1142" i="83"/>
  <c r="A1142" i="83"/>
  <c r="C1137" i="83"/>
  <c r="A1137" i="83"/>
  <c r="C1136" i="83"/>
  <c r="A1136" i="83"/>
  <c r="C1135" i="83"/>
  <c r="A1135" i="83"/>
  <c r="C1134" i="83"/>
  <c r="A1134" i="83"/>
  <c r="C1133" i="83"/>
  <c r="A1133" i="83"/>
  <c r="C1132" i="83"/>
  <c r="A1132" i="83"/>
  <c r="C1131" i="83"/>
  <c r="A1131" i="83"/>
  <c r="C1130" i="83"/>
  <c r="A1130" i="83"/>
  <c r="C1129" i="83"/>
  <c r="A1129" i="83"/>
  <c r="C1128" i="83"/>
  <c r="A1128" i="83"/>
  <c r="C1127" i="83"/>
  <c r="A1127" i="83"/>
  <c r="C1126" i="83"/>
  <c r="A1126" i="83"/>
  <c r="C1125" i="83"/>
  <c r="A1125" i="83"/>
  <c r="C1124" i="83"/>
  <c r="A1124" i="83"/>
  <c r="C1123" i="83"/>
  <c r="A1123" i="83"/>
  <c r="C1122" i="83"/>
  <c r="A1122" i="83"/>
  <c r="C1121" i="83"/>
  <c r="A1121" i="83"/>
  <c r="C1120" i="83"/>
  <c r="A1120" i="83"/>
  <c r="C1119" i="83"/>
  <c r="A1119" i="83"/>
  <c r="C1118" i="83"/>
  <c r="A1118" i="83"/>
  <c r="C1117" i="83"/>
  <c r="A1117" i="83"/>
  <c r="C1116" i="83"/>
  <c r="A1116" i="83"/>
  <c r="C1115" i="83"/>
  <c r="A1115" i="83"/>
  <c r="C1114" i="83"/>
  <c r="A1114" i="83"/>
  <c r="C1113" i="83"/>
  <c r="A1113" i="83"/>
  <c r="C1112" i="83"/>
  <c r="A1112" i="83"/>
  <c r="C1111" i="83"/>
  <c r="A1111" i="83"/>
  <c r="C1110" i="83"/>
  <c r="A1110" i="83"/>
  <c r="C1109" i="83"/>
  <c r="A1109" i="83"/>
  <c r="C1108" i="83"/>
  <c r="A1108" i="83"/>
  <c r="C1103" i="83"/>
  <c r="A1103" i="83"/>
  <c r="C1102" i="83"/>
  <c r="A1102" i="83"/>
  <c r="C1101" i="83"/>
  <c r="A1101" i="83"/>
  <c r="C1100" i="83"/>
  <c r="A1100" i="83"/>
  <c r="C1099" i="83"/>
  <c r="A1099" i="83"/>
  <c r="C1098" i="83"/>
  <c r="A1098" i="83"/>
  <c r="C1097" i="83"/>
  <c r="A1097" i="83"/>
  <c r="C1096" i="83"/>
  <c r="A1096" i="83"/>
  <c r="C1095" i="83"/>
  <c r="A1095" i="83"/>
  <c r="C1094" i="83"/>
  <c r="A1094" i="83"/>
  <c r="C1093" i="83"/>
  <c r="A1093" i="83"/>
  <c r="C1092" i="83"/>
  <c r="A1092" i="83"/>
  <c r="C1091" i="83"/>
  <c r="A1091" i="83"/>
  <c r="C1090" i="83"/>
  <c r="A1090" i="83"/>
  <c r="C1089" i="83"/>
  <c r="A1089" i="83"/>
  <c r="C1088" i="83"/>
  <c r="A1088" i="83"/>
  <c r="C1087" i="83"/>
  <c r="A1087" i="83"/>
  <c r="C1085" i="83"/>
  <c r="A1085" i="83"/>
  <c r="C1084" i="83"/>
  <c r="A1084" i="83"/>
  <c r="C1083" i="83"/>
  <c r="A1083" i="83"/>
  <c r="C1082" i="83"/>
  <c r="A1082" i="83"/>
  <c r="C1081" i="83"/>
  <c r="A1081" i="83"/>
  <c r="C1080" i="83"/>
  <c r="A1080" i="83"/>
  <c r="C1079" i="83"/>
  <c r="A1079" i="83"/>
  <c r="C1078" i="83"/>
  <c r="A1078" i="83"/>
  <c r="C1077" i="83"/>
  <c r="A1077" i="83"/>
  <c r="C1076" i="83"/>
  <c r="A1076" i="83"/>
  <c r="C1075" i="83"/>
  <c r="A1075" i="83"/>
  <c r="C1074" i="83"/>
  <c r="A1074" i="83"/>
  <c r="C1069" i="83"/>
  <c r="A1069" i="83"/>
  <c r="C1068" i="83"/>
  <c r="A1068" i="83"/>
  <c r="C1067" i="83"/>
  <c r="A1067" i="83"/>
  <c r="C1066" i="83"/>
  <c r="A1066" i="83"/>
  <c r="C1065" i="83"/>
  <c r="A1065" i="83"/>
  <c r="C1064" i="83"/>
  <c r="A1064" i="83"/>
  <c r="C1063" i="83"/>
  <c r="A1063" i="83"/>
  <c r="C1062" i="83"/>
  <c r="A1062" i="83"/>
  <c r="C1061" i="83"/>
  <c r="A1061" i="83"/>
  <c r="C1060" i="83"/>
  <c r="A1060" i="83"/>
  <c r="C1059" i="83"/>
  <c r="A1059" i="83"/>
  <c r="C1058" i="83"/>
  <c r="A1058" i="83"/>
  <c r="C1057" i="83"/>
  <c r="A1057" i="83"/>
  <c r="C1056" i="83"/>
  <c r="A1056" i="83"/>
  <c r="C1055" i="83"/>
  <c r="A1055" i="83"/>
  <c r="C1054" i="83"/>
  <c r="A1054" i="83"/>
  <c r="C1053" i="83"/>
  <c r="A1053" i="83"/>
  <c r="C1052" i="83"/>
  <c r="A1052" i="83"/>
  <c r="C1051" i="83"/>
  <c r="A1051" i="83"/>
  <c r="C1050" i="83"/>
  <c r="A1050" i="83"/>
  <c r="C1049" i="83"/>
  <c r="A1049" i="83"/>
  <c r="C1048" i="83"/>
  <c r="A1048" i="83"/>
  <c r="C1047" i="83"/>
  <c r="A1047" i="83"/>
  <c r="C1046" i="83"/>
  <c r="A1046" i="83"/>
  <c r="C1045" i="83"/>
  <c r="A1045" i="83"/>
  <c r="C1044" i="83"/>
  <c r="A1044" i="83"/>
  <c r="C1043" i="83"/>
  <c r="A1043" i="83"/>
  <c r="C1042" i="83"/>
  <c r="A1042" i="83"/>
  <c r="C1041" i="83"/>
  <c r="A1041" i="83"/>
  <c r="C1040" i="83"/>
  <c r="A1040" i="83"/>
  <c r="C1035" i="83"/>
  <c r="A1035" i="83"/>
  <c r="C1034" i="83"/>
  <c r="A1034" i="83"/>
  <c r="C1033" i="83"/>
  <c r="A1033" i="83"/>
  <c r="C1032" i="83"/>
  <c r="A1032" i="83"/>
  <c r="C1031" i="83"/>
  <c r="A1031" i="83"/>
  <c r="C1030" i="83"/>
  <c r="A1030" i="83"/>
  <c r="C1029" i="83"/>
  <c r="A1029" i="83"/>
  <c r="C1028" i="83"/>
  <c r="A1028" i="83"/>
  <c r="C1027" i="83"/>
  <c r="A1027" i="83"/>
  <c r="C1026" i="83"/>
  <c r="A1026" i="83"/>
  <c r="C1025" i="83"/>
  <c r="A1025" i="83"/>
  <c r="C1024" i="83"/>
  <c r="A1024" i="83"/>
  <c r="C1023" i="83"/>
  <c r="A1023" i="83"/>
  <c r="C1022" i="83"/>
  <c r="A1022" i="83"/>
  <c r="C1021" i="83"/>
  <c r="A1021" i="83"/>
  <c r="C1020" i="83"/>
  <c r="A1020" i="83"/>
  <c r="C1019" i="83"/>
  <c r="A1019" i="83"/>
  <c r="C1017" i="83"/>
  <c r="A1017" i="83"/>
  <c r="C1016" i="83"/>
  <c r="A1016" i="83"/>
  <c r="C1015" i="83"/>
  <c r="A1015" i="83"/>
  <c r="C1014" i="83"/>
  <c r="A1014" i="83"/>
  <c r="C1013" i="83"/>
  <c r="A1013" i="83"/>
  <c r="C1012" i="83"/>
  <c r="A1012" i="83"/>
  <c r="C1011" i="83"/>
  <c r="A1011" i="83"/>
  <c r="C1010" i="83"/>
  <c r="A1010" i="83"/>
  <c r="C1009" i="83"/>
  <c r="A1009" i="83"/>
  <c r="C1008" i="83"/>
  <c r="A1008" i="83"/>
  <c r="C1007" i="83"/>
  <c r="A1007" i="83"/>
  <c r="C1006" i="83"/>
  <c r="A1006" i="83"/>
  <c r="C1001" i="83"/>
  <c r="A1001" i="83"/>
  <c r="C1000" i="83"/>
  <c r="A1000" i="83"/>
  <c r="C999" i="83"/>
  <c r="A999" i="83"/>
  <c r="C998" i="83"/>
  <c r="A998" i="83"/>
  <c r="C997" i="83"/>
  <c r="A997" i="83"/>
  <c r="C996" i="83"/>
  <c r="A996" i="83"/>
  <c r="C995" i="83"/>
  <c r="A995" i="83"/>
  <c r="C994" i="83"/>
  <c r="A994" i="83"/>
  <c r="C993" i="83"/>
  <c r="A993" i="83"/>
  <c r="C992" i="83"/>
  <c r="A992" i="83"/>
  <c r="C991" i="83"/>
  <c r="A991" i="83"/>
  <c r="C990" i="83"/>
  <c r="A990" i="83"/>
  <c r="C989" i="83"/>
  <c r="A989" i="83"/>
  <c r="C988" i="83"/>
  <c r="A988" i="83"/>
  <c r="C987" i="83"/>
  <c r="A987" i="83"/>
  <c r="C986" i="83"/>
  <c r="A986" i="83"/>
  <c r="C985" i="83"/>
  <c r="A985" i="83"/>
  <c r="C984" i="83"/>
  <c r="A984" i="83"/>
  <c r="C983" i="83"/>
  <c r="A983" i="83"/>
  <c r="C982" i="83"/>
  <c r="A982" i="83"/>
  <c r="C981" i="83"/>
  <c r="A981" i="83"/>
  <c r="C980" i="83"/>
  <c r="A980" i="83"/>
  <c r="C979" i="83"/>
  <c r="A979" i="83"/>
  <c r="C978" i="83"/>
  <c r="A978" i="83"/>
  <c r="C977" i="83"/>
  <c r="A977" i="83"/>
  <c r="C976" i="83"/>
  <c r="A976" i="83"/>
  <c r="C975" i="83"/>
  <c r="A975" i="83"/>
  <c r="C974" i="83"/>
  <c r="A974" i="83"/>
  <c r="C973" i="83"/>
  <c r="A973" i="83"/>
  <c r="C972" i="83"/>
  <c r="A972" i="83"/>
  <c r="C967" i="83"/>
  <c r="A967" i="83"/>
  <c r="C966" i="83"/>
  <c r="A966" i="83"/>
  <c r="C965" i="83"/>
  <c r="A965" i="83"/>
  <c r="C964" i="83"/>
  <c r="A964" i="83"/>
  <c r="C963" i="83"/>
  <c r="A963" i="83"/>
  <c r="C962" i="83"/>
  <c r="A962" i="83"/>
  <c r="C961" i="83"/>
  <c r="A961" i="83"/>
  <c r="C960" i="83"/>
  <c r="A960" i="83"/>
  <c r="C959" i="83"/>
  <c r="A959" i="83"/>
  <c r="C958" i="83"/>
  <c r="A958" i="83"/>
  <c r="C957" i="83"/>
  <c r="A957" i="83"/>
  <c r="C956" i="83"/>
  <c r="A956" i="83"/>
  <c r="C955" i="83"/>
  <c r="A955" i="83"/>
  <c r="C954" i="83"/>
  <c r="A954" i="83"/>
  <c r="C953" i="83"/>
  <c r="A953" i="83"/>
  <c r="C952" i="83"/>
  <c r="A952" i="83"/>
  <c r="C951" i="83"/>
  <c r="A951" i="83"/>
  <c r="C949" i="83"/>
  <c r="A949" i="83"/>
  <c r="C948" i="83"/>
  <c r="A948" i="83"/>
  <c r="C947" i="83"/>
  <c r="A947" i="83"/>
  <c r="C946" i="83"/>
  <c r="A946" i="83"/>
  <c r="C945" i="83"/>
  <c r="A945" i="83"/>
  <c r="C944" i="83"/>
  <c r="A944" i="83"/>
  <c r="C943" i="83"/>
  <c r="A943" i="83"/>
  <c r="C942" i="83"/>
  <c r="A942" i="83"/>
  <c r="C941" i="83"/>
  <c r="A941" i="83"/>
  <c r="C940" i="83"/>
  <c r="A940" i="83"/>
  <c r="C939" i="83"/>
  <c r="A939" i="83"/>
  <c r="C938" i="83"/>
  <c r="A938" i="83"/>
  <c r="C933" i="83"/>
  <c r="A933" i="83"/>
  <c r="C932" i="83"/>
  <c r="A932" i="83"/>
  <c r="C931" i="83"/>
  <c r="A931" i="83"/>
  <c r="C930" i="83"/>
  <c r="A930" i="83"/>
  <c r="C929" i="83"/>
  <c r="A929" i="83"/>
  <c r="C928" i="83"/>
  <c r="A928" i="83"/>
  <c r="C927" i="83"/>
  <c r="A927" i="83"/>
  <c r="C926" i="83"/>
  <c r="A926" i="83"/>
  <c r="C925" i="83"/>
  <c r="A925" i="83"/>
  <c r="C924" i="83"/>
  <c r="A924" i="83"/>
  <c r="C923" i="83"/>
  <c r="A923" i="83"/>
  <c r="C922" i="83"/>
  <c r="A922" i="83"/>
  <c r="C921" i="83"/>
  <c r="A921" i="83"/>
  <c r="C920" i="83"/>
  <c r="A920" i="83"/>
  <c r="C919" i="83"/>
  <c r="A919" i="83"/>
  <c r="C918" i="83"/>
  <c r="A918" i="83"/>
  <c r="C917" i="83"/>
  <c r="A917" i="83"/>
  <c r="C916" i="83"/>
  <c r="A916" i="83"/>
  <c r="C915" i="83"/>
  <c r="A915" i="83"/>
  <c r="C914" i="83"/>
  <c r="A914" i="83"/>
  <c r="C913" i="83"/>
  <c r="A913" i="83"/>
  <c r="C912" i="83"/>
  <c r="A912" i="83"/>
  <c r="C911" i="83"/>
  <c r="A911" i="83"/>
  <c r="C910" i="83"/>
  <c r="A910" i="83"/>
  <c r="C909" i="83"/>
  <c r="A909" i="83"/>
  <c r="C908" i="83"/>
  <c r="A908" i="83"/>
  <c r="C907" i="83"/>
  <c r="A907" i="83"/>
  <c r="C906" i="83"/>
  <c r="A906" i="83"/>
  <c r="C905" i="83"/>
  <c r="A905" i="83"/>
  <c r="C904" i="83"/>
  <c r="A904" i="83"/>
  <c r="C899" i="83"/>
  <c r="A899" i="83"/>
  <c r="C898" i="83"/>
  <c r="A898" i="83"/>
  <c r="C897" i="83"/>
  <c r="A897" i="83"/>
  <c r="C896" i="83"/>
  <c r="A896" i="83"/>
  <c r="C895" i="83"/>
  <c r="A895" i="83"/>
  <c r="C894" i="83"/>
  <c r="A894" i="83"/>
  <c r="C893" i="83"/>
  <c r="A893" i="83"/>
  <c r="C892" i="83"/>
  <c r="A892" i="83"/>
  <c r="C891" i="83"/>
  <c r="A891" i="83"/>
  <c r="C890" i="83"/>
  <c r="A890" i="83"/>
  <c r="C889" i="83"/>
  <c r="A889" i="83"/>
  <c r="C888" i="83"/>
  <c r="A888" i="83"/>
  <c r="C887" i="83"/>
  <c r="A887" i="83"/>
  <c r="C886" i="83"/>
  <c r="A886" i="83"/>
  <c r="C885" i="83"/>
  <c r="A885" i="83"/>
  <c r="C884" i="83"/>
  <c r="A884" i="83"/>
  <c r="C883" i="83"/>
  <c r="A883" i="83"/>
  <c r="C881" i="83"/>
  <c r="A881" i="83"/>
  <c r="C880" i="83"/>
  <c r="A880" i="83"/>
  <c r="C879" i="83"/>
  <c r="A879" i="83"/>
  <c r="C878" i="83"/>
  <c r="A878" i="83"/>
  <c r="C877" i="83"/>
  <c r="A877" i="83"/>
  <c r="C876" i="83"/>
  <c r="A876" i="83"/>
  <c r="C875" i="83"/>
  <c r="A875" i="83"/>
  <c r="C874" i="83"/>
  <c r="A874" i="83"/>
  <c r="C873" i="83"/>
  <c r="A873" i="83"/>
  <c r="C872" i="83"/>
  <c r="A872" i="83"/>
  <c r="C871" i="83"/>
  <c r="A871" i="83"/>
  <c r="C870" i="83"/>
  <c r="A870" i="83"/>
  <c r="C865" i="83"/>
  <c r="A865" i="83"/>
  <c r="C864" i="83"/>
  <c r="A864" i="83"/>
  <c r="C863" i="83"/>
  <c r="A863" i="83"/>
  <c r="C862" i="83"/>
  <c r="A862" i="83"/>
  <c r="C861" i="83"/>
  <c r="A861" i="83"/>
  <c r="C860" i="83"/>
  <c r="A860" i="83"/>
  <c r="C859" i="83"/>
  <c r="A859" i="83"/>
  <c r="C858" i="83"/>
  <c r="A858" i="83"/>
  <c r="C857" i="83"/>
  <c r="A857" i="83"/>
  <c r="C856" i="83"/>
  <c r="A856" i="83"/>
  <c r="C855" i="83"/>
  <c r="A855" i="83"/>
  <c r="C854" i="83"/>
  <c r="A854" i="83"/>
  <c r="C853" i="83"/>
  <c r="A853" i="83"/>
  <c r="C852" i="83"/>
  <c r="A852" i="83"/>
  <c r="C851" i="83"/>
  <c r="A851" i="83"/>
  <c r="C850" i="83"/>
  <c r="A850" i="83"/>
  <c r="C849" i="83"/>
  <c r="A849" i="83"/>
  <c r="C848" i="83"/>
  <c r="A848" i="83"/>
  <c r="C847" i="83"/>
  <c r="A847" i="83"/>
  <c r="C846" i="83"/>
  <c r="A846" i="83"/>
  <c r="C845" i="83"/>
  <c r="A845" i="83"/>
  <c r="C844" i="83"/>
  <c r="A844" i="83"/>
  <c r="C843" i="83"/>
  <c r="A843" i="83"/>
  <c r="C842" i="83"/>
  <c r="A842" i="83"/>
  <c r="C841" i="83"/>
  <c r="A841" i="83"/>
  <c r="C840" i="83"/>
  <c r="A840" i="83"/>
  <c r="C839" i="83"/>
  <c r="A839" i="83"/>
  <c r="C838" i="83"/>
  <c r="A838" i="83"/>
  <c r="C837" i="83"/>
  <c r="A837" i="83"/>
  <c r="C836" i="83"/>
  <c r="A836" i="83"/>
  <c r="C831" i="83"/>
  <c r="A831" i="83"/>
  <c r="C830" i="83"/>
  <c r="A830" i="83"/>
  <c r="C829" i="83"/>
  <c r="A829" i="83"/>
  <c r="C828" i="83"/>
  <c r="A828" i="83"/>
  <c r="C827" i="83"/>
  <c r="A827" i="83"/>
  <c r="C826" i="83"/>
  <c r="A826" i="83"/>
  <c r="C825" i="83"/>
  <c r="A825" i="83"/>
  <c r="C824" i="83"/>
  <c r="A824" i="83"/>
  <c r="C823" i="83"/>
  <c r="A823" i="83"/>
  <c r="C822" i="83"/>
  <c r="A822" i="83"/>
  <c r="C821" i="83"/>
  <c r="A821" i="83"/>
  <c r="C820" i="83"/>
  <c r="A820" i="83"/>
  <c r="C819" i="83"/>
  <c r="A819" i="83"/>
  <c r="C818" i="83"/>
  <c r="A818" i="83"/>
  <c r="C817" i="83"/>
  <c r="A817" i="83"/>
  <c r="C816" i="83"/>
  <c r="A816" i="83"/>
  <c r="C815" i="83"/>
  <c r="A815" i="83"/>
  <c r="C813" i="83"/>
  <c r="A813" i="83"/>
  <c r="C812" i="83"/>
  <c r="A812" i="83"/>
  <c r="C811" i="83"/>
  <c r="A811" i="83"/>
  <c r="C810" i="83"/>
  <c r="A810" i="83"/>
  <c r="C809" i="83"/>
  <c r="A809" i="83"/>
  <c r="C808" i="83"/>
  <c r="A808" i="83"/>
  <c r="C807" i="83"/>
  <c r="A807" i="83"/>
  <c r="C806" i="83"/>
  <c r="A806" i="83"/>
  <c r="C805" i="83"/>
  <c r="A805" i="83"/>
  <c r="C804" i="83"/>
  <c r="A804" i="83"/>
  <c r="C803" i="83"/>
  <c r="A803" i="83"/>
  <c r="C802" i="83"/>
  <c r="A802" i="83"/>
  <c r="C797" i="83"/>
  <c r="A797" i="83"/>
  <c r="C796" i="83"/>
  <c r="A796" i="83"/>
  <c r="C795" i="83"/>
  <c r="A795" i="83"/>
  <c r="C794" i="83"/>
  <c r="A794" i="83"/>
  <c r="C793" i="83"/>
  <c r="A793" i="83"/>
  <c r="C792" i="83"/>
  <c r="A792" i="83"/>
  <c r="C791" i="83"/>
  <c r="A791" i="83"/>
  <c r="C790" i="83"/>
  <c r="A790" i="83"/>
  <c r="C789" i="83"/>
  <c r="A789" i="83"/>
  <c r="C788" i="83"/>
  <c r="A788" i="83"/>
  <c r="C787" i="83"/>
  <c r="A787" i="83"/>
  <c r="C786" i="83"/>
  <c r="A786" i="83"/>
  <c r="C785" i="83"/>
  <c r="A785" i="83"/>
  <c r="C784" i="83"/>
  <c r="A784" i="83"/>
  <c r="C783" i="83"/>
  <c r="A783" i="83"/>
  <c r="C782" i="83"/>
  <c r="A782" i="83"/>
  <c r="C781" i="83"/>
  <c r="A781" i="83"/>
  <c r="C780" i="83"/>
  <c r="A780" i="83"/>
  <c r="C779" i="83"/>
  <c r="A779" i="83"/>
  <c r="C778" i="83"/>
  <c r="A778" i="83"/>
  <c r="C777" i="83"/>
  <c r="A777" i="83"/>
  <c r="C776" i="83"/>
  <c r="A776" i="83"/>
  <c r="C775" i="83"/>
  <c r="A775" i="83"/>
  <c r="C774" i="83"/>
  <c r="A774" i="83"/>
  <c r="C773" i="83"/>
  <c r="A773" i="83"/>
  <c r="C772" i="83"/>
  <c r="A772" i="83"/>
  <c r="C771" i="83"/>
  <c r="A771" i="83"/>
  <c r="C770" i="83"/>
  <c r="A770" i="83"/>
  <c r="C769" i="83"/>
  <c r="A769" i="83"/>
  <c r="C768" i="83"/>
  <c r="A768" i="83"/>
  <c r="C763" i="83"/>
  <c r="A763" i="83"/>
  <c r="C762" i="83"/>
  <c r="A762" i="83"/>
  <c r="C761" i="83"/>
  <c r="A761" i="83"/>
  <c r="C760" i="83"/>
  <c r="A760" i="83"/>
  <c r="C759" i="83"/>
  <c r="A759" i="83"/>
  <c r="C758" i="83"/>
  <c r="A758" i="83"/>
  <c r="C757" i="83"/>
  <c r="A757" i="83"/>
  <c r="C756" i="83"/>
  <c r="A756" i="83"/>
  <c r="C755" i="83"/>
  <c r="A755" i="83"/>
  <c r="C754" i="83"/>
  <c r="A754" i="83"/>
  <c r="C753" i="83"/>
  <c r="A753" i="83"/>
  <c r="C752" i="83"/>
  <c r="A752" i="83"/>
  <c r="C751" i="83"/>
  <c r="A751" i="83"/>
  <c r="C750" i="83"/>
  <c r="A750" i="83"/>
  <c r="C749" i="83"/>
  <c r="A749" i="83"/>
  <c r="C748" i="83"/>
  <c r="A748" i="83"/>
  <c r="C747" i="83"/>
  <c r="A747" i="83"/>
  <c r="C745" i="83"/>
  <c r="A745" i="83"/>
  <c r="C744" i="83"/>
  <c r="A744" i="83"/>
  <c r="C743" i="83"/>
  <c r="A743" i="83"/>
  <c r="C742" i="83"/>
  <c r="A742" i="83"/>
  <c r="C741" i="83"/>
  <c r="A741" i="83"/>
  <c r="C740" i="83"/>
  <c r="A740" i="83"/>
  <c r="C739" i="83"/>
  <c r="A739" i="83"/>
  <c r="C738" i="83"/>
  <c r="A738" i="83"/>
  <c r="C737" i="83"/>
  <c r="A737" i="83"/>
  <c r="C736" i="83"/>
  <c r="A736" i="83"/>
  <c r="C735" i="83"/>
  <c r="A735" i="83"/>
  <c r="C734" i="83"/>
  <c r="A734" i="83"/>
  <c r="C729" i="83"/>
  <c r="A729" i="83"/>
  <c r="C728" i="83"/>
  <c r="A728" i="83"/>
  <c r="C727" i="83"/>
  <c r="A727" i="83"/>
  <c r="C726" i="83"/>
  <c r="A726" i="83"/>
  <c r="C725" i="83"/>
  <c r="A725" i="83"/>
  <c r="C724" i="83"/>
  <c r="A724" i="83"/>
  <c r="C723" i="83"/>
  <c r="A723" i="83"/>
  <c r="C722" i="83"/>
  <c r="A722" i="83"/>
  <c r="C721" i="83"/>
  <c r="A721" i="83"/>
  <c r="C720" i="83"/>
  <c r="A720" i="83"/>
  <c r="C719" i="83"/>
  <c r="A719" i="83"/>
  <c r="C718" i="83"/>
  <c r="A718" i="83"/>
  <c r="C717" i="83"/>
  <c r="A717" i="83"/>
  <c r="C716" i="83"/>
  <c r="A716" i="83"/>
  <c r="C715" i="83"/>
  <c r="A715" i="83"/>
  <c r="C714" i="83"/>
  <c r="A714" i="83"/>
  <c r="C713" i="83"/>
  <c r="A713" i="83"/>
  <c r="C712" i="83"/>
  <c r="A712" i="83"/>
  <c r="C711" i="83"/>
  <c r="A711" i="83"/>
  <c r="C710" i="83"/>
  <c r="A710" i="83"/>
  <c r="C709" i="83"/>
  <c r="A709" i="83"/>
  <c r="C708" i="83"/>
  <c r="A708" i="83"/>
  <c r="C707" i="83"/>
  <c r="A707" i="83"/>
  <c r="C706" i="83"/>
  <c r="A706" i="83"/>
  <c r="C705" i="83"/>
  <c r="A705" i="83"/>
  <c r="C704" i="83"/>
  <c r="A704" i="83"/>
  <c r="C703" i="83"/>
  <c r="A703" i="83"/>
  <c r="C702" i="83"/>
  <c r="A702" i="83"/>
  <c r="C701" i="83"/>
  <c r="A701" i="83"/>
  <c r="C700" i="83"/>
  <c r="A700" i="83"/>
  <c r="C695" i="83"/>
  <c r="A695" i="83"/>
  <c r="C694" i="83"/>
  <c r="A694" i="83"/>
  <c r="C693" i="83"/>
  <c r="A693" i="83"/>
  <c r="C692" i="83"/>
  <c r="A692" i="83"/>
  <c r="C691" i="83"/>
  <c r="A691" i="83"/>
  <c r="C690" i="83"/>
  <c r="A690" i="83"/>
  <c r="C689" i="83"/>
  <c r="A689" i="83"/>
  <c r="C688" i="83"/>
  <c r="A688" i="83"/>
  <c r="C687" i="83"/>
  <c r="A687" i="83"/>
  <c r="C686" i="83"/>
  <c r="A686" i="83"/>
  <c r="C685" i="83"/>
  <c r="A685" i="83"/>
  <c r="C684" i="83"/>
  <c r="A684" i="83"/>
  <c r="C683" i="83"/>
  <c r="A683" i="83"/>
  <c r="C682" i="83"/>
  <c r="A682" i="83"/>
  <c r="C681" i="83"/>
  <c r="A681" i="83"/>
  <c r="C680" i="83"/>
  <c r="A680" i="83"/>
  <c r="C679" i="83"/>
  <c r="A679" i="83"/>
  <c r="C677" i="83"/>
  <c r="A677" i="83"/>
  <c r="C676" i="83"/>
  <c r="A676" i="83"/>
  <c r="C675" i="83"/>
  <c r="A675" i="83"/>
  <c r="C674" i="83"/>
  <c r="A674" i="83"/>
  <c r="C673" i="83"/>
  <c r="A673" i="83"/>
  <c r="C672" i="83"/>
  <c r="A672" i="83"/>
  <c r="C671" i="83"/>
  <c r="A671" i="83"/>
  <c r="C670" i="83"/>
  <c r="A670" i="83"/>
  <c r="C669" i="83"/>
  <c r="A669" i="83"/>
  <c r="C668" i="83"/>
  <c r="A668" i="83"/>
  <c r="C667" i="83"/>
  <c r="A667" i="83"/>
  <c r="C666" i="83"/>
  <c r="A666" i="83"/>
  <c r="C661" i="83"/>
  <c r="A661" i="83"/>
  <c r="C660" i="83"/>
  <c r="A660" i="83"/>
  <c r="C659" i="83"/>
  <c r="A659" i="83"/>
  <c r="C658" i="83"/>
  <c r="A658" i="83"/>
  <c r="C657" i="83"/>
  <c r="A657" i="83"/>
  <c r="C656" i="83"/>
  <c r="A656" i="83"/>
  <c r="C655" i="83"/>
  <c r="A655" i="83"/>
  <c r="C654" i="83"/>
  <c r="A654" i="83"/>
  <c r="C653" i="83"/>
  <c r="A653" i="83"/>
  <c r="C652" i="83"/>
  <c r="A652" i="83"/>
  <c r="C651" i="83"/>
  <c r="A651" i="83"/>
  <c r="C650" i="83"/>
  <c r="A650" i="83"/>
  <c r="C649" i="83"/>
  <c r="A649" i="83"/>
  <c r="C648" i="83"/>
  <c r="A648" i="83"/>
  <c r="C647" i="83"/>
  <c r="A647" i="83"/>
  <c r="C646" i="83"/>
  <c r="A646" i="83"/>
  <c r="C645" i="83"/>
  <c r="A645" i="83"/>
  <c r="C644" i="83"/>
  <c r="A644" i="83"/>
  <c r="C643" i="83"/>
  <c r="A643" i="83"/>
  <c r="C642" i="83"/>
  <c r="A642" i="83"/>
  <c r="C641" i="83"/>
  <c r="A641" i="83"/>
  <c r="C640" i="83"/>
  <c r="A640" i="83"/>
  <c r="C639" i="83"/>
  <c r="A639" i="83"/>
  <c r="C638" i="83"/>
  <c r="A638" i="83"/>
  <c r="C637" i="83"/>
  <c r="A637" i="83"/>
  <c r="C636" i="83"/>
  <c r="A636" i="83"/>
  <c r="C635" i="83"/>
  <c r="A635" i="83"/>
  <c r="C634" i="83"/>
  <c r="A634" i="83"/>
  <c r="C633" i="83"/>
  <c r="A633" i="83"/>
  <c r="C632" i="83"/>
  <c r="A632" i="83"/>
  <c r="C627" i="83"/>
  <c r="A627" i="83"/>
  <c r="C626" i="83"/>
  <c r="A626" i="83"/>
  <c r="C625" i="83"/>
  <c r="A625" i="83"/>
  <c r="C624" i="83"/>
  <c r="A624" i="83"/>
  <c r="C623" i="83"/>
  <c r="A623" i="83"/>
  <c r="C622" i="83"/>
  <c r="A622" i="83"/>
  <c r="C621" i="83"/>
  <c r="A621" i="83"/>
  <c r="C620" i="83"/>
  <c r="A620" i="83"/>
  <c r="C619" i="83"/>
  <c r="A619" i="83"/>
  <c r="C618" i="83"/>
  <c r="A618" i="83"/>
  <c r="C617" i="83"/>
  <c r="A617" i="83"/>
  <c r="C616" i="83"/>
  <c r="A616" i="83"/>
  <c r="C615" i="83"/>
  <c r="A615" i="83"/>
  <c r="C614" i="83"/>
  <c r="A614" i="83"/>
  <c r="C613" i="83"/>
  <c r="A613" i="83"/>
  <c r="C612" i="83"/>
  <c r="A612" i="83"/>
  <c r="C611" i="83"/>
  <c r="A611" i="83"/>
  <c r="C609" i="83"/>
  <c r="A609" i="83"/>
  <c r="C608" i="83"/>
  <c r="A608" i="83"/>
  <c r="C607" i="83"/>
  <c r="A607" i="83"/>
  <c r="C606" i="83"/>
  <c r="A606" i="83"/>
  <c r="C605" i="83"/>
  <c r="A605" i="83"/>
  <c r="C604" i="83"/>
  <c r="A604" i="83"/>
  <c r="C603" i="83"/>
  <c r="A603" i="83"/>
  <c r="C602" i="83"/>
  <c r="A602" i="83"/>
  <c r="C601" i="83"/>
  <c r="A601" i="83"/>
  <c r="C600" i="83"/>
  <c r="A600" i="83"/>
  <c r="C599" i="83"/>
  <c r="A599" i="83"/>
  <c r="C598" i="83"/>
  <c r="A598" i="83"/>
  <c r="C593" i="83"/>
  <c r="A593" i="83"/>
  <c r="C592" i="83"/>
  <c r="A592" i="83"/>
  <c r="C591" i="83"/>
  <c r="A591" i="83"/>
  <c r="C590" i="83"/>
  <c r="A590" i="83"/>
  <c r="C589" i="83"/>
  <c r="A589" i="83"/>
  <c r="C588" i="83"/>
  <c r="A588" i="83"/>
  <c r="C587" i="83"/>
  <c r="A587" i="83"/>
  <c r="C586" i="83"/>
  <c r="A586" i="83"/>
  <c r="C585" i="83"/>
  <c r="A585" i="83"/>
  <c r="C584" i="83"/>
  <c r="A584" i="83"/>
  <c r="C583" i="83"/>
  <c r="A583" i="83"/>
  <c r="C582" i="83"/>
  <c r="A582" i="83"/>
  <c r="C581" i="83"/>
  <c r="A581" i="83"/>
  <c r="C580" i="83"/>
  <c r="A580" i="83"/>
  <c r="C579" i="83"/>
  <c r="A579" i="83"/>
  <c r="C578" i="83"/>
  <c r="A578" i="83"/>
  <c r="C577" i="83"/>
  <c r="A577" i="83"/>
  <c r="C576" i="83"/>
  <c r="A576" i="83"/>
  <c r="C575" i="83"/>
  <c r="A575" i="83"/>
  <c r="C574" i="83"/>
  <c r="A574" i="83"/>
  <c r="C573" i="83"/>
  <c r="A573" i="83"/>
  <c r="C572" i="83"/>
  <c r="A572" i="83"/>
  <c r="C571" i="83"/>
  <c r="A571" i="83"/>
  <c r="C570" i="83"/>
  <c r="A570" i="83"/>
  <c r="C569" i="83"/>
  <c r="A569" i="83"/>
  <c r="C568" i="83"/>
  <c r="A568" i="83"/>
  <c r="C567" i="83"/>
  <c r="A567" i="83"/>
  <c r="C566" i="83"/>
  <c r="A566" i="83"/>
  <c r="C565" i="83"/>
  <c r="A565" i="83"/>
  <c r="C564" i="83"/>
  <c r="A564" i="83"/>
  <c r="C559" i="83"/>
  <c r="A559" i="83"/>
  <c r="C558" i="83"/>
  <c r="A558" i="83"/>
  <c r="C557" i="83"/>
  <c r="A557" i="83"/>
  <c r="C556" i="83"/>
  <c r="A556" i="83"/>
  <c r="C555" i="83"/>
  <c r="A555" i="83"/>
  <c r="C554" i="83"/>
  <c r="A554" i="83"/>
  <c r="C553" i="83"/>
  <c r="A553" i="83"/>
  <c r="C552" i="83"/>
  <c r="A552" i="83"/>
  <c r="C551" i="83"/>
  <c r="A551" i="83"/>
  <c r="C550" i="83"/>
  <c r="A550" i="83"/>
  <c r="C549" i="83"/>
  <c r="A549" i="83"/>
  <c r="C548" i="83"/>
  <c r="A548" i="83"/>
  <c r="C547" i="83"/>
  <c r="A547" i="83"/>
  <c r="C546" i="83"/>
  <c r="A546" i="83"/>
  <c r="C545" i="83"/>
  <c r="A545" i="83"/>
  <c r="C544" i="83"/>
  <c r="A544" i="83"/>
  <c r="C543" i="83"/>
  <c r="A543" i="83"/>
  <c r="C541" i="83"/>
  <c r="A541" i="83"/>
  <c r="C540" i="83"/>
  <c r="A540" i="83"/>
  <c r="C539" i="83"/>
  <c r="A539" i="83"/>
  <c r="C538" i="83"/>
  <c r="A538" i="83"/>
  <c r="C537" i="83"/>
  <c r="A537" i="83"/>
  <c r="C536" i="83"/>
  <c r="A536" i="83"/>
  <c r="C535" i="83"/>
  <c r="A535" i="83"/>
  <c r="C534" i="83"/>
  <c r="A534" i="83"/>
  <c r="C533" i="83"/>
  <c r="A533" i="83"/>
  <c r="C532" i="83"/>
  <c r="A532" i="83"/>
  <c r="C531" i="83"/>
  <c r="A531" i="83"/>
  <c r="C530" i="83"/>
  <c r="A530" i="83"/>
  <c r="C525" i="83"/>
  <c r="A525" i="83"/>
  <c r="C524" i="83"/>
  <c r="A524" i="83"/>
  <c r="C523" i="83"/>
  <c r="A523" i="83"/>
  <c r="C522" i="83"/>
  <c r="A522" i="83"/>
  <c r="C521" i="83"/>
  <c r="A521" i="83"/>
  <c r="C520" i="83"/>
  <c r="A520" i="83"/>
  <c r="C519" i="83"/>
  <c r="A519" i="83"/>
  <c r="C518" i="83"/>
  <c r="A518" i="83"/>
  <c r="C517" i="83"/>
  <c r="A517" i="83"/>
  <c r="C516" i="83"/>
  <c r="A516" i="83"/>
  <c r="C515" i="83"/>
  <c r="A515" i="83"/>
  <c r="C514" i="83"/>
  <c r="A514" i="83"/>
  <c r="C513" i="83"/>
  <c r="A513" i="83"/>
  <c r="C512" i="83"/>
  <c r="A512" i="83"/>
  <c r="C511" i="83"/>
  <c r="A511" i="83"/>
  <c r="C510" i="83"/>
  <c r="A510" i="83"/>
  <c r="C509" i="83"/>
  <c r="A509" i="83"/>
  <c r="C508" i="83"/>
  <c r="A508" i="83"/>
  <c r="C507" i="83"/>
  <c r="A507" i="83"/>
  <c r="C506" i="83"/>
  <c r="A506" i="83"/>
  <c r="C505" i="83"/>
  <c r="A505" i="83"/>
  <c r="C504" i="83"/>
  <c r="A504" i="83"/>
  <c r="C503" i="83"/>
  <c r="A503" i="83"/>
  <c r="C502" i="83"/>
  <c r="A502" i="83"/>
  <c r="C501" i="83"/>
  <c r="A501" i="83"/>
  <c r="C500" i="83"/>
  <c r="A500" i="83"/>
  <c r="C499" i="83"/>
  <c r="A499" i="83"/>
  <c r="C498" i="83"/>
  <c r="A498" i="83"/>
  <c r="C497" i="83"/>
  <c r="A497" i="83"/>
  <c r="C496" i="83"/>
  <c r="A496" i="83"/>
  <c r="C491" i="83"/>
  <c r="A491" i="83"/>
  <c r="C490" i="83"/>
  <c r="A490" i="83"/>
  <c r="C489" i="83"/>
  <c r="A489" i="83"/>
  <c r="C488" i="83"/>
  <c r="A488" i="83"/>
  <c r="C487" i="83"/>
  <c r="A487" i="83"/>
  <c r="C486" i="83"/>
  <c r="A486" i="83"/>
  <c r="C485" i="83"/>
  <c r="A485" i="83"/>
  <c r="C484" i="83"/>
  <c r="A484" i="83"/>
  <c r="C483" i="83"/>
  <c r="A483" i="83"/>
  <c r="C482" i="83"/>
  <c r="A482" i="83"/>
  <c r="C481" i="83"/>
  <c r="A481" i="83"/>
  <c r="C480" i="83"/>
  <c r="A480" i="83"/>
  <c r="C479" i="83"/>
  <c r="A479" i="83"/>
  <c r="C478" i="83"/>
  <c r="A478" i="83"/>
  <c r="C477" i="83"/>
  <c r="A477" i="83"/>
  <c r="C476" i="83"/>
  <c r="A476" i="83"/>
  <c r="C475" i="83"/>
  <c r="A475" i="83"/>
  <c r="C473" i="83"/>
  <c r="A473" i="83"/>
  <c r="C472" i="83"/>
  <c r="A472" i="83"/>
  <c r="C471" i="83"/>
  <c r="A471" i="83"/>
  <c r="C470" i="83"/>
  <c r="A470" i="83"/>
  <c r="C469" i="83"/>
  <c r="A469" i="83"/>
  <c r="C468" i="83"/>
  <c r="A468" i="83"/>
  <c r="C467" i="83"/>
  <c r="A467" i="83"/>
  <c r="C466" i="83"/>
  <c r="A466" i="83"/>
  <c r="C465" i="83"/>
  <c r="A465" i="83"/>
  <c r="C464" i="83"/>
  <c r="A464" i="83"/>
  <c r="C463" i="83"/>
  <c r="A463" i="83"/>
  <c r="C462" i="83"/>
  <c r="A462" i="83"/>
  <c r="C327" i="83"/>
  <c r="C328" i="83"/>
  <c r="C329" i="83"/>
  <c r="C330" i="83"/>
  <c r="C331" i="83"/>
  <c r="C332" i="83"/>
  <c r="C333" i="83"/>
  <c r="C334" i="83"/>
  <c r="C335" i="83"/>
  <c r="C336" i="83"/>
  <c r="C337" i="83"/>
  <c r="C339" i="83"/>
  <c r="C340" i="83"/>
  <c r="C341" i="83"/>
  <c r="C342" i="83"/>
  <c r="C343" i="83"/>
  <c r="C344" i="83"/>
  <c r="C345" i="83"/>
  <c r="C346" i="83"/>
  <c r="C347" i="83"/>
  <c r="C348" i="83"/>
  <c r="C349" i="83"/>
  <c r="C350" i="83"/>
  <c r="C351" i="83"/>
  <c r="C352" i="83"/>
  <c r="C353" i="83"/>
  <c r="C354" i="83"/>
  <c r="C355" i="83"/>
  <c r="C360" i="83"/>
  <c r="C361" i="83"/>
  <c r="C362" i="83"/>
  <c r="C363" i="83"/>
  <c r="C364" i="83"/>
  <c r="C365" i="83"/>
  <c r="C366" i="83"/>
  <c r="C367" i="83"/>
  <c r="C368" i="83"/>
  <c r="C369" i="83"/>
  <c r="C370" i="83"/>
  <c r="C371" i="83"/>
  <c r="C372" i="83"/>
  <c r="C373" i="83"/>
  <c r="C374" i="83"/>
  <c r="C375" i="83"/>
  <c r="C376" i="83"/>
  <c r="C377" i="83"/>
  <c r="C378" i="83"/>
  <c r="C379" i="83"/>
  <c r="C380" i="83"/>
  <c r="C381" i="83"/>
  <c r="C382" i="83"/>
  <c r="C383" i="83"/>
  <c r="C384" i="83"/>
  <c r="C385" i="83"/>
  <c r="C386" i="83"/>
  <c r="C387" i="83"/>
  <c r="C388" i="83"/>
  <c r="C389" i="83"/>
  <c r="C394" i="83"/>
  <c r="C395" i="83"/>
  <c r="C396" i="83"/>
  <c r="C397" i="83"/>
  <c r="C398" i="83"/>
  <c r="C399" i="83"/>
  <c r="C400" i="83"/>
  <c r="C401" i="83"/>
  <c r="C402" i="83"/>
  <c r="C403" i="83"/>
  <c r="C404" i="83"/>
  <c r="C405" i="83"/>
  <c r="C407" i="83"/>
  <c r="C408" i="83"/>
  <c r="C409" i="83"/>
  <c r="C410" i="83"/>
  <c r="C411" i="83"/>
  <c r="C412" i="83"/>
  <c r="C413" i="83"/>
  <c r="C414" i="83"/>
  <c r="C415" i="83"/>
  <c r="C416" i="83"/>
  <c r="C417" i="83"/>
  <c r="C418" i="83"/>
  <c r="C419" i="83"/>
  <c r="C420" i="83"/>
  <c r="C421" i="83"/>
  <c r="C422" i="83"/>
  <c r="C423" i="83"/>
  <c r="C428" i="83"/>
  <c r="C429" i="83"/>
  <c r="C430" i="83"/>
  <c r="C431" i="83"/>
  <c r="C432" i="83"/>
  <c r="C433" i="83"/>
  <c r="C434" i="83"/>
  <c r="C435" i="83"/>
  <c r="C436" i="83"/>
  <c r="C437" i="83"/>
  <c r="C438" i="83"/>
  <c r="C439" i="83"/>
  <c r="C440" i="83"/>
  <c r="C441" i="83"/>
  <c r="C442" i="83"/>
  <c r="C443" i="83"/>
  <c r="C444" i="83"/>
  <c r="C445" i="83"/>
  <c r="C446" i="83"/>
  <c r="C447" i="83"/>
  <c r="C448" i="83"/>
  <c r="C449" i="83"/>
  <c r="C450" i="83"/>
  <c r="C451" i="83"/>
  <c r="C452" i="83"/>
  <c r="C453" i="83"/>
  <c r="C454" i="83"/>
  <c r="C455" i="83"/>
  <c r="C456" i="83"/>
  <c r="C457" i="83"/>
  <c r="C326" i="83"/>
  <c r="A457" i="83"/>
  <c r="A456" i="83"/>
  <c r="A455" i="83"/>
  <c r="A454" i="83"/>
  <c r="A453" i="83"/>
  <c r="A452" i="83"/>
  <c r="A451" i="83"/>
  <c r="A450" i="83"/>
  <c r="A449" i="83"/>
  <c r="A448" i="83"/>
  <c r="A447" i="83"/>
  <c r="A446" i="83"/>
  <c r="A445" i="83"/>
  <c r="A444" i="83"/>
  <c r="A443" i="83"/>
  <c r="A442" i="83"/>
  <c r="A441" i="83"/>
  <c r="A440" i="83"/>
  <c r="A439" i="83"/>
  <c r="A438" i="83"/>
  <c r="A437" i="83"/>
  <c r="A436" i="83"/>
  <c r="A435" i="83"/>
  <c r="A434" i="83"/>
  <c r="A433" i="83"/>
  <c r="A432" i="83"/>
  <c r="A431" i="83"/>
  <c r="A430" i="83"/>
  <c r="A429" i="83"/>
  <c r="A428" i="83"/>
  <c r="A423" i="83"/>
  <c r="A422" i="83"/>
  <c r="A421" i="83"/>
  <c r="A420" i="83"/>
  <c r="A419" i="83"/>
  <c r="A418" i="83"/>
  <c r="A417" i="83"/>
  <c r="A416" i="83"/>
  <c r="A415" i="83"/>
  <c r="A414" i="83"/>
  <c r="A413" i="83"/>
  <c r="A412" i="83"/>
  <c r="A411" i="83"/>
  <c r="A410" i="83"/>
  <c r="A409" i="83"/>
  <c r="A408" i="83"/>
  <c r="A407" i="83"/>
  <c r="A405" i="83"/>
  <c r="A404" i="83"/>
  <c r="A403" i="83"/>
  <c r="A402" i="83"/>
  <c r="A401" i="83"/>
  <c r="A400" i="83"/>
  <c r="A399" i="83"/>
  <c r="A398" i="83"/>
  <c r="A397" i="83"/>
  <c r="A396" i="83"/>
  <c r="A395" i="83"/>
  <c r="A394" i="83"/>
  <c r="A389" i="83"/>
  <c r="A388" i="83"/>
  <c r="A387" i="83"/>
  <c r="A386" i="83"/>
  <c r="A385" i="83"/>
  <c r="A384" i="83"/>
  <c r="A383" i="83"/>
  <c r="A382" i="83"/>
  <c r="A381" i="83"/>
  <c r="A380" i="83"/>
  <c r="A379" i="83"/>
  <c r="A378" i="83"/>
  <c r="A377" i="83"/>
  <c r="A376" i="83"/>
  <c r="A375" i="83"/>
  <c r="A374" i="83"/>
  <c r="A373" i="83"/>
  <c r="A372" i="83"/>
  <c r="A371" i="83"/>
  <c r="A370" i="83"/>
  <c r="A369" i="83"/>
  <c r="A368" i="83"/>
  <c r="A367" i="83"/>
  <c r="A366" i="83"/>
  <c r="A365" i="83"/>
  <c r="A364" i="83"/>
  <c r="A363" i="83"/>
  <c r="A362" i="83"/>
  <c r="A361" i="83"/>
  <c r="A360" i="83"/>
  <c r="A355" i="83"/>
  <c r="A354" i="83"/>
  <c r="A353" i="83"/>
  <c r="A352" i="83"/>
  <c r="A351" i="83"/>
  <c r="A350" i="83"/>
  <c r="A349" i="83"/>
  <c r="A348" i="83"/>
  <c r="A347" i="83"/>
  <c r="A346" i="83"/>
  <c r="A345" i="83"/>
  <c r="A344" i="83"/>
  <c r="A343" i="83"/>
  <c r="A342" i="83"/>
  <c r="A341" i="83"/>
  <c r="A340" i="83"/>
  <c r="A339" i="83"/>
  <c r="A337" i="83"/>
  <c r="A336" i="83"/>
  <c r="A335" i="83"/>
  <c r="A334" i="83"/>
  <c r="A333" i="83"/>
  <c r="A332" i="83"/>
  <c r="A331" i="83"/>
  <c r="A330" i="83"/>
  <c r="A329" i="83"/>
  <c r="A328" i="83"/>
  <c r="A327" i="83"/>
  <c r="A326" i="83"/>
  <c r="C321" i="83"/>
  <c r="A321" i="83"/>
  <c r="C320" i="83"/>
  <c r="A320" i="83"/>
  <c r="C319" i="83"/>
  <c r="A319" i="83"/>
  <c r="C318" i="83"/>
  <c r="A318" i="83"/>
  <c r="C317" i="83"/>
  <c r="A317" i="83"/>
  <c r="C316" i="83"/>
  <c r="A316" i="83"/>
  <c r="C315" i="83"/>
  <c r="A315" i="83"/>
  <c r="C314" i="83"/>
  <c r="A314" i="83"/>
  <c r="C313" i="83"/>
  <c r="A313" i="83"/>
  <c r="C312" i="83"/>
  <c r="A312" i="83"/>
  <c r="C311" i="83"/>
  <c r="A311" i="83"/>
  <c r="C310" i="83"/>
  <c r="A310" i="83"/>
  <c r="C309" i="83"/>
  <c r="A309" i="83"/>
  <c r="C308" i="83"/>
  <c r="A308" i="83"/>
  <c r="C307" i="83"/>
  <c r="A307" i="83"/>
  <c r="C306" i="83"/>
  <c r="A306" i="83"/>
  <c r="C305" i="83"/>
  <c r="A305" i="83"/>
  <c r="C304" i="83"/>
  <c r="A304" i="83"/>
  <c r="C303" i="83"/>
  <c r="A303" i="83"/>
  <c r="C302" i="83"/>
  <c r="A302" i="83"/>
  <c r="C301" i="83"/>
  <c r="A301" i="83"/>
  <c r="C300" i="83"/>
  <c r="A300" i="83"/>
  <c r="C299" i="83"/>
  <c r="A299" i="83"/>
  <c r="C298" i="83"/>
  <c r="A298" i="83"/>
  <c r="C297" i="83"/>
  <c r="A297" i="83"/>
  <c r="C296" i="83"/>
  <c r="A296" i="83"/>
  <c r="C295" i="83"/>
  <c r="A295" i="83"/>
  <c r="C294" i="83"/>
  <c r="A294" i="83"/>
  <c r="C293" i="83"/>
  <c r="A293" i="83"/>
  <c r="C292" i="83"/>
  <c r="A292" i="83"/>
  <c r="C287" i="83"/>
  <c r="A287" i="83"/>
  <c r="C286" i="83"/>
  <c r="A286" i="83"/>
  <c r="C285" i="83"/>
  <c r="A285" i="83"/>
  <c r="C284" i="83"/>
  <c r="A284" i="83"/>
  <c r="C283" i="83"/>
  <c r="A283" i="83"/>
  <c r="C282" i="83"/>
  <c r="A282" i="83"/>
  <c r="C281" i="83"/>
  <c r="A281" i="83"/>
  <c r="C280" i="83"/>
  <c r="A280" i="83"/>
  <c r="C279" i="83"/>
  <c r="A279" i="83"/>
  <c r="C278" i="83"/>
  <c r="A278" i="83"/>
  <c r="C277" i="83"/>
  <c r="A277" i="83"/>
  <c r="C276" i="83"/>
  <c r="A276" i="83"/>
  <c r="C275" i="83"/>
  <c r="A275" i="83"/>
  <c r="C274" i="83"/>
  <c r="A274" i="83"/>
  <c r="C273" i="83"/>
  <c r="A273" i="83"/>
  <c r="C272" i="83"/>
  <c r="A272" i="83"/>
  <c r="C271" i="83"/>
  <c r="A271" i="83"/>
  <c r="C269" i="83"/>
  <c r="A269" i="83"/>
  <c r="C268" i="83"/>
  <c r="A268" i="83"/>
  <c r="C267" i="83"/>
  <c r="A267" i="83"/>
  <c r="C266" i="83"/>
  <c r="A266" i="83"/>
  <c r="C265" i="83"/>
  <c r="A265" i="83"/>
  <c r="C264" i="83"/>
  <c r="A264" i="83"/>
  <c r="C263" i="83"/>
  <c r="A263" i="83"/>
  <c r="C262" i="83"/>
  <c r="A262" i="83"/>
  <c r="C261" i="83"/>
  <c r="A261" i="83"/>
  <c r="C260" i="83"/>
  <c r="A260" i="83"/>
  <c r="C259" i="83"/>
  <c r="A259" i="83"/>
  <c r="C258" i="83"/>
  <c r="A258" i="83"/>
  <c r="F9" i="20" l="1"/>
  <c r="AS13" i="51"/>
  <c r="C114" i="83"/>
  <c r="C115" i="83"/>
  <c r="C116" i="83"/>
  <c r="C117" i="83"/>
  <c r="C118" i="83"/>
  <c r="C119" i="83"/>
  <c r="C120" i="83"/>
  <c r="C121" i="83"/>
  <c r="C122" i="83"/>
  <c r="C123" i="83"/>
  <c r="C124" i="83"/>
  <c r="C125" i="83"/>
  <c r="C126" i="83"/>
  <c r="C127" i="83"/>
  <c r="C128" i="83"/>
  <c r="C129" i="83"/>
  <c r="C130" i="83"/>
  <c r="C131" i="83"/>
  <c r="C132" i="83"/>
  <c r="C133" i="83"/>
  <c r="C135" i="83"/>
  <c r="C136" i="83"/>
  <c r="C137" i="83"/>
  <c r="C138" i="83"/>
  <c r="C139" i="83"/>
  <c r="C140" i="83"/>
  <c r="C141" i="83"/>
  <c r="C142" i="83"/>
  <c r="C143" i="83"/>
  <c r="C144" i="83"/>
  <c r="C145" i="83"/>
  <c r="C146" i="83"/>
  <c r="C147" i="83"/>
  <c r="C148" i="83"/>
  <c r="C149" i="83"/>
  <c r="C150" i="83"/>
  <c r="C151" i="83"/>
  <c r="C156" i="83"/>
  <c r="C157" i="83"/>
  <c r="C158" i="83"/>
  <c r="C159" i="83"/>
  <c r="C160" i="83"/>
  <c r="C161" i="83"/>
  <c r="C162" i="83"/>
  <c r="C163" i="83"/>
  <c r="C164" i="83"/>
  <c r="C165" i="83"/>
  <c r="C166" i="83"/>
  <c r="C167" i="83"/>
  <c r="C168" i="83"/>
  <c r="C169" i="83"/>
  <c r="C170" i="83"/>
  <c r="C171" i="83"/>
  <c r="C172" i="83"/>
  <c r="C173" i="83"/>
  <c r="C174" i="83"/>
  <c r="C175" i="83"/>
  <c r="C176" i="83"/>
  <c r="C177" i="83"/>
  <c r="C178" i="83"/>
  <c r="C179" i="83"/>
  <c r="C180" i="83"/>
  <c r="C181" i="83"/>
  <c r="C182" i="83"/>
  <c r="C183" i="83"/>
  <c r="C184" i="83"/>
  <c r="C185" i="83"/>
  <c r="C113" i="83"/>
  <c r="A185" i="83"/>
  <c r="A184" i="83"/>
  <c r="A183" i="83"/>
  <c r="A182" i="83"/>
  <c r="A181" i="83"/>
  <c r="A180" i="83"/>
  <c r="A179" i="83"/>
  <c r="A178" i="83"/>
  <c r="A177" i="83"/>
  <c r="A176" i="83"/>
  <c r="A175" i="83"/>
  <c r="A174" i="83"/>
  <c r="A173" i="83"/>
  <c r="A172" i="83"/>
  <c r="A171" i="83"/>
  <c r="A170" i="83"/>
  <c r="A169" i="83"/>
  <c r="A168" i="83"/>
  <c r="A167" i="83"/>
  <c r="A166" i="83"/>
  <c r="A165" i="83"/>
  <c r="A164" i="83"/>
  <c r="A163" i="83"/>
  <c r="A162" i="83"/>
  <c r="A161" i="83"/>
  <c r="A160" i="83"/>
  <c r="A159" i="83"/>
  <c r="A158" i="83"/>
  <c r="A157" i="83"/>
  <c r="A156" i="83"/>
  <c r="A151" i="83"/>
  <c r="A150" i="83"/>
  <c r="A149" i="83"/>
  <c r="A148" i="83"/>
  <c r="A147" i="83"/>
  <c r="A146" i="83"/>
  <c r="A145" i="83"/>
  <c r="A144" i="83"/>
  <c r="A143" i="83"/>
  <c r="A142" i="83"/>
  <c r="A141" i="83"/>
  <c r="A140" i="83"/>
  <c r="A139" i="83"/>
  <c r="A138" i="83"/>
  <c r="A137" i="83"/>
  <c r="A136" i="83"/>
  <c r="A135" i="83"/>
  <c r="A133" i="83"/>
  <c r="A132" i="83"/>
  <c r="A131" i="83"/>
  <c r="A130" i="83"/>
  <c r="A129" i="83"/>
  <c r="A128" i="83"/>
  <c r="A127" i="83"/>
  <c r="A126" i="83"/>
  <c r="A125" i="83"/>
  <c r="A124" i="83"/>
  <c r="A123" i="83"/>
  <c r="A122" i="83"/>
  <c r="A121" i="83"/>
  <c r="A120" i="83"/>
  <c r="A119" i="83"/>
  <c r="A118" i="83"/>
  <c r="A117" i="83"/>
  <c r="A116" i="83"/>
  <c r="A115" i="83"/>
  <c r="A114" i="83"/>
  <c r="C20" i="83"/>
  <c r="C21" i="83"/>
  <c r="C22" i="83"/>
  <c r="C23" i="83"/>
  <c r="C24" i="83"/>
  <c r="C25" i="83"/>
  <c r="C26" i="83"/>
  <c r="C27" i="83"/>
  <c r="C28" i="83"/>
  <c r="C29" i="83"/>
  <c r="C30" i="83"/>
  <c r="C31" i="83"/>
  <c r="C32" i="83"/>
  <c r="C33" i="83"/>
  <c r="C34" i="83"/>
  <c r="C35" i="83"/>
  <c r="C19" i="83"/>
  <c r="A19" i="83"/>
  <c r="A20" i="83"/>
  <c r="A21" i="83"/>
  <c r="A22" i="83"/>
  <c r="A23" i="83"/>
  <c r="A24" i="83"/>
  <c r="A25" i="83"/>
  <c r="A26" i="83"/>
  <c r="A27" i="83"/>
  <c r="A28" i="83"/>
  <c r="A29" i="83"/>
  <c r="A30" i="83"/>
  <c r="A31" i="83"/>
  <c r="A32" i="83"/>
  <c r="A33" i="83"/>
  <c r="A34" i="83"/>
  <c r="A35" i="83"/>
  <c r="C1577" i="83"/>
  <c r="C1576" i="83"/>
  <c r="C1575" i="83"/>
  <c r="C1574" i="83"/>
  <c r="C1573" i="83"/>
  <c r="C1572" i="83"/>
  <c r="C1571" i="83"/>
  <c r="C1570" i="83"/>
  <c r="C1569" i="83"/>
  <c r="C1568" i="83"/>
  <c r="C1567" i="83"/>
  <c r="C1566" i="83"/>
  <c r="C1383" i="83"/>
  <c r="C1382" i="83"/>
  <c r="C1381" i="83"/>
  <c r="C1380" i="83"/>
  <c r="C1379" i="83"/>
  <c r="C1378" i="83"/>
  <c r="C1377" i="83"/>
  <c r="C1376" i="83"/>
  <c r="C1375" i="83"/>
  <c r="C1374" i="83"/>
  <c r="C1373" i="83"/>
  <c r="C1372" i="83"/>
  <c r="C1371" i="83"/>
  <c r="C1370" i="83"/>
  <c r="C1369" i="83"/>
  <c r="C1368" i="83"/>
  <c r="C1367" i="83"/>
  <c r="C1366" i="83"/>
  <c r="C1365" i="83"/>
  <c r="C1364" i="83"/>
  <c r="C1363" i="83"/>
  <c r="C1362" i="83"/>
  <c r="C1361" i="83"/>
  <c r="C1360" i="83"/>
  <c r="C1359" i="83"/>
  <c r="C1358" i="83"/>
  <c r="C1297" i="83"/>
  <c r="C1296" i="83"/>
  <c r="C1295" i="83"/>
  <c r="C1294" i="83"/>
  <c r="C1293" i="83"/>
  <c r="C1292" i="83"/>
  <c r="C1291" i="83"/>
  <c r="C1290" i="83"/>
  <c r="C1289" i="83"/>
  <c r="C1288" i="83"/>
  <c r="C1287" i="83"/>
  <c r="C1286" i="83"/>
  <c r="C1285" i="83"/>
  <c r="C1284" i="83"/>
  <c r="C1283" i="83"/>
  <c r="C1282" i="83"/>
  <c r="C1281" i="83"/>
  <c r="C1280" i="83"/>
  <c r="C1279" i="83"/>
  <c r="C1278" i="83"/>
  <c r="C253" i="83"/>
  <c r="C252" i="83"/>
  <c r="C251" i="83"/>
  <c r="C250" i="83"/>
  <c r="C249" i="83"/>
  <c r="C248" i="83"/>
  <c r="C247" i="83"/>
  <c r="C246" i="83"/>
  <c r="C245" i="83"/>
  <c r="C244" i="83"/>
  <c r="C243" i="83"/>
  <c r="C242" i="83"/>
  <c r="C241" i="83"/>
  <c r="C240" i="83"/>
  <c r="C239" i="83"/>
  <c r="C238" i="83"/>
  <c r="C237" i="83"/>
  <c r="C236" i="83"/>
  <c r="C235" i="83"/>
  <c r="C234" i="83"/>
  <c r="C233" i="83"/>
  <c r="C232" i="83"/>
  <c r="C231" i="83"/>
  <c r="C230" i="83"/>
  <c r="C229" i="83"/>
  <c r="C228" i="83"/>
  <c r="C227" i="83"/>
  <c r="C226" i="83"/>
  <c r="C225" i="83"/>
  <c r="C219" i="83"/>
  <c r="C218" i="83"/>
  <c r="C217" i="83"/>
  <c r="C216" i="83"/>
  <c r="C215" i="83"/>
  <c r="C214" i="83"/>
  <c r="C213" i="83"/>
  <c r="C212" i="83"/>
  <c r="C211" i="83"/>
  <c r="C210" i="83"/>
  <c r="C209" i="83"/>
  <c r="C208" i="83"/>
  <c r="C207" i="83"/>
  <c r="C206" i="83"/>
  <c r="C205" i="83"/>
  <c r="C204" i="83"/>
  <c r="C203" i="83"/>
  <c r="C201" i="83"/>
  <c r="C200" i="83"/>
  <c r="C199" i="83"/>
  <c r="C198" i="83"/>
  <c r="C197" i="83"/>
  <c r="C196" i="83"/>
  <c r="C195" i="83"/>
  <c r="C194" i="83"/>
  <c r="C193" i="83"/>
  <c r="C192" i="83"/>
  <c r="C191" i="83"/>
  <c r="C190" i="83"/>
  <c r="C108" i="83"/>
  <c r="C107" i="83"/>
  <c r="C106" i="83"/>
  <c r="C105" i="83"/>
  <c r="C104" i="83"/>
  <c r="C103" i="83"/>
  <c r="C102" i="83"/>
  <c r="C101" i="83"/>
  <c r="C100" i="83"/>
  <c r="C99" i="83"/>
  <c r="C98" i="83"/>
  <c r="C97" i="83"/>
  <c r="C96" i="83"/>
  <c r="C95" i="83"/>
  <c r="C94" i="83"/>
  <c r="C93" i="83"/>
  <c r="C92" i="83"/>
  <c r="C91" i="83"/>
  <c r="C90" i="83"/>
  <c r="C89" i="83"/>
  <c r="C88" i="83"/>
  <c r="C87" i="83"/>
  <c r="C86" i="83"/>
  <c r="C85" i="83"/>
  <c r="C84" i="83"/>
  <c r="C83" i="83"/>
  <c r="C82" i="83"/>
  <c r="C81" i="83"/>
  <c r="C80" i="83"/>
  <c r="C79" i="83"/>
  <c r="C74" i="83"/>
  <c r="C73" i="83"/>
  <c r="C72" i="83"/>
  <c r="C71" i="83"/>
  <c r="C70" i="83"/>
  <c r="C69" i="83"/>
  <c r="C68" i="83"/>
  <c r="C67" i="83"/>
  <c r="C66" i="83"/>
  <c r="C65" i="83"/>
  <c r="C64" i="83"/>
  <c r="C63" i="83"/>
  <c r="C62" i="83"/>
  <c r="C61" i="83"/>
  <c r="C60" i="83"/>
  <c r="C59" i="83"/>
  <c r="C58" i="83"/>
  <c r="C56" i="83"/>
  <c r="C55" i="83"/>
  <c r="C54" i="83"/>
  <c r="C53" i="83"/>
  <c r="C52" i="83"/>
  <c r="C51" i="83"/>
  <c r="C50" i="83"/>
  <c r="C49" i="83"/>
  <c r="C48" i="83"/>
  <c r="C47" i="83"/>
  <c r="C46" i="83"/>
  <c r="C45" i="83"/>
  <c r="C44" i="83"/>
  <c r="C43" i="83"/>
  <c r="C42" i="83"/>
  <c r="C41" i="83"/>
  <c r="C40" i="83"/>
  <c r="C39" i="83"/>
  <c r="C38" i="83"/>
  <c r="C37" i="83"/>
  <c r="C36" i="83"/>
  <c r="C18" i="83"/>
  <c r="C17" i="83"/>
  <c r="C16" i="83"/>
  <c r="C15" i="83"/>
  <c r="C14" i="83"/>
  <c r="C13" i="83"/>
  <c r="C12" i="83"/>
  <c r="C11" i="83"/>
  <c r="C10" i="83"/>
  <c r="C9" i="83"/>
  <c r="C8" i="83"/>
  <c r="C7" i="83"/>
  <c r="C6" i="83"/>
  <c r="C5" i="83"/>
  <c r="C4" i="83"/>
  <c r="C3" i="83"/>
  <c r="C2" i="83"/>
  <c r="A1577" i="83"/>
  <c r="A1576" i="83"/>
  <c r="A1575" i="83"/>
  <c r="A1574" i="83"/>
  <c r="A1573" i="83"/>
  <c r="A1572" i="83"/>
  <c r="A1571" i="83"/>
  <c r="A1570" i="83"/>
  <c r="A1569" i="83"/>
  <c r="A1568" i="83"/>
  <c r="A1567" i="83"/>
  <c r="A1566" i="83"/>
  <c r="A1383" i="83"/>
  <c r="A1382" i="83"/>
  <c r="A1381" i="83"/>
  <c r="A1380" i="83"/>
  <c r="A1379" i="83"/>
  <c r="A1378" i="83"/>
  <c r="A1377" i="83"/>
  <c r="A1376" i="83"/>
  <c r="A1375" i="83"/>
  <c r="A1374" i="83"/>
  <c r="A1373" i="83"/>
  <c r="A1372" i="83"/>
  <c r="A1371" i="83"/>
  <c r="A1370" i="83"/>
  <c r="A1369" i="83"/>
  <c r="A1368" i="83"/>
  <c r="A1367" i="83"/>
  <c r="A1366" i="83"/>
  <c r="A1365" i="83"/>
  <c r="A1364" i="83"/>
  <c r="A1363" i="83"/>
  <c r="A1362" i="83"/>
  <c r="A1361" i="83"/>
  <c r="A1360" i="83"/>
  <c r="A1359" i="83"/>
  <c r="A1358" i="83"/>
  <c r="A1297" i="83"/>
  <c r="A1296" i="83"/>
  <c r="A1295" i="83"/>
  <c r="A1294" i="83"/>
  <c r="A1293" i="83"/>
  <c r="A1292" i="83"/>
  <c r="A1291" i="83"/>
  <c r="A1290" i="83"/>
  <c r="A1289" i="83"/>
  <c r="A1288" i="83"/>
  <c r="A1287" i="83"/>
  <c r="A1286" i="83"/>
  <c r="A1285" i="83"/>
  <c r="A1284" i="83"/>
  <c r="A1283" i="83"/>
  <c r="A1282" i="83"/>
  <c r="A1281" i="83"/>
  <c r="A1280" i="83"/>
  <c r="A1279" i="83"/>
  <c r="A1278" i="83"/>
  <c r="A253" i="83"/>
  <c r="A252" i="83"/>
  <c r="A251" i="83"/>
  <c r="A250" i="83"/>
  <c r="A249" i="83"/>
  <c r="A248" i="83"/>
  <c r="A247" i="83"/>
  <c r="A246" i="83"/>
  <c r="A245" i="83"/>
  <c r="A244" i="83"/>
  <c r="A243" i="83"/>
  <c r="A242" i="83"/>
  <c r="A241" i="83"/>
  <c r="A240" i="83"/>
  <c r="A239" i="83"/>
  <c r="A238" i="83"/>
  <c r="A237" i="83"/>
  <c r="A236" i="83"/>
  <c r="A235" i="83"/>
  <c r="A234" i="83"/>
  <c r="A233" i="83"/>
  <c r="A232" i="83"/>
  <c r="A231" i="83"/>
  <c r="A230" i="83"/>
  <c r="A229" i="83"/>
  <c r="A228" i="83"/>
  <c r="A227" i="83"/>
  <c r="A226" i="83"/>
  <c r="A225" i="83"/>
  <c r="A219" i="83"/>
  <c r="A218" i="83"/>
  <c r="A217" i="83"/>
  <c r="A216" i="83"/>
  <c r="A215" i="83"/>
  <c r="A214" i="83"/>
  <c r="A213" i="83"/>
  <c r="A212" i="83"/>
  <c r="A211" i="83"/>
  <c r="A210" i="83"/>
  <c r="A209" i="83"/>
  <c r="A208" i="83"/>
  <c r="A207" i="83"/>
  <c r="A206" i="83"/>
  <c r="A205" i="83"/>
  <c r="A204" i="83"/>
  <c r="A203" i="83"/>
  <c r="A201" i="83"/>
  <c r="A200" i="83"/>
  <c r="A199" i="83"/>
  <c r="A198" i="83"/>
  <c r="A197" i="83"/>
  <c r="A196" i="83"/>
  <c r="A195" i="83"/>
  <c r="A194" i="83"/>
  <c r="A193" i="83"/>
  <c r="A192" i="83"/>
  <c r="A191" i="83"/>
  <c r="A190" i="83"/>
  <c r="A108" i="83"/>
  <c r="A107" i="83"/>
  <c r="A106" i="83"/>
  <c r="A105" i="83"/>
  <c r="A104" i="83"/>
  <c r="A103" i="83"/>
  <c r="A102" i="83"/>
  <c r="A101" i="83"/>
  <c r="A100" i="83"/>
  <c r="A99" i="83"/>
  <c r="A98" i="83"/>
  <c r="A97" i="83"/>
  <c r="A96" i="83"/>
  <c r="A95" i="83"/>
  <c r="A94" i="83"/>
  <c r="A93" i="83"/>
  <c r="A92" i="83"/>
  <c r="A91" i="83"/>
  <c r="A90" i="83"/>
  <c r="A89" i="83"/>
  <c r="A88" i="83"/>
  <c r="A87" i="83"/>
  <c r="A86" i="83"/>
  <c r="A85" i="83"/>
  <c r="A84" i="83"/>
  <c r="A83" i="83"/>
  <c r="A82" i="83"/>
  <c r="A81" i="83"/>
  <c r="A80" i="83"/>
  <c r="A79" i="83"/>
  <c r="A74" i="83"/>
  <c r="A73" i="83"/>
  <c r="A72" i="83"/>
  <c r="A71" i="83"/>
  <c r="A70" i="83"/>
  <c r="A69" i="83"/>
  <c r="A68" i="83"/>
  <c r="A67" i="83"/>
  <c r="A66" i="83"/>
  <c r="A65" i="83"/>
  <c r="A64" i="83"/>
  <c r="A63" i="83"/>
  <c r="A62" i="83"/>
  <c r="A61" i="83"/>
  <c r="A60" i="83"/>
  <c r="A59" i="83"/>
  <c r="A58" i="83"/>
  <c r="A56" i="83"/>
  <c r="A55" i="83"/>
  <c r="A54" i="83"/>
  <c r="A53" i="83"/>
  <c r="A52" i="83"/>
  <c r="A51" i="83"/>
  <c r="A50" i="83"/>
  <c r="A49" i="83"/>
  <c r="A48" i="83"/>
  <c r="A47" i="83"/>
  <c r="A46" i="83"/>
  <c r="A45" i="83"/>
  <c r="A44" i="83"/>
  <c r="A43" i="83"/>
  <c r="A42" i="83"/>
  <c r="A41" i="83"/>
  <c r="A40" i="83"/>
  <c r="A39" i="83"/>
  <c r="A38" i="83"/>
  <c r="A37" i="83"/>
  <c r="A36" i="83"/>
  <c r="A18" i="83"/>
  <c r="A17" i="83"/>
  <c r="A16" i="83"/>
  <c r="A15" i="83"/>
  <c r="A14" i="83"/>
  <c r="A13" i="83"/>
  <c r="A12" i="83"/>
  <c r="A11" i="83"/>
  <c r="A10" i="83"/>
  <c r="A9" i="83"/>
  <c r="A8" i="83"/>
  <c r="A7" i="83"/>
  <c r="A6" i="83"/>
  <c r="A5" i="83"/>
  <c r="A4" i="83"/>
  <c r="A3" i="83"/>
  <c r="A2" i="83"/>
  <c r="AU13" i="51" l="1"/>
  <c r="BF16" i="51"/>
  <c r="BI16" i="51" s="1"/>
  <c r="BM16" i="51" s="1"/>
  <c r="AR13" i="51"/>
  <c r="D9" i="20"/>
  <c r="AC9" i="20" s="1"/>
  <c r="AE9" i="20"/>
  <c r="BH74" i="20"/>
  <c r="BI74" i="20"/>
  <c r="BD74" i="2"/>
  <c r="E31" i="78"/>
  <c r="L29" i="78"/>
  <c r="K29" i="78"/>
  <c r="L28" i="78"/>
  <c r="K28" i="78"/>
  <c r="L27" i="78"/>
  <c r="K27" i="78"/>
  <c r="L26" i="78"/>
  <c r="K26" i="78"/>
  <c r="L25" i="78"/>
  <c r="K25" i="78"/>
  <c r="L24" i="78"/>
  <c r="K24" i="78"/>
  <c r="L23" i="78"/>
  <c r="K23" i="78"/>
  <c r="L22" i="78"/>
  <c r="K22" i="78"/>
  <c r="L21" i="78"/>
  <c r="K21" i="78"/>
  <c r="L20" i="78"/>
  <c r="K20" i="78"/>
  <c r="L19" i="78"/>
  <c r="K19" i="78"/>
  <c r="L18" i="78"/>
  <c r="K18" i="78"/>
  <c r="L17" i="78"/>
  <c r="K17" i="78"/>
  <c r="L16" i="78"/>
  <c r="K16" i="78"/>
  <c r="L15" i="78"/>
  <c r="K15" i="78"/>
  <c r="L14" i="78"/>
  <c r="K14" i="78"/>
  <c r="L13" i="78"/>
  <c r="K13" i="78"/>
  <c r="AT13" i="51" l="1"/>
  <c r="BE16" i="51"/>
  <c r="BG16" i="51" s="1"/>
  <c r="BK16" i="51" s="1"/>
  <c r="BE74" i="2"/>
  <c r="AV10" i="20"/>
  <c r="AU10" i="20"/>
  <c r="AT10" i="20"/>
  <c r="AS10" i="20"/>
  <c r="AR10" i="20"/>
  <c r="AQ10" i="20"/>
  <c r="AP10" i="20"/>
  <c r="AO10" i="20"/>
  <c r="AL10" i="20"/>
  <c r="AO9" i="20"/>
  <c r="AL9" i="20"/>
  <c r="X9" i="20"/>
  <c r="T9" i="20"/>
  <c r="P9" i="20"/>
  <c r="L9" i="20"/>
  <c r="H9" i="20"/>
  <c r="Z9" i="20"/>
  <c r="AS8" i="20"/>
  <c r="AO8" i="20"/>
  <c r="AL8" i="20"/>
  <c r="H6" i="20"/>
  <c r="D36" i="23"/>
  <c r="E36" i="23"/>
  <c r="F36" i="23"/>
  <c r="M43" i="51"/>
  <c r="L43" i="51"/>
  <c r="K43" i="51"/>
  <c r="J43" i="51"/>
  <c r="I43" i="51"/>
  <c r="H43" i="51"/>
  <c r="G43" i="51"/>
  <c r="F43" i="51"/>
  <c r="AV40" i="51"/>
  <c r="AW39" i="51"/>
  <c r="AV39" i="51"/>
  <c r="AV38" i="51"/>
  <c r="AW37" i="51"/>
  <c r="AW36" i="51"/>
  <c r="AW35" i="51"/>
  <c r="AV35" i="51"/>
  <c r="AW34" i="51"/>
  <c r="AV34" i="51"/>
  <c r="AW33" i="51"/>
  <c r="AV33" i="51"/>
  <c r="AV32" i="51"/>
  <c r="AW31" i="51"/>
  <c r="AV31" i="51"/>
  <c r="AW30" i="51"/>
  <c r="AV30" i="51"/>
  <c r="AW29" i="51"/>
  <c r="AW28" i="51"/>
  <c r="AW27" i="51"/>
  <c r="AV27" i="51"/>
  <c r="AW26" i="51"/>
  <c r="AV26" i="51"/>
  <c r="AW25" i="51"/>
  <c r="AV25" i="51"/>
  <c r="AV24" i="51"/>
  <c r="AW23" i="51"/>
  <c r="AV23" i="51"/>
  <c r="AW22" i="51"/>
  <c r="AV22" i="51"/>
  <c r="AW21" i="51"/>
  <c r="AV21" i="51"/>
  <c r="AV20" i="51"/>
  <c r="AW19" i="51"/>
  <c r="AV19" i="51"/>
  <c r="AW18" i="51"/>
  <c r="AV18" i="51"/>
  <c r="AW17" i="51"/>
  <c r="AW16" i="51"/>
  <c r="AW15" i="51"/>
  <c r="AV15" i="51"/>
  <c r="AE13" i="51"/>
  <c r="Z13" i="51"/>
  <c r="V13" i="51"/>
  <c r="R13" i="51"/>
  <c r="N13" i="51"/>
  <c r="J13" i="51"/>
  <c r="AI13" i="51" s="1"/>
  <c r="AB13" i="51"/>
  <c r="I8" i="51"/>
  <c r="L7" i="51"/>
  <c r="I7" i="51"/>
  <c r="H6" i="51"/>
  <c r="K3" i="51"/>
  <c r="I2" i="51"/>
  <c r="C36" i="23"/>
  <c r="Q34" i="23"/>
  <c r="P34" i="23"/>
  <c r="Q33" i="23"/>
  <c r="P33" i="23"/>
  <c r="Q32" i="23"/>
  <c r="P32" i="23"/>
  <c r="Q31" i="23"/>
  <c r="P31" i="23"/>
  <c r="Q30" i="23"/>
  <c r="P30" i="23"/>
  <c r="Q29" i="23"/>
  <c r="P29" i="23"/>
  <c r="Q28" i="23"/>
  <c r="P28" i="23"/>
  <c r="Q27" i="23"/>
  <c r="P27" i="23"/>
  <c r="Q26" i="23"/>
  <c r="P26" i="23"/>
  <c r="Q25" i="23"/>
  <c r="P25" i="23"/>
  <c r="Q24" i="23"/>
  <c r="P24" i="23"/>
  <c r="Q23" i="23"/>
  <c r="P23" i="23"/>
  <c r="Q22" i="23"/>
  <c r="P22" i="23"/>
  <c r="Q21" i="23"/>
  <c r="P21" i="23"/>
  <c r="Q20" i="23"/>
  <c r="P20" i="23"/>
  <c r="Q19" i="23"/>
  <c r="P19" i="23"/>
  <c r="Q18" i="23"/>
  <c r="P18" i="23"/>
  <c r="Q17" i="23"/>
  <c r="P17" i="23"/>
  <c r="Q16" i="23"/>
  <c r="P16" i="23"/>
  <c r="Q15" i="23"/>
  <c r="P15" i="23"/>
  <c r="R14" i="23"/>
  <c r="M14" i="23"/>
  <c r="K14" i="23"/>
  <c r="I14" i="23"/>
  <c r="G14" i="23"/>
  <c r="E14" i="23"/>
  <c r="T14" i="23" s="1"/>
  <c r="N14" i="23"/>
  <c r="T13" i="23"/>
  <c r="R13" i="23"/>
  <c r="Q13" i="23"/>
  <c r="E9" i="23"/>
  <c r="F8" i="23"/>
  <c r="E8" i="23"/>
  <c r="D6" i="23"/>
  <c r="F3" i="23"/>
  <c r="E2" i="23"/>
  <c r="AP74" i="2"/>
  <c r="AO74" i="2"/>
  <c r="AD74" i="2"/>
  <c r="AC74" i="2"/>
  <c r="AP73" i="2"/>
  <c r="AO73" i="2"/>
  <c r="AD73" i="2"/>
  <c r="AC73" i="2"/>
  <c r="AP72" i="2"/>
  <c r="AO72" i="2"/>
  <c r="AD72" i="2"/>
  <c r="AC72" i="2"/>
  <c r="AP71" i="2"/>
  <c r="AO71" i="2"/>
  <c r="AD71" i="2"/>
  <c r="AC71" i="2"/>
  <c r="AP70" i="2"/>
  <c r="AO70" i="2"/>
  <c r="AD70" i="2"/>
  <c r="AC70" i="2"/>
  <c r="AP69" i="2"/>
  <c r="AO69" i="2"/>
  <c r="AD69" i="2"/>
  <c r="AC69" i="2"/>
  <c r="AP68" i="2"/>
  <c r="AO68" i="2"/>
  <c r="AD68" i="2"/>
  <c r="AC68" i="2"/>
  <c r="AP67" i="2"/>
  <c r="AO67" i="2"/>
  <c r="AD67" i="2"/>
  <c r="AC67" i="2"/>
  <c r="AP66" i="2"/>
  <c r="AO66" i="2"/>
  <c r="AD66" i="2"/>
  <c r="AC66" i="2"/>
  <c r="AP65" i="2"/>
  <c r="AO65" i="2"/>
  <c r="AD65" i="2"/>
  <c r="AC65" i="2"/>
  <c r="AP64" i="2"/>
  <c r="AO64" i="2"/>
  <c r="AD64" i="2"/>
  <c r="AC64" i="2"/>
  <c r="AP63" i="2"/>
  <c r="AO63" i="2"/>
  <c r="AD63" i="2"/>
  <c r="AC63" i="2"/>
  <c r="AP62" i="2"/>
  <c r="AO62" i="2"/>
  <c r="AD62" i="2"/>
  <c r="AC62" i="2"/>
  <c r="AP61" i="2"/>
  <c r="AO61" i="2"/>
  <c r="AD61" i="2"/>
  <c r="AC61" i="2"/>
  <c r="AP60" i="2"/>
  <c r="AO60" i="2"/>
  <c r="AD60" i="2"/>
  <c r="AC60" i="2"/>
  <c r="AP59" i="2"/>
  <c r="AO59" i="2"/>
  <c r="AD59" i="2"/>
  <c r="AC59" i="2"/>
  <c r="AP58" i="2"/>
  <c r="AO58" i="2"/>
  <c r="AD58" i="2"/>
  <c r="AC58" i="2"/>
  <c r="AP57" i="2"/>
  <c r="AO57" i="2"/>
  <c r="AD57" i="2"/>
  <c r="AC57" i="2"/>
  <c r="AP56" i="2"/>
  <c r="AO56" i="2"/>
  <c r="AD56" i="2"/>
  <c r="AC56" i="2"/>
  <c r="AP55" i="2"/>
  <c r="AO55" i="2"/>
  <c r="AD55" i="2"/>
  <c r="AC55" i="2"/>
  <c r="AP54" i="2"/>
  <c r="AO54" i="2"/>
  <c r="AD54" i="2"/>
  <c r="AC54" i="2"/>
  <c r="AP53" i="2"/>
  <c r="AO53" i="2"/>
  <c r="AD53" i="2"/>
  <c r="AC53" i="2"/>
  <c r="AP52" i="2"/>
  <c r="AO52" i="2"/>
  <c r="AD52" i="2"/>
  <c r="AC52" i="2"/>
  <c r="AP51" i="2"/>
  <c r="AO51" i="2"/>
  <c r="AD51" i="2"/>
  <c r="AC51" i="2"/>
  <c r="AP50" i="2"/>
  <c r="AO50" i="2"/>
  <c r="AD50" i="2"/>
  <c r="AC50" i="2"/>
  <c r="AP49" i="2"/>
  <c r="AO49" i="2"/>
  <c r="AC49" i="2"/>
  <c r="AP48" i="2"/>
  <c r="AO48" i="2"/>
  <c r="AD48" i="2"/>
  <c r="AC48" i="2"/>
  <c r="AP47" i="2"/>
  <c r="AO47" i="2"/>
  <c r="AD47" i="2"/>
  <c r="AC47" i="2"/>
  <c r="AP46" i="2"/>
  <c r="AO46" i="2"/>
  <c r="AD46" i="2"/>
  <c r="AC46" i="2"/>
  <c r="AP45" i="2"/>
  <c r="AO45" i="2"/>
  <c r="AD45" i="2"/>
  <c r="AC45" i="2"/>
  <c r="AP40" i="2"/>
  <c r="AO40" i="2"/>
  <c r="AD40" i="2"/>
  <c r="AC40" i="2"/>
  <c r="AP39" i="2"/>
  <c r="AO39" i="2"/>
  <c r="AD39" i="2"/>
  <c r="AC39" i="2"/>
  <c r="AP38" i="2"/>
  <c r="AO38" i="2"/>
  <c r="AD38" i="2"/>
  <c r="AC38" i="2"/>
  <c r="AP37" i="2"/>
  <c r="AO37" i="2"/>
  <c r="AD37" i="2"/>
  <c r="AC37" i="2"/>
  <c r="AP36" i="2"/>
  <c r="AO36" i="2"/>
  <c r="AD36" i="2"/>
  <c r="AC36" i="2"/>
  <c r="AP35" i="2"/>
  <c r="AO35" i="2"/>
  <c r="AD35" i="2"/>
  <c r="AC35" i="2"/>
  <c r="AP34" i="2"/>
  <c r="AO34" i="2"/>
  <c r="AD34" i="2"/>
  <c r="AC34" i="2"/>
  <c r="AP33" i="2"/>
  <c r="AO33" i="2"/>
  <c r="AD33" i="2"/>
  <c r="AC33" i="2"/>
  <c r="AP32" i="2"/>
  <c r="AO32" i="2"/>
  <c r="AD32" i="2"/>
  <c r="AC32" i="2"/>
  <c r="AP31" i="2"/>
  <c r="AO31" i="2"/>
  <c r="AD31" i="2"/>
  <c r="AC31" i="2"/>
  <c r="AP30" i="2"/>
  <c r="AO30" i="2"/>
  <c r="AD30" i="2"/>
  <c r="AC30" i="2"/>
  <c r="AP29" i="2"/>
  <c r="AO29" i="2"/>
  <c r="AD29" i="2"/>
  <c r="AC29" i="2"/>
  <c r="AP28" i="2"/>
  <c r="AO28" i="2"/>
  <c r="AD28" i="2"/>
  <c r="AC28" i="2"/>
  <c r="AP27" i="2"/>
  <c r="AO27" i="2"/>
  <c r="AD27" i="2"/>
  <c r="AC27" i="2"/>
  <c r="AP26" i="2"/>
  <c r="AO26" i="2"/>
  <c r="AD26" i="2"/>
  <c r="AC26" i="2"/>
  <c r="AP25" i="2"/>
  <c r="AO25" i="2"/>
  <c r="AD25" i="2"/>
  <c r="AC25" i="2"/>
  <c r="AP24" i="2"/>
  <c r="AO24" i="2"/>
  <c r="AD24" i="2"/>
  <c r="AC24" i="2"/>
  <c r="AP22" i="2"/>
  <c r="AO22" i="2"/>
  <c r="AD22" i="2"/>
  <c r="AC22" i="2"/>
  <c r="AP21" i="2"/>
  <c r="AO21" i="2"/>
  <c r="AD21" i="2"/>
  <c r="AC21" i="2"/>
  <c r="AP20" i="2"/>
  <c r="AO20" i="2"/>
  <c r="AD20" i="2"/>
  <c r="AC20" i="2"/>
  <c r="AP19" i="2"/>
  <c r="AO19" i="2"/>
  <c r="AD19" i="2"/>
  <c r="AC19" i="2"/>
  <c r="AP18" i="2"/>
  <c r="AO18" i="2"/>
  <c r="AD18" i="2"/>
  <c r="AC18" i="2"/>
  <c r="AP17" i="2"/>
  <c r="AO17" i="2"/>
  <c r="AD17" i="2"/>
  <c r="AC17" i="2"/>
  <c r="AP16" i="2"/>
  <c r="AO16" i="2"/>
  <c r="AD16" i="2"/>
  <c r="AC16" i="2"/>
  <c r="AP15" i="2"/>
  <c r="AO15" i="2"/>
  <c r="AD15" i="2"/>
  <c r="AC15" i="2"/>
  <c r="AP14" i="2"/>
  <c r="AO14" i="2"/>
  <c r="AD14" i="2"/>
  <c r="AC14" i="2"/>
  <c r="AP13" i="2"/>
  <c r="AO13" i="2"/>
  <c r="AD13" i="2"/>
  <c r="AC13" i="2"/>
  <c r="AP12" i="2"/>
  <c r="AO12" i="2"/>
  <c r="AD12" i="2"/>
  <c r="AC12" i="2"/>
  <c r="BM11" i="2"/>
  <c r="BK11" i="2"/>
  <c r="AP11" i="2"/>
  <c r="AO11" i="2"/>
  <c r="AD11" i="2"/>
  <c r="AC11" i="2"/>
  <c r="AO10" i="2"/>
  <c r="AM10" i="2"/>
  <c r="AL10" i="2"/>
  <c r="AK10" i="2"/>
  <c r="AJ10" i="2"/>
  <c r="AI10" i="2"/>
  <c r="AH10" i="2"/>
  <c r="AG10" i="2"/>
  <c r="AF10" i="2"/>
  <c r="AC10" i="2"/>
  <c r="BL9" i="2"/>
  <c r="BJ9" i="2"/>
  <c r="BB9" i="2"/>
  <c r="AZ9" i="2"/>
  <c r="AO9" i="2"/>
  <c r="AF9" i="2"/>
  <c r="AC9" i="2"/>
  <c r="X9" i="2"/>
  <c r="T9" i="2"/>
  <c r="P9" i="2"/>
  <c r="L9" i="2"/>
  <c r="H9" i="2"/>
  <c r="AR9" i="2" s="1"/>
  <c r="AT9" i="2" s="1"/>
  <c r="BK9" i="2"/>
  <c r="AO8" i="2"/>
  <c r="AJ8" i="2"/>
  <c r="AF8" i="2"/>
  <c r="AC8" i="2"/>
  <c r="AR6" i="2"/>
  <c r="H6" i="2"/>
  <c r="K5" i="2"/>
  <c r="H5" i="2"/>
  <c r="I4" i="2"/>
  <c r="I3" i="2"/>
  <c r="H2" i="2"/>
  <c r="AS9" i="20" l="1"/>
  <c r="AG9" i="20"/>
  <c r="BD24" i="2"/>
  <c r="AJ9" i="2"/>
  <c r="BD20" i="2"/>
  <c r="BD21" i="2"/>
  <c r="BD25" i="2"/>
  <c r="BD27" i="2"/>
  <c r="BD29" i="2"/>
  <c r="BD31" i="2"/>
  <c r="BD33" i="2"/>
  <c r="BE36" i="2"/>
  <c r="BE38" i="2"/>
  <c r="BE40" i="2"/>
  <c r="BE46" i="2"/>
  <c r="BE48" i="2"/>
  <c r="BE50" i="2"/>
  <c r="BE52" i="2"/>
  <c r="BE54" i="2"/>
  <c r="BE56" i="2"/>
  <c r="BE58" i="2"/>
  <c r="BE60" i="2"/>
  <c r="BE62" i="2"/>
  <c r="BE64" i="2"/>
  <c r="BE66" i="2"/>
  <c r="BE68" i="2"/>
  <c r="BE72" i="2"/>
  <c r="AW38" i="51"/>
  <c r="AV16" i="51"/>
  <c r="AV17" i="51"/>
  <c r="AW20" i="51"/>
  <c r="AW24" i="51"/>
  <c r="AV28" i="51"/>
  <c r="AV29" i="51"/>
  <c r="AW32" i="51"/>
  <c r="AV36" i="51"/>
  <c r="AV37" i="51"/>
  <c r="AW40" i="51"/>
  <c r="BD11" i="2"/>
  <c r="BD26" i="2"/>
  <c r="BD28" i="2"/>
  <c r="BD30" i="2"/>
  <c r="BD32" i="2"/>
  <c r="BD34" i="2"/>
  <c r="BE37" i="2"/>
  <c r="BE45" i="2"/>
  <c r="BE47" i="2"/>
  <c r="BE49" i="2"/>
  <c r="BE51" i="2"/>
  <c r="BE53" i="2"/>
  <c r="BE55" i="2"/>
  <c r="BE57" i="2"/>
  <c r="BE59" i="2"/>
  <c r="BE61" i="2"/>
  <c r="BE63" i="2"/>
  <c r="BE65" i="2"/>
  <c r="BE67" i="2"/>
  <c r="BE71" i="2"/>
  <c r="BD19" i="2"/>
  <c r="BD22" i="2"/>
  <c r="AS6" i="2"/>
  <c r="BD13" i="2"/>
  <c r="BD15" i="2"/>
  <c r="BD17" i="2"/>
  <c r="BD12" i="2"/>
  <c r="BD14" i="2"/>
  <c r="BD16" i="2"/>
  <c r="BD18" i="2"/>
  <c r="N9" i="20"/>
  <c r="V9" i="20"/>
  <c r="AQ9" i="20"/>
  <c r="J9" i="20"/>
  <c r="R9" i="20"/>
  <c r="BJ11" i="2"/>
  <c r="P13" i="51"/>
  <c r="X13" i="51"/>
  <c r="AG13" i="51"/>
  <c r="L13" i="51"/>
  <c r="AK13" i="51" s="1"/>
  <c r="T13" i="51"/>
  <c r="H14" i="23"/>
  <c r="S14" i="23"/>
  <c r="L14" i="23"/>
  <c r="F14" i="23"/>
  <c r="U14" i="23" s="1"/>
  <c r="J14" i="23"/>
  <c r="BE70" i="2"/>
  <c r="BE11" i="2"/>
  <c r="BE12" i="2"/>
  <c r="BE13" i="2"/>
  <c r="BE14" i="2"/>
  <c r="BE15" i="2"/>
  <c r="BE16" i="2"/>
  <c r="BE17" i="2"/>
  <c r="BE18" i="2"/>
  <c r="BE19" i="2"/>
  <c r="BE20" i="2"/>
  <c r="BE21" i="2"/>
  <c r="BE22" i="2"/>
  <c r="BE24" i="2"/>
  <c r="BE25" i="2"/>
  <c r="BE35" i="2"/>
  <c r="BE39" i="2"/>
  <c r="BE69" i="2"/>
  <c r="BE73" i="2"/>
  <c r="BM9" i="2"/>
  <c r="BD35" i="2"/>
  <c r="BD37" i="2"/>
  <c r="BD39" i="2"/>
  <c r="BD40" i="2"/>
  <c r="BD47" i="2"/>
  <c r="BD49" i="2"/>
  <c r="BD51" i="2"/>
  <c r="BD55" i="2"/>
  <c r="BD57" i="2"/>
  <c r="BD65" i="2"/>
  <c r="BD68" i="2"/>
  <c r="BD69" i="2"/>
  <c r="BD70" i="2"/>
  <c r="BD71" i="2"/>
  <c r="BD72" i="2"/>
  <c r="BD73" i="2"/>
  <c r="N9" i="2"/>
  <c r="V9" i="2"/>
  <c r="AH9" i="2"/>
  <c r="BL11" i="2"/>
  <c r="BD50" i="2"/>
  <c r="BD52" i="2"/>
  <c r="BD56" i="2"/>
  <c r="BD58" i="2"/>
  <c r="BD62" i="2"/>
  <c r="BD66" i="2"/>
  <c r="BC9" i="2"/>
  <c r="J9" i="2"/>
  <c r="AL9" i="2" s="1"/>
  <c r="R9" i="2"/>
  <c r="Z9" i="2"/>
  <c r="AS9" i="2"/>
  <c r="AU9" i="2" s="1"/>
  <c r="BA9" i="2"/>
  <c r="BE26" i="2"/>
  <c r="BE27" i="2"/>
  <c r="BE28" i="2"/>
  <c r="BE29" i="2"/>
  <c r="BE30" i="2"/>
  <c r="BE31" i="2"/>
  <c r="BE32" i="2"/>
  <c r="BE33" i="2"/>
  <c r="BE34" i="2"/>
  <c r="BD36" i="2"/>
  <c r="BD38" i="2"/>
  <c r="BD45" i="2"/>
  <c r="BD53" i="2"/>
  <c r="BD59" i="2"/>
  <c r="BD61" i="2"/>
  <c r="BD63" i="2"/>
  <c r="BD67" i="2"/>
  <c r="BD46" i="2"/>
  <c r="BD48" i="2"/>
  <c r="BD54" i="2"/>
  <c r="BD60" i="2"/>
  <c r="BD64" i="2"/>
  <c r="AU9" i="20" l="1"/>
  <c r="AI9" i="20"/>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4" i="1"/>
  <c r="K34" i="1"/>
  <c r="L33" i="1"/>
  <c r="K33" i="1"/>
  <c r="L32" i="1"/>
  <c r="K32" i="1"/>
  <c r="L31" i="1"/>
  <c r="K31" i="1"/>
  <c r="L30" i="1"/>
  <c r="L29" i="1"/>
  <c r="K29" i="1"/>
  <c r="L28" i="1"/>
  <c r="K28" i="1"/>
  <c r="L27" i="1"/>
  <c r="K27" i="1"/>
  <c r="L26" i="1"/>
  <c r="K26" i="1"/>
  <c r="L25" i="1"/>
  <c r="K25" i="1"/>
  <c r="L24" i="1"/>
  <c r="K24" i="1"/>
  <c r="L23" i="1"/>
  <c r="K23" i="1"/>
  <c r="L22" i="1"/>
  <c r="K22" i="1"/>
  <c r="U21" i="1"/>
  <c r="T21" i="1"/>
  <c r="L21" i="1"/>
  <c r="K21" i="1"/>
  <c r="U20" i="1"/>
  <c r="T20" i="1"/>
  <c r="L20" i="1"/>
  <c r="K20" i="1"/>
  <c r="U19" i="1"/>
  <c r="T19" i="1"/>
  <c r="L19" i="1"/>
  <c r="K19" i="1"/>
  <c r="U18" i="1"/>
  <c r="T18" i="1"/>
  <c r="L18" i="1"/>
  <c r="K18" i="1"/>
  <c r="U17" i="1"/>
  <c r="T17" i="1"/>
  <c r="L17" i="1"/>
  <c r="K17" i="1"/>
  <c r="U16" i="1"/>
  <c r="T16" i="1"/>
  <c r="L16" i="1"/>
  <c r="K16" i="1"/>
  <c r="U15" i="1"/>
  <c r="T15" i="1"/>
  <c r="L15" i="1"/>
  <c r="K15" i="1"/>
  <c r="U14" i="1"/>
  <c r="T14" i="1"/>
  <c r="L14" i="1"/>
  <c r="K14" i="1"/>
  <c r="L13" i="1"/>
  <c r="K13" i="1"/>
  <c r="L12" i="1"/>
  <c r="O11" i="1"/>
  <c r="N11" i="1"/>
  <c r="M10" i="1"/>
  <c r="L10" i="1"/>
  <c r="E7" i="1"/>
  <c r="D7" i="1"/>
  <c r="C5" i="1"/>
  <c r="E2" i="1"/>
  <c r="D1" i="1"/>
  <c r="D45" i="78"/>
  <c r="D43" i="78"/>
  <c r="D31" i="78"/>
  <c r="D36" i="78"/>
  <c r="U80" i="63"/>
  <c r="U77" i="63"/>
  <c r="U74" i="63"/>
  <c r="U71" i="63"/>
  <c r="B80" i="63"/>
  <c r="B79" i="63"/>
  <c r="B78" i="63"/>
  <c r="B77" i="63"/>
  <c r="B76" i="63"/>
  <c r="B75" i="63"/>
  <c r="B74" i="63"/>
  <c r="B73" i="63"/>
  <c r="B72" i="63"/>
  <c r="B71" i="63"/>
  <c r="B70" i="63"/>
  <c r="B69" i="63"/>
  <c r="U62" i="63"/>
  <c r="U59" i="63"/>
  <c r="U56" i="63"/>
  <c r="U53" i="63"/>
  <c r="B62" i="63"/>
  <c r="B61" i="63"/>
  <c r="B60" i="63"/>
  <c r="B59" i="63"/>
  <c r="B58" i="63"/>
  <c r="B57" i="63"/>
  <c r="B56" i="63"/>
  <c r="B55" i="63"/>
  <c r="B54" i="63"/>
  <c r="B53" i="63"/>
  <c r="B52" i="63"/>
  <c r="B51" i="63"/>
  <c r="B80" i="61"/>
  <c r="B79" i="61"/>
  <c r="B78" i="61"/>
  <c r="B77" i="61"/>
  <c r="B76" i="61"/>
  <c r="B75" i="61"/>
  <c r="B74" i="61"/>
  <c r="B73" i="61"/>
  <c r="B72" i="61"/>
  <c r="B71" i="61"/>
  <c r="B70" i="61"/>
  <c r="B69" i="61"/>
  <c r="B62" i="61"/>
  <c r="B61" i="61"/>
  <c r="B60" i="61"/>
  <c r="B59" i="61"/>
  <c r="B58" i="61"/>
  <c r="B57" i="61"/>
  <c r="B56" i="61"/>
  <c r="B55" i="61"/>
  <c r="B54" i="61"/>
  <c r="B53" i="61"/>
  <c r="B52" i="61"/>
  <c r="B51" i="61"/>
  <c r="B23" i="60"/>
  <c r="B24" i="60"/>
  <c r="B25" i="60"/>
  <c r="B26" i="60"/>
  <c r="B27" i="60"/>
  <c r="K14" i="68"/>
  <c r="G14" i="68"/>
  <c r="BI24" i="20"/>
  <c r="BH24" i="20"/>
  <c r="BI22" i="20"/>
  <c r="BH22" i="20"/>
  <c r="BI20" i="20"/>
  <c r="BH20" i="20"/>
  <c r="BI19" i="20"/>
  <c r="BH19" i="20"/>
  <c r="B350" i="63"/>
  <c r="L2" i="63"/>
  <c r="V2" i="63" s="1"/>
  <c r="U350" i="63"/>
  <c r="B347" i="63"/>
  <c r="U347" i="63"/>
  <c r="B344" i="63"/>
  <c r="U344" i="63"/>
  <c r="B341" i="63"/>
  <c r="U341" i="63"/>
  <c r="B338" i="63"/>
  <c r="U338" i="63"/>
  <c r="B335" i="63"/>
  <c r="U335" i="63"/>
  <c r="B332" i="63"/>
  <c r="U332" i="63"/>
  <c r="B329" i="63"/>
  <c r="U329" i="63"/>
  <c r="B326" i="63"/>
  <c r="U326" i="63"/>
  <c r="B323" i="63"/>
  <c r="U323" i="63"/>
  <c r="B320" i="63"/>
  <c r="U320" i="63"/>
  <c r="B317" i="63"/>
  <c r="U317" i="63"/>
  <c r="B314" i="63"/>
  <c r="U314" i="63"/>
  <c r="B311" i="63"/>
  <c r="U311" i="63"/>
  <c r="B308" i="63"/>
  <c r="U308" i="63"/>
  <c r="B305" i="63"/>
  <c r="U305" i="63"/>
  <c r="B302" i="63"/>
  <c r="U302" i="63"/>
  <c r="B299" i="63"/>
  <c r="U299" i="63"/>
  <c r="B296" i="63"/>
  <c r="U296" i="63"/>
  <c r="B293" i="63"/>
  <c r="U293" i="63"/>
  <c r="B290" i="63"/>
  <c r="U290" i="63"/>
  <c r="B287" i="63"/>
  <c r="U287" i="63"/>
  <c r="B284" i="63"/>
  <c r="U284" i="63"/>
  <c r="B281" i="63"/>
  <c r="U281" i="63"/>
  <c r="B278" i="63"/>
  <c r="U278" i="63"/>
  <c r="B275" i="63"/>
  <c r="U275" i="63"/>
  <c r="B272" i="63"/>
  <c r="U272" i="63"/>
  <c r="B269" i="63"/>
  <c r="U269" i="63"/>
  <c r="B266" i="63"/>
  <c r="U266" i="63"/>
  <c r="B263" i="63"/>
  <c r="U263" i="63"/>
  <c r="B260" i="63"/>
  <c r="U260" i="63"/>
  <c r="B257" i="63"/>
  <c r="U257" i="63"/>
  <c r="B254" i="63"/>
  <c r="U254" i="63"/>
  <c r="B251" i="63"/>
  <c r="U251" i="63"/>
  <c r="B248" i="63"/>
  <c r="U248" i="63"/>
  <c r="B245" i="63"/>
  <c r="U245" i="63"/>
  <c r="B242" i="63"/>
  <c r="U242" i="63"/>
  <c r="B239" i="63"/>
  <c r="U239" i="63"/>
  <c r="B236" i="63"/>
  <c r="U236" i="63"/>
  <c r="B233" i="63"/>
  <c r="U233" i="63"/>
  <c r="B230" i="63"/>
  <c r="U230" i="63"/>
  <c r="B227" i="63"/>
  <c r="U227" i="63"/>
  <c r="B224" i="63"/>
  <c r="U224" i="63"/>
  <c r="B221" i="63"/>
  <c r="U221" i="63"/>
  <c r="B218" i="63"/>
  <c r="U218" i="63"/>
  <c r="B215" i="63"/>
  <c r="U215" i="63"/>
  <c r="B212" i="63"/>
  <c r="U212" i="63"/>
  <c r="B209" i="63"/>
  <c r="U209" i="63"/>
  <c r="B206" i="63"/>
  <c r="U206" i="63"/>
  <c r="B203" i="63"/>
  <c r="U203" i="63"/>
  <c r="B200" i="63"/>
  <c r="U200" i="63"/>
  <c r="B197" i="63"/>
  <c r="U197" i="63"/>
  <c r="B194" i="63"/>
  <c r="U194" i="63"/>
  <c r="B191" i="63"/>
  <c r="U191" i="63"/>
  <c r="B188" i="63"/>
  <c r="U188" i="63"/>
  <c r="B185" i="63"/>
  <c r="U185" i="63"/>
  <c r="B182" i="63"/>
  <c r="U182" i="63"/>
  <c r="B179" i="63"/>
  <c r="U179" i="63"/>
  <c r="B176" i="63"/>
  <c r="U176" i="63"/>
  <c r="B173" i="63"/>
  <c r="U173" i="63"/>
  <c r="B170" i="63"/>
  <c r="U170" i="63"/>
  <c r="B167" i="63"/>
  <c r="U167" i="63"/>
  <c r="B164" i="63"/>
  <c r="U164" i="63"/>
  <c r="B161" i="63"/>
  <c r="U161" i="63"/>
  <c r="B158" i="63"/>
  <c r="U158" i="63"/>
  <c r="B155" i="63"/>
  <c r="U155" i="63"/>
  <c r="B152" i="63"/>
  <c r="U152" i="63"/>
  <c r="B149" i="63"/>
  <c r="U149" i="63"/>
  <c r="B146" i="63"/>
  <c r="U146" i="63"/>
  <c r="B143" i="63"/>
  <c r="U143" i="63"/>
  <c r="B140" i="63"/>
  <c r="U140" i="63"/>
  <c r="B137" i="63"/>
  <c r="U137" i="63"/>
  <c r="B134" i="63"/>
  <c r="U134" i="63"/>
  <c r="B131" i="63"/>
  <c r="U131" i="63"/>
  <c r="B128" i="63"/>
  <c r="U128" i="63"/>
  <c r="B125" i="63"/>
  <c r="U125" i="63"/>
  <c r="B122" i="63"/>
  <c r="U122" i="63"/>
  <c r="B119" i="63"/>
  <c r="U119" i="63"/>
  <c r="B116" i="63"/>
  <c r="U116" i="63"/>
  <c r="B113" i="63"/>
  <c r="U113" i="63"/>
  <c r="B110" i="63"/>
  <c r="U110" i="63"/>
  <c r="B107" i="63"/>
  <c r="U107" i="63"/>
  <c r="B104" i="63"/>
  <c r="U104" i="63"/>
  <c r="B101" i="63"/>
  <c r="U101" i="63"/>
  <c r="B98" i="63"/>
  <c r="U98" i="63"/>
  <c r="B95" i="63"/>
  <c r="U95" i="63"/>
  <c r="B92" i="63"/>
  <c r="U92" i="63"/>
  <c r="B89" i="63"/>
  <c r="U89" i="63"/>
  <c r="B86" i="63"/>
  <c r="U86" i="63"/>
  <c r="B83" i="63"/>
  <c r="U83" i="63"/>
  <c r="B68" i="63"/>
  <c r="U68" i="63"/>
  <c r="B65" i="63"/>
  <c r="U65" i="63"/>
  <c r="B50" i="63"/>
  <c r="U50" i="63"/>
  <c r="B47" i="63"/>
  <c r="U47" i="63"/>
  <c r="B44" i="63"/>
  <c r="U44" i="63"/>
  <c r="B41" i="63"/>
  <c r="U41" i="63"/>
  <c r="B38" i="63"/>
  <c r="U38" i="63"/>
  <c r="B35" i="63"/>
  <c r="U35" i="63"/>
  <c r="B32" i="63"/>
  <c r="U32" i="63"/>
  <c r="B29" i="63"/>
  <c r="U29" i="63"/>
  <c r="B26" i="63"/>
  <c r="U26" i="63"/>
  <c r="B23" i="63"/>
  <c r="U23" i="63"/>
  <c r="B20" i="63"/>
  <c r="U20" i="63"/>
  <c r="B17" i="63"/>
  <c r="U17" i="63"/>
  <c r="B14" i="63"/>
  <c r="U14" i="63"/>
  <c r="B11" i="63"/>
  <c r="U11" i="63"/>
  <c r="B8" i="63"/>
  <c r="U8" i="63"/>
  <c r="B5" i="63"/>
  <c r="X5" i="63"/>
  <c r="W5" i="63"/>
  <c r="V5" i="63"/>
  <c r="U5" i="63"/>
  <c r="B200" i="64"/>
  <c r="L2" i="64"/>
  <c r="F16" i="28"/>
  <c r="X200" i="64"/>
  <c r="W200" i="64"/>
  <c r="V200" i="64"/>
  <c r="U200" i="64"/>
  <c r="B197" i="64"/>
  <c r="X197" i="64"/>
  <c r="W197" i="64"/>
  <c r="V197" i="64"/>
  <c r="U197" i="64"/>
  <c r="B194" i="64"/>
  <c r="X194" i="64"/>
  <c r="W194" i="64"/>
  <c r="V194" i="64"/>
  <c r="U194" i="64"/>
  <c r="B191" i="64"/>
  <c r="X191" i="64"/>
  <c r="W191" i="64"/>
  <c r="V191" i="64"/>
  <c r="U191" i="64"/>
  <c r="B188" i="64"/>
  <c r="X188" i="64"/>
  <c r="W188" i="64"/>
  <c r="V188" i="64"/>
  <c r="U188" i="64"/>
  <c r="B185" i="64"/>
  <c r="X185" i="64"/>
  <c r="W185" i="64"/>
  <c r="V185" i="64"/>
  <c r="U185" i="64"/>
  <c r="B182" i="64"/>
  <c r="X182" i="64"/>
  <c r="W182" i="64"/>
  <c r="V182" i="64"/>
  <c r="U182" i="64"/>
  <c r="B179" i="64"/>
  <c r="X179" i="64"/>
  <c r="W179" i="64"/>
  <c r="V179" i="64"/>
  <c r="U179" i="64"/>
  <c r="B176" i="64"/>
  <c r="X176" i="64"/>
  <c r="W176" i="64"/>
  <c r="V176" i="64"/>
  <c r="U176" i="64"/>
  <c r="B173" i="64"/>
  <c r="X173" i="64"/>
  <c r="W173" i="64"/>
  <c r="V173" i="64"/>
  <c r="U173" i="64"/>
  <c r="B170" i="64"/>
  <c r="X170" i="64"/>
  <c r="W170" i="64"/>
  <c r="V170" i="64"/>
  <c r="U170" i="64"/>
  <c r="B167" i="64"/>
  <c r="X167" i="64"/>
  <c r="W167" i="64"/>
  <c r="V167" i="64"/>
  <c r="U167" i="64"/>
  <c r="B164" i="64"/>
  <c r="X164" i="64"/>
  <c r="W164" i="64"/>
  <c r="V164" i="64"/>
  <c r="U164" i="64"/>
  <c r="B161" i="64"/>
  <c r="X161" i="64"/>
  <c r="W161" i="64"/>
  <c r="V161" i="64"/>
  <c r="U161" i="64"/>
  <c r="B158" i="64"/>
  <c r="X158" i="64"/>
  <c r="W158" i="64"/>
  <c r="V158" i="64"/>
  <c r="U158" i="64"/>
  <c r="B155" i="64"/>
  <c r="X155" i="64"/>
  <c r="W155" i="64"/>
  <c r="V155" i="64"/>
  <c r="U155" i="64"/>
  <c r="B152" i="64"/>
  <c r="X152" i="64"/>
  <c r="W152" i="64"/>
  <c r="V152" i="64"/>
  <c r="U152" i="64"/>
  <c r="B149" i="64"/>
  <c r="X149" i="64"/>
  <c r="W149" i="64"/>
  <c r="V149" i="64"/>
  <c r="U149" i="64"/>
  <c r="B146" i="64"/>
  <c r="X146" i="64"/>
  <c r="W146" i="64"/>
  <c r="V146" i="64"/>
  <c r="U146" i="64"/>
  <c r="B143" i="64"/>
  <c r="X143" i="64"/>
  <c r="W143" i="64"/>
  <c r="V143" i="64"/>
  <c r="U143" i="64"/>
  <c r="B140" i="64"/>
  <c r="X140" i="64"/>
  <c r="W140" i="64"/>
  <c r="V140" i="64"/>
  <c r="U140" i="64"/>
  <c r="B137" i="64"/>
  <c r="X137" i="64"/>
  <c r="W137" i="64"/>
  <c r="V137" i="64"/>
  <c r="U137" i="64"/>
  <c r="B134" i="64"/>
  <c r="X134" i="64"/>
  <c r="W134" i="64"/>
  <c r="V134" i="64"/>
  <c r="U134" i="64"/>
  <c r="B131" i="64"/>
  <c r="X131" i="64"/>
  <c r="W131" i="64"/>
  <c r="V131" i="64"/>
  <c r="U131" i="64"/>
  <c r="B128" i="64"/>
  <c r="X128" i="64"/>
  <c r="W128" i="64"/>
  <c r="V128" i="64"/>
  <c r="U128" i="64"/>
  <c r="B125" i="64"/>
  <c r="X125" i="64"/>
  <c r="W125" i="64"/>
  <c r="V125" i="64"/>
  <c r="U125" i="64"/>
  <c r="B122" i="64"/>
  <c r="X122" i="64"/>
  <c r="W122" i="64"/>
  <c r="V122" i="64"/>
  <c r="U122" i="64"/>
  <c r="B119" i="64"/>
  <c r="X119" i="64"/>
  <c r="W119" i="64"/>
  <c r="V119" i="64"/>
  <c r="U119" i="64"/>
  <c r="B116" i="64"/>
  <c r="X116" i="64"/>
  <c r="W116" i="64"/>
  <c r="V116" i="64"/>
  <c r="U116" i="64"/>
  <c r="B113" i="64"/>
  <c r="X113" i="64"/>
  <c r="W113" i="64"/>
  <c r="V113" i="64"/>
  <c r="U113" i="64"/>
  <c r="B110" i="64"/>
  <c r="X110" i="64"/>
  <c r="W110" i="64"/>
  <c r="V110" i="64"/>
  <c r="U110" i="64"/>
  <c r="B107" i="64"/>
  <c r="X107" i="64"/>
  <c r="W107" i="64"/>
  <c r="V107" i="64"/>
  <c r="U107" i="64"/>
  <c r="B104" i="64"/>
  <c r="X104" i="64"/>
  <c r="W104" i="64"/>
  <c r="V104" i="64"/>
  <c r="U104" i="64"/>
  <c r="B101" i="64"/>
  <c r="X101" i="64"/>
  <c r="W101" i="64"/>
  <c r="V101" i="64"/>
  <c r="U101" i="64"/>
  <c r="B98" i="64"/>
  <c r="X98" i="64"/>
  <c r="W98" i="64"/>
  <c r="V98" i="64"/>
  <c r="U98" i="64"/>
  <c r="B95" i="64"/>
  <c r="X95" i="64"/>
  <c r="W95" i="64"/>
  <c r="V95" i="64"/>
  <c r="U95" i="64"/>
  <c r="B92" i="64"/>
  <c r="X92" i="64"/>
  <c r="W92" i="64"/>
  <c r="V92" i="64"/>
  <c r="U92" i="64"/>
  <c r="B89" i="64"/>
  <c r="X89" i="64"/>
  <c r="W89" i="64"/>
  <c r="V89" i="64"/>
  <c r="U89" i="64"/>
  <c r="B86" i="64"/>
  <c r="X86" i="64"/>
  <c r="W86" i="64"/>
  <c r="V86" i="64"/>
  <c r="U86" i="64"/>
  <c r="B83" i="64"/>
  <c r="X83" i="64"/>
  <c r="W83" i="64"/>
  <c r="V83" i="64"/>
  <c r="U83" i="64"/>
  <c r="B80" i="64"/>
  <c r="X80" i="64"/>
  <c r="W80" i="64"/>
  <c r="V80" i="64"/>
  <c r="U80" i="64"/>
  <c r="B77" i="64"/>
  <c r="X77" i="64"/>
  <c r="W77" i="64"/>
  <c r="V77" i="64"/>
  <c r="U77" i="64"/>
  <c r="B74" i="64"/>
  <c r="X74" i="64"/>
  <c r="W74" i="64"/>
  <c r="V74" i="64"/>
  <c r="U74" i="64"/>
  <c r="B71" i="64"/>
  <c r="X71" i="64"/>
  <c r="W71" i="64"/>
  <c r="V71" i="64"/>
  <c r="U71" i="64"/>
  <c r="B68" i="64"/>
  <c r="X68" i="64"/>
  <c r="W68" i="64"/>
  <c r="V68" i="64"/>
  <c r="U68" i="64"/>
  <c r="B65" i="64"/>
  <c r="X65" i="64"/>
  <c r="W65" i="64"/>
  <c r="V65" i="64"/>
  <c r="U65" i="64"/>
  <c r="B62" i="64"/>
  <c r="X62" i="64"/>
  <c r="W62" i="64"/>
  <c r="V62" i="64"/>
  <c r="U62" i="64"/>
  <c r="B59" i="64"/>
  <c r="X59" i="64"/>
  <c r="W59" i="64"/>
  <c r="V59" i="64"/>
  <c r="U59" i="64"/>
  <c r="B56" i="64"/>
  <c r="X56" i="64"/>
  <c r="W56" i="64"/>
  <c r="V56" i="64"/>
  <c r="U56" i="64"/>
  <c r="B53" i="64"/>
  <c r="X53" i="64"/>
  <c r="W53" i="64"/>
  <c r="V53" i="64"/>
  <c r="U53" i="64"/>
  <c r="B50" i="64"/>
  <c r="X50" i="64"/>
  <c r="W50" i="64"/>
  <c r="V50" i="64"/>
  <c r="U50" i="64"/>
  <c r="B47" i="64"/>
  <c r="X47" i="64"/>
  <c r="W47" i="64"/>
  <c r="V47" i="64"/>
  <c r="U47" i="64"/>
  <c r="B44" i="64"/>
  <c r="X44" i="64"/>
  <c r="W44" i="64"/>
  <c r="V44" i="64"/>
  <c r="U44" i="64"/>
  <c r="B41" i="64"/>
  <c r="X41" i="64"/>
  <c r="W41" i="64"/>
  <c r="V41" i="64"/>
  <c r="U41" i="64"/>
  <c r="B38" i="64"/>
  <c r="X38" i="64"/>
  <c r="W38" i="64"/>
  <c r="V38" i="64"/>
  <c r="U38" i="64"/>
  <c r="B35" i="64"/>
  <c r="X35" i="64"/>
  <c r="W35" i="64"/>
  <c r="V35" i="64"/>
  <c r="U35" i="64"/>
  <c r="B32" i="64"/>
  <c r="X32" i="64"/>
  <c r="W32" i="64"/>
  <c r="V32" i="64"/>
  <c r="U32" i="64"/>
  <c r="B29" i="64"/>
  <c r="X29" i="64"/>
  <c r="W29" i="64"/>
  <c r="V29" i="64"/>
  <c r="U29" i="64"/>
  <c r="B26" i="64"/>
  <c r="X26" i="64"/>
  <c r="W26" i="64"/>
  <c r="V26" i="64"/>
  <c r="U26" i="64"/>
  <c r="B23" i="64"/>
  <c r="X23" i="64"/>
  <c r="W23" i="64"/>
  <c r="V23" i="64"/>
  <c r="U23" i="64"/>
  <c r="B20" i="64"/>
  <c r="X20" i="64"/>
  <c r="W20" i="64"/>
  <c r="V20" i="64"/>
  <c r="U20" i="64"/>
  <c r="B17" i="64"/>
  <c r="X17" i="64"/>
  <c r="W17" i="64"/>
  <c r="V17" i="64"/>
  <c r="U17" i="64"/>
  <c r="B14" i="64"/>
  <c r="X14" i="64"/>
  <c r="W14" i="64"/>
  <c r="V14" i="64"/>
  <c r="U14" i="64"/>
  <c r="B11" i="64"/>
  <c r="X11" i="64"/>
  <c r="W11" i="64"/>
  <c r="V11" i="64"/>
  <c r="U11" i="64"/>
  <c r="B8" i="64"/>
  <c r="X8" i="64"/>
  <c r="W8" i="64"/>
  <c r="V8" i="64"/>
  <c r="U8" i="64"/>
  <c r="B5" i="64"/>
  <c r="X5" i="64"/>
  <c r="W5" i="64"/>
  <c r="V5" i="64"/>
  <c r="U5" i="64"/>
  <c r="B350" i="61"/>
  <c r="L2" i="61"/>
  <c r="X350" i="61"/>
  <c r="W350" i="61"/>
  <c r="V350" i="61"/>
  <c r="U350" i="61"/>
  <c r="B347" i="61"/>
  <c r="X347" i="61"/>
  <c r="W347" i="61"/>
  <c r="V347" i="61"/>
  <c r="U347" i="61"/>
  <c r="B344" i="61"/>
  <c r="X344" i="61"/>
  <c r="W344" i="61"/>
  <c r="V344" i="61"/>
  <c r="U344" i="61"/>
  <c r="B341" i="61"/>
  <c r="X341" i="61"/>
  <c r="W341" i="61"/>
  <c r="V341" i="61"/>
  <c r="U341" i="61"/>
  <c r="B338" i="61"/>
  <c r="X338" i="61"/>
  <c r="W338" i="61"/>
  <c r="V338" i="61"/>
  <c r="U338" i="61"/>
  <c r="B335" i="61"/>
  <c r="X335" i="61"/>
  <c r="W335" i="61"/>
  <c r="V335" i="61"/>
  <c r="U335" i="61"/>
  <c r="B332" i="61"/>
  <c r="X332" i="61"/>
  <c r="W332" i="61"/>
  <c r="V332" i="61"/>
  <c r="U332" i="61"/>
  <c r="B329" i="61"/>
  <c r="X329" i="61"/>
  <c r="W329" i="61"/>
  <c r="V329" i="61"/>
  <c r="U329" i="61"/>
  <c r="B326" i="61"/>
  <c r="X326" i="61"/>
  <c r="W326" i="61"/>
  <c r="V326" i="61"/>
  <c r="U326" i="61"/>
  <c r="B323" i="61"/>
  <c r="X323" i="61"/>
  <c r="W323" i="61"/>
  <c r="V323" i="61"/>
  <c r="U323" i="61"/>
  <c r="B320" i="61"/>
  <c r="X320" i="61"/>
  <c r="W320" i="61"/>
  <c r="V320" i="61"/>
  <c r="U320" i="61"/>
  <c r="B317" i="61"/>
  <c r="X317" i="61"/>
  <c r="W317" i="61"/>
  <c r="V317" i="61"/>
  <c r="U317" i="61"/>
  <c r="B314" i="61"/>
  <c r="X314" i="61"/>
  <c r="W314" i="61"/>
  <c r="V314" i="61"/>
  <c r="U314" i="61"/>
  <c r="B311" i="61"/>
  <c r="X311" i="61"/>
  <c r="W311" i="61"/>
  <c r="V311" i="61"/>
  <c r="U311" i="61"/>
  <c r="B308" i="61"/>
  <c r="X308" i="61"/>
  <c r="W308" i="61"/>
  <c r="V308" i="61"/>
  <c r="U308" i="61"/>
  <c r="B305" i="61"/>
  <c r="X305" i="61"/>
  <c r="W305" i="61"/>
  <c r="V305" i="61"/>
  <c r="U305" i="61"/>
  <c r="B302" i="61"/>
  <c r="X302" i="61"/>
  <c r="W302" i="61"/>
  <c r="V302" i="61"/>
  <c r="U302" i="61"/>
  <c r="B299" i="61"/>
  <c r="X299" i="61"/>
  <c r="W299" i="61"/>
  <c r="V299" i="61"/>
  <c r="U299" i="61"/>
  <c r="B296" i="61"/>
  <c r="X296" i="61"/>
  <c r="W296" i="61"/>
  <c r="V296" i="61"/>
  <c r="U296" i="61"/>
  <c r="B293" i="61"/>
  <c r="X293" i="61"/>
  <c r="W293" i="61"/>
  <c r="V293" i="61"/>
  <c r="U293" i="61"/>
  <c r="B290" i="61"/>
  <c r="X290" i="61"/>
  <c r="W290" i="61"/>
  <c r="V290" i="61"/>
  <c r="U290" i="61"/>
  <c r="B287" i="61"/>
  <c r="X287" i="61"/>
  <c r="W287" i="61"/>
  <c r="V287" i="61"/>
  <c r="U287" i="61"/>
  <c r="B284" i="61"/>
  <c r="X284" i="61"/>
  <c r="W284" i="61"/>
  <c r="V284" i="61"/>
  <c r="U284" i="61"/>
  <c r="B281" i="61"/>
  <c r="X281" i="61"/>
  <c r="W281" i="61"/>
  <c r="V281" i="61"/>
  <c r="U281" i="61"/>
  <c r="B278" i="61"/>
  <c r="X278" i="61"/>
  <c r="W278" i="61"/>
  <c r="V278" i="61"/>
  <c r="U278" i="61"/>
  <c r="B275" i="61"/>
  <c r="X275" i="61"/>
  <c r="W275" i="61"/>
  <c r="V275" i="61"/>
  <c r="U275" i="61"/>
  <c r="B272" i="61"/>
  <c r="X272" i="61"/>
  <c r="W272" i="61"/>
  <c r="V272" i="61"/>
  <c r="U272" i="61"/>
  <c r="B269" i="61"/>
  <c r="X269" i="61"/>
  <c r="W269" i="61"/>
  <c r="V269" i="61"/>
  <c r="U269" i="61"/>
  <c r="B266" i="61"/>
  <c r="X266" i="61"/>
  <c r="W266" i="61"/>
  <c r="V266" i="61"/>
  <c r="U266" i="61"/>
  <c r="B263" i="61"/>
  <c r="X263" i="61"/>
  <c r="W263" i="61"/>
  <c r="V263" i="61"/>
  <c r="U263" i="61"/>
  <c r="B260" i="61"/>
  <c r="X260" i="61"/>
  <c r="W260" i="61"/>
  <c r="V260" i="61"/>
  <c r="U260" i="61"/>
  <c r="B257" i="61"/>
  <c r="X257" i="61"/>
  <c r="W257" i="61"/>
  <c r="V257" i="61"/>
  <c r="U257" i="61"/>
  <c r="B254" i="61"/>
  <c r="X254" i="61"/>
  <c r="W254" i="61"/>
  <c r="V254" i="61"/>
  <c r="U254" i="61"/>
  <c r="B251" i="61"/>
  <c r="X251" i="61"/>
  <c r="W251" i="61"/>
  <c r="V251" i="61"/>
  <c r="U251" i="61"/>
  <c r="B248" i="61"/>
  <c r="X248" i="61"/>
  <c r="W248" i="61"/>
  <c r="V248" i="61"/>
  <c r="U248" i="61"/>
  <c r="B245" i="61"/>
  <c r="X245" i="61"/>
  <c r="W245" i="61"/>
  <c r="V245" i="61"/>
  <c r="U245" i="61"/>
  <c r="B242" i="61"/>
  <c r="X242" i="61"/>
  <c r="W242" i="61"/>
  <c r="V242" i="61"/>
  <c r="U242" i="61"/>
  <c r="B239" i="61"/>
  <c r="X239" i="61"/>
  <c r="W239" i="61"/>
  <c r="V239" i="61"/>
  <c r="U239" i="61"/>
  <c r="B236" i="61"/>
  <c r="X236" i="61"/>
  <c r="W236" i="61"/>
  <c r="V236" i="61"/>
  <c r="U236" i="61"/>
  <c r="B233" i="61"/>
  <c r="X233" i="61"/>
  <c r="W233" i="61"/>
  <c r="V233" i="61"/>
  <c r="U233" i="61"/>
  <c r="B230" i="61"/>
  <c r="X230" i="61"/>
  <c r="W230" i="61"/>
  <c r="V230" i="61"/>
  <c r="U230" i="61"/>
  <c r="B227" i="61"/>
  <c r="X227" i="61"/>
  <c r="W227" i="61"/>
  <c r="V227" i="61"/>
  <c r="U227" i="61"/>
  <c r="B224" i="61"/>
  <c r="X224" i="61"/>
  <c r="W224" i="61"/>
  <c r="V224" i="61"/>
  <c r="U224" i="61"/>
  <c r="B221" i="61"/>
  <c r="X221" i="61"/>
  <c r="W221" i="61"/>
  <c r="V221" i="61"/>
  <c r="U221" i="61"/>
  <c r="B218" i="61"/>
  <c r="X218" i="61"/>
  <c r="W218" i="61"/>
  <c r="V218" i="61"/>
  <c r="U218" i="61"/>
  <c r="B215" i="61"/>
  <c r="X215" i="61"/>
  <c r="W215" i="61"/>
  <c r="V215" i="61"/>
  <c r="U215" i="61"/>
  <c r="B212" i="61"/>
  <c r="X212" i="61"/>
  <c r="W212" i="61"/>
  <c r="V212" i="61"/>
  <c r="U212" i="61"/>
  <c r="B209" i="61"/>
  <c r="X209" i="61"/>
  <c r="W209" i="61"/>
  <c r="V209" i="61"/>
  <c r="U209" i="61"/>
  <c r="B206" i="61"/>
  <c r="X206" i="61"/>
  <c r="W206" i="61"/>
  <c r="V206" i="61"/>
  <c r="U206" i="61"/>
  <c r="B203" i="61"/>
  <c r="X203" i="61"/>
  <c r="W203" i="61"/>
  <c r="V203" i="61"/>
  <c r="U203" i="61"/>
  <c r="B200" i="61"/>
  <c r="X200" i="61"/>
  <c r="W200" i="61"/>
  <c r="V200" i="61"/>
  <c r="U200" i="61"/>
  <c r="B197" i="61"/>
  <c r="X197" i="61"/>
  <c r="W197" i="61"/>
  <c r="V197" i="61"/>
  <c r="U197" i="61"/>
  <c r="B194" i="61"/>
  <c r="X194" i="61"/>
  <c r="W194" i="61"/>
  <c r="V194" i="61"/>
  <c r="U194" i="61"/>
  <c r="B191" i="61"/>
  <c r="X191" i="61"/>
  <c r="W191" i="61"/>
  <c r="V191" i="61"/>
  <c r="U191" i="61"/>
  <c r="B188" i="61"/>
  <c r="X188" i="61"/>
  <c r="W188" i="61"/>
  <c r="V188" i="61"/>
  <c r="U188" i="61"/>
  <c r="B185" i="61"/>
  <c r="X185" i="61"/>
  <c r="W185" i="61"/>
  <c r="V185" i="61"/>
  <c r="U185" i="61"/>
  <c r="B182" i="61"/>
  <c r="X182" i="61"/>
  <c r="W182" i="61"/>
  <c r="V182" i="61"/>
  <c r="U182" i="61"/>
  <c r="B179" i="61"/>
  <c r="X179" i="61"/>
  <c r="W179" i="61"/>
  <c r="V179" i="61"/>
  <c r="U179" i="61"/>
  <c r="B176" i="61"/>
  <c r="X176" i="61"/>
  <c r="W176" i="61"/>
  <c r="V176" i="61"/>
  <c r="U176" i="61"/>
  <c r="B173" i="61"/>
  <c r="X173" i="61"/>
  <c r="W173" i="61"/>
  <c r="V173" i="61"/>
  <c r="U173" i="61"/>
  <c r="B170" i="61"/>
  <c r="X170" i="61"/>
  <c r="W170" i="61"/>
  <c r="V170" i="61"/>
  <c r="U170" i="61"/>
  <c r="B167" i="61"/>
  <c r="X167" i="61"/>
  <c r="W167" i="61"/>
  <c r="V167" i="61"/>
  <c r="U167" i="61"/>
  <c r="B164" i="61"/>
  <c r="X164" i="61"/>
  <c r="W164" i="61"/>
  <c r="V164" i="61"/>
  <c r="U164" i="61"/>
  <c r="B161" i="61"/>
  <c r="X161" i="61"/>
  <c r="W161" i="61"/>
  <c r="V161" i="61"/>
  <c r="U161" i="61"/>
  <c r="B158" i="61"/>
  <c r="X158" i="61"/>
  <c r="W158" i="61"/>
  <c r="V158" i="61"/>
  <c r="U158" i="61"/>
  <c r="B155" i="61"/>
  <c r="X155" i="61"/>
  <c r="W155" i="61"/>
  <c r="V155" i="61"/>
  <c r="U155" i="61"/>
  <c r="B152" i="61"/>
  <c r="X152" i="61"/>
  <c r="W152" i="61"/>
  <c r="V152" i="61"/>
  <c r="U152" i="61"/>
  <c r="B149" i="61"/>
  <c r="X149" i="61"/>
  <c r="W149" i="61"/>
  <c r="V149" i="61"/>
  <c r="U149" i="61"/>
  <c r="B146" i="61"/>
  <c r="X146" i="61"/>
  <c r="W146" i="61"/>
  <c r="V146" i="61"/>
  <c r="U146" i="61"/>
  <c r="B143" i="61"/>
  <c r="X143" i="61"/>
  <c r="W143" i="61"/>
  <c r="V143" i="61"/>
  <c r="U143" i="61"/>
  <c r="B140" i="61"/>
  <c r="X140" i="61"/>
  <c r="W140" i="61"/>
  <c r="V140" i="61"/>
  <c r="U140" i="61"/>
  <c r="B137" i="61"/>
  <c r="X137" i="61"/>
  <c r="W137" i="61"/>
  <c r="V137" i="61"/>
  <c r="U137" i="61"/>
  <c r="B134" i="61"/>
  <c r="X134" i="61"/>
  <c r="W134" i="61"/>
  <c r="V134" i="61"/>
  <c r="U134" i="61"/>
  <c r="B131" i="61"/>
  <c r="X131" i="61"/>
  <c r="W131" i="61"/>
  <c r="V131" i="61"/>
  <c r="U131" i="61"/>
  <c r="B128" i="61"/>
  <c r="X128" i="61"/>
  <c r="W128" i="61"/>
  <c r="V128" i="61"/>
  <c r="U128" i="61"/>
  <c r="B125" i="61"/>
  <c r="X125" i="61"/>
  <c r="W125" i="61"/>
  <c r="V125" i="61"/>
  <c r="U125" i="61"/>
  <c r="B122" i="61"/>
  <c r="X122" i="61"/>
  <c r="W122" i="61"/>
  <c r="V122" i="61"/>
  <c r="U122" i="61"/>
  <c r="B119" i="61"/>
  <c r="X119" i="61"/>
  <c r="W119" i="61"/>
  <c r="V119" i="61"/>
  <c r="U119" i="61"/>
  <c r="B116" i="61"/>
  <c r="X116" i="61"/>
  <c r="W116" i="61"/>
  <c r="V116" i="61"/>
  <c r="U116" i="61"/>
  <c r="B113" i="61"/>
  <c r="X113" i="61"/>
  <c r="W113" i="61"/>
  <c r="V113" i="61"/>
  <c r="U113" i="61"/>
  <c r="B110" i="61"/>
  <c r="X110" i="61"/>
  <c r="W110" i="61"/>
  <c r="V110" i="61"/>
  <c r="U110" i="61"/>
  <c r="B107" i="61"/>
  <c r="X107" i="61"/>
  <c r="W107" i="61"/>
  <c r="V107" i="61"/>
  <c r="U107" i="61"/>
  <c r="B104" i="61"/>
  <c r="X104" i="61"/>
  <c r="W104" i="61"/>
  <c r="V104" i="61"/>
  <c r="U104" i="61"/>
  <c r="B101" i="61"/>
  <c r="X101" i="61"/>
  <c r="W101" i="61"/>
  <c r="V101" i="61"/>
  <c r="U101" i="61"/>
  <c r="B98" i="61"/>
  <c r="X98" i="61"/>
  <c r="W98" i="61"/>
  <c r="V98" i="61"/>
  <c r="U98" i="61"/>
  <c r="B95" i="61"/>
  <c r="X95" i="61"/>
  <c r="W95" i="61"/>
  <c r="V95" i="61"/>
  <c r="U95" i="61"/>
  <c r="B92" i="61"/>
  <c r="X92" i="61"/>
  <c r="W92" i="61"/>
  <c r="V92" i="61"/>
  <c r="U92" i="61"/>
  <c r="B89" i="61"/>
  <c r="X89" i="61"/>
  <c r="W89" i="61"/>
  <c r="V89" i="61"/>
  <c r="U89" i="61"/>
  <c r="B86" i="61"/>
  <c r="X86" i="61"/>
  <c r="W86" i="61"/>
  <c r="V86" i="61"/>
  <c r="U86" i="61"/>
  <c r="B83" i="61"/>
  <c r="X83" i="61"/>
  <c r="W83" i="61"/>
  <c r="V83" i="61"/>
  <c r="U83" i="61"/>
  <c r="B68" i="61"/>
  <c r="X68" i="61"/>
  <c r="W68" i="61"/>
  <c r="V68" i="61"/>
  <c r="U68" i="61"/>
  <c r="B65" i="61"/>
  <c r="X65" i="61"/>
  <c r="W65" i="61"/>
  <c r="V65" i="61"/>
  <c r="U65" i="61"/>
  <c r="B50" i="61"/>
  <c r="X50" i="61"/>
  <c r="W50" i="61"/>
  <c r="V50" i="61"/>
  <c r="U50" i="61"/>
  <c r="B47" i="61"/>
  <c r="X47" i="61"/>
  <c r="W47" i="61"/>
  <c r="V47" i="61"/>
  <c r="U47" i="61"/>
  <c r="B44" i="61"/>
  <c r="X44" i="61"/>
  <c r="W44" i="61"/>
  <c r="V44" i="61"/>
  <c r="U44" i="61"/>
  <c r="B41" i="61"/>
  <c r="X41" i="61"/>
  <c r="W41" i="61"/>
  <c r="V41" i="61"/>
  <c r="U41" i="61"/>
  <c r="B38" i="61"/>
  <c r="X38" i="61"/>
  <c r="W38" i="61"/>
  <c r="V38" i="61"/>
  <c r="U38" i="61"/>
  <c r="B35" i="61"/>
  <c r="X35" i="61"/>
  <c r="W35" i="61"/>
  <c r="V35" i="61"/>
  <c r="U35" i="61"/>
  <c r="B32" i="61"/>
  <c r="X32" i="61"/>
  <c r="W32" i="61"/>
  <c r="V32" i="61"/>
  <c r="U32" i="61"/>
  <c r="B29" i="61"/>
  <c r="X29" i="61"/>
  <c r="W29" i="61"/>
  <c r="V29" i="61"/>
  <c r="U29" i="61"/>
  <c r="B26" i="61"/>
  <c r="X26" i="61"/>
  <c r="W26" i="61"/>
  <c r="V26" i="61"/>
  <c r="U26" i="61"/>
  <c r="B23" i="61"/>
  <c r="X23" i="61"/>
  <c r="W23" i="61"/>
  <c r="V23" i="61"/>
  <c r="U23" i="61"/>
  <c r="B20" i="61"/>
  <c r="X20" i="61"/>
  <c r="W20" i="61"/>
  <c r="V20" i="61"/>
  <c r="U20" i="61"/>
  <c r="B17" i="61"/>
  <c r="X17" i="61"/>
  <c r="W17" i="61"/>
  <c r="V17" i="61"/>
  <c r="U17" i="61"/>
  <c r="B14" i="61"/>
  <c r="X14" i="61"/>
  <c r="W14" i="61"/>
  <c r="V14" i="61"/>
  <c r="U14" i="61"/>
  <c r="B11" i="61"/>
  <c r="X11" i="61"/>
  <c r="W11" i="61"/>
  <c r="V11" i="61"/>
  <c r="U11" i="61"/>
  <c r="B8" i="61"/>
  <c r="X8" i="61"/>
  <c r="W8" i="61"/>
  <c r="V8" i="61"/>
  <c r="U8" i="61"/>
  <c r="B5" i="61"/>
  <c r="X5" i="61"/>
  <c r="W5" i="61"/>
  <c r="V5" i="61"/>
  <c r="U5" i="61"/>
  <c r="D47" i="78"/>
  <c r="D46" i="78"/>
  <c r="E46" i="78" s="1"/>
  <c r="E41" i="78"/>
  <c r="E40" i="78"/>
  <c r="B4" i="62"/>
  <c r="L2" i="62"/>
  <c r="W2" i="62" s="1"/>
  <c r="B5" i="62"/>
  <c r="B6" i="62"/>
  <c r="B7" i="62"/>
  <c r="B8" i="62"/>
  <c r="B9" i="62"/>
  <c r="B10" i="62"/>
  <c r="B11" i="62"/>
  <c r="B12" i="62"/>
  <c r="B13" i="62"/>
  <c r="B14" i="62"/>
  <c r="B3" i="62"/>
  <c r="B265" i="63"/>
  <c r="B264" i="63"/>
  <c r="B262" i="63"/>
  <c r="B261" i="63"/>
  <c r="B259" i="63"/>
  <c r="B258" i="63"/>
  <c r="B256" i="63"/>
  <c r="B255" i="63"/>
  <c r="B247" i="63"/>
  <c r="B246" i="63"/>
  <c r="B244" i="63"/>
  <c r="B243" i="63"/>
  <c r="B241" i="63"/>
  <c r="B240" i="63"/>
  <c r="B238" i="63"/>
  <c r="B237" i="63"/>
  <c r="B235" i="63"/>
  <c r="B234" i="63"/>
  <c r="B232" i="63"/>
  <c r="B231" i="63"/>
  <c r="B229" i="63"/>
  <c r="B228" i="63"/>
  <c r="B226" i="63"/>
  <c r="B225" i="63"/>
  <c r="B223" i="63"/>
  <c r="B222" i="63"/>
  <c r="B220" i="63"/>
  <c r="B219" i="63"/>
  <c r="B217" i="63"/>
  <c r="B216" i="63"/>
  <c r="B214" i="63"/>
  <c r="B213" i="63"/>
  <c r="B211" i="63"/>
  <c r="B210" i="63"/>
  <c r="B208" i="63"/>
  <c r="B207" i="63"/>
  <c r="B205" i="63"/>
  <c r="B204" i="63"/>
  <c r="B202" i="63"/>
  <c r="B201" i="63"/>
  <c r="B193" i="63"/>
  <c r="B192" i="63"/>
  <c r="B190" i="63"/>
  <c r="B189" i="63"/>
  <c r="B187" i="63"/>
  <c r="B186" i="63"/>
  <c r="B184" i="63"/>
  <c r="B183" i="63"/>
  <c r="B181" i="63"/>
  <c r="B180" i="63"/>
  <c r="B178" i="63"/>
  <c r="B177" i="63"/>
  <c r="B175" i="63"/>
  <c r="B174" i="63"/>
  <c r="B172" i="63"/>
  <c r="B171" i="63"/>
  <c r="B169" i="63"/>
  <c r="B168" i="63"/>
  <c r="B166" i="63"/>
  <c r="B165" i="63"/>
  <c r="B163" i="63"/>
  <c r="B162" i="63"/>
  <c r="B160" i="63"/>
  <c r="B159" i="63"/>
  <c r="B157" i="63"/>
  <c r="B156" i="63"/>
  <c r="B154" i="63"/>
  <c r="B153" i="63"/>
  <c r="B151" i="63"/>
  <c r="B150" i="63"/>
  <c r="B148" i="63"/>
  <c r="B147" i="63"/>
  <c r="B145" i="63"/>
  <c r="B144" i="63"/>
  <c r="B142" i="63"/>
  <c r="B141" i="63"/>
  <c r="B139" i="63"/>
  <c r="B138" i="63"/>
  <c r="B136" i="63"/>
  <c r="B135" i="63"/>
  <c r="B133" i="63"/>
  <c r="B132" i="63"/>
  <c r="B130" i="63"/>
  <c r="B129" i="63"/>
  <c r="B127" i="63"/>
  <c r="B126" i="63"/>
  <c r="B124" i="63"/>
  <c r="B123" i="63"/>
  <c r="B121" i="63"/>
  <c r="B120" i="63"/>
  <c r="B118" i="63"/>
  <c r="B117" i="63"/>
  <c r="B115" i="63"/>
  <c r="B114" i="63"/>
  <c r="B112" i="63"/>
  <c r="B111" i="63"/>
  <c r="B103" i="63"/>
  <c r="B102" i="63"/>
  <c r="B100" i="63"/>
  <c r="B99" i="63"/>
  <c r="B97" i="63"/>
  <c r="B96" i="63"/>
  <c r="B94" i="63"/>
  <c r="B93" i="63"/>
  <c r="B91" i="63"/>
  <c r="B90" i="63"/>
  <c r="B88" i="63"/>
  <c r="B87" i="63"/>
  <c r="B349" i="63"/>
  <c r="B348" i="63"/>
  <c r="B346" i="63"/>
  <c r="B345" i="63"/>
  <c r="B343" i="63"/>
  <c r="B342" i="63"/>
  <c r="B340" i="63"/>
  <c r="B339" i="63"/>
  <c r="B337" i="63"/>
  <c r="B336" i="63"/>
  <c r="B334" i="63"/>
  <c r="B333" i="63"/>
  <c r="B331" i="63"/>
  <c r="B330" i="63"/>
  <c r="B328" i="63"/>
  <c r="B327" i="63"/>
  <c r="B325" i="63"/>
  <c r="B324" i="63"/>
  <c r="B322" i="63"/>
  <c r="B321" i="63"/>
  <c r="B319" i="63"/>
  <c r="B318" i="63"/>
  <c r="B316" i="63"/>
  <c r="B315" i="63"/>
  <c r="B313" i="63"/>
  <c r="B312" i="63"/>
  <c r="B310" i="63"/>
  <c r="B309" i="63"/>
  <c r="B307" i="63"/>
  <c r="B306" i="63"/>
  <c r="B304" i="63"/>
  <c r="B303" i="63"/>
  <c r="B301" i="63"/>
  <c r="B300" i="63"/>
  <c r="B298" i="63"/>
  <c r="B297" i="63"/>
  <c r="B295" i="63"/>
  <c r="B294" i="63"/>
  <c r="B292" i="63"/>
  <c r="B291" i="63"/>
  <c r="B289" i="63"/>
  <c r="B288" i="63"/>
  <c r="B286" i="63"/>
  <c r="B285" i="63"/>
  <c r="B283" i="63"/>
  <c r="B282" i="63"/>
  <c r="B280" i="63"/>
  <c r="B279" i="63"/>
  <c r="B37" i="63"/>
  <c r="B36" i="63"/>
  <c r="B34" i="63"/>
  <c r="B33" i="63"/>
  <c r="B31" i="63"/>
  <c r="B30" i="63"/>
  <c r="B28" i="63"/>
  <c r="B27" i="63"/>
  <c r="B25" i="63"/>
  <c r="B24" i="63"/>
  <c r="B22" i="63"/>
  <c r="B21" i="63"/>
  <c r="B19" i="63"/>
  <c r="B18" i="63"/>
  <c r="B16" i="63"/>
  <c r="B15" i="63"/>
  <c r="B13" i="63"/>
  <c r="B12" i="63"/>
  <c r="B10" i="63"/>
  <c r="B9" i="63"/>
  <c r="B277" i="63"/>
  <c r="B276" i="63"/>
  <c r="B274" i="63"/>
  <c r="B273" i="63"/>
  <c r="B271" i="63"/>
  <c r="B270" i="63"/>
  <c r="B268" i="63"/>
  <c r="B267" i="63"/>
  <c r="B253" i="63"/>
  <c r="B252" i="63"/>
  <c r="B250" i="63"/>
  <c r="B249" i="63"/>
  <c r="B199" i="63"/>
  <c r="B198" i="63"/>
  <c r="B196" i="63"/>
  <c r="B195" i="63"/>
  <c r="B109" i="63"/>
  <c r="B108" i="63"/>
  <c r="B106" i="63"/>
  <c r="B105" i="63"/>
  <c r="B85" i="63"/>
  <c r="B84" i="63"/>
  <c r="B82" i="63"/>
  <c r="B81" i="63"/>
  <c r="B67" i="63"/>
  <c r="B66" i="63"/>
  <c r="B64" i="63"/>
  <c r="B63" i="63"/>
  <c r="B49" i="63"/>
  <c r="B48" i="63"/>
  <c r="B46" i="63"/>
  <c r="B45" i="63"/>
  <c r="B43" i="63"/>
  <c r="B42" i="63"/>
  <c r="B40" i="63"/>
  <c r="B39" i="63"/>
  <c r="B7" i="63"/>
  <c r="B6" i="63"/>
  <c r="B4" i="63"/>
  <c r="B3" i="63"/>
  <c r="B198" i="64"/>
  <c r="B195" i="64"/>
  <c r="B192" i="64"/>
  <c r="B189" i="64"/>
  <c r="B186" i="64"/>
  <c r="B183" i="64"/>
  <c r="B180" i="64"/>
  <c r="B177" i="64"/>
  <c r="B174" i="64"/>
  <c r="B171" i="64"/>
  <c r="B168" i="64"/>
  <c r="B165" i="64"/>
  <c r="B162" i="64"/>
  <c r="B159" i="64"/>
  <c r="B156" i="64"/>
  <c r="B153" i="64"/>
  <c r="B150" i="64"/>
  <c r="B147" i="64"/>
  <c r="B144" i="64"/>
  <c r="B141" i="64"/>
  <c r="B138" i="64"/>
  <c r="B135" i="64"/>
  <c r="B132" i="64"/>
  <c r="B129" i="64"/>
  <c r="B126" i="64"/>
  <c r="B123" i="64"/>
  <c r="B120" i="64"/>
  <c r="B117" i="64"/>
  <c r="B114" i="64"/>
  <c r="B111" i="64"/>
  <c r="B108" i="64"/>
  <c r="B105" i="64"/>
  <c r="B102" i="64"/>
  <c r="B99" i="64"/>
  <c r="B96" i="64"/>
  <c r="B93" i="64"/>
  <c r="B90" i="64"/>
  <c r="B87" i="64"/>
  <c r="B84" i="64"/>
  <c r="B81" i="64"/>
  <c r="B78" i="64"/>
  <c r="B75" i="64"/>
  <c r="B72" i="64"/>
  <c r="B69" i="64"/>
  <c r="B66" i="64"/>
  <c r="B63" i="64"/>
  <c r="B60" i="64"/>
  <c r="B57" i="64"/>
  <c r="B54" i="64"/>
  <c r="B51" i="64"/>
  <c r="B48" i="64"/>
  <c r="B45" i="64"/>
  <c r="B42" i="64"/>
  <c r="B39" i="64"/>
  <c r="B36" i="64"/>
  <c r="B33" i="64"/>
  <c r="B30" i="64"/>
  <c r="B27" i="64"/>
  <c r="B24" i="64"/>
  <c r="B21" i="64"/>
  <c r="B18" i="64"/>
  <c r="B15" i="64"/>
  <c r="B12" i="64"/>
  <c r="B9" i="64"/>
  <c r="B6" i="64"/>
  <c r="B4" i="64"/>
  <c r="B3" i="64"/>
  <c r="B4" i="65"/>
  <c r="L2" i="65"/>
  <c r="J2" i="65" s="1"/>
  <c r="B5" i="65"/>
  <c r="B6" i="65"/>
  <c r="B7" i="65"/>
  <c r="B8" i="65"/>
  <c r="B9" i="65"/>
  <c r="B10" i="65"/>
  <c r="B11" i="65"/>
  <c r="B12" i="65"/>
  <c r="B13" i="65"/>
  <c r="B14" i="65"/>
  <c r="B15" i="65"/>
  <c r="B16" i="65"/>
  <c r="B17" i="65"/>
  <c r="B18" i="65"/>
  <c r="B19" i="65"/>
  <c r="B20" i="65"/>
  <c r="B21" i="65"/>
  <c r="B22" i="65"/>
  <c r="B23" i="65"/>
  <c r="B24" i="65"/>
  <c r="B25" i="65"/>
  <c r="B26" i="65"/>
  <c r="B27" i="65"/>
  <c r="B28" i="65"/>
  <c r="B29" i="65"/>
  <c r="B30" i="65"/>
  <c r="B31" i="65"/>
  <c r="B32" i="65"/>
  <c r="B33" i="65"/>
  <c r="B34" i="65"/>
  <c r="B35" i="65"/>
  <c r="B36" i="65"/>
  <c r="B37" i="65"/>
  <c r="B38" i="65"/>
  <c r="B39" i="65"/>
  <c r="B40" i="65"/>
  <c r="B41" i="65"/>
  <c r="B42" i="65"/>
  <c r="B43" i="65"/>
  <c r="B44" i="65"/>
  <c r="B45" i="65"/>
  <c r="B46" i="65"/>
  <c r="B3" i="65"/>
  <c r="B265" i="61"/>
  <c r="B264" i="61"/>
  <c r="B262" i="61"/>
  <c r="B261" i="61"/>
  <c r="B259" i="61"/>
  <c r="B258" i="61"/>
  <c r="B256" i="61"/>
  <c r="B255" i="61"/>
  <c r="B247" i="61"/>
  <c r="B246" i="61"/>
  <c r="B244" i="61"/>
  <c r="B243" i="61"/>
  <c r="B241" i="61"/>
  <c r="B240" i="61"/>
  <c r="B238" i="61"/>
  <c r="B237" i="61"/>
  <c r="B235" i="61"/>
  <c r="B234" i="61"/>
  <c r="B232" i="61"/>
  <c r="B231" i="61"/>
  <c r="B229" i="61"/>
  <c r="B228" i="61"/>
  <c r="B226" i="61"/>
  <c r="B225" i="61"/>
  <c r="B223" i="61"/>
  <c r="B222" i="61"/>
  <c r="B220" i="61"/>
  <c r="B219" i="61"/>
  <c r="B217" i="61"/>
  <c r="B216" i="61"/>
  <c r="B214" i="61"/>
  <c r="B213" i="61"/>
  <c r="B211" i="61"/>
  <c r="B210" i="61"/>
  <c r="B208" i="61"/>
  <c r="B207" i="61"/>
  <c r="B205" i="61"/>
  <c r="B204" i="61"/>
  <c r="B202" i="61"/>
  <c r="B201" i="61"/>
  <c r="B193" i="61"/>
  <c r="B192" i="61"/>
  <c r="B190" i="61"/>
  <c r="B189" i="61"/>
  <c r="B187" i="61"/>
  <c r="B186" i="61"/>
  <c r="B184" i="61"/>
  <c r="B183" i="61"/>
  <c r="B181" i="61"/>
  <c r="B180" i="61"/>
  <c r="B178" i="61"/>
  <c r="B177" i="61"/>
  <c r="B175" i="61"/>
  <c r="B174" i="61"/>
  <c r="B172" i="61"/>
  <c r="B171" i="61"/>
  <c r="B169" i="61"/>
  <c r="B168" i="61"/>
  <c r="B166" i="61"/>
  <c r="B165" i="61"/>
  <c r="B163" i="61"/>
  <c r="B162" i="61"/>
  <c r="B160" i="61"/>
  <c r="B159" i="61"/>
  <c r="B154" i="61"/>
  <c r="B153" i="61"/>
  <c r="B151" i="61"/>
  <c r="B150" i="61"/>
  <c r="B148" i="61"/>
  <c r="B147" i="61"/>
  <c r="B145" i="61"/>
  <c r="B144" i="61"/>
  <c r="B142" i="61"/>
  <c r="B141" i="61"/>
  <c r="B139" i="61"/>
  <c r="B138" i="61"/>
  <c r="B136" i="61"/>
  <c r="B135" i="61"/>
  <c r="B133" i="61"/>
  <c r="B132" i="61"/>
  <c r="B130" i="61"/>
  <c r="B129" i="61"/>
  <c r="B127" i="61"/>
  <c r="B126" i="61"/>
  <c r="B124" i="61"/>
  <c r="B123" i="61"/>
  <c r="B121" i="61"/>
  <c r="B120" i="61"/>
  <c r="B118" i="61"/>
  <c r="B117" i="61"/>
  <c r="B115" i="61"/>
  <c r="B114" i="61"/>
  <c r="B112" i="61"/>
  <c r="B111" i="61"/>
  <c r="B103" i="61"/>
  <c r="B102" i="61"/>
  <c r="B100" i="61"/>
  <c r="B99" i="61"/>
  <c r="B97" i="61"/>
  <c r="B96" i="61"/>
  <c r="B94" i="61"/>
  <c r="B93" i="61"/>
  <c r="B91" i="61"/>
  <c r="B90" i="61"/>
  <c r="B88" i="61"/>
  <c r="B87" i="61"/>
  <c r="B349" i="61"/>
  <c r="B348" i="61"/>
  <c r="B346" i="61"/>
  <c r="B345" i="61"/>
  <c r="B343" i="61"/>
  <c r="B342" i="61"/>
  <c r="B340" i="61"/>
  <c r="B339" i="61"/>
  <c r="B337" i="61"/>
  <c r="B336" i="61"/>
  <c r="B334" i="61"/>
  <c r="B333" i="61"/>
  <c r="B331" i="61"/>
  <c r="B330" i="61"/>
  <c r="B328" i="61"/>
  <c r="B327" i="61"/>
  <c r="B325" i="61"/>
  <c r="B324" i="61"/>
  <c r="B322" i="61"/>
  <c r="B321" i="61"/>
  <c r="B319" i="61"/>
  <c r="B318" i="61"/>
  <c r="B316" i="61"/>
  <c r="B315" i="61"/>
  <c r="B313" i="61"/>
  <c r="B312" i="61"/>
  <c r="B310" i="61"/>
  <c r="B309" i="61"/>
  <c r="B307" i="61"/>
  <c r="B306" i="61"/>
  <c r="B304" i="61"/>
  <c r="B303" i="61"/>
  <c r="B301" i="61"/>
  <c r="B300" i="61"/>
  <c r="B298" i="61"/>
  <c r="B297" i="61"/>
  <c r="B295" i="61"/>
  <c r="B294" i="61"/>
  <c r="B292" i="61"/>
  <c r="B291" i="61"/>
  <c r="B289" i="61"/>
  <c r="B288" i="61"/>
  <c r="B286" i="61"/>
  <c r="B285" i="61"/>
  <c r="B283" i="61"/>
  <c r="B282" i="61"/>
  <c r="B280" i="61"/>
  <c r="B279" i="61"/>
  <c r="B37" i="61"/>
  <c r="B36" i="61"/>
  <c r="B34" i="61"/>
  <c r="B33" i="61"/>
  <c r="B31" i="61"/>
  <c r="B30" i="61"/>
  <c r="B28" i="61"/>
  <c r="B27" i="61"/>
  <c r="B25" i="61"/>
  <c r="B24" i="61"/>
  <c r="B22" i="61"/>
  <c r="B21" i="61"/>
  <c r="B19" i="61"/>
  <c r="B18" i="61"/>
  <c r="B16" i="61"/>
  <c r="B15" i="61"/>
  <c r="B13" i="61"/>
  <c r="B12" i="61"/>
  <c r="B10" i="61"/>
  <c r="B9" i="61"/>
  <c r="B277" i="61"/>
  <c r="B276" i="61"/>
  <c r="B274" i="61"/>
  <c r="B273" i="61"/>
  <c r="B271" i="61"/>
  <c r="B270" i="61"/>
  <c r="B268" i="61"/>
  <c r="B267" i="61"/>
  <c r="B253" i="61"/>
  <c r="B252" i="61"/>
  <c r="B250" i="61"/>
  <c r="B249" i="61"/>
  <c r="B199" i="61"/>
  <c r="B198" i="61"/>
  <c r="B196" i="61"/>
  <c r="B195" i="61"/>
  <c r="B109" i="61"/>
  <c r="B108" i="61"/>
  <c r="B106" i="61"/>
  <c r="B105" i="61"/>
  <c r="B85" i="61"/>
  <c r="B84" i="61"/>
  <c r="B82" i="61"/>
  <c r="B81" i="61"/>
  <c r="B67" i="61"/>
  <c r="B66" i="61"/>
  <c r="B64" i="61"/>
  <c r="B63" i="61"/>
  <c r="B49" i="61"/>
  <c r="B48" i="61"/>
  <c r="B46" i="61"/>
  <c r="B45" i="61"/>
  <c r="B43" i="61"/>
  <c r="B42" i="61"/>
  <c r="B40" i="61"/>
  <c r="B39" i="61"/>
  <c r="B7" i="61"/>
  <c r="B6" i="61"/>
  <c r="B4" i="61"/>
  <c r="B3" i="61"/>
  <c r="B4" i="60"/>
  <c r="L2" i="60"/>
  <c r="B5" i="60"/>
  <c r="B6" i="60"/>
  <c r="B7" i="60"/>
  <c r="B8" i="60"/>
  <c r="B9" i="60"/>
  <c r="B10" i="60"/>
  <c r="B11" i="60"/>
  <c r="B12" i="60"/>
  <c r="B13" i="60"/>
  <c r="B14" i="60"/>
  <c r="B15" i="60"/>
  <c r="B16" i="60"/>
  <c r="B17" i="60"/>
  <c r="B18" i="60"/>
  <c r="B19" i="60"/>
  <c r="B20" i="60"/>
  <c r="B21" i="60"/>
  <c r="B22" i="60"/>
  <c r="B28" i="60"/>
  <c r="B29" i="60"/>
  <c r="B30" i="60"/>
  <c r="B31" i="60"/>
  <c r="B32" i="60"/>
  <c r="B33" i="60"/>
  <c r="B34" i="60"/>
  <c r="B35" i="60"/>
  <c r="B36" i="60"/>
  <c r="B37" i="60"/>
  <c r="B38" i="60"/>
  <c r="B39" i="60"/>
  <c r="B40" i="60"/>
  <c r="B41" i="60"/>
  <c r="B42" i="60"/>
  <c r="B43" i="60"/>
  <c r="B44" i="60"/>
  <c r="B45" i="60"/>
  <c r="B46" i="60"/>
  <c r="B47" i="60"/>
  <c r="B48" i="60"/>
  <c r="B49" i="60"/>
  <c r="B50" i="60"/>
  <c r="B51" i="60"/>
  <c r="B52" i="60"/>
  <c r="B53" i="60"/>
  <c r="B54" i="60"/>
  <c r="B55" i="60"/>
  <c r="B56" i="60"/>
  <c r="B57" i="60"/>
  <c r="B58" i="60"/>
  <c r="B59" i="60"/>
  <c r="B60" i="60"/>
  <c r="B61" i="60"/>
  <c r="B62" i="60"/>
  <c r="B63" i="60"/>
  <c r="B64" i="60"/>
  <c r="B65" i="60"/>
  <c r="B66" i="60"/>
  <c r="B67" i="60"/>
  <c r="B68" i="60"/>
  <c r="B69" i="60"/>
  <c r="B70" i="60"/>
  <c r="B71" i="60"/>
  <c r="B72" i="60"/>
  <c r="B3" i="60"/>
  <c r="B4" i="73"/>
  <c r="L2" i="73"/>
  <c r="G2" i="73" s="1"/>
  <c r="B5" i="73"/>
  <c r="B6" i="73"/>
  <c r="B7" i="73"/>
  <c r="B8" i="73"/>
  <c r="B9" i="73"/>
  <c r="B10" i="73"/>
  <c r="B11" i="73"/>
  <c r="B12" i="73"/>
  <c r="B13" i="73"/>
  <c r="B14" i="73"/>
  <c r="B15" i="73"/>
  <c r="B16" i="73"/>
  <c r="B17" i="73"/>
  <c r="B18" i="73"/>
  <c r="B19" i="73"/>
  <c r="B20" i="73"/>
  <c r="B3" i="73"/>
  <c r="B199" i="64"/>
  <c r="B196" i="64"/>
  <c r="B193" i="64"/>
  <c r="B190" i="64"/>
  <c r="B187" i="64"/>
  <c r="B184" i="64"/>
  <c r="B181" i="64"/>
  <c r="B178" i="64"/>
  <c r="B175" i="64"/>
  <c r="B172" i="64"/>
  <c r="B169" i="64"/>
  <c r="B166" i="64"/>
  <c r="B163" i="64"/>
  <c r="B160" i="64"/>
  <c r="B157" i="64"/>
  <c r="B154" i="64"/>
  <c r="B151" i="64"/>
  <c r="B148" i="64"/>
  <c r="B145" i="64"/>
  <c r="B142" i="64"/>
  <c r="B139" i="64"/>
  <c r="B136" i="64"/>
  <c r="B133" i="64"/>
  <c r="B130" i="64"/>
  <c r="B127" i="64"/>
  <c r="B124" i="64"/>
  <c r="B121" i="64"/>
  <c r="B118" i="64"/>
  <c r="B115" i="64"/>
  <c r="B112" i="64"/>
  <c r="B109" i="64"/>
  <c r="B106" i="64"/>
  <c r="B103" i="64"/>
  <c r="B100" i="64"/>
  <c r="B97" i="64"/>
  <c r="B94" i="64"/>
  <c r="B91" i="64"/>
  <c r="B88" i="64"/>
  <c r="B85" i="64"/>
  <c r="B82" i="64"/>
  <c r="B79" i="64"/>
  <c r="B76" i="64"/>
  <c r="B73" i="64"/>
  <c r="B70" i="64"/>
  <c r="B67" i="64"/>
  <c r="B64" i="64"/>
  <c r="B61" i="64"/>
  <c r="B58" i="64"/>
  <c r="B55" i="64"/>
  <c r="B52" i="64"/>
  <c r="B49" i="64"/>
  <c r="B46" i="64"/>
  <c r="B43" i="64"/>
  <c r="B40" i="64"/>
  <c r="B37" i="64"/>
  <c r="B34" i="64"/>
  <c r="B31" i="64"/>
  <c r="B28" i="64"/>
  <c r="B25" i="64"/>
  <c r="B22" i="64"/>
  <c r="B19" i="64"/>
  <c r="B16" i="64"/>
  <c r="B13" i="64"/>
  <c r="B10" i="64"/>
  <c r="B7" i="64"/>
  <c r="E10" i="78"/>
  <c r="G10" i="78" s="1"/>
  <c r="D51" i="78"/>
  <c r="E39" i="78"/>
  <c r="D8" i="78"/>
  <c r="E7" i="78"/>
  <c r="D7" i="78"/>
  <c r="C5" i="78"/>
  <c r="E2" i="78"/>
  <c r="D1" i="78"/>
  <c r="L12" i="78"/>
  <c r="O11" i="78"/>
  <c r="N11" i="78"/>
  <c r="M10" i="78"/>
  <c r="L10" i="78"/>
  <c r="Q16" i="28"/>
  <c r="P16" i="28" s="1"/>
  <c r="E8" i="28"/>
  <c r="F7" i="28"/>
  <c r="E7" i="28"/>
  <c r="D6" i="28"/>
  <c r="F3" i="28"/>
  <c r="E2" i="28"/>
  <c r="K5" i="20"/>
  <c r="H5" i="20"/>
  <c r="I4" i="20"/>
  <c r="I3" i="20"/>
  <c r="H2" i="20"/>
  <c r="I9" i="68"/>
  <c r="J8" i="68"/>
  <c r="H8" i="68"/>
  <c r="I5" i="68"/>
  <c r="I3" i="68"/>
  <c r="H2" i="68"/>
  <c r="G9" i="67"/>
  <c r="H8" i="67"/>
  <c r="F8" i="67"/>
  <c r="G5" i="67"/>
  <c r="G3" i="67"/>
  <c r="F2" i="67"/>
  <c r="B157" i="61"/>
  <c r="B156" i="61"/>
  <c r="D42" i="78"/>
  <c r="D38" i="78"/>
  <c r="E51" i="78"/>
  <c r="E43" i="78"/>
  <c r="E48" i="78"/>
  <c r="F31" i="28"/>
  <c r="BD9" i="20"/>
  <c r="BF9" i="20"/>
  <c r="BC9" i="20"/>
  <c r="U2" i="62" l="1"/>
  <c r="I2" i="62"/>
  <c r="F2" i="65"/>
  <c r="F45" i="65" s="1"/>
  <c r="W2" i="65"/>
  <c r="X2" i="62"/>
  <c r="O10" i="78"/>
  <c r="I2" i="65"/>
  <c r="I33" i="65" s="1"/>
  <c r="J10" i="65"/>
  <c r="J37" i="65"/>
  <c r="K2" i="62"/>
  <c r="H2" i="62"/>
  <c r="H8" i="62" s="1"/>
  <c r="G2" i="65"/>
  <c r="G14" i="65" s="1"/>
  <c r="V2" i="65"/>
  <c r="V2" i="62"/>
  <c r="F2" i="62"/>
  <c r="F7" i="62" s="1"/>
  <c r="E33" i="78"/>
  <c r="D33" i="78" s="1"/>
  <c r="G2" i="62"/>
  <c r="H2" i="65"/>
  <c r="H39" i="65" s="1"/>
  <c r="J15" i="65"/>
  <c r="Q15" i="65" s="1"/>
  <c r="J2" i="62"/>
  <c r="J6" i="62" s="1"/>
  <c r="D10" i="78"/>
  <c r="F10" i="78" s="1"/>
  <c r="X2" i="65"/>
  <c r="U2" i="73"/>
  <c r="K2" i="65"/>
  <c r="S2" i="65" s="1"/>
  <c r="W2" i="73"/>
  <c r="G14" i="73"/>
  <c r="G10" i="73"/>
  <c r="G6" i="73"/>
  <c r="U2" i="60"/>
  <c r="K2" i="60"/>
  <c r="S2" i="60" s="1"/>
  <c r="J2" i="60"/>
  <c r="J61" i="60" s="1"/>
  <c r="W2" i="60"/>
  <c r="J11" i="65"/>
  <c r="J7" i="65"/>
  <c r="I7" i="65"/>
  <c r="J4" i="65"/>
  <c r="U2" i="64"/>
  <c r="H2" i="64"/>
  <c r="H53" i="64" s="1"/>
  <c r="W2" i="64"/>
  <c r="F2" i="64"/>
  <c r="F113" i="64" s="1"/>
  <c r="J2" i="64"/>
  <c r="J125" i="64" s="1"/>
  <c r="K2" i="64"/>
  <c r="S2" i="64" s="1"/>
  <c r="G2" i="64"/>
  <c r="G138" i="64" s="1"/>
  <c r="X2" i="64"/>
  <c r="I2" i="64"/>
  <c r="I91" i="64" s="1"/>
  <c r="J44" i="65"/>
  <c r="J42" i="65"/>
  <c r="J41" i="65"/>
  <c r="J12" i="65"/>
  <c r="J8" i="65"/>
  <c r="J34" i="65"/>
  <c r="J40" i="65"/>
  <c r="J32" i="65"/>
  <c r="I8" i="62"/>
  <c r="J36" i="65"/>
  <c r="J13" i="65"/>
  <c r="J14" i="65"/>
  <c r="J9" i="65"/>
  <c r="J46" i="65"/>
  <c r="J20" i="65"/>
  <c r="F26" i="65"/>
  <c r="F29" i="65"/>
  <c r="I28" i="65"/>
  <c r="J5" i="65"/>
  <c r="I29" i="65"/>
  <c r="J33" i="65"/>
  <c r="J45" i="65"/>
  <c r="F28" i="65"/>
  <c r="G3" i="73"/>
  <c r="F19" i="65"/>
  <c r="F13" i="65"/>
  <c r="F127" i="64"/>
  <c r="J30" i="65"/>
  <c r="I17" i="65"/>
  <c r="J18" i="65"/>
  <c r="I41" i="65"/>
  <c r="I39" i="65"/>
  <c r="J39" i="65"/>
  <c r="J35" i="65"/>
  <c r="H89" i="64"/>
  <c r="H173" i="64"/>
  <c r="F10" i="65"/>
  <c r="G18" i="73"/>
  <c r="F31" i="64"/>
  <c r="I13" i="62"/>
  <c r="I18" i="65"/>
  <c r="I5" i="65"/>
  <c r="I27" i="65"/>
  <c r="J27" i="65"/>
  <c r="F27" i="65"/>
  <c r="I23" i="65"/>
  <c r="J23" i="65"/>
  <c r="I15" i="65"/>
  <c r="H33" i="64"/>
  <c r="I11" i="62"/>
  <c r="G11" i="62"/>
  <c r="H113" i="64"/>
  <c r="H125" i="64"/>
  <c r="F167" i="64"/>
  <c r="H91" i="64"/>
  <c r="G5" i="73"/>
  <c r="F13" i="62"/>
  <c r="H153" i="64"/>
  <c r="H67" i="64"/>
  <c r="J26" i="65"/>
  <c r="I36" i="65"/>
  <c r="J25" i="65"/>
  <c r="J43" i="65"/>
  <c r="J38" i="65"/>
  <c r="I21" i="65"/>
  <c r="H31" i="65"/>
  <c r="Q2" i="65"/>
  <c r="I30" i="65"/>
  <c r="I16" i="65"/>
  <c r="I12" i="65"/>
  <c r="I34" i="65"/>
  <c r="Q34" i="65" s="1"/>
  <c r="I13" i="65"/>
  <c r="I32" i="65"/>
  <c r="I20" i="65"/>
  <c r="I8" i="65"/>
  <c r="Q8" i="65" s="1"/>
  <c r="I40" i="65"/>
  <c r="I38" i="65"/>
  <c r="I42" i="65"/>
  <c r="G6" i="62"/>
  <c r="G19" i="73"/>
  <c r="I45" i="65"/>
  <c r="I37" i="65"/>
  <c r="Q37" i="65" s="1"/>
  <c r="I25" i="65"/>
  <c r="J21" i="65"/>
  <c r="H5" i="65"/>
  <c r="I6" i="62"/>
  <c r="I12" i="62"/>
  <c r="J121" i="64"/>
  <c r="J193" i="64"/>
  <c r="G16" i="73"/>
  <c r="F2" i="73"/>
  <c r="F6" i="73" s="1"/>
  <c r="X2" i="73"/>
  <c r="J2" i="73"/>
  <c r="J12" i="73" s="1"/>
  <c r="H2" i="73"/>
  <c r="O2" i="73" s="1"/>
  <c r="K2" i="73"/>
  <c r="S2" i="73" s="1"/>
  <c r="V2" i="73"/>
  <c r="I2" i="73"/>
  <c r="I12" i="73" s="1"/>
  <c r="J22" i="60"/>
  <c r="J29" i="65"/>
  <c r="H25" i="65"/>
  <c r="H21" i="65"/>
  <c r="H17" i="65"/>
  <c r="I9" i="62"/>
  <c r="F29" i="64"/>
  <c r="H7" i="62"/>
  <c r="H32" i="65"/>
  <c r="H14" i="65"/>
  <c r="H5" i="64"/>
  <c r="H20" i="64"/>
  <c r="V12" i="1"/>
  <c r="V14" i="1"/>
  <c r="V16" i="1"/>
  <c r="S2" i="62"/>
  <c r="I4" i="62"/>
  <c r="I10" i="62"/>
  <c r="I14" i="62"/>
  <c r="I5" i="62"/>
  <c r="I3" i="62"/>
  <c r="F20" i="65"/>
  <c r="F36" i="65"/>
  <c r="F42" i="65"/>
  <c r="F11" i="65"/>
  <c r="G36" i="64"/>
  <c r="G30" i="64"/>
  <c r="G84" i="64"/>
  <c r="G144" i="64"/>
  <c r="G97" i="64"/>
  <c r="G114" i="64"/>
  <c r="G64" i="64"/>
  <c r="G196" i="64"/>
  <c r="G45" i="64"/>
  <c r="G133" i="64"/>
  <c r="G13" i="64"/>
  <c r="G177" i="64"/>
  <c r="G74" i="64"/>
  <c r="G198" i="64"/>
  <c r="G93" i="64"/>
  <c r="G43" i="64"/>
  <c r="G139" i="64"/>
  <c r="G83" i="64"/>
  <c r="G86" i="64"/>
  <c r="G110" i="64"/>
  <c r="G108" i="64"/>
  <c r="G48" i="64"/>
  <c r="G153" i="64"/>
  <c r="G147" i="64"/>
  <c r="G100" i="64"/>
  <c r="G168" i="64"/>
  <c r="G31" i="64"/>
  <c r="G161" i="64"/>
  <c r="I7" i="62"/>
  <c r="J5" i="60"/>
  <c r="J45" i="60"/>
  <c r="J63" i="60"/>
  <c r="J67" i="60"/>
  <c r="R2" i="60"/>
  <c r="J56" i="60"/>
  <c r="J13" i="60"/>
  <c r="J40" i="60"/>
  <c r="J68" i="60"/>
  <c r="J21" i="60"/>
  <c r="J37" i="60"/>
  <c r="J6" i="60"/>
  <c r="J23" i="60"/>
  <c r="G6" i="64"/>
  <c r="G151" i="64"/>
  <c r="G182" i="64"/>
  <c r="G8" i="62"/>
  <c r="G13" i="62"/>
  <c r="H51" i="64"/>
  <c r="H184" i="64"/>
  <c r="H102" i="64"/>
  <c r="H65" i="64"/>
  <c r="H12" i="64"/>
  <c r="H66" i="64"/>
  <c r="H162" i="64"/>
  <c r="H130" i="64"/>
  <c r="H197" i="64"/>
  <c r="H189" i="64"/>
  <c r="H40" i="64"/>
  <c r="H78" i="64"/>
  <c r="H186" i="64"/>
  <c r="H84" i="64"/>
  <c r="H124" i="64"/>
  <c r="H76" i="64"/>
  <c r="H177" i="64"/>
  <c r="H97" i="64"/>
  <c r="H25" i="64"/>
  <c r="H90" i="64"/>
  <c r="H60" i="64"/>
  <c r="H199" i="64"/>
  <c r="H73" i="64"/>
  <c r="H15" i="64"/>
  <c r="H103" i="64"/>
  <c r="H182" i="64"/>
  <c r="H88" i="64"/>
  <c r="G79" i="64"/>
  <c r="H2" i="60"/>
  <c r="I2" i="60"/>
  <c r="V2" i="60"/>
  <c r="F2" i="60"/>
  <c r="F69" i="60" s="1"/>
  <c r="G140" i="64"/>
  <c r="G164" i="64"/>
  <c r="H16" i="28"/>
  <c r="J16" i="28"/>
  <c r="E16" i="28"/>
  <c r="K2" i="63"/>
  <c r="S2" i="63" s="1"/>
  <c r="U2" i="63"/>
  <c r="X2" i="63"/>
  <c r="F2" i="63"/>
  <c r="F148" i="63" s="1"/>
  <c r="J2" i="63"/>
  <c r="J180" i="63" s="1"/>
  <c r="W2" i="63"/>
  <c r="I14" i="68"/>
  <c r="E14" i="68"/>
  <c r="G101" i="64"/>
  <c r="G125" i="64"/>
  <c r="G149" i="64"/>
  <c r="H74" i="64"/>
  <c r="H70" i="64"/>
  <c r="H48" i="64"/>
  <c r="G2" i="60"/>
  <c r="G38" i="60" s="1"/>
  <c r="X2" i="60"/>
  <c r="H157" i="64"/>
  <c r="H28" i="64"/>
  <c r="H133" i="64"/>
  <c r="H20" i="65"/>
  <c r="H13" i="65"/>
  <c r="H37" i="65"/>
  <c r="H9" i="65"/>
  <c r="H19" i="65"/>
  <c r="H34" i="65"/>
  <c r="H29" i="65"/>
  <c r="P29" i="65" s="1"/>
  <c r="H6" i="65"/>
  <c r="G13" i="65"/>
  <c r="I44" i="65"/>
  <c r="Q44" i="65" s="1"/>
  <c r="I10" i="65"/>
  <c r="I43" i="65"/>
  <c r="I46" i="65"/>
  <c r="Q46" i="65" s="1"/>
  <c r="I35" i="65"/>
  <c r="I9" i="65"/>
  <c r="Q9" i="65" s="1"/>
  <c r="I26" i="65"/>
  <c r="G11" i="64"/>
  <c r="H14" i="64"/>
  <c r="I17" i="64"/>
  <c r="H26" i="64"/>
  <c r="I29" i="64"/>
  <c r="F32" i="64"/>
  <c r="G35" i="64"/>
  <c r="H38" i="64"/>
  <c r="I41" i="64"/>
  <c r="F44" i="64"/>
  <c r="H50" i="64"/>
  <c r="I53" i="64"/>
  <c r="G59" i="64"/>
  <c r="H62" i="64"/>
  <c r="I65" i="64"/>
  <c r="I77" i="64"/>
  <c r="I89" i="64"/>
  <c r="P89" i="64" s="1"/>
  <c r="G95" i="64"/>
  <c r="G98" i="64"/>
  <c r="H110" i="64"/>
  <c r="I110" i="64"/>
  <c r="G119" i="64"/>
  <c r="H122" i="64"/>
  <c r="I125" i="64"/>
  <c r="F128" i="64"/>
  <c r="G131" i="64"/>
  <c r="H134" i="64"/>
  <c r="I137" i="64"/>
  <c r="F140" i="64"/>
  <c r="G143" i="64"/>
  <c r="H146" i="64"/>
  <c r="I149" i="64"/>
  <c r="F152" i="64"/>
  <c r="G155" i="64"/>
  <c r="H158" i="64"/>
  <c r="I161" i="64"/>
  <c r="F164" i="64"/>
  <c r="G167" i="64"/>
  <c r="H170" i="64"/>
  <c r="G170" i="64"/>
  <c r="I173" i="64"/>
  <c r="G179" i="64"/>
  <c r="I185" i="64"/>
  <c r="G191" i="64"/>
  <c r="H194" i="64"/>
  <c r="BH73" i="20"/>
  <c r="BI73" i="20"/>
  <c r="BH56" i="20"/>
  <c r="BH14" i="20"/>
  <c r="BH12" i="20"/>
  <c r="BH71" i="20"/>
  <c r="D39" i="78"/>
  <c r="E44" i="78"/>
  <c r="N10" i="78"/>
  <c r="I10" i="78"/>
  <c r="D48" i="78"/>
  <c r="D49" i="78"/>
  <c r="H10" i="78"/>
  <c r="D44" i="78"/>
  <c r="D37" i="78"/>
  <c r="BH26" i="20"/>
  <c r="BI12" i="20"/>
  <c r="BI14" i="20"/>
  <c r="BI15" i="20"/>
  <c r="BI16" i="20"/>
  <c r="BI17" i="20"/>
  <c r="BI28" i="20"/>
  <c r="BI33" i="20"/>
  <c r="BH38" i="20"/>
  <c r="BI39" i="20"/>
  <c r="BI51" i="20"/>
  <c r="BH54" i="20"/>
  <c r="BH55" i="20"/>
  <c r="BI63" i="20"/>
  <c r="BI64" i="20"/>
  <c r="BI65" i="20"/>
  <c r="BI66" i="20"/>
  <c r="BI67" i="20"/>
  <c r="BH70" i="20"/>
  <c r="BH51" i="20"/>
  <c r="BI45" i="20"/>
  <c r="BI18" i="20"/>
  <c r="BI27" i="20"/>
  <c r="BI32" i="20"/>
  <c r="BI38" i="20"/>
  <c r="BI47" i="20"/>
  <c r="BH49" i="20"/>
  <c r="BI55" i="20"/>
  <c r="BI56" i="20"/>
  <c r="BH59" i="20"/>
  <c r="BH60" i="20"/>
  <c r="BI50" i="20"/>
  <c r="BH52" i="20"/>
  <c r="BI53" i="20"/>
  <c r="BI58" i="20"/>
  <c r="BI59" i="20"/>
  <c r="BI60" i="20"/>
  <c r="BI69" i="20"/>
  <c r="BI70" i="20"/>
  <c r="BH72" i="20"/>
  <c r="BH58" i="20"/>
  <c r="BH48" i="20"/>
  <c r="BI34" i="20"/>
  <c r="BH17" i="20"/>
  <c r="BH18" i="20"/>
  <c r="BI36" i="20"/>
  <c r="BH46" i="20"/>
  <c r="BI48" i="20"/>
  <c r="BH64" i="20"/>
  <c r="BH65" i="20"/>
  <c r="BH69" i="20"/>
  <c r="BI71" i="20"/>
  <c r="BI72" i="20"/>
  <c r="E38" i="78"/>
  <c r="E45" i="78"/>
  <c r="BE9" i="20"/>
  <c r="H2" i="61"/>
  <c r="H275" i="61" s="1"/>
  <c r="V2" i="61"/>
  <c r="X2" i="61"/>
  <c r="I2" i="61"/>
  <c r="I266" i="61" s="1"/>
  <c r="G2" i="61"/>
  <c r="G38" i="61" s="1"/>
  <c r="K2" i="61"/>
  <c r="S2" i="61" s="1"/>
  <c r="J2" i="61"/>
  <c r="J95" i="61" s="1"/>
  <c r="W2" i="61"/>
  <c r="U2" i="61"/>
  <c r="F2" i="61"/>
  <c r="F50" i="61" s="1"/>
  <c r="J14" i="64"/>
  <c r="G14" i="64"/>
  <c r="I14" i="64"/>
  <c r="I26" i="64"/>
  <c r="F26" i="64"/>
  <c r="I50" i="64"/>
  <c r="J50" i="64"/>
  <c r="G62" i="64"/>
  <c r="G122" i="64"/>
  <c r="I122" i="64"/>
  <c r="G158" i="64"/>
  <c r="I158" i="64"/>
  <c r="J28" i="65"/>
  <c r="J22" i="65"/>
  <c r="J123" i="64"/>
  <c r="J47" i="64"/>
  <c r="F9" i="64"/>
  <c r="F190" i="64"/>
  <c r="F5" i="62"/>
  <c r="F46" i="65"/>
  <c r="F39" i="65"/>
  <c r="F7" i="65"/>
  <c r="F54" i="64"/>
  <c r="F120" i="64"/>
  <c r="F32" i="65"/>
  <c r="F6" i="64"/>
  <c r="F40" i="65"/>
  <c r="F136" i="64"/>
  <c r="J10" i="64"/>
  <c r="J42" i="64"/>
  <c r="J131" i="64"/>
  <c r="G12" i="73"/>
  <c r="G13" i="73"/>
  <c r="F187" i="64"/>
  <c r="F4" i="62"/>
  <c r="F33" i="65"/>
  <c r="F25" i="65"/>
  <c r="G14" i="62"/>
  <c r="G9" i="62"/>
  <c r="J5" i="64"/>
  <c r="F95" i="64"/>
  <c r="J31" i="65"/>
  <c r="J141" i="64"/>
  <c r="J17" i="65"/>
  <c r="Q17" i="65" s="1"/>
  <c r="J195" i="64"/>
  <c r="J3" i="65"/>
  <c r="J58" i="64"/>
  <c r="J149" i="64"/>
  <c r="J176" i="64"/>
  <c r="J189" i="64"/>
  <c r="J67" i="64"/>
  <c r="J61" i="64"/>
  <c r="J20" i="64"/>
  <c r="J154" i="64"/>
  <c r="J102" i="64"/>
  <c r="J143" i="64"/>
  <c r="J25" i="64"/>
  <c r="J112" i="64"/>
  <c r="J55" i="64"/>
  <c r="J19" i="65"/>
  <c r="J24" i="65"/>
  <c r="J39" i="64"/>
  <c r="J196" i="64"/>
  <c r="J16" i="65"/>
  <c r="J84" i="64"/>
  <c r="J41" i="64"/>
  <c r="J69" i="64"/>
  <c r="J105" i="64"/>
  <c r="J6" i="65"/>
  <c r="G20" i="73"/>
  <c r="G4" i="73"/>
  <c r="F19" i="64"/>
  <c r="F10" i="62"/>
  <c r="F4" i="65"/>
  <c r="F37" i="65"/>
  <c r="G5" i="62"/>
  <c r="G4" i="62"/>
  <c r="G12" i="62"/>
  <c r="F30" i="64"/>
  <c r="J164" i="64"/>
  <c r="G9" i="73"/>
  <c r="F171" i="64"/>
  <c r="F18" i="65"/>
  <c r="F5" i="65"/>
  <c r="F21" i="65"/>
  <c r="F129" i="63"/>
  <c r="G3" i="62"/>
  <c r="G7" i="62"/>
  <c r="G10" i="62"/>
  <c r="BI30" i="20"/>
  <c r="BI52" i="20"/>
  <c r="BH53" i="20"/>
  <c r="J10" i="60"/>
  <c r="J12" i="60"/>
  <c r="J57" i="60"/>
  <c r="J62" i="60"/>
  <c r="J43" i="60"/>
  <c r="J65" i="60"/>
  <c r="J39" i="60"/>
  <c r="J54" i="60"/>
  <c r="J18" i="60"/>
  <c r="J26" i="60"/>
  <c r="J3" i="60"/>
  <c r="J52" i="60"/>
  <c r="J25" i="60"/>
  <c r="J34" i="60"/>
  <c r="J44" i="60"/>
  <c r="J47" i="60"/>
  <c r="J60" i="60"/>
  <c r="J27" i="60"/>
  <c r="J49" i="60"/>
  <c r="J55" i="60"/>
  <c r="J30" i="60"/>
  <c r="J9" i="60"/>
  <c r="J17" i="60"/>
  <c r="J42" i="60"/>
  <c r="J33" i="60"/>
  <c r="J53" i="60"/>
  <c r="J46" i="60"/>
  <c r="J15" i="60"/>
  <c r="J7" i="60"/>
  <c r="J32" i="60"/>
  <c r="J4" i="60"/>
  <c r="J19" i="60"/>
  <c r="J16" i="60"/>
  <c r="J48" i="60"/>
  <c r="J35" i="60"/>
  <c r="J8" i="60"/>
  <c r="J51" i="60"/>
  <c r="J36" i="60"/>
  <c r="J41" i="60"/>
  <c r="J24" i="60"/>
  <c r="J50" i="60"/>
  <c r="J38" i="60"/>
  <c r="J29" i="60"/>
  <c r="J71" i="60"/>
  <c r="J58" i="60"/>
  <c r="J20" i="60"/>
  <c r="J66" i="60"/>
  <c r="J72" i="60"/>
  <c r="J69" i="60"/>
  <c r="J31" i="60"/>
  <c r="J28" i="60"/>
  <c r="J11" i="60"/>
  <c r="J64" i="60"/>
  <c r="Q2" i="60"/>
  <c r="I177" i="64"/>
  <c r="I76" i="64"/>
  <c r="I23" i="64"/>
  <c r="I96" i="64"/>
  <c r="I68" i="64"/>
  <c r="I44" i="64"/>
  <c r="I88" i="64"/>
  <c r="I135" i="64"/>
  <c r="I59" i="64"/>
  <c r="I58" i="64"/>
  <c r="I167" i="64"/>
  <c r="I63" i="64"/>
  <c r="I119" i="64"/>
  <c r="I45" i="64"/>
  <c r="I152" i="64"/>
  <c r="Q2" i="64"/>
  <c r="BI35" i="20"/>
  <c r="BH15" i="20"/>
  <c r="BI21" i="20"/>
  <c r="G115" i="64"/>
  <c r="I115" i="64"/>
  <c r="I163" i="64"/>
  <c r="I175" i="64"/>
  <c r="H27" i="65"/>
  <c r="H40" i="65"/>
  <c r="H41" i="65"/>
  <c r="H44" i="65"/>
  <c r="H42" i="65"/>
  <c r="H15" i="65"/>
  <c r="H22" i="65"/>
  <c r="H18" i="65"/>
  <c r="P18" i="65" s="1"/>
  <c r="H35" i="65"/>
  <c r="H30" i="65"/>
  <c r="H16" i="65"/>
  <c r="H46" i="65"/>
  <c r="G30" i="65"/>
  <c r="G25" i="65"/>
  <c r="G22" i="65"/>
  <c r="G7" i="73"/>
  <c r="G15" i="73"/>
  <c r="G8" i="73"/>
  <c r="G11" i="73"/>
  <c r="G17" i="73"/>
  <c r="BH13" i="20"/>
  <c r="BI26" i="20"/>
  <c r="E42" i="78"/>
  <c r="BI37" i="20"/>
  <c r="BI46" i="20"/>
  <c r="BI49" i="20"/>
  <c r="BH50" i="20"/>
  <c r="G28" i="64"/>
  <c r="H52" i="64"/>
  <c r="F124" i="64"/>
  <c r="G136" i="64"/>
  <c r="H196" i="64"/>
  <c r="F268" i="61"/>
  <c r="E37" i="78"/>
  <c r="BI31" i="20"/>
  <c r="BH16" i="20"/>
  <c r="BH27" i="20"/>
  <c r="BH47" i="20"/>
  <c r="BI54" i="20"/>
  <c r="H172" i="64"/>
  <c r="H174" i="64"/>
  <c r="H18" i="64"/>
  <c r="N2" i="64"/>
  <c r="BH63" i="20"/>
  <c r="BH67" i="20"/>
  <c r="U2" i="65"/>
  <c r="E47" i="78"/>
  <c r="D50" i="78"/>
  <c r="BH21" i="20"/>
  <c r="BH32" i="20"/>
  <c r="BH66" i="20"/>
  <c r="H46" i="64"/>
  <c r="G118" i="64"/>
  <c r="G38" i="65"/>
  <c r="G105" i="64"/>
  <c r="F3" i="62"/>
  <c r="F68" i="61"/>
  <c r="G44" i="64"/>
  <c r="H265" i="61"/>
  <c r="F24" i="65"/>
  <c r="G20" i="65"/>
  <c r="H12" i="65"/>
  <c r="P12" i="65" s="1"/>
  <c r="H8" i="65"/>
  <c r="F75" i="64"/>
  <c r="G183" i="64"/>
  <c r="G50" i="64"/>
  <c r="H101" i="64"/>
  <c r="G134" i="64"/>
  <c r="G194" i="64"/>
  <c r="V15" i="1"/>
  <c r="V18" i="1"/>
  <c r="V21" i="1"/>
  <c r="V17" i="1"/>
  <c r="V20" i="1"/>
  <c r="V19" i="1"/>
  <c r="U10" i="1"/>
  <c r="G10" i="1"/>
  <c r="I10" i="1"/>
  <c r="O10" i="1"/>
  <c r="U22" i="1"/>
  <c r="U23" i="1" s="1"/>
  <c r="V11" i="1"/>
  <c r="V13" i="1"/>
  <c r="T22" i="1"/>
  <c r="F28" i="64"/>
  <c r="H100" i="61"/>
  <c r="H241" i="61"/>
  <c r="F44" i="65"/>
  <c r="G44" i="65"/>
  <c r="H35" i="64"/>
  <c r="H6" i="62"/>
  <c r="H10" i="62"/>
  <c r="H4" i="62"/>
  <c r="P4" i="62" s="1"/>
  <c r="O2" i="62"/>
  <c r="H14" i="62"/>
  <c r="H3" i="62"/>
  <c r="P2" i="62"/>
  <c r="H11" i="62"/>
  <c r="H13" i="62"/>
  <c r="H9" i="62"/>
  <c r="G37" i="60"/>
  <c r="G24" i="60"/>
  <c r="G60" i="60"/>
  <c r="G70" i="60"/>
  <c r="G58" i="60"/>
  <c r="G59" i="60"/>
  <c r="G18" i="60"/>
  <c r="G61" i="60"/>
  <c r="G17" i="60"/>
  <c r="G35" i="60"/>
  <c r="G62" i="60"/>
  <c r="F37" i="63"/>
  <c r="F79" i="63"/>
  <c r="F326" i="63"/>
  <c r="F288" i="63"/>
  <c r="F46" i="63"/>
  <c r="F174" i="63"/>
  <c r="F52" i="63"/>
  <c r="F230" i="63"/>
  <c r="J3" i="62"/>
  <c r="J7" i="62"/>
  <c r="J10" i="62"/>
  <c r="F9" i="62"/>
  <c r="F12" i="62"/>
  <c r="F14" i="62"/>
  <c r="F6" i="62"/>
  <c r="F22" i="65"/>
  <c r="F12" i="65"/>
  <c r="F16" i="65"/>
  <c r="F38" i="65"/>
  <c r="F35" i="65"/>
  <c r="F34" i="65"/>
  <c r="F17" i="65"/>
  <c r="F6" i="65"/>
  <c r="F23" i="65"/>
  <c r="F14" i="65"/>
  <c r="F8" i="65"/>
  <c r="F9" i="65"/>
  <c r="F41" i="65"/>
  <c r="F31" i="65"/>
  <c r="F15" i="65"/>
  <c r="F30" i="65"/>
  <c r="F3" i="65"/>
  <c r="I2" i="63"/>
  <c r="I5" i="63" s="1"/>
  <c r="H2" i="63"/>
  <c r="G2" i="63"/>
  <c r="H136" i="64"/>
  <c r="H143" i="64"/>
  <c r="H59" i="64"/>
  <c r="H41" i="64"/>
  <c r="H55" i="64"/>
  <c r="G20" i="64"/>
  <c r="G159" i="64"/>
  <c r="F230" i="61"/>
  <c r="F77" i="64"/>
  <c r="V2" i="64"/>
  <c r="P27" i="65" l="1"/>
  <c r="N6" i="62"/>
  <c r="Q28" i="65"/>
  <c r="P37" i="65"/>
  <c r="Q36" i="65"/>
  <c r="Q40" i="65"/>
  <c r="R2" i="65"/>
  <c r="J11" i="62"/>
  <c r="J8" i="62"/>
  <c r="J12" i="62"/>
  <c r="F4" i="64"/>
  <c r="F45" i="64"/>
  <c r="N45" i="64" s="1"/>
  <c r="G41" i="65"/>
  <c r="G12" i="65"/>
  <c r="O12" i="65" s="1"/>
  <c r="G34" i="65"/>
  <c r="F55" i="64"/>
  <c r="N55" i="64" s="1"/>
  <c r="F141" i="64"/>
  <c r="F129" i="64"/>
  <c r="J14" i="62"/>
  <c r="F163" i="64"/>
  <c r="F143" i="64"/>
  <c r="F172" i="64"/>
  <c r="F133" i="64"/>
  <c r="F130" i="64"/>
  <c r="F48" i="64"/>
  <c r="F92" i="64"/>
  <c r="F68" i="64"/>
  <c r="F56" i="64"/>
  <c r="G11" i="65"/>
  <c r="N2" i="65"/>
  <c r="R2" i="62"/>
  <c r="N6" i="73"/>
  <c r="F115" i="64"/>
  <c r="F119" i="64"/>
  <c r="N119" i="64" s="1"/>
  <c r="G35" i="65"/>
  <c r="N35" i="65" s="1"/>
  <c r="J4" i="62"/>
  <c r="J5" i="62"/>
  <c r="G32" i="65"/>
  <c r="F94" i="64"/>
  <c r="F42" i="64"/>
  <c r="F160" i="64"/>
  <c r="G19" i="65"/>
  <c r="N19" i="65" s="1"/>
  <c r="G43" i="65"/>
  <c r="G40" i="65"/>
  <c r="N40" i="65" s="1"/>
  <c r="F47" i="64"/>
  <c r="F59" i="64"/>
  <c r="F145" i="64"/>
  <c r="F180" i="64"/>
  <c r="F83" i="64"/>
  <c r="N83" i="64" s="1"/>
  <c r="F91" i="64"/>
  <c r="F198" i="64"/>
  <c r="F174" i="64"/>
  <c r="F60" i="64"/>
  <c r="F64" i="64"/>
  <c r="F34" i="64"/>
  <c r="F118" i="64"/>
  <c r="N118" i="64" s="1"/>
  <c r="F93" i="64"/>
  <c r="N93" i="64" s="1"/>
  <c r="F14" i="64"/>
  <c r="F104" i="64"/>
  <c r="G37" i="65"/>
  <c r="O37" i="65" s="1"/>
  <c r="G4" i="65"/>
  <c r="F170" i="64"/>
  <c r="J9" i="62"/>
  <c r="F125" i="64"/>
  <c r="N125" i="64" s="1"/>
  <c r="F89" i="64"/>
  <c r="J13" i="62"/>
  <c r="Q2" i="62"/>
  <c r="F78" i="64"/>
  <c r="F16" i="64"/>
  <c r="G9" i="65"/>
  <c r="O9" i="65" s="1"/>
  <c r="G27" i="65"/>
  <c r="G24" i="65"/>
  <c r="N24" i="65" s="1"/>
  <c r="F85" i="64"/>
  <c r="F43" i="64"/>
  <c r="F175" i="64"/>
  <c r="F36" i="64"/>
  <c r="N36" i="64" s="1"/>
  <c r="F66" i="64"/>
  <c r="F8" i="64"/>
  <c r="F147" i="64"/>
  <c r="F169" i="64"/>
  <c r="F108" i="64"/>
  <c r="N108" i="64" s="1"/>
  <c r="F126" i="64"/>
  <c r="F37" i="64"/>
  <c r="F138" i="64"/>
  <c r="N138" i="64" s="1"/>
  <c r="F57" i="64"/>
  <c r="F155" i="64"/>
  <c r="F52" i="64"/>
  <c r="F38" i="64"/>
  <c r="F194" i="64"/>
  <c r="N194" i="64" s="1"/>
  <c r="N167" i="64"/>
  <c r="F80" i="64"/>
  <c r="F20" i="64"/>
  <c r="N20" i="64" s="1"/>
  <c r="G7" i="65"/>
  <c r="N7" i="65" s="1"/>
  <c r="F110" i="64"/>
  <c r="F101" i="64"/>
  <c r="Q38" i="65"/>
  <c r="F117" i="64"/>
  <c r="F65" i="64"/>
  <c r="F191" i="64"/>
  <c r="F11" i="64"/>
  <c r="N11" i="64" s="1"/>
  <c r="F79" i="64"/>
  <c r="N79" i="64" s="1"/>
  <c r="F21" i="64"/>
  <c r="F179" i="64"/>
  <c r="F149" i="64"/>
  <c r="N149" i="64" s="1"/>
  <c r="F107" i="64"/>
  <c r="H29" i="64"/>
  <c r="P29" i="64" s="1"/>
  <c r="F199" i="64"/>
  <c r="H165" i="64"/>
  <c r="F69" i="64"/>
  <c r="F8" i="62"/>
  <c r="I22" i="65"/>
  <c r="P22" i="65" s="1"/>
  <c r="I4" i="65"/>
  <c r="Q4" i="65" s="1"/>
  <c r="I14" i="65"/>
  <c r="Q13" i="65"/>
  <c r="T24" i="1"/>
  <c r="T23" i="1"/>
  <c r="F5" i="60"/>
  <c r="F161" i="61"/>
  <c r="F82" i="61"/>
  <c r="F92" i="61"/>
  <c r="G16" i="28"/>
  <c r="G13" i="60"/>
  <c r="G5" i="60"/>
  <c r="N5" i="60" s="1"/>
  <c r="F137" i="61"/>
  <c r="O170" i="64"/>
  <c r="P125" i="64"/>
  <c r="F41" i="61"/>
  <c r="P30" i="65"/>
  <c r="P39" i="65"/>
  <c r="F3" i="73"/>
  <c r="N3" i="73" s="1"/>
  <c r="G44" i="60"/>
  <c r="N44" i="60" s="1"/>
  <c r="G33" i="60"/>
  <c r="P25" i="65"/>
  <c r="F212" i="61"/>
  <c r="H23" i="65"/>
  <c r="P23" i="65" s="1"/>
  <c r="I116" i="61"/>
  <c r="F289" i="61"/>
  <c r="F143" i="61"/>
  <c r="F156" i="63"/>
  <c r="G27" i="60"/>
  <c r="G3" i="60"/>
  <c r="F235" i="61"/>
  <c r="H31" i="61"/>
  <c r="P31" i="61" s="1"/>
  <c r="F61" i="60"/>
  <c r="F134" i="61"/>
  <c r="F349" i="63"/>
  <c r="F62" i="63"/>
  <c r="O122" i="64"/>
  <c r="F248" i="63"/>
  <c r="F318" i="63"/>
  <c r="F65" i="63"/>
  <c r="F76" i="63"/>
  <c r="J318" i="63"/>
  <c r="P21" i="65"/>
  <c r="Q12" i="65"/>
  <c r="F252" i="63"/>
  <c r="J23" i="63"/>
  <c r="I16" i="28"/>
  <c r="F5" i="63"/>
  <c r="F259" i="63"/>
  <c r="F147" i="63"/>
  <c r="F81" i="63"/>
  <c r="Q58" i="64"/>
  <c r="F280" i="63"/>
  <c r="F178" i="63"/>
  <c r="F155" i="63"/>
  <c r="F89" i="63"/>
  <c r="J6" i="73"/>
  <c r="P50" i="64"/>
  <c r="F279" i="63"/>
  <c r="G190" i="61"/>
  <c r="N190" i="61" s="1"/>
  <c r="F263" i="63"/>
  <c r="F310" i="63"/>
  <c r="F154" i="63"/>
  <c r="F53" i="63"/>
  <c r="F36" i="60"/>
  <c r="P76" i="64"/>
  <c r="F15" i="60"/>
  <c r="F42" i="60"/>
  <c r="F239" i="61"/>
  <c r="F164" i="61"/>
  <c r="F11" i="60"/>
  <c r="F203" i="63"/>
  <c r="F184" i="63"/>
  <c r="F71" i="63"/>
  <c r="F183" i="63"/>
  <c r="F204" i="63"/>
  <c r="F190" i="63"/>
  <c r="F44" i="61"/>
  <c r="F152" i="61"/>
  <c r="P40" i="65"/>
  <c r="F40" i="60"/>
  <c r="F65" i="60"/>
  <c r="P20" i="65"/>
  <c r="O110" i="64"/>
  <c r="F41" i="60"/>
  <c r="O101" i="64"/>
  <c r="F18" i="60"/>
  <c r="F39" i="60"/>
  <c r="N39" i="60" s="1"/>
  <c r="F66" i="60"/>
  <c r="F58" i="60"/>
  <c r="F22" i="60"/>
  <c r="N147" i="64"/>
  <c r="F8" i="61"/>
  <c r="F51" i="60"/>
  <c r="F202" i="63"/>
  <c r="F250" i="63"/>
  <c r="F163" i="63"/>
  <c r="F105" i="63"/>
  <c r="F55" i="63"/>
  <c r="F170" i="63"/>
  <c r="F344" i="61"/>
  <c r="O32" i="65"/>
  <c r="F47" i="60"/>
  <c r="F52" i="60"/>
  <c r="N52" i="60" s="1"/>
  <c r="P34" i="65"/>
  <c r="F26" i="60"/>
  <c r="F38" i="60"/>
  <c r="N38" i="60" s="1"/>
  <c r="F3" i="60"/>
  <c r="F199" i="63"/>
  <c r="F323" i="63"/>
  <c r="F345" i="63"/>
  <c r="F205" i="63"/>
  <c r="F320" i="63"/>
  <c r="F324" i="63"/>
  <c r="F18" i="73"/>
  <c r="N18" i="73" s="1"/>
  <c r="F169" i="61"/>
  <c r="F220" i="61"/>
  <c r="J117" i="64"/>
  <c r="P41" i="64"/>
  <c r="G319" i="61"/>
  <c r="N30" i="64"/>
  <c r="I167" i="61"/>
  <c r="G50" i="61"/>
  <c r="F31" i="60"/>
  <c r="R2" i="73"/>
  <c r="O25" i="65"/>
  <c r="F30" i="60"/>
  <c r="F56" i="60"/>
  <c r="J3" i="73"/>
  <c r="F37" i="60"/>
  <c r="J115" i="64"/>
  <c r="Q115" i="64" s="1"/>
  <c r="I35" i="61"/>
  <c r="F19" i="60"/>
  <c r="F60" i="60"/>
  <c r="N60" i="60" s="1"/>
  <c r="J16" i="73"/>
  <c r="G46" i="61"/>
  <c r="O28" i="64"/>
  <c r="F23" i="60"/>
  <c r="F13" i="60"/>
  <c r="F21" i="60"/>
  <c r="F27" i="60"/>
  <c r="F57" i="60"/>
  <c r="I314" i="61"/>
  <c r="F68" i="60"/>
  <c r="F53" i="60"/>
  <c r="G54" i="60"/>
  <c r="G41" i="60"/>
  <c r="F103" i="61"/>
  <c r="F101" i="61"/>
  <c r="F247" i="61"/>
  <c r="F40" i="61"/>
  <c r="F72" i="60"/>
  <c r="F4" i="60"/>
  <c r="N43" i="64"/>
  <c r="F48" i="60"/>
  <c r="F14" i="60"/>
  <c r="Q14" i="62"/>
  <c r="J13" i="73"/>
  <c r="F24" i="60"/>
  <c r="N24" i="60" s="1"/>
  <c r="O97" i="64"/>
  <c r="G200" i="61"/>
  <c r="G115" i="61"/>
  <c r="G12" i="61"/>
  <c r="P14" i="62"/>
  <c r="I23" i="61"/>
  <c r="G45" i="61"/>
  <c r="H11" i="73"/>
  <c r="F29" i="60"/>
  <c r="F7" i="60"/>
  <c r="F71" i="60"/>
  <c r="F33" i="60"/>
  <c r="F55" i="60"/>
  <c r="G323" i="61"/>
  <c r="G302" i="61"/>
  <c r="N302" i="61" s="1"/>
  <c r="N12" i="62"/>
  <c r="F43" i="60"/>
  <c r="F32" i="60"/>
  <c r="G19" i="60"/>
  <c r="N19" i="60" s="1"/>
  <c r="G72" i="60"/>
  <c r="G40" i="61"/>
  <c r="P8" i="65"/>
  <c r="F223" i="61"/>
  <c r="F122" i="61"/>
  <c r="F156" i="61"/>
  <c r="F10" i="60"/>
  <c r="F46" i="60"/>
  <c r="J203" i="63"/>
  <c r="F62" i="60"/>
  <c r="N62" i="60" s="1"/>
  <c r="F63" i="60"/>
  <c r="J239" i="63"/>
  <c r="F16" i="60"/>
  <c r="J65" i="64"/>
  <c r="Q65" i="64" s="1"/>
  <c r="J175" i="64"/>
  <c r="Q175" i="64" s="1"/>
  <c r="G122" i="61"/>
  <c r="G47" i="60"/>
  <c r="Q16" i="65"/>
  <c r="G48" i="60"/>
  <c r="G259" i="61"/>
  <c r="O259" i="61" s="1"/>
  <c r="O194" i="64"/>
  <c r="G236" i="61"/>
  <c r="G292" i="61"/>
  <c r="F12" i="73"/>
  <c r="F302" i="63"/>
  <c r="I89" i="61"/>
  <c r="G47" i="61"/>
  <c r="G266" i="61"/>
  <c r="N2" i="60"/>
  <c r="F43" i="63"/>
  <c r="F287" i="63"/>
  <c r="F296" i="63"/>
  <c r="F322" i="63"/>
  <c r="F292" i="63"/>
  <c r="F58" i="63"/>
  <c r="F86" i="63"/>
  <c r="F157" i="63"/>
  <c r="F195" i="63"/>
  <c r="G51" i="60"/>
  <c r="G32" i="60"/>
  <c r="G11" i="60"/>
  <c r="G55" i="60"/>
  <c r="G40" i="60"/>
  <c r="G50" i="60"/>
  <c r="O50" i="60" s="1"/>
  <c r="G15" i="60"/>
  <c r="G211" i="61"/>
  <c r="G13" i="61"/>
  <c r="G16" i="61"/>
  <c r="N2" i="73"/>
  <c r="F116" i="63"/>
  <c r="J157" i="64"/>
  <c r="J111" i="64"/>
  <c r="J135" i="64"/>
  <c r="Q135" i="64" s="1"/>
  <c r="J151" i="64"/>
  <c r="J163" i="64"/>
  <c r="J87" i="64"/>
  <c r="J49" i="64"/>
  <c r="J17" i="64"/>
  <c r="Q17" i="64" s="1"/>
  <c r="G8" i="60"/>
  <c r="G34" i="60"/>
  <c r="N34" i="60" s="1"/>
  <c r="G71" i="60"/>
  <c r="G65" i="60"/>
  <c r="G7" i="60"/>
  <c r="N7" i="60" s="1"/>
  <c r="O2" i="60"/>
  <c r="F10" i="73"/>
  <c r="N10" i="73" s="1"/>
  <c r="G57" i="60"/>
  <c r="I83" i="61"/>
  <c r="G305" i="61"/>
  <c r="F277" i="63"/>
  <c r="F265" i="63"/>
  <c r="F133" i="63"/>
  <c r="F171" i="63"/>
  <c r="F219" i="63"/>
  <c r="F266" i="63"/>
  <c r="F238" i="63"/>
  <c r="F343" i="63"/>
  <c r="F15" i="63"/>
  <c r="G14" i="60"/>
  <c r="G64" i="60"/>
  <c r="G63" i="60"/>
  <c r="N63" i="60" s="1"/>
  <c r="G52" i="60"/>
  <c r="G67" i="60"/>
  <c r="G49" i="60"/>
  <c r="G68" i="60"/>
  <c r="J107" i="63"/>
  <c r="J168" i="64"/>
  <c r="J184" i="64"/>
  <c r="J167" i="64"/>
  <c r="Q167" i="64" s="1"/>
  <c r="J66" i="64"/>
  <c r="J179" i="64"/>
  <c r="F13" i="73"/>
  <c r="N13" i="73" s="1"/>
  <c r="J15" i="64"/>
  <c r="N48" i="64"/>
  <c r="J158" i="64"/>
  <c r="Q158" i="64" s="1"/>
  <c r="J38" i="64"/>
  <c r="J182" i="64"/>
  <c r="J181" i="64"/>
  <c r="J197" i="64"/>
  <c r="G9" i="60"/>
  <c r="I281" i="61"/>
  <c r="G260" i="61"/>
  <c r="G39" i="60"/>
  <c r="G46" i="60"/>
  <c r="G53" i="60"/>
  <c r="G20" i="60"/>
  <c r="G45" i="60"/>
  <c r="F15" i="73"/>
  <c r="N15" i="73" s="1"/>
  <c r="O20" i="64"/>
  <c r="G63" i="61"/>
  <c r="G338" i="61"/>
  <c r="F338" i="63"/>
  <c r="G287" i="61"/>
  <c r="G117" i="61"/>
  <c r="G100" i="61"/>
  <c r="N9" i="62"/>
  <c r="F327" i="63"/>
  <c r="F257" i="63"/>
  <c r="F66" i="63"/>
  <c r="F50" i="63"/>
  <c r="F304" i="63"/>
  <c r="F344" i="63"/>
  <c r="F67" i="63"/>
  <c r="F166" i="63"/>
  <c r="F329" i="63"/>
  <c r="G42" i="60"/>
  <c r="G30" i="60"/>
  <c r="G31" i="60"/>
  <c r="G12" i="60"/>
  <c r="G25" i="60"/>
  <c r="G22" i="60"/>
  <c r="O50" i="64"/>
  <c r="P16" i="65"/>
  <c r="P41" i="65"/>
  <c r="J269" i="63"/>
  <c r="J103" i="64"/>
  <c r="J198" i="64"/>
  <c r="J34" i="64"/>
  <c r="J119" i="64"/>
  <c r="Q119" i="64" s="1"/>
  <c r="J45" i="64"/>
  <c r="J114" i="64"/>
  <c r="J142" i="64"/>
  <c r="F20" i="73"/>
  <c r="J62" i="64"/>
  <c r="N101" i="64"/>
  <c r="J177" i="64"/>
  <c r="Q177" i="64" s="1"/>
  <c r="J153" i="64"/>
  <c r="G308" i="61"/>
  <c r="G127" i="61"/>
  <c r="G64" i="61"/>
  <c r="N198" i="64"/>
  <c r="J173" i="64"/>
  <c r="Q173" i="64" s="1"/>
  <c r="J113" i="64"/>
  <c r="J91" i="64"/>
  <c r="Q91" i="64" s="1"/>
  <c r="J199" i="64"/>
  <c r="J89" i="64"/>
  <c r="J53" i="64"/>
  <c r="Q53" i="64" s="1"/>
  <c r="N7" i="62"/>
  <c r="P2" i="65"/>
  <c r="I11" i="65"/>
  <c r="Q11" i="65" s="1"/>
  <c r="I3" i="65"/>
  <c r="Q3" i="65" s="1"/>
  <c r="N30" i="65"/>
  <c r="N3" i="62"/>
  <c r="Q33" i="65"/>
  <c r="I31" i="65"/>
  <c r="P31" i="65" s="1"/>
  <c r="I19" i="65"/>
  <c r="P19" i="65" s="1"/>
  <c r="I6" i="65"/>
  <c r="P6" i="65" s="1"/>
  <c r="N59" i="64"/>
  <c r="Q149" i="64"/>
  <c r="F43" i="65"/>
  <c r="N43" i="65" s="1"/>
  <c r="I24" i="65"/>
  <c r="Q24" i="65" s="1"/>
  <c r="N47" i="60"/>
  <c r="F44" i="60"/>
  <c r="F28" i="60"/>
  <c r="F70" i="60"/>
  <c r="F50" i="60"/>
  <c r="N50" i="60" s="1"/>
  <c r="N6" i="64"/>
  <c r="I5" i="64"/>
  <c r="Q5" i="64" s="1"/>
  <c r="G26" i="65"/>
  <c r="N26" i="65" s="1"/>
  <c r="G6" i="65"/>
  <c r="N6" i="65" s="1"/>
  <c r="F8" i="60"/>
  <c r="I171" i="64"/>
  <c r="G23" i="65"/>
  <c r="N23" i="65" s="1"/>
  <c r="N12" i="73"/>
  <c r="J101" i="64"/>
  <c r="O7" i="62"/>
  <c r="P5" i="65"/>
  <c r="I117" i="64"/>
  <c r="I197" i="64"/>
  <c r="F137" i="64"/>
  <c r="H259" i="61"/>
  <c r="H146" i="61"/>
  <c r="H67" i="61"/>
  <c r="N25" i="65"/>
  <c r="I83" i="64"/>
  <c r="I75" i="64"/>
  <c r="I195" i="64"/>
  <c r="Q195" i="64" s="1"/>
  <c r="I101" i="64"/>
  <c r="H7" i="65"/>
  <c r="P7" i="65" s="1"/>
  <c r="F17" i="64"/>
  <c r="O34" i="65"/>
  <c r="I143" i="64"/>
  <c r="Q143" i="64" s="1"/>
  <c r="I51" i="64"/>
  <c r="P51" i="64" s="1"/>
  <c r="I97" i="64"/>
  <c r="P97" i="64" s="1"/>
  <c r="I123" i="64"/>
  <c r="Q123" i="64" s="1"/>
  <c r="I33" i="64"/>
  <c r="P33" i="64" s="1"/>
  <c r="I129" i="64"/>
  <c r="H31" i="64"/>
  <c r="O31" i="64" s="1"/>
  <c r="F153" i="64"/>
  <c r="H121" i="61"/>
  <c r="H322" i="61"/>
  <c r="I11" i="64"/>
  <c r="I85" i="64"/>
  <c r="I93" i="64"/>
  <c r="I32" i="64"/>
  <c r="H4" i="61"/>
  <c r="H8" i="61"/>
  <c r="O14" i="64"/>
  <c r="N110" i="64"/>
  <c r="I107" i="64"/>
  <c r="I20" i="64"/>
  <c r="Q20" i="64" s="1"/>
  <c r="Q18" i="65"/>
  <c r="I164" i="64"/>
  <c r="Q164" i="64" s="1"/>
  <c r="I80" i="64"/>
  <c r="H296" i="61"/>
  <c r="H346" i="61"/>
  <c r="H5" i="61"/>
  <c r="I95" i="64"/>
  <c r="I49" i="64"/>
  <c r="H35" i="61"/>
  <c r="H164" i="61"/>
  <c r="I71" i="64"/>
  <c r="I183" i="64"/>
  <c r="I13" i="64"/>
  <c r="I113" i="64"/>
  <c r="P113" i="64" s="1"/>
  <c r="I140" i="64"/>
  <c r="F189" i="64"/>
  <c r="F151" i="64"/>
  <c r="N151" i="64" s="1"/>
  <c r="J57" i="64"/>
  <c r="H57" i="64"/>
  <c r="I21" i="64"/>
  <c r="F185" i="64"/>
  <c r="N170" i="64"/>
  <c r="Q30" i="65"/>
  <c r="F161" i="64"/>
  <c r="N161" i="64" s="1"/>
  <c r="N95" i="64"/>
  <c r="P32" i="65"/>
  <c r="Q7" i="65"/>
  <c r="N64" i="64"/>
  <c r="Q9" i="62"/>
  <c r="H24" i="65"/>
  <c r="I104" i="64"/>
  <c r="I128" i="64"/>
  <c r="N9" i="65"/>
  <c r="N11" i="60"/>
  <c r="O14" i="62"/>
  <c r="F241" i="61"/>
  <c r="F95" i="61"/>
  <c r="F100" i="61"/>
  <c r="F38" i="61"/>
  <c r="N38" i="61" s="1"/>
  <c r="F4" i="61"/>
  <c r="N14" i="64"/>
  <c r="H43" i="65"/>
  <c r="P43" i="65" s="1"/>
  <c r="H36" i="65"/>
  <c r="P36" i="65" s="1"/>
  <c r="H38" i="65"/>
  <c r="P38" i="65" s="1"/>
  <c r="H10" i="65"/>
  <c r="H45" i="65"/>
  <c r="I165" i="64"/>
  <c r="P8" i="62"/>
  <c r="H28" i="65"/>
  <c r="P28" i="65" s="1"/>
  <c r="J185" i="64"/>
  <c r="Q185" i="64" s="1"/>
  <c r="H11" i="65"/>
  <c r="H33" i="65"/>
  <c r="P33" i="65" s="1"/>
  <c r="O27" i="65"/>
  <c r="I290" i="61"/>
  <c r="H3" i="65"/>
  <c r="N34" i="65"/>
  <c r="N3" i="60"/>
  <c r="F70" i="63"/>
  <c r="J348" i="63"/>
  <c r="J10" i="73"/>
  <c r="G76" i="64"/>
  <c r="O76" i="64" s="1"/>
  <c r="G18" i="64"/>
  <c r="O18" i="64" s="1"/>
  <c r="G15" i="64"/>
  <c r="O15" i="64" s="1"/>
  <c r="G156" i="64"/>
  <c r="G150" i="64"/>
  <c r="O2" i="64"/>
  <c r="P17" i="65"/>
  <c r="G42" i="65"/>
  <c r="N42" i="65" s="1"/>
  <c r="N31" i="64"/>
  <c r="J18" i="73"/>
  <c r="F53" i="64"/>
  <c r="F81" i="64"/>
  <c r="I43" i="64"/>
  <c r="F11" i="62"/>
  <c r="N11" i="62" s="1"/>
  <c r="N2" i="62"/>
  <c r="O2" i="65"/>
  <c r="G21" i="65"/>
  <c r="N21" i="65" s="1"/>
  <c r="N13" i="65"/>
  <c r="G17" i="65"/>
  <c r="N17" i="65" s="1"/>
  <c r="F294" i="63"/>
  <c r="O62" i="64"/>
  <c r="G10" i="65"/>
  <c r="H12" i="62"/>
  <c r="O12" i="62" s="1"/>
  <c r="J9" i="64"/>
  <c r="H187" i="64"/>
  <c r="P59" i="64"/>
  <c r="F196" i="63"/>
  <c r="P53" i="64"/>
  <c r="O153" i="64"/>
  <c r="H5" i="62"/>
  <c r="P5" i="62" s="1"/>
  <c r="G16" i="65"/>
  <c r="N14" i="65"/>
  <c r="N22" i="65"/>
  <c r="H82" i="61"/>
  <c r="H103" i="61"/>
  <c r="H155" i="61"/>
  <c r="H173" i="61"/>
  <c r="H172" i="61"/>
  <c r="H253" i="61"/>
  <c r="P44" i="65"/>
  <c r="F42" i="63"/>
  <c r="N4" i="65"/>
  <c r="J219" i="63"/>
  <c r="G107" i="64"/>
  <c r="G71" i="64"/>
  <c r="G23" i="64"/>
  <c r="Q35" i="65"/>
  <c r="G36" i="65"/>
  <c r="G8" i="64"/>
  <c r="N8" i="64" s="1"/>
  <c r="G92" i="64"/>
  <c r="G87" i="64"/>
  <c r="G61" i="64"/>
  <c r="G186" i="64"/>
  <c r="O186" i="64" s="1"/>
  <c r="G47" i="64"/>
  <c r="N47" i="64" s="1"/>
  <c r="G169" i="64"/>
  <c r="G33" i="64"/>
  <c r="O33" i="64" s="1"/>
  <c r="G85" i="64"/>
  <c r="G52" i="64"/>
  <c r="N52" i="64" s="1"/>
  <c r="G65" i="64"/>
  <c r="G55" i="64"/>
  <c r="G15" i="65"/>
  <c r="N15" i="65" s="1"/>
  <c r="G39" i="65"/>
  <c r="O39" i="65" s="1"/>
  <c r="J29" i="64"/>
  <c r="Q29" i="64" s="1"/>
  <c r="Q39" i="65"/>
  <c r="G18" i="65"/>
  <c r="N18" i="65" s="1"/>
  <c r="G29" i="65"/>
  <c r="N29" i="65" s="1"/>
  <c r="G45" i="65"/>
  <c r="N45" i="65" s="1"/>
  <c r="G33" i="65"/>
  <c r="G8" i="65"/>
  <c r="N8" i="65" s="1"/>
  <c r="J137" i="64"/>
  <c r="Q137" i="64" s="1"/>
  <c r="H141" i="64"/>
  <c r="H139" i="64"/>
  <c r="O139" i="64" s="1"/>
  <c r="H17" i="64"/>
  <c r="P17" i="64" s="1"/>
  <c r="F312" i="63"/>
  <c r="F209" i="63"/>
  <c r="N133" i="64"/>
  <c r="N179" i="64"/>
  <c r="P13" i="65"/>
  <c r="N13" i="62"/>
  <c r="G185" i="64"/>
  <c r="G63" i="64"/>
  <c r="G80" i="64"/>
  <c r="N80" i="64" s="1"/>
  <c r="G21" i="64"/>
  <c r="N21" i="64" s="1"/>
  <c r="G189" i="64"/>
  <c r="G117" i="64"/>
  <c r="G3" i="64"/>
  <c r="G3" i="65"/>
  <c r="J127" i="64"/>
  <c r="H26" i="65"/>
  <c r="I116" i="64"/>
  <c r="F105" i="64"/>
  <c r="H4" i="65"/>
  <c r="H115" i="64"/>
  <c r="O115" i="64" s="1"/>
  <c r="F173" i="64"/>
  <c r="P65" i="64"/>
  <c r="O8" i="62"/>
  <c r="P7" i="62"/>
  <c r="Q23" i="65"/>
  <c r="G46" i="65"/>
  <c r="N46" i="65" s="1"/>
  <c r="G31" i="65"/>
  <c r="N31" i="65" s="1"/>
  <c r="G5" i="65"/>
  <c r="N5" i="65" s="1"/>
  <c r="G28" i="65"/>
  <c r="H93" i="64"/>
  <c r="I79" i="64"/>
  <c r="P91" i="64"/>
  <c r="O74" i="64"/>
  <c r="O84" i="64"/>
  <c r="H4" i="73"/>
  <c r="H13" i="73"/>
  <c r="P2" i="73"/>
  <c r="H20" i="73"/>
  <c r="O20" i="73" s="1"/>
  <c r="H3" i="73"/>
  <c r="H9" i="73"/>
  <c r="O9" i="73" s="1"/>
  <c r="H5" i="73"/>
  <c r="H16" i="73"/>
  <c r="H8" i="73"/>
  <c r="H15" i="73"/>
  <c r="O15" i="73" s="1"/>
  <c r="H19" i="73"/>
  <c r="H17" i="73"/>
  <c r="O17" i="73" s="1"/>
  <c r="H10" i="73"/>
  <c r="O10" i="73" s="1"/>
  <c r="H7" i="73"/>
  <c r="O7" i="73" s="1"/>
  <c r="G124" i="64"/>
  <c r="N124" i="64" s="1"/>
  <c r="G5" i="64"/>
  <c r="O5" i="64" s="1"/>
  <c r="G148" i="64"/>
  <c r="G42" i="64"/>
  <c r="G90" i="64"/>
  <c r="O90" i="64" s="1"/>
  <c r="G180" i="64"/>
  <c r="G112" i="64"/>
  <c r="G37" i="64"/>
  <c r="N37" i="64" s="1"/>
  <c r="G132" i="64"/>
  <c r="G82" i="64"/>
  <c r="G181" i="64"/>
  <c r="G154" i="64"/>
  <c r="G102" i="64"/>
  <c r="O102" i="64" s="1"/>
  <c r="G66" i="64"/>
  <c r="O66" i="64" s="1"/>
  <c r="G4" i="64"/>
  <c r="N4" i="64" s="1"/>
  <c r="G39" i="64"/>
  <c r="G172" i="64"/>
  <c r="N172" i="64" s="1"/>
  <c r="G88" i="64"/>
  <c r="O88" i="64" s="1"/>
  <c r="G96" i="64"/>
  <c r="G193" i="64"/>
  <c r="G58" i="64"/>
  <c r="G51" i="64"/>
  <c r="O51" i="64" s="1"/>
  <c r="G60" i="64"/>
  <c r="G166" i="64"/>
  <c r="G70" i="64"/>
  <c r="O70" i="64" s="1"/>
  <c r="G135" i="64"/>
  <c r="G22" i="64"/>
  <c r="G73" i="64"/>
  <c r="O73" i="64" s="1"/>
  <c r="G54" i="64"/>
  <c r="N54" i="64" s="1"/>
  <c r="G78" i="64"/>
  <c r="G190" i="64"/>
  <c r="N190" i="64" s="1"/>
  <c r="G178" i="64"/>
  <c r="G188" i="64"/>
  <c r="G109" i="64"/>
  <c r="G128" i="64"/>
  <c r="G49" i="64"/>
  <c r="G106" i="64"/>
  <c r="G152" i="64"/>
  <c r="N152" i="64" s="1"/>
  <c r="G94" i="64"/>
  <c r="N94" i="64" s="1"/>
  <c r="G145" i="64"/>
  <c r="N145" i="64" s="1"/>
  <c r="G46" i="64"/>
  <c r="O46" i="64" s="1"/>
  <c r="G111" i="64"/>
  <c r="G16" i="64"/>
  <c r="G130" i="64"/>
  <c r="O130" i="64" s="1"/>
  <c r="G200" i="64"/>
  <c r="G12" i="64"/>
  <c r="O12" i="64" s="1"/>
  <c r="G68" i="64"/>
  <c r="N68" i="64" s="1"/>
  <c r="G171" i="64"/>
  <c r="N171" i="64" s="1"/>
  <c r="G24" i="64"/>
  <c r="G157" i="64"/>
  <c r="O157" i="64" s="1"/>
  <c r="G104" i="64"/>
  <c r="N104" i="64" s="1"/>
  <c r="G116" i="64"/>
  <c r="G162" i="64"/>
  <c r="O162" i="64" s="1"/>
  <c r="G99" i="64"/>
  <c r="G184" i="64"/>
  <c r="O184" i="64" s="1"/>
  <c r="G27" i="64"/>
  <c r="G195" i="64"/>
  <c r="G75" i="64"/>
  <c r="N75" i="64" s="1"/>
  <c r="G10" i="64"/>
  <c r="G72" i="64"/>
  <c r="G25" i="64"/>
  <c r="O25" i="64" s="1"/>
  <c r="G40" i="64"/>
  <c r="G176" i="64"/>
  <c r="G126" i="64"/>
  <c r="G34" i="64"/>
  <c r="N34" i="64" s="1"/>
  <c r="G160" i="64"/>
  <c r="G121" i="64"/>
  <c r="G141" i="64"/>
  <c r="N141" i="64" s="1"/>
  <c r="G174" i="64"/>
  <c r="N174" i="64" s="1"/>
  <c r="G120" i="64"/>
  <c r="N120" i="64" s="1"/>
  <c r="G142" i="64"/>
  <c r="G32" i="64"/>
  <c r="N32" i="64" s="1"/>
  <c r="G56" i="64"/>
  <c r="N56" i="64" s="1"/>
  <c r="G165" i="64"/>
  <c r="G192" i="64"/>
  <c r="G146" i="64"/>
  <c r="O146" i="64" s="1"/>
  <c r="G123" i="64"/>
  <c r="G26" i="64"/>
  <c r="H6" i="73"/>
  <c r="O6" i="73" s="1"/>
  <c r="G199" i="64"/>
  <c r="N199" i="64" s="1"/>
  <c r="G91" i="64"/>
  <c r="N91" i="64" s="1"/>
  <c r="G19" i="64"/>
  <c r="N19" i="64" s="1"/>
  <c r="G7" i="64"/>
  <c r="J90" i="63"/>
  <c r="Q125" i="64"/>
  <c r="I13" i="73"/>
  <c r="I19" i="73"/>
  <c r="I17" i="73"/>
  <c r="I15" i="73"/>
  <c r="I3" i="73"/>
  <c r="Q2" i="73"/>
  <c r="I4" i="73"/>
  <c r="I5" i="73"/>
  <c r="I11" i="73"/>
  <c r="P11" i="73" s="1"/>
  <c r="I7" i="73"/>
  <c r="I9" i="73"/>
  <c r="I20" i="73"/>
  <c r="I6" i="73"/>
  <c r="I16" i="73"/>
  <c r="J19" i="73"/>
  <c r="J4" i="73"/>
  <c r="J8" i="73"/>
  <c r="J9" i="73"/>
  <c r="J20" i="73"/>
  <c r="J5" i="73"/>
  <c r="J7" i="73"/>
  <c r="J17" i="73"/>
  <c r="J15" i="73"/>
  <c r="J11" i="73"/>
  <c r="H12" i="73"/>
  <c r="P12" i="73" s="1"/>
  <c r="I8" i="73"/>
  <c r="Q42" i="65"/>
  <c r="G173" i="64"/>
  <c r="O173" i="64" s="1"/>
  <c r="G113" i="64"/>
  <c r="O113" i="64" s="1"/>
  <c r="G89" i="64"/>
  <c r="O89" i="64" s="1"/>
  <c r="H18" i="73"/>
  <c r="G197" i="64"/>
  <c r="O197" i="64" s="1"/>
  <c r="O17" i="65"/>
  <c r="G69" i="64"/>
  <c r="Q29" i="65"/>
  <c r="Q20" i="65"/>
  <c r="H120" i="64"/>
  <c r="H114" i="64"/>
  <c r="O114" i="64" s="1"/>
  <c r="H24" i="64"/>
  <c r="H86" i="64"/>
  <c r="H126" i="64"/>
  <c r="H150" i="64"/>
  <c r="H192" i="64"/>
  <c r="H4" i="64"/>
  <c r="H156" i="64"/>
  <c r="H34" i="64"/>
  <c r="H116" i="64"/>
  <c r="H198" i="64"/>
  <c r="H6" i="64"/>
  <c r="H179" i="64"/>
  <c r="O179" i="64" s="1"/>
  <c r="H106" i="64"/>
  <c r="H159" i="64"/>
  <c r="O159" i="64" s="1"/>
  <c r="H128" i="64"/>
  <c r="H3" i="64"/>
  <c r="H168" i="64"/>
  <c r="O168" i="64" s="1"/>
  <c r="H107" i="64"/>
  <c r="H27" i="64"/>
  <c r="H121" i="64"/>
  <c r="H54" i="64"/>
  <c r="H135" i="64"/>
  <c r="P135" i="64" s="1"/>
  <c r="H132" i="64"/>
  <c r="H181" i="64"/>
  <c r="H147" i="64"/>
  <c r="H140" i="64"/>
  <c r="H183" i="64"/>
  <c r="H100" i="64"/>
  <c r="O100" i="64" s="1"/>
  <c r="H64" i="64"/>
  <c r="O64" i="64" s="1"/>
  <c r="H85" i="64"/>
  <c r="P85" i="64" s="1"/>
  <c r="H166" i="64"/>
  <c r="H68" i="64"/>
  <c r="H155" i="64"/>
  <c r="O155" i="64" s="1"/>
  <c r="H108" i="64"/>
  <c r="H72" i="64"/>
  <c r="H191" i="64"/>
  <c r="O191" i="64" s="1"/>
  <c r="H109" i="64"/>
  <c r="H23" i="64"/>
  <c r="P23" i="64" s="1"/>
  <c r="H104" i="64"/>
  <c r="H144" i="64"/>
  <c r="O144" i="64" s="1"/>
  <c r="H123" i="64"/>
  <c r="H37" i="64"/>
  <c r="H61" i="64"/>
  <c r="H39" i="64"/>
  <c r="H87" i="64"/>
  <c r="H95" i="64"/>
  <c r="H49" i="64"/>
  <c r="H83" i="64"/>
  <c r="H190" i="64"/>
  <c r="H58" i="64"/>
  <c r="H94" i="64"/>
  <c r="H178" i="64"/>
  <c r="H80" i="64"/>
  <c r="H22" i="64"/>
  <c r="H118" i="64"/>
  <c r="O118" i="64" s="1"/>
  <c r="H111" i="64"/>
  <c r="H98" i="64"/>
  <c r="H42" i="64"/>
  <c r="H63" i="64"/>
  <c r="H200" i="64"/>
  <c r="H92" i="64"/>
  <c r="H154" i="64"/>
  <c r="H47" i="64"/>
  <c r="H75" i="64"/>
  <c r="H131" i="64"/>
  <c r="O131" i="64" s="1"/>
  <c r="H56" i="64"/>
  <c r="H16" i="64"/>
  <c r="H142" i="64"/>
  <c r="H44" i="64"/>
  <c r="P44" i="64" s="1"/>
  <c r="H176" i="64"/>
  <c r="H112" i="64"/>
  <c r="H13" i="64"/>
  <c r="P13" i="64" s="1"/>
  <c r="H82" i="64"/>
  <c r="H169" i="64"/>
  <c r="H180" i="64"/>
  <c r="H30" i="64"/>
  <c r="H96" i="64"/>
  <c r="P96" i="64" s="1"/>
  <c r="H193" i="64"/>
  <c r="H21" i="64"/>
  <c r="P21" i="64" s="1"/>
  <c r="H145" i="64"/>
  <c r="H11" i="64"/>
  <c r="H138" i="64"/>
  <c r="H152" i="64"/>
  <c r="H164" i="64"/>
  <c r="H171" i="64"/>
  <c r="H36" i="64"/>
  <c r="H195" i="64"/>
  <c r="H71" i="64"/>
  <c r="P2" i="64"/>
  <c r="H119" i="64"/>
  <c r="H32" i="64"/>
  <c r="P32" i="64" s="1"/>
  <c r="H188" i="64"/>
  <c r="H127" i="64"/>
  <c r="H148" i="64"/>
  <c r="H99" i="64"/>
  <c r="H167" i="64"/>
  <c r="P167" i="64" s="1"/>
  <c r="H160" i="64"/>
  <c r="H10" i="64"/>
  <c r="H161" i="64"/>
  <c r="O161" i="64" s="1"/>
  <c r="G53" i="64"/>
  <c r="O53" i="64" s="1"/>
  <c r="I189" i="64"/>
  <c r="P189" i="64" s="1"/>
  <c r="G129" i="64"/>
  <c r="H105" i="64"/>
  <c r="O105" i="64" s="1"/>
  <c r="H81" i="64"/>
  <c r="I81" i="64"/>
  <c r="I57" i="64"/>
  <c r="G9" i="64"/>
  <c r="J14" i="73"/>
  <c r="I199" i="64"/>
  <c r="H175" i="64"/>
  <c r="P175" i="64" s="1"/>
  <c r="H151" i="64"/>
  <c r="O151" i="64" s="1"/>
  <c r="I139" i="64"/>
  <c r="F103" i="64"/>
  <c r="G67" i="64"/>
  <c r="O67" i="64" s="1"/>
  <c r="J43" i="64"/>
  <c r="H19" i="64"/>
  <c r="J7" i="64"/>
  <c r="H77" i="64"/>
  <c r="P77" i="64" s="1"/>
  <c r="H45" i="64"/>
  <c r="O45" i="64" s="1"/>
  <c r="F23" i="64"/>
  <c r="J160" i="63"/>
  <c r="Q41" i="64"/>
  <c r="J37" i="63"/>
  <c r="O13" i="73"/>
  <c r="Q50" i="64"/>
  <c r="Q12" i="73"/>
  <c r="Q21" i="65"/>
  <c r="G77" i="64"/>
  <c r="Q41" i="65"/>
  <c r="O3" i="73"/>
  <c r="O14" i="65"/>
  <c r="Q5" i="65"/>
  <c r="Q32" i="65"/>
  <c r="I40" i="64"/>
  <c r="P40" i="64" s="1"/>
  <c r="I130" i="64"/>
  <c r="I36" i="64"/>
  <c r="I94" i="64"/>
  <c r="I184" i="64"/>
  <c r="Q184" i="64" s="1"/>
  <c r="I120" i="64"/>
  <c r="I112" i="64"/>
  <c r="Q112" i="64" s="1"/>
  <c r="I148" i="64"/>
  <c r="I146" i="64"/>
  <c r="P146" i="64" s="1"/>
  <c r="I180" i="64"/>
  <c r="I24" i="64"/>
  <c r="I42" i="64"/>
  <c r="Q42" i="64" s="1"/>
  <c r="I30" i="64"/>
  <c r="I74" i="64"/>
  <c r="P74" i="64" s="1"/>
  <c r="I35" i="64"/>
  <c r="P35" i="64" s="1"/>
  <c r="I22" i="64"/>
  <c r="I99" i="64"/>
  <c r="I133" i="64"/>
  <c r="P133" i="64" s="1"/>
  <c r="I8" i="64"/>
  <c r="I98" i="64"/>
  <c r="I145" i="64"/>
  <c r="I124" i="64"/>
  <c r="P124" i="64" s="1"/>
  <c r="I82" i="64"/>
  <c r="I132" i="64"/>
  <c r="I170" i="64"/>
  <c r="I106" i="64"/>
  <c r="I156" i="64"/>
  <c r="I131" i="64"/>
  <c r="Q131" i="64" s="1"/>
  <c r="I3" i="64"/>
  <c r="I179" i="64"/>
  <c r="I166" i="64"/>
  <c r="I154" i="64"/>
  <c r="Q154" i="64" s="1"/>
  <c r="I12" i="64"/>
  <c r="I114" i="64"/>
  <c r="I62" i="64"/>
  <c r="I150" i="64"/>
  <c r="I109" i="64"/>
  <c r="I136" i="64"/>
  <c r="I37" i="64"/>
  <c r="I64" i="64"/>
  <c r="I168" i="64"/>
  <c r="I16" i="64"/>
  <c r="I66" i="64"/>
  <c r="I186" i="64"/>
  <c r="I138" i="64"/>
  <c r="I28" i="64"/>
  <c r="P28" i="64" s="1"/>
  <c r="I121" i="64"/>
  <c r="Q121" i="64" s="1"/>
  <c r="I111" i="64"/>
  <c r="I25" i="64"/>
  <c r="Q25" i="64" s="1"/>
  <c r="I54" i="64"/>
  <c r="I72" i="64"/>
  <c r="I48" i="64"/>
  <c r="P48" i="64" s="1"/>
  <c r="I78" i="64"/>
  <c r="P78" i="64" s="1"/>
  <c r="I84" i="64"/>
  <c r="Q84" i="64" s="1"/>
  <c r="I52" i="64"/>
  <c r="I60" i="64"/>
  <c r="P60" i="64" s="1"/>
  <c r="I6" i="64"/>
  <c r="I174" i="64"/>
  <c r="I118" i="64"/>
  <c r="I4" i="64"/>
  <c r="I192" i="64"/>
  <c r="I39" i="64"/>
  <c r="I147" i="64"/>
  <c r="I194" i="64"/>
  <c r="P194" i="64" s="1"/>
  <c r="I198" i="64"/>
  <c r="I10" i="64"/>
  <c r="Q10" i="64" s="1"/>
  <c r="I18" i="64"/>
  <c r="P18" i="64" s="1"/>
  <c r="I162" i="64"/>
  <c r="P162" i="64" s="1"/>
  <c r="I193" i="64"/>
  <c r="Q193" i="64" s="1"/>
  <c r="I155" i="64"/>
  <c r="I87" i="64"/>
  <c r="I160" i="64"/>
  <c r="I100" i="64"/>
  <c r="I102" i="64"/>
  <c r="Q102" i="64" s="1"/>
  <c r="I38" i="64"/>
  <c r="I90" i="64"/>
  <c r="I61" i="64"/>
  <c r="Q61" i="64" s="1"/>
  <c r="I73" i="64"/>
  <c r="P73" i="64" s="1"/>
  <c r="I46" i="64"/>
  <c r="P46" i="64" s="1"/>
  <c r="I159" i="64"/>
  <c r="I108" i="64"/>
  <c r="I196" i="64"/>
  <c r="Q196" i="64" s="1"/>
  <c r="I142" i="64"/>
  <c r="I169" i="64"/>
  <c r="I67" i="64"/>
  <c r="P67" i="64" s="1"/>
  <c r="I190" i="64"/>
  <c r="I178" i="64"/>
  <c r="I157" i="64"/>
  <c r="P157" i="64" s="1"/>
  <c r="I126" i="64"/>
  <c r="I34" i="64"/>
  <c r="I134" i="64"/>
  <c r="P134" i="64" s="1"/>
  <c r="I70" i="64"/>
  <c r="P70" i="64" s="1"/>
  <c r="I15" i="64"/>
  <c r="P15" i="64" s="1"/>
  <c r="I182" i="64"/>
  <c r="I27" i="64"/>
  <c r="I181" i="64"/>
  <c r="I191" i="64"/>
  <c r="I172" i="64"/>
  <c r="I144" i="64"/>
  <c r="I86" i="64"/>
  <c r="I47" i="64"/>
  <c r="Q47" i="64" s="1"/>
  <c r="J8" i="64"/>
  <c r="J72" i="64"/>
  <c r="J94" i="64"/>
  <c r="J60" i="64"/>
  <c r="J194" i="64"/>
  <c r="J48" i="64"/>
  <c r="J126" i="64"/>
  <c r="J24" i="64"/>
  <c r="J83" i="64"/>
  <c r="J186" i="64"/>
  <c r="J128" i="64"/>
  <c r="J96" i="64"/>
  <c r="Q96" i="64" s="1"/>
  <c r="J148" i="64"/>
  <c r="J86" i="64"/>
  <c r="J13" i="64"/>
  <c r="Q13" i="64" s="1"/>
  <c r="J95" i="64"/>
  <c r="J22" i="64"/>
  <c r="J36" i="64"/>
  <c r="J108" i="64"/>
  <c r="J162" i="64"/>
  <c r="J46" i="64"/>
  <c r="J183" i="64"/>
  <c r="J59" i="64"/>
  <c r="Q59" i="64" s="1"/>
  <c r="J99" i="64"/>
  <c r="J190" i="64"/>
  <c r="J75" i="64"/>
  <c r="J54" i="64"/>
  <c r="J74" i="64"/>
  <c r="J73" i="64"/>
  <c r="J56" i="64"/>
  <c r="J18" i="64"/>
  <c r="J98" i="64"/>
  <c r="J180" i="64"/>
  <c r="J138" i="64"/>
  <c r="J134" i="64"/>
  <c r="J155" i="64"/>
  <c r="J140" i="64"/>
  <c r="J191" i="64"/>
  <c r="J80" i="64"/>
  <c r="J147" i="64"/>
  <c r="J200" i="64"/>
  <c r="J145" i="64"/>
  <c r="J30" i="64"/>
  <c r="J159" i="64"/>
  <c r="J44" i="64"/>
  <c r="Q44" i="64" s="1"/>
  <c r="J136" i="64"/>
  <c r="J37" i="64"/>
  <c r="J26" i="64"/>
  <c r="J85" i="64"/>
  <c r="Q85" i="64" s="1"/>
  <c r="J100" i="64"/>
  <c r="J192" i="64"/>
  <c r="J68" i="64"/>
  <c r="Q68" i="64" s="1"/>
  <c r="J174" i="64"/>
  <c r="J12" i="64"/>
  <c r="J109" i="64"/>
  <c r="J124" i="64"/>
  <c r="J63" i="64"/>
  <c r="Q63" i="64" s="1"/>
  <c r="J150" i="64"/>
  <c r="J122" i="64"/>
  <c r="Q122" i="64" s="1"/>
  <c r="J120" i="64"/>
  <c r="J152" i="64"/>
  <c r="Q152" i="64" s="1"/>
  <c r="J64" i="64"/>
  <c r="J11" i="64"/>
  <c r="J28" i="64"/>
  <c r="J76" i="64"/>
  <c r="Q76" i="64" s="1"/>
  <c r="J160" i="64"/>
  <c r="J23" i="64"/>
  <c r="Q23" i="64" s="1"/>
  <c r="J156" i="64"/>
  <c r="J32" i="64"/>
  <c r="Q32" i="64" s="1"/>
  <c r="J169" i="64"/>
  <c r="J172" i="64"/>
  <c r="J27" i="64"/>
  <c r="J166" i="64"/>
  <c r="J92" i="64"/>
  <c r="J178" i="64"/>
  <c r="J171" i="64"/>
  <c r="J106" i="64"/>
  <c r="J130" i="64"/>
  <c r="J118" i="64"/>
  <c r="J188" i="64"/>
  <c r="J82" i="64"/>
  <c r="J3" i="64"/>
  <c r="J90" i="64"/>
  <c r="J6" i="64"/>
  <c r="J40" i="64"/>
  <c r="J107" i="64"/>
  <c r="Q107" i="64" s="1"/>
  <c r="J78" i="64"/>
  <c r="J97" i="64"/>
  <c r="R2" i="64"/>
  <c r="J33" i="64"/>
  <c r="J35" i="64"/>
  <c r="J70" i="64"/>
  <c r="J52" i="64"/>
  <c r="J133" i="64"/>
  <c r="J104" i="64"/>
  <c r="J16" i="64"/>
  <c r="J146" i="64"/>
  <c r="J88" i="64"/>
  <c r="Q88" i="64" s="1"/>
  <c r="J71" i="64"/>
  <c r="J132" i="64"/>
  <c r="J139" i="64"/>
  <c r="J170" i="64"/>
  <c r="J4" i="64"/>
  <c r="J51" i="64"/>
  <c r="J144" i="64"/>
  <c r="J116" i="64"/>
  <c r="J110" i="64"/>
  <c r="Q110" i="64" s="1"/>
  <c r="I176" i="64"/>
  <c r="Q176" i="64" s="1"/>
  <c r="H149" i="64"/>
  <c r="P149" i="64" s="1"/>
  <c r="H137" i="64"/>
  <c r="P137" i="64" s="1"/>
  <c r="I92" i="64"/>
  <c r="G41" i="64"/>
  <c r="G17" i="64"/>
  <c r="J165" i="64"/>
  <c r="I153" i="64"/>
  <c r="H129" i="64"/>
  <c r="I105" i="64"/>
  <c r="Q105" i="64" s="1"/>
  <c r="J81" i="64"/>
  <c r="I69" i="64"/>
  <c r="Q69" i="64" s="1"/>
  <c r="G57" i="64"/>
  <c r="I9" i="64"/>
  <c r="J59" i="60"/>
  <c r="J70" i="60"/>
  <c r="J14" i="60"/>
  <c r="I10" i="73"/>
  <c r="I14" i="73"/>
  <c r="J187" i="64"/>
  <c r="G175" i="64"/>
  <c r="I151" i="64"/>
  <c r="G127" i="64"/>
  <c r="I103" i="64"/>
  <c r="P103" i="64" s="1"/>
  <c r="J79" i="64"/>
  <c r="I55" i="64"/>
  <c r="Q55" i="64" s="1"/>
  <c r="J31" i="64"/>
  <c r="J19" i="64"/>
  <c r="H7" i="64"/>
  <c r="F197" i="64"/>
  <c r="I56" i="64"/>
  <c r="F35" i="64"/>
  <c r="N35" i="64" s="1"/>
  <c r="H117" i="64"/>
  <c r="O183" i="64"/>
  <c r="O41" i="65"/>
  <c r="N61" i="60"/>
  <c r="J124" i="63"/>
  <c r="O4" i="73"/>
  <c r="O12" i="73"/>
  <c r="F335" i="61"/>
  <c r="O140" i="64"/>
  <c r="O86" i="64"/>
  <c r="F16" i="73"/>
  <c r="N16" i="73" s="1"/>
  <c r="F8" i="73"/>
  <c r="N8" i="73" s="1"/>
  <c r="F11" i="73"/>
  <c r="N11" i="73" s="1"/>
  <c r="F19" i="73"/>
  <c r="N19" i="73" s="1"/>
  <c r="F5" i="73"/>
  <c r="N5" i="73" s="1"/>
  <c r="F4" i="73"/>
  <c r="F9" i="73"/>
  <c r="F17" i="73"/>
  <c r="N17" i="73" s="1"/>
  <c r="F7" i="73"/>
  <c r="N7" i="73" s="1"/>
  <c r="Q25" i="65"/>
  <c r="G187" i="64"/>
  <c r="Q27" i="65"/>
  <c r="F14" i="73"/>
  <c r="N14" i="73" s="1"/>
  <c r="G29" i="64"/>
  <c r="P5" i="64"/>
  <c r="H163" i="64"/>
  <c r="P163" i="64" s="1"/>
  <c r="Q45" i="65"/>
  <c r="F166" i="64"/>
  <c r="F116" i="64"/>
  <c r="F3" i="64"/>
  <c r="F15" i="64"/>
  <c r="N15" i="64" s="1"/>
  <c r="F188" i="64"/>
  <c r="F176" i="64"/>
  <c r="F200" i="64"/>
  <c r="F186" i="64"/>
  <c r="F168" i="64"/>
  <c r="N168" i="64" s="1"/>
  <c r="F74" i="64"/>
  <c r="N74" i="64" s="1"/>
  <c r="F132" i="64"/>
  <c r="F146" i="64"/>
  <c r="F182" i="64"/>
  <c r="N182" i="64" s="1"/>
  <c r="F87" i="64"/>
  <c r="N87" i="64" s="1"/>
  <c r="F142" i="64"/>
  <c r="F181" i="64"/>
  <c r="N181" i="64" s="1"/>
  <c r="F112" i="64"/>
  <c r="F157" i="64"/>
  <c r="F195" i="64"/>
  <c r="F178" i="64"/>
  <c r="F144" i="64"/>
  <c r="N144" i="64" s="1"/>
  <c r="F193" i="64"/>
  <c r="F49" i="64"/>
  <c r="N49" i="64" s="1"/>
  <c r="F24" i="64"/>
  <c r="F50" i="64"/>
  <c r="N50" i="64" s="1"/>
  <c r="F111" i="64"/>
  <c r="F76" i="64"/>
  <c r="F27" i="64"/>
  <c r="F196" i="64"/>
  <c r="N196" i="64" s="1"/>
  <c r="F106" i="64"/>
  <c r="F61" i="64"/>
  <c r="N61" i="64" s="1"/>
  <c r="F12" i="64"/>
  <c r="F73" i="64"/>
  <c r="F109" i="64"/>
  <c r="F184" i="64"/>
  <c r="N184" i="64" s="1"/>
  <c r="F150" i="64"/>
  <c r="F158" i="64"/>
  <c r="N158" i="64" s="1"/>
  <c r="F183" i="64"/>
  <c r="F96" i="64"/>
  <c r="N96" i="64" s="1"/>
  <c r="F13" i="64"/>
  <c r="N13" i="64" s="1"/>
  <c r="F58" i="64"/>
  <c r="F40" i="64"/>
  <c r="F135" i="64"/>
  <c r="F63" i="64"/>
  <c r="N63" i="64" s="1"/>
  <c r="F159" i="64"/>
  <c r="F156" i="64"/>
  <c r="N156" i="64" s="1"/>
  <c r="F25" i="64"/>
  <c r="F62" i="64"/>
  <c r="N62" i="64" s="1"/>
  <c r="F98" i="64"/>
  <c r="N98" i="64" s="1"/>
  <c r="F162" i="64"/>
  <c r="F100" i="64"/>
  <c r="N100" i="64" s="1"/>
  <c r="F134" i="64"/>
  <c r="N134" i="64" s="1"/>
  <c r="F18" i="64"/>
  <c r="F72" i="64"/>
  <c r="F148" i="64"/>
  <c r="N148" i="64" s="1"/>
  <c r="F82" i="64"/>
  <c r="F86" i="64"/>
  <c r="N86" i="64" s="1"/>
  <c r="F10" i="64"/>
  <c r="N10" i="64" s="1"/>
  <c r="F51" i="64"/>
  <c r="F121" i="64"/>
  <c r="N121" i="64" s="1"/>
  <c r="F22" i="64"/>
  <c r="N22" i="64" s="1"/>
  <c r="F99" i="64"/>
  <c r="F154" i="64"/>
  <c r="N154" i="64" s="1"/>
  <c r="F122" i="64"/>
  <c r="N122" i="64" s="1"/>
  <c r="F67" i="64"/>
  <c r="F90" i="64"/>
  <c r="F70" i="64"/>
  <c r="F123" i="64"/>
  <c r="F39" i="64"/>
  <c r="F97" i="64"/>
  <c r="N97" i="64" s="1"/>
  <c r="F88" i="64"/>
  <c r="F102" i="64"/>
  <c r="F7" i="64"/>
  <c r="F114" i="64"/>
  <c r="N114" i="64" s="1"/>
  <c r="F192" i="64"/>
  <c r="N192" i="64" s="1"/>
  <c r="F84" i="64"/>
  <c r="N84" i="64" s="1"/>
  <c r="F177" i="64"/>
  <c r="N177" i="64" s="1"/>
  <c r="F5" i="64"/>
  <c r="F46" i="64"/>
  <c r="I200" i="64"/>
  <c r="J161" i="64"/>
  <c r="Q161" i="64" s="1"/>
  <c r="G137" i="64"/>
  <c r="F131" i="64"/>
  <c r="N131" i="64" s="1"/>
  <c r="F71" i="64"/>
  <c r="F41" i="64"/>
  <c r="H8" i="64"/>
  <c r="F165" i="64"/>
  <c r="I141" i="64"/>
  <c r="J129" i="64"/>
  <c r="Q129" i="64" s="1"/>
  <c r="J93" i="64"/>
  <c r="G81" i="64"/>
  <c r="O81" i="64" s="1"/>
  <c r="H69" i="64"/>
  <c r="J21" i="64"/>
  <c r="Q21" i="64" s="1"/>
  <c r="H9" i="64"/>
  <c r="H14" i="73"/>
  <c r="O14" i="73" s="1"/>
  <c r="I18" i="73"/>
  <c r="I187" i="64"/>
  <c r="G163" i="64"/>
  <c r="F139" i="64"/>
  <c r="N139" i="64" s="1"/>
  <c r="I127" i="64"/>
  <c r="Q127" i="64" s="1"/>
  <c r="G103" i="64"/>
  <c r="O103" i="64" s="1"/>
  <c r="H79" i="64"/>
  <c r="H43" i="64"/>
  <c r="P43" i="64" s="1"/>
  <c r="I31" i="64"/>
  <c r="I19" i="64"/>
  <c r="I7" i="64"/>
  <c r="H185" i="64"/>
  <c r="P185" i="64" s="1"/>
  <c r="G38" i="64"/>
  <c r="I188" i="64"/>
  <c r="J77" i="64"/>
  <c r="Q77" i="64" s="1"/>
  <c r="F33" i="64"/>
  <c r="N11" i="65"/>
  <c r="O119" i="64"/>
  <c r="Q89" i="64"/>
  <c r="F8" i="63"/>
  <c r="N41" i="65"/>
  <c r="F264" i="63"/>
  <c r="F111" i="63"/>
  <c r="F59" i="63"/>
  <c r="F309" i="63"/>
  <c r="F146" i="63"/>
  <c r="F20" i="63"/>
  <c r="F321" i="63"/>
  <c r="F34" i="63"/>
  <c r="F335" i="63"/>
  <c r="F72" i="63"/>
  <c r="F175" i="63"/>
  <c r="F47" i="63"/>
  <c r="F225" i="63"/>
  <c r="F286" i="63"/>
  <c r="F56" i="63"/>
  <c r="F73" i="63"/>
  <c r="F36" i="63"/>
  <c r="F328" i="63"/>
  <c r="F143" i="63"/>
  <c r="F45" i="63"/>
  <c r="F142" i="63"/>
  <c r="F249" i="63"/>
  <c r="F11" i="63"/>
  <c r="F216" i="63"/>
  <c r="F241" i="63"/>
  <c r="F132" i="63"/>
  <c r="F134" i="63"/>
  <c r="F336" i="63"/>
  <c r="F99" i="63"/>
  <c r="F153" i="63"/>
  <c r="F64" i="63"/>
  <c r="O48" i="64"/>
  <c r="P88" i="64"/>
  <c r="F120" i="63"/>
  <c r="F57" i="63"/>
  <c r="F222" i="63"/>
  <c r="F315" i="63"/>
  <c r="F243" i="63"/>
  <c r="F274" i="63"/>
  <c r="F84" i="63"/>
  <c r="F4" i="63"/>
  <c r="N155" i="64"/>
  <c r="F293" i="61"/>
  <c r="N140" i="64"/>
  <c r="Q43" i="65"/>
  <c r="F200" i="63"/>
  <c r="I26" i="60"/>
  <c r="Q26" i="60" s="1"/>
  <c r="I23" i="60"/>
  <c r="Q23" i="60" s="1"/>
  <c r="I35" i="60"/>
  <c r="Q35" i="60" s="1"/>
  <c r="I28" i="60"/>
  <c r="Q28" i="60" s="1"/>
  <c r="I14" i="60"/>
  <c r="I29" i="60"/>
  <c r="Q29" i="60" s="1"/>
  <c r="I24" i="60"/>
  <c r="Q24" i="60" s="1"/>
  <c r="I38" i="60"/>
  <c r="Q38" i="60" s="1"/>
  <c r="I18" i="60"/>
  <c r="Q18" i="60" s="1"/>
  <c r="I36" i="60"/>
  <c r="Q36" i="60" s="1"/>
  <c r="I6" i="60"/>
  <c r="Q6" i="60" s="1"/>
  <c r="I12" i="60"/>
  <c r="Q12" i="60" s="1"/>
  <c r="I48" i="60"/>
  <c r="Q48" i="60" s="1"/>
  <c r="I16" i="60"/>
  <c r="Q16" i="60" s="1"/>
  <c r="I25" i="60"/>
  <c r="Q25" i="60" s="1"/>
  <c r="I3" i="60"/>
  <c r="Q3" i="60" s="1"/>
  <c r="I52" i="60"/>
  <c r="Q52" i="60" s="1"/>
  <c r="I67" i="60"/>
  <c r="Q67" i="60" s="1"/>
  <c r="I9" i="60"/>
  <c r="Q9" i="60" s="1"/>
  <c r="I34" i="60"/>
  <c r="Q34" i="60" s="1"/>
  <c r="I41" i="60"/>
  <c r="Q41" i="60" s="1"/>
  <c r="I71" i="60"/>
  <c r="Q71" i="60" s="1"/>
  <c r="I4" i="60"/>
  <c r="Q4" i="60" s="1"/>
  <c r="I54" i="60"/>
  <c r="Q54" i="60" s="1"/>
  <c r="I22" i="60"/>
  <c r="Q22" i="60" s="1"/>
  <c r="I59" i="60"/>
  <c r="I8" i="60"/>
  <c r="Q8" i="60" s="1"/>
  <c r="I44" i="60"/>
  <c r="Q44" i="60" s="1"/>
  <c r="I61" i="60"/>
  <c r="Q61" i="60" s="1"/>
  <c r="I40" i="60"/>
  <c r="Q40" i="60" s="1"/>
  <c r="I31" i="60"/>
  <c r="I20" i="60"/>
  <c r="Q20" i="60" s="1"/>
  <c r="I10" i="60"/>
  <c r="Q10" i="60" s="1"/>
  <c r="I33" i="60"/>
  <c r="Q33" i="60" s="1"/>
  <c r="I15" i="60"/>
  <c r="Q15" i="60" s="1"/>
  <c r="I43" i="60"/>
  <c r="Q43" i="60" s="1"/>
  <c r="I57" i="60"/>
  <c r="Q57" i="60" s="1"/>
  <c r="I42" i="60"/>
  <c r="Q42" i="60" s="1"/>
  <c r="I21" i="60"/>
  <c r="Q21" i="60" s="1"/>
  <c r="I13" i="60"/>
  <c r="Q13" i="60" s="1"/>
  <c r="I47" i="60"/>
  <c r="Q47" i="60" s="1"/>
  <c r="I62" i="60"/>
  <c r="Q62" i="60" s="1"/>
  <c r="I68" i="60"/>
  <c r="Q68" i="60" s="1"/>
  <c r="I72" i="60"/>
  <c r="I56" i="60"/>
  <c r="Q56" i="60" s="1"/>
  <c r="I46" i="60"/>
  <c r="Q46" i="60" s="1"/>
  <c r="I19" i="60"/>
  <c r="Q19" i="60" s="1"/>
  <c r="I53" i="60"/>
  <c r="Q53" i="60" s="1"/>
  <c r="I58" i="60"/>
  <c r="Q58" i="60" s="1"/>
  <c r="I66" i="60"/>
  <c r="Q66" i="60" s="1"/>
  <c r="I69" i="60"/>
  <c r="Q69" i="60" s="1"/>
  <c r="I5" i="60"/>
  <c r="I30" i="60"/>
  <c r="Q30" i="60" s="1"/>
  <c r="I63" i="60"/>
  <c r="Q63" i="60" s="1"/>
  <c r="I39" i="60"/>
  <c r="Q39" i="60" s="1"/>
  <c r="I45" i="60"/>
  <c r="Q45" i="60" s="1"/>
  <c r="I27" i="60"/>
  <c r="Q27" i="60" s="1"/>
  <c r="I60" i="60"/>
  <c r="Q60" i="60" s="1"/>
  <c r="I32" i="60"/>
  <c r="Q32" i="60" s="1"/>
  <c r="I70" i="60"/>
  <c r="I65" i="60"/>
  <c r="Q65" i="60" s="1"/>
  <c r="I7" i="60"/>
  <c r="Q7" i="60" s="1"/>
  <c r="I17" i="60"/>
  <c r="Q17" i="60" s="1"/>
  <c r="I49" i="60"/>
  <c r="Q49" i="60" s="1"/>
  <c r="I55" i="60"/>
  <c r="I51" i="60"/>
  <c r="Q51" i="60" s="1"/>
  <c r="I64" i="60"/>
  <c r="Q64" i="60" s="1"/>
  <c r="I37" i="60"/>
  <c r="Q37" i="60" s="1"/>
  <c r="I50" i="60"/>
  <c r="Q50" i="60" s="1"/>
  <c r="I11" i="60"/>
  <c r="Q11" i="60" s="1"/>
  <c r="O40" i="64"/>
  <c r="N191" i="64"/>
  <c r="O125" i="64"/>
  <c r="F314" i="63"/>
  <c r="F299" i="63"/>
  <c r="F269" i="63"/>
  <c r="F303" i="63"/>
  <c r="F290" i="63"/>
  <c r="F140" i="63"/>
  <c r="F283" i="63"/>
  <c r="F301" i="63"/>
  <c r="F94" i="63"/>
  <c r="F333" i="63"/>
  <c r="F141" i="63"/>
  <c r="F223" i="63"/>
  <c r="F109" i="63"/>
  <c r="F22" i="63"/>
  <c r="F340" i="63"/>
  <c r="F251" i="63"/>
  <c r="F307" i="63"/>
  <c r="F19" i="63"/>
  <c r="F104" i="63"/>
  <c r="F242" i="63"/>
  <c r="F331" i="63"/>
  <c r="F268" i="63"/>
  <c r="F158" i="63"/>
  <c r="F165" i="63"/>
  <c r="F117" i="63"/>
  <c r="F278" i="63"/>
  <c r="F80" i="63"/>
  <c r="F275" i="63"/>
  <c r="F246" i="63"/>
  <c r="F26" i="63"/>
  <c r="F9" i="63"/>
  <c r="F106" i="63"/>
  <c r="F180" i="63"/>
  <c r="F208" i="63"/>
  <c r="F122" i="63"/>
  <c r="F107" i="63"/>
  <c r="F213" i="63"/>
  <c r="F173" i="63"/>
  <c r="F185" i="63"/>
  <c r="F206" i="63"/>
  <c r="F35" i="63"/>
  <c r="F41" i="63"/>
  <c r="N38" i="65"/>
  <c r="F74" i="63"/>
  <c r="F281" i="63"/>
  <c r="F16" i="63"/>
  <c r="F261" i="63"/>
  <c r="F162" i="63"/>
  <c r="F298" i="63"/>
  <c r="F51" i="63"/>
  <c r="F179" i="63"/>
  <c r="F91" i="63"/>
  <c r="F102" i="63"/>
  <c r="F234" i="63"/>
  <c r="F267" i="63"/>
  <c r="F295" i="63"/>
  <c r="F233" i="63"/>
  <c r="F187" i="63"/>
  <c r="F194" i="63"/>
  <c r="F87" i="63"/>
  <c r="F21" i="63"/>
  <c r="F27" i="63"/>
  <c r="F44" i="63"/>
  <c r="F271" i="63"/>
  <c r="F220" i="63"/>
  <c r="F127" i="63"/>
  <c r="F177" i="63"/>
  <c r="O44" i="65"/>
  <c r="N20" i="65"/>
  <c r="F25" i="63"/>
  <c r="F300" i="63"/>
  <c r="F6" i="63"/>
  <c r="F164" i="63"/>
  <c r="F112" i="63"/>
  <c r="F118" i="63"/>
  <c r="N37" i="65"/>
  <c r="F211" i="63"/>
  <c r="F128" i="63"/>
  <c r="N143" i="64"/>
  <c r="P161" i="64"/>
  <c r="P110" i="64"/>
  <c r="Q10" i="65"/>
  <c r="P10" i="65"/>
  <c r="O13" i="65"/>
  <c r="P9" i="65"/>
  <c r="H72" i="60"/>
  <c r="O72" i="60" s="1"/>
  <c r="H40" i="60"/>
  <c r="H17" i="60"/>
  <c r="O17" i="60" s="1"/>
  <c r="H31" i="60"/>
  <c r="H19" i="60"/>
  <c r="H62" i="60"/>
  <c r="H39" i="60"/>
  <c r="H35" i="60"/>
  <c r="O35" i="60" s="1"/>
  <c r="H22" i="60"/>
  <c r="H48" i="60"/>
  <c r="H13" i="60"/>
  <c r="O13" i="60" s="1"/>
  <c r="H66" i="60"/>
  <c r="H24" i="60"/>
  <c r="H18" i="60"/>
  <c r="O18" i="60" s="1"/>
  <c r="H20" i="60"/>
  <c r="H61" i="60"/>
  <c r="O61" i="60" s="1"/>
  <c r="H71" i="60"/>
  <c r="H16" i="60"/>
  <c r="H42" i="60"/>
  <c r="H14" i="60"/>
  <c r="H34" i="60"/>
  <c r="H68" i="60"/>
  <c r="H43" i="60"/>
  <c r="H29" i="60"/>
  <c r="H21" i="60"/>
  <c r="H27" i="60"/>
  <c r="H25" i="60"/>
  <c r="H3" i="60"/>
  <c r="H58" i="60"/>
  <c r="H53" i="60"/>
  <c r="H64" i="60"/>
  <c r="H55" i="60"/>
  <c r="O55" i="60" s="1"/>
  <c r="H54" i="60"/>
  <c r="O54" i="60" s="1"/>
  <c r="H15" i="60"/>
  <c r="P15" i="60" s="1"/>
  <c r="H23" i="60"/>
  <c r="H37" i="60"/>
  <c r="O37" i="60" s="1"/>
  <c r="H30" i="60"/>
  <c r="H45" i="60"/>
  <c r="H26" i="60"/>
  <c r="H59" i="60"/>
  <c r="H65" i="60"/>
  <c r="H46" i="60"/>
  <c r="H9" i="60"/>
  <c r="H5" i="60"/>
  <c r="H38" i="60"/>
  <c r="H11" i="60"/>
  <c r="H50" i="60"/>
  <c r="H36" i="60"/>
  <c r="H57" i="60"/>
  <c r="H44" i="60"/>
  <c r="H67" i="60"/>
  <c r="O67" i="60" s="1"/>
  <c r="H33" i="60"/>
  <c r="H56" i="60"/>
  <c r="H49" i="60"/>
  <c r="H51" i="60"/>
  <c r="H8" i="60"/>
  <c r="H52" i="60"/>
  <c r="O52" i="60" s="1"/>
  <c r="H6" i="60"/>
  <c r="H70" i="60"/>
  <c r="H47" i="60"/>
  <c r="O47" i="60" s="1"/>
  <c r="H12" i="60"/>
  <c r="H32" i="60"/>
  <c r="H7" i="60"/>
  <c r="O7" i="60" s="1"/>
  <c r="H10" i="60"/>
  <c r="H41" i="60"/>
  <c r="P2" i="60"/>
  <c r="H69" i="60"/>
  <c r="H4" i="60"/>
  <c r="H63" i="60"/>
  <c r="H60" i="60"/>
  <c r="H28" i="60"/>
  <c r="O133" i="64"/>
  <c r="P130" i="64"/>
  <c r="N8" i="62"/>
  <c r="N153" i="64"/>
  <c r="Q72" i="60"/>
  <c r="F159" i="63"/>
  <c r="F337" i="63"/>
  <c r="F330" i="63"/>
  <c r="F151" i="63"/>
  <c r="F135" i="63"/>
  <c r="F282" i="63"/>
  <c r="F291" i="63"/>
  <c r="F228" i="63"/>
  <c r="F207" i="63"/>
  <c r="F272" i="63"/>
  <c r="F305" i="63"/>
  <c r="F186" i="63"/>
  <c r="F273" i="63"/>
  <c r="F101" i="63"/>
  <c r="F188" i="63"/>
  <c r="F85" i="63"/>
  <c r="F221" i="63"/>
  <c r="F108" i="63"/>
  <c r="F247" i="63"/>
  <c r="F95" i="63"/>
  <c r="F137" i="63"/>
  <c r="F32" i="63"/>
  <c r="F54" i="63"/>
  <c r="F12" i="63"/>
  <c r="F139" i="63"/>
  <c r="F276" i="63"/>
  <c r="F201" i="63"/>
  <c r="F68" i="63"/>
  <c r="F350" i="63"/>
  <c r="F24" i="63"/>
  <c r="F152" i="63"/>
  <c r="F319" i="63"/>
  <c r="F136" i="63"/>
  <c r="F33" i="63"/>
  <c r="F308" i="63"/>
  <c r="F224" i="63"/>
  <c r="F270" i="63"/>
  <c r="F90" i="63"/>
  <c r="F332" i="63"/>
  <c r="F103" i="63"/>
  <c r="F130" i="63"/>
  <c r="F260" i="63"/>
  <c r="F256" i="63"/>
  <c r="F167" i="63"/>
  <c r="F255" i="63"/>
  <c r="F82" i="63"/>
  <c r="F244" i="63"/>
  <c r="F110" i="63"/>
  <c r="F97" i="63"/>
  <c r="F182" i="63"/>
  <c r="F284" i="63"/>
  <c r="F342" i="63"/>
  <c r="F114" i="63"/>
  <c r="F226" i="63"/>
  <c r="F227" i="63"/>
  <c r="F189" i="63"/>
  <c r="F245" i="63"/>
  <c r="F69" i="63"/>
  <c r="F237" i="63"/>
  <c r="F125" i="63"/>
  <c r="F240" i="63"/>
  <c r="F93" i="63"/>
  <c r="F38" i="63"/>
  <c r="F341" i="63"/>
  <c r="F254" i="63"/>
  <c r="Q31" i="60"/>
  <c r="F83" i="63"/>
  <c r="N2" i="63"/>
  <c r="N14" i="62"/>
  <c r="F215" i="63"/>
  <c r="F181" i="63"/>
  <c r="F232" i="63"/>
  <c r="F121" i="63"/>
  <c r="F169" i="63"/>
  <c r="F115" i="63"/>
  <c r="F168" i="63"/>
  <c r="F160" i="63"/>
  <c r="F198" i="63"/>
  <c r="F77" i="63"/>
  <c r="F218" i="63"/>
  <c r="F293" i="63"/>
  <c r="F306" i="63"/>
  <c r="F348" i="63"/>
  <c r="F18" i="63"/>
  <c r="F138" i="63"/>
  <c r="F239" i="63"/>
  <c r="F96" i="63"/>
  <c r="F214" i="63"/>
  <c r="F124" i="63"/>
  <c r="F197" i="63"/>
  <c r="F236" i="63"/>
  <c r="F60" i="63"/>
  <c r="F30" i="63"/>
  <c r="F144" i="63"/>
  <c r="F289" i="63"/>
  <c r="F297" i="63"/>
  <c r="F100" i="63"/>
  <c r="F63" i="63"/>
  <c r="F113" i="63"/>
  <c r="F98" i="63"/>
  <c r="F161" i="63"/>
  <c r="F253" i="63"/>
  <c r="F145" i="63"/>
  <c r="F346" i="63"/>
  <c r="F311" i="63"/>
  <c r="F212" i="63"/>
  <c r="F325" i="63"/>
  <c r="F126" i="63"/>
  <c r="F7" i="63"/>
  <c r="F235" i="63"/>
  <c r="F10" i="63"/>
  <c r="F149" i="63"/>
  <c r="F23" i="63"/>
  <c r="F131" i="63"/>
  <c r="F123" i="63"/>
  <c r="F262" i="63"/>
  <c r="F334" i="63"/>
  <c r="F285" i="63"/>
  <c r="F231" i="63"/>
  <c r="F191" i="63"/>
  <c r="F31" i="63"/>
  <c r="F49" i="63"/>
  <c r="F92" i="63"/>
  <c r="F13" i="63"/>
  <c r="F316" i="63"/>
  <c r="F150" i="63"/>
  <c r="F258" i="63"/>
  <c r="F313" i="63"/>
  <c r="F14" i="63"/>
  <c r="F229" i="63"/>
  <c r="F193" i="63"/>
  <c r="F172" i="63"/>
  <c r="F339" i="63"/>
  <c r="F3" i="63"/>
  <c r="F39" i="63"/>
  <c r="F317" i="63"/>
  <c r="F61" i="63"/>
  <c r="F17" i="63"/>
  <c r="F28" i="63"/>
  <c r="F75" i="63"/>
  <c r="F119" i="63"/>
  <c r="F347" i="63"/>
  <c r="F29" i="63"/>
  <c r="N28" i="64"/>
  <c r="F40" i="63"/>
  <c r="F217" i="63"/>
  <c r="F210" i="63"/>
  <c r="F48" i="63"/>
  <c r="F192" i="63"/>
  <c r="F78" i="63"/>
  <c r="F176" i="63"/>
  <c r="F88" i="63"/>
  <c r="H347" i="61"/>
  <c r="G29" i="60"/>
  <c r="G26" i="60"/>
  <c r="G16" i="60"/>
  <c r="G21" i="60"/>
  <c r="G28" i="60"/>
  <c r="G36" i="60"/>
  <c r="G66" i="60"/>
  <c r="O66" i="60" s="1"/>
  <c r="G10" i="60"/>
  <c r="G56" i="60"/>
  <c r="G69" i="60"/>
  <c r="N69" i="60" s="1"/>
  <c r="G4" i="60"/>
  <c r="G23" i="60"/>
  <c r="G6" i="60"/>
  <c r="G43" i="60"/>
  <c r="J308" i="63"/>
  <c r="J86" i="63"/>
  <c r="J169" i="63"/>
  <c r="J127" i="63"/>
  <c r="J104" i="63"/>
  <c r="J217" i="63"/>
  <c r="J113" i="63"/>
  <c r="J166" i="63"/>
  <c r="J286" i="63"/>
  <c r="J139" i="63"/>
  <c r="J191" i="63"/>
  <c r="J9" i="63"/>
  <c r="J93" i="63"/>
  <c r="J132" i="63"/>
  <c r="J281" i="63"/>
  <c r="J155" i="63"/>
  <c r="J220" i="63"/>
  <c r="J229" i="63"/>
  <c r="J222" i="63"/>
  <c r="J164" i="63"/>
  <c r="J279" i="63"/>
  <c r="J121" i="63"/>
  <c r="J310" i="63"/>
  <c r="J19" i="63"/>
  <c r="J284" i="63"/>
  <c r="J11" i="63"/>
  <c r="J341" i="63"/>
  <c r="J305" i="63"/>
  <c r="J151" i="63"/>
  <c r="J74" i="63"/>
  <c r="J114" i="63"/>
  <c r="J190" i="63"/>
  <c r="J280" i="63"/>
  <c r="J248" i="63"/>
  <c r="J326" i="63"/>
  <c r="J77" i="63"/>
  <c r="J288" i="63"/>
  <c r="J334" i="63"/>
  <c r="J345" i="63"/>
  <c r="J344" i="63"/>
  <c r="J49" i="63"/>
  <c r="J99" i="63"/>
  <c r="J101" i="63"/>
  <c r="J63" i="63"/>
  <c r="J314" i="63"/>
  <c r="J109" i="63"/>
  <c r="J330" i="63"/>
  <c r="J34" i="63"/>
  <c r="J323" i="63"/>
  <c r="J299" i="63"/>
  <c r="J264" i="63"/>
  <c r="J108" i="63"/>
  <c r="J105" i="63"/>
  <c r="J72" i="63"/>
  <c r="J218" i="63"/>
  <c r="J187" i="63"/>
  <c r="J170" i="63"/>
  <c r="J199" i="63"/>
  <c r="J331" i="63"/>
  <c r="J62" i="63"/>
  <c r="J261" i="63"/>
  <c r="J295" i="63"/>
  <c r="J287" i="63"/>
  <c r="J270" i="63"/>
  <c r="J150" i="63"/>
  <c r="J256" i="63"/>
  <c r="J26" i="63"/>
  <c r="J25" i="63"/>
  <c r="J234" i="63"/>
  <c r="J24" i="63"/>
  <c r="J140" i="63"/>
  <c r="J209" i="63"/>
  <c r="J22" i="63"/>
  <c r="J214" i="63"/>
  <c r="J44" i="63"/>
  <c r="J145" i="63"/>
  <c r="J67" i="63"/>
  <c r="J184" i="63"/>
  <c r="J322" i="63"/>
  <c r="J285" i="63"/>
  <c r="J325" i="63"/>
  <c r="J215" i="63"/>
  <c r="J328" i="63"/>
  <c r="J337" i="63"/>
  <c r="J313" i="63"/>
  <c r="J45" i="63"/>
  <c r="J83" i="63"/>
  <c r="J161" i="63"/>
  <c r="J47" i="63"/>
  <c r="J168" i="63"/>
  <c r="J228" i="63"/>
  <c r="J335" i="63"/>
  <c r="J137" i="63"/>
  <c r="J297" i="63"/>
  <c r="J329" i="63"/>
  <c r="J333" i="63"/>
  <c r="J48" i="63"/>
  <c r="J262" i="63"/>
  <c r="J208" i="63"/>
  <c r="R2" i="63"/>
  <c r="J13" i="63"/>
  <c r="J197" i="63"/>
  <c r="J232" i="63"/>
  <c r="J200" i="63"/>
  <c r="J94" i="63"/>
  <c r="J238" i="63"/>
  <c r="J128" i="63"/>
  <c r="J251" i="63"/>
  <c r="J175" i="63"/>
  <c r="J224" i="63"/>
  <c r="J181" i="63"/>
  <c r="J8" i="63"/>
  <c r="J283" i="63"/>
  <c r="J289" i="63"/>
  <c r="J189" i="63"/>
  <c r="J282" i="63"/>
  <c r="J163" i="63"/>
  <c r="J16" i="63"/>
  <c r="J84" i="63"/>
  <c r="J268" i="63"/>
  <c r="J51" i="63"/>
  <c r="J148" i="63"/>
  <c r="J221" i="63"/>
  <c r="J342" i="63"/>
  <c r="J294" i="63"/>
  <c r="J14" i="63"/>
  <c r="J79" i="63"/>
  <c r="J129" i="63"/>
  <c r="J138" i="63"/>
  <c r="J17" i="63"/>
  <c r="J210" i="63"/>
  <c r="J236" i="63"/>
  <c r="J296" i="63"/>
  <c r="J327" i="63"/>
  <c r="J112" i="63"/>
  <c r="J240" i="63"/>
  <c r="J245" i="63"/>
  <c r="J171" i="63"/>
  <c r="J118" i="63"/>
  <c r="J350" i="63"/>
  <c r="J324" i="63"/>
  <c r="J57" i="63"/>
  <c r="J304" i="63"/>
  <c r="J141" i="63"/>
  <c r="J339" i="63"/>
  <c r="J207" i="63"/>
  <c r="J223" i="63"/>
  <c r="J60" i="63"/>
  <c r="J271" i="63"/>
  <c r="J35" i="63"/>
  <c r="J66" i="63"/>
  <c r="J7" i="63"/>
  <c r="J33" i="63"/>
  <c r="J135" i="63"/>
  <c r="J178" i="63"/>
  <c r="J42" i="63"/>
  <c r="J12" i="63"/>
  <c r="J106" i="63"/>
  <c r="J165" i="63"/>
  <c r="J143" i="63"/>
  <c r="J302" i="63"/>
  <c r="J226" i="63"/>
  <c r="J91" i="63"/>
  <c r="J205" i="63"/>
  <c r="J227" i="63"/>
  <c r="J174" i="63"/>
  <c r="J110" i="63"/>
  <c r="J336" i="63"/>
  <c r="J347" i="63"/>
  <c r="J185" i="63"/>
  <c r="J68" i="63"/>
  <c r="J76" i="63"/>
  <c r="J69" i="63"/>
  <c r="J134" i="63"/>
  <c r="J292" i="63"/>
  <c r="J97" i="63"/>
  <c r="J211" i="63"/>
  <c r="J147" i="63"/>
  <c r="J321" i="63"/>
  <c r="J204" i="63"/>
  <c r="J36" i="63"/>
  <c r="J274" i="63"/>
  <c r="J194" i="63"/>
  <c r="J85" i="63"/>
  <c r="J6" i="63"/>
  <c r="J10" i="63"/>
  <c r="J58" i="63"/>
  <c r="J111" i="63"/>
  <c r="J309" i="63"/>
  <c r="J230" i="63"/>
  <c r="J146" i="63"/>
  <c r="J298" i="63"/>
  <c r="J136" i="63"/>
  <c r="J116" i="63"/>
  <c r="J266" i="63"/>
  <c r="J52" i="63"/>
  <c r="J125" i="63"/>
  <c r="J255" i="63"/>
  <c r="J172" i="63"/>
  <c r="J115" i="63"/>
  <c r="J15" i="63"/>
  <c r="J250" i="63"/>
  <c r="J257" i="63"/>
  <c r="J242" i="63"/>
  <c r="J102" i="63"/>
  <c r="J152" i="63"/>
  <c r="J75" i="63"/>
  <c r="J332" i="63"/>
  <c r="J88" i="63"/>
  <c r="J291" i="63"/>
  <c r="J43" i="63"/>
  <c r="J272" i="63"/>
  <c r="J343" i="63"/>
  <c r="J30" i="63"/>
  <c r="J312" i="63"/>
  <c r="J319" i="63"/>
  <c r="J275" i="63"/>
  <c r="J338" i="63"/>
  <c r="J38" i="63"/>
  <c r="J46" i="63"/>
  <c r="J306" i="63"/>
  <c r="J349" i="63"/>
  <c r="J21" i="63"/>
  <c r="J188" i="63"/>
  <c r="J153" i="63"/>
  <c r="J73" i="63"/>
  <c r="J241" i="63"/>
  <c r="J265" i="63"/>
  <c r="J81" i="63"/>
  <c r="J95" i="63"/>
  <c r="J59" i="63"/>
  <c r="J202" i="63"/>
  <c r="J246" i="63"/>
  <c r="J290" i="63"/>
  <c r="J71" i="63"/>
  <c r="J244" i="63"/>
  <c r="J3" i="63"/>
  <c r="J177" i="63"/>
  <c r="J123" i="63"/>
  <c r="J40" i="63"/>
  <c r="J243" i="63"/>
  <c r="J122" i="63"/>
  <c r="J249" i="63"/>
  <c r="J193" i="63"/>
  <c r="J317" i="63"/>
  <c r="J192" i="63"/>
  <c r="J130" i="63"/>
  <c r="J78" i="63"/>
  <c r="J156" i="63"/>
  <c r="J98" i="63"/>
  <c r="J31" i="63"/>
  <c r="J4" i="63"/>
  <c r="J258" i="63"/>
  <c r="J149" i="63"/>
  <c r="J154" i="63"/>
  <c r="J213" i="63"/>
  <c r="J340" i="63"/>
  <c r="J235" i="63"/>
  <c r="J55" i="63"/>
  <c r="J273" i="63"/>
  <c r="J182" i="63"/>
  <c r="J186" i="63"/>
  <c r="J131" i="63"/>
  <c r="J346" i="63"/>
  <c r="J117" i="63"/>
  <c r="J263" i="63"/>
  <c r="J176" i="63"/>
  <c r="J133" i="63"/>
  <c r="J5" i="63"/>
  <c r="Q5" i="63" s="1"/>
  <c r="J61" i="63"/>
  <c r="J196" i="63"/>
  <c r="J231" i="63"/>
  <c r="J92" i="63"/>
  <c r="J259" i="63"/>
  <c r="J27" i="63"/>
  <c r="J162" i="63"/>
  <c r="J29" i="63"/>
  <c r="J315" i="63"/>
  <c r="J179" i="63"/>
  <c r="J157" i="63"/>
  <c r="J56" i="63"/>
  <c r="J126" i="63"/>
  <c r="J267" i="63"/>
  <c r="J225" i="63"/>
  <c r="J50" i="63"/>
  <c r="J119" i="63"/>
  <c r="J18" i="63"/>
  <c r="J103" i="63"/>
  <c r="J316" i="63"/>
  <c r="J212" i="63"/>
  <c r="J167" i="63"/>
  <c r="J301" i="63"/>
  <c r="J144" i="63"/>
  <c r="J82" i="63"/>
  <c r="J70" i="63"/>
  <c r="J311" i="63"/>
  <c r="J89" i="63"/>
  <c r="J201" i="63"/>
  <c r="J307" i="63"/>
  <c r="J293" i="63"/>
  <c r="J87" i="63"/>
  <c r="J183" i="63"/>
  <c r="J159" i="63"/>
  <c r="J142" i="63"/>
  <c r="J100" i="63"/>
  <c r="J233" i="63"/>
  <c r="J39" i="63"/>
  <c r="J247" i="63"/>
  <c r="J80" i="63"/>
  <c r="J277" i="63"/>
  <c r="J120" i="63"/>
  <c r="J206" i="63"/>
  <c r="J41" i="63"/>
  <c r="J276" i="63"/>
  <c r="J260" i="63"/>
  <c r="J54" i="63"/>
  <c r="J28" i="63"/>
  <c r="J237" i="63"/>
  <c r="J320" i="63"/>
  <c r="J20" i="63"/>
  <c r="J32" i="63"/>
  <c r="J303" i="63"/>
  <c r="J195" i="63"/>
  <c r="J64" i="63"/>
  <c r="J53" i="63"/>
  <c r="J254" i="63"/>
  <c r="J252" i="63"/>
  <c r="J173" i="63"/>
  <c r="J198" i="63"/>
  <c r="J65" i="63"/>
  <c r="J158" i="63"/>
  <c r="J216" i="63"/>
  <c r="J278" i="63"/>
  <c r="J300" i="63"/>
  <c r="J96" i="63"/>
  <c r="J253" i="63"/>
  <c r="N164" i="64"/>
  <c r="F9" i="60"/>
  <c r="N9" i="60" s="1"/>
  <c r="F20" i="60"/>
  <c r="F25" i="60"/>
  <c r="N25" i="60" s="1"/>
  <c r="F35" i="60"/>
  <c r="N35" i="60" s="1"/>
  <c r="F17" i="60"/>
  <c r="F49" i="60"/>
  <c r="F34" i="60"/>
  <c r="F6" i="60"/>
  <c r="F45" i="60"/>
  <c r="N45" i="60" s="1"/>
  <c r="F67" i="60"/>
  <c r="N67" i="60" s="1"/>
  <c r="F64" i="60"/>
  <c r="N64" i="60" s="1"/>
  <c r="F54" i="60"/>
  <c r="N54" i="60" s="1"/>
  <c r="F59" i="60"/>
  <c r="N59" i="60" s="1"/>
  <c r="F12" i="60"/>
  <c r="Q26" i="65"/>
  <c r="O182" i="64"/>
  <c r="P173" i="64"/>
  <c r="O177" i="64"/>
  <c r="N36" i="65"/>
  <c r="BH11" i="20"/>
  <c r="D52" i="78"/>
  <c r="E52" i="78" s="1"/>
  <c r="E49" i="78"/>
  <c r="BH45" i="20"/>
  <c r="BH39" i="20"/>
  <c r="BH36" i="20"/>
  <c r="BH31" i="20"/>
  <c r="BH30" i="20"/>
  <c r="BI25" i="20"/>
  <c r="BH37" i="20"/>
  <c r="BH35" i="20"/>
  <c r="BH28" i="20"/>
  <c r="BH33" i="20"/>
  <c r="O22" i="65"/>
  <c r="O134" i="64"/>
  <c r="N44" i="64"/>
  <c r="BI68" i="20"/>
  <c r="BI57" i="20"/>
  <c r="BI62" i="20"/>
  <c r="P196" i="64"/>
  <c r="O196" i="64"/>
  <c r="P52" i="64"/>
  <c r="O30" i="65"/>
  <c r="O35" i="65"/>
  <c r="P35" i="65"/>
  <c r="Q45" i="64"/>
  <c r="N136" i="64"/>
  <c r="BI40" i="20"/>
  <c r="O158" i="64"/>
  <c r="P42" i="65"/>
  <c r="P152" i="64"/>
  <c r="Q26" i="64"/>
  <c r="P26" i="64"/>
  <c r="I72" i="61"/>
  <c r="I205" i="61"/>
  <c r="I203" i="61"/>
  <c r="I28" i="61"/>
  <c r="I10" i="61"/>
  <c r="I228" i="61"/>
  <c r="I120" i="61"/>
  <c r="I141" i="61"/>
  <c r="I183" i="61"/>
  <c r="I15" i="61"/>
  <c r="I123" i="61"/>
  <c r="I91" i="61"/>
  <c r="I299" i="61"/>
  <c r="I312" i="61"/>
  <c r="I54" i="61"/>
  <c r="I118" i="61"/>
  <c r="I12" i="61"/>
  <c r="I76" i="61"/>
  <c r="I154" i="61"/>
  <c r="I55" i="61"/>
  <c r="I321" i="61"/>
  <c r="I58" i="61"/>
  <c r="I63" i="61"/>
  <c r="I273" i="61"/>
  <c r="I191" i="61"/>
  <c r="I37" i="61"/>
  <c r="I163" i="61"/>
  <c r="I180" i="61"/>
  <c r="I193" i="61"/>
  <c r="I147" i="61"/>
  <c r="I283" i="61"/>
  <c r="I126" i="61"/>
  <c r="I176" i="61"/>
  <c r="I190" i="61"/>
  <c r="I239" i="61"/>
  <c r="I38" i="61"/>
  <c r="I297" i="61"/>
  <c r="I162" i="61"/>
  <c r="I158" i="61"/>
  <c r="I14" i="61"/>
  <c r="I242" i="61"/>
  <c r="I320" i="61"/>
  <c r="I113" i="61"/>
  <c r="I269" i="61"/>
  <c r="I247" i="61"/>
  <c r="I73" i="61"/>
  <c r="I318" i="61"/>
  <c r="I82" i="61"/>
  <c r="I40" i="61"/>
  <c r="I255" i="61"/>
  <c r="I224" i="61"/>
  <c r="I277" i="61"/>
  <c r="I121" i="61"/>
  <c r="P121" i="61" s="1"/>
  <c r="I341" i="61"/>
  <c r="I114" i="61"/>
  <c r="I106" i="61"/>
  <c r="I137" i="61"/>
  <c r="I256" i="61"/>
  <c r="I66" i="61"/>
  <c r="I289" i="61"/>
  <c r="I306" i="61"/>
  <c r="I29" i="61"/>
  <c r="I132" i="61"/>
  <c r="I178" i="61"/>
  <c r="I24" i="61"/>
  <c r="I258" i="61"/>
  <c r="I319" i="61"/>
  <c r="I87" i="61"/>
  <c r="I333" i="61"/>
  <c r="I100" i="61"/>
  <c r="P100" i="61" s="1"/>
  <c r="I307" i="61"/>
  <c r="I348" i="61"/>
  <c r="I313" i="61"/>
  <c r="I204" i="61"/>
  <c r="I152" i="61"/>
  <c r="I270" i="61"/>
  <c r="I291" i="61"/>
  <c r="I195" i="61"/>
  <c r="I249" i="61"/>
  <c r="I284" i="61"/>
  <c r="I151" i="61"/>
  <c r="I233" i="61"/>
  <c r="I48" i="61"/>
  <c r="I50" i="61"/>
  <c r="I81" i="61"/>
  <c r="I88" i="61"/>
  <c r="I84" i="61"/>
  <c r="I218" i="61"/>
  <c r="I65" i="61"/>
  <c r="I347" i="61"/>
  <c r="I164" i="61"/>
  <c r="I171" i="61"/>
  <c r="I240" i="61"/>
  <c r="I181" i="61"/>
  <c r="I5" i="61"/>
  <c r="I311" i="61"/>
  <c r="I179" i="61"/>
  <c r="I101" i="61"/>
  <c r="I338" i="61"/>
  <c r="I105" i="61"/>
  <c r="I244" i="61"/>
  <c r="I108" i="61"/>
  <c r="I209" i="61"/>
  <c r="I246" i="61"/>
  <c r="I18" i="61"/>
  <c r="I197" i="61"/>
  <c r="I226" i="61"/>
  <c r="I182" i="61"/>
  <c r="I153" i="61"/>
  <c r="I6" i="61"/>
  <c r="I39" i="61"/>
  <c r="I44" i="61"/>
  <c r="I146" i="61"/>
  <c r="I272" i="61"/>
  <c r="I261" i="61"/>
  <c r="I332" i="61"/>
  <c r="I173" i="61"/>
  <c r="I128" i="61"/>
  <c r="I62" i="61"/>
  <c r="I328" i="61"/>
  <c r="I202" i="61"/>
  <c r="I36" i="61"/>
  <c r="I329" i="61"/>
  <c r="I245" i="61"/>
  <c r="I57" i="61"/>
  <c r="I199" i="61"/>
  <c r="I155" i="61"/>
  <c r="P155" i="61" s="1"/>
  <c r="I231" i="61"/>
  <c r="I309" i="61"/>
  <c r="I186" i="61"/>
  <c r="I102" i="61"/>
  <c r="I111" i="61"/>
  <c r="I241" i="61"/>
  <c r="P241" i="61" s="1"/>
  <c r="I330" i="61"/>
  <c r="I257" i="61"/>
  <c r="I208" i="61"/>
  <c r="I220" i="61"/>
  <c r="I336" i="61"/>
  <c r="I49" i="61"/>
  <c r="I349" i="61"/>
  <c r="I259" i="61"/>
  <c r="P259" i="61" s="1"/>
  <c r="I30" i="61"/>
  <c r="I285" i="61"/>
  <c r="I26" i="61"/>
  <c r="I103" i="61"/>
  <c r="P103" i="61" s="1"/>
  <c r="I177" i="61"/>
  <c r="I236" i="61"/>
  <c r="I32" i="61"/>
  <c r="I276" i="61"/>
  <c r="I316" i="61"/>
  <c r="I217" i="61"/>
  <c r="I61" i="61"/>
  <c r="I340" i="61"/>
  <c r="I19" i="61"/>
  <c r="I75" i="61"/>
  <c r="I232" i="61"/>
  <c r="I140" i="61"/>
  <c r="I230" i="61"/>
  <c r="I238" i="61"/>
  <c r="I80" i="61"/>
  <c r="I127" i="61"/>
  <c r="I271" i="61"/>
  <c r="I214" i="61"/>
  <c r="I189" i="61"/>
  <c r="I324" i="61"/>
  <c r="I104" i="61"/>
  <c r="I78" i="61"/>
  <c r="I215" i="61"/>
  <c r="I131" i="61"/>
  <c r="I302" i="61"/>
  <c r="I279" i="61"/>
  <c r="I69" i="61"/>
  <c r="I142" i="61"/>
  <c r="I222" i="61"/>
  <c r="I295" i="61"/>
  <c r="I86" i="61"/>
  <c r="I3" i="61"/>
  <c r="I303" i="61"/>
  <c r="I161" i="61"/>
  <c r="I268" i="61"/>
  <c r="I184" i="61"/>
  <c r="I139" i="61"/>
  <c r="I229" i="61"/>
  <c r="I322" i="61"/>
  <c r="I346" i="61"/>
  <c r="P346" i="61" s="1"/>
  <c r="I71" i="61"/>
  <c r="I159" i="61"/>
  <c r="I46" i="61"/>
  <c r="I308" i="61"/>
  <c r="I112" i="61"/>
  <c r="I300" i="61"/>
  <c r="I223" i="61"/>
  <c r="I165" i="61"/>
  <c r="I292" i="61"/>
  <c r="I33" i="61"/>
  <c r="I216" i="61"/>
  <c r="I225" i="61"/>
  <c r="I310" i="61"/>
  <c r="I344" i="61"/>
  <c r="I323" i="61"/>
  <c r="I212" i="61"/>
  <c r="I325" i="61"/>
  <c r="I305" i="61"/>
  <c r="I192" i="61"/>
  <c r="I149" i="61"/>
  <c r="I53" i="61"/>
  <c r="I144" i="61"/>
  <c r="I327" i="61"/>
  <c r="I68" i="61"/>
  <c r="I235" i="61"/>
  <c r="I286" i="61"/>
  <c r="I201" i="61"/>
  <c r="I200" i="61"/>
  <c r="I56" i="61"/>
  <c r="I77" i="61"/>
  <c r="I243" i="61"/>
  <c r="I185" i="61"/>
  <c r="I168" i="61"/>
  <c r="I138" i="61"/>
  <c r="I133" i="61"/>
  <c r="I342" i="61"/>
  <c r="I298" i="61"/>
  <c r="I196" i="61"/>
  <c r="I70" i="61"/>
  <c r="I64" i="61"/>
  <c r="I206" i="61"/>
  <c r="I17" i="61"/>
  <c r="I172" i="61"/>
  <c r="I304" i="61"/>
  <c r="I251" i="61"/>
  <c r="I7" i="61"/>
  <c r="I254" i="61"/>
  <c r="I47" i="61"/>
  <c r="I13" i="61"/>
  <c r="I11" i="61"/>
  <c r="I262" i="61"/>
  <c r="I27" i="61"/>
  <c r="I93" i="61"/>
  <c r="I274" i="61"/>
  <c r="I343" i="61"/>
  <c r="I119" i="61"/>
  <c r="I250" i="61"/>
  <c r="I335" i="61"/>
  <c r="I67" i="61"/>
  <c r="P67" i="61" s="1"/>
  <c r="I237" i="61"/>
  <c r="I156" i="61"/>
  <c r="I79" i="61"/>
  <c r="I315" i="61"/>
  <c r="I265" i="61"/>
  <c r="P265" i="61" s="1"/>
  <c r="I85" i="61"/>
  <c r="I60" i="61"/>
  <c r="I288" i="61"/>
  <c r="I22" i="61"/>
  <c r="I34" i="61"/>
  <c r="I227" i="61"/>
  <c r="I350" i="61"/>
  <c r="I248" i="61"/>
  <c r="I124" i="61"/>
  <c r="I9" i="61"/>
  <c r="I188" i="61"/>
  <c r="I207" i="61"/>
  <c r="I194" i="61"/>
  <c r="I8" i="61"/>
  <c r="I294" i="61"/>
  <c r="I115" i="61"/>
  <c r="I293" i="61"/>
  <c r="I331" i="61"/>
  <c r="I166" i="61"/>
  <c r="I345" i="61"/>
  <c r="I4" i="61"/>
  <c r="I278" i="61"/>
  <c r="I339" i="61"/>
  <c r="I21" i="61"/>
  <c r="I275" i="61"/>
  <c r="I25" i="61"/>
  <c r="I211" i="61"/>
  <c r="I135" i="61"/>
  <c r="I92" i="61"/>
  <c r="I219" i="61"/>
  <c r="I187" i="61"/>
  <c r="I267" i="61"/>
  <c r="I136" i="61"/>
  <c r="I326" i="61"/>
  <c r="I20" i="61"/>
  <c r="I282" i="61"/>
  <c r="I150" i="61"/>
  <c r="I96" i="61"/>
  <c r="I59" i="61"/>
  <c r="I213" i="61"/>
  <c r="I117" i="61"/>
  <c r="I221" i="61"/>
  <c r="I301" i="61"/>
  <c r="I51" i="61"/>
  <c r="I334" i="61"/>
  <c r="I148" i="61"/>
  <c r="I160" i="61"/>
  <c r="I90" i="61"/>
  <c r="I43" i="61"/>
  <c r="I169" i="61"/>
  <c r="I134" i="61"/>
  <c r="I210" i="61"/>
  <c r="I198" i="61"/>
  <c r="I252" i="61"/>
  <c r="I41" i="61"/>
  <c r="I109" i="61"/>
  <c r="I234" i="61"/>
  <c r="I130" i="61"/>
  <c r="I287" i="61"/>
  <c r="I97" i="61"/>
  <c r="I99" i="61"/>
  <c r="I45" i="61"/>
  <c r="I174" i="61"/>
  <c r="I94" i="61"/>
  <c r="I52" i="61"/>
  <c r="I253" i="61"/>
  <c r="I42" i="61"/>
  <c r="I129" i="61"/>
  <c r="I280" i="61"/>
  <c r="I74" i="61"/>
  <c r="Q2" i="61"/>
  <c r="I145" i="61"/>
  <c r="I175" i="61"/>
  <c r="I264" i="61"/>
  <c r="I157" i="61"/>
  <c r="I337" i="61"/>
  <c r="I143" i="61"/>
  <c r="I170" i="61"/>
  <c r="I122" i="61"/>
  <c r="I16" i="61"/>
  <c r="I31" i="61"/>
  <c r="I125" i="61"/>
  <c r="H350" i="61"/>
  <c r="F338" i="61"/>
  <c r="N338" i="61" s="1"/>
  <c r="I317" i="61"/>
  <c r="J293" i="61"/>
  <c r="F290" i="61"/>
  <c r="F272" i="61"/>
  <c r="I263" i="61"/>
  <c r="H113" i="61"/>
  <c r="P113" i="61" s="1"/>
  <c r="I98" i="61"/>
  <c r="P63" i="64"/>
  <c r="N105" i="64"/>
  <c r="O8" i="73"/>
  <c r="O19" i="65"/>
  <c r="O11" i="73"/>
  <c r="P46" i="65"/>
  <c r="P119" i="64"/>
  <c r="P177" i="64"/>
  <c r="N32" i="65"/>
  <c r="N20" i="73"/>
  <c r="N5" i="62"/>
  <c r="BI13" i="20"/>
  <c r="P158" i="64"/>
  <c r="N115" i="64"/>
  <c r="R2" i="61"/>
  <c r="J345" i="61"/>
  <c r="J251" i="61"/>
  <c r="J295" i="61"/>
  <c r="J217" i="61"/>
  <c r="J47" i="61"/>
  <c r="J179" i="61"/>
  <c r="J319" i="61"/>
  <c r="J212" i="61"/>
  <c r="J225" i="61"/>
  <c r="J257" i="61"/>
  <c r="J96" i="61"/>
  <c r="J266" i="61"/>
  <c r="Q266" i="61" s="1"/>
  <c r="J204" i="61"/>
  <c r="J74" i="61"/>
  <c r="J254" i="61"/>
  <c r="J158" i="61"/>
  <c r="J302" i="61"/>
  <c r="J129" i="61"/>
  <c r="J192" i="61"/>
  <c r="J53" i="61"/>
  <c r="J296" i="61"/>
  <c r="J336" i="61"/>
  <c r="J341" i="61"/>
  <c r="J62" i="61"/>
  <c r="J117" i="61"/>
  <c r="J63" i="61"/>
  <c r="J320" i="61"/>
  <c r="J66" i="61"/>
  <c r="J243" i="61"/>
  <c r="J264" i="61"/>
  <c r="J36" i="61"/>
  <c r="J244" i="61"/>
  <c r="J91" i="61"/>
  <c r="J304" i="61"/>
  <c r="J123" i="61"/>
  <c r="J283" i="61"/>
  <c r="J28" i="61"/>
  <c r="J9" i="61"/>
  <c r="J51" i="61"/>
  <c r="J59" i="61"/>
  <c r="J116" i="61"/>
  <c r="J160" i="61"/>
  <c r="J111" i="61"/>
  <c r="J274" i="61"/>
  <c r="J228" i="61"/>
  <c r="J68" i="61"/>
  <c r="J339" i="61"/>
  <c r="J144" i="61"/>
  <c r="J98" i="61"/>
  <c r="J281" i="61"/>
  <c r="J285" i="61"/>
  <c r="J253" i="61"/>
  <c r="J188" i="61"/>
  <c r="J58" i="61"/>
  <c r="J145" i="61"/>
  <c r="J322" i="61"/>
  <c r="J121" i="61"/>
  <c r="J44" i="61"/>
  <c r="J233" i="61"/>
  <c r="J83" i="61"/>
  <c r="J184" i="61"/>
  <c r="J205" i="61"/>
  <c r="J87" i="61"/>
  <c r="J301" i="61"/>
  <c r="J248" i="61"/>
  <c r="J298" i="61"/>
  <c r="J5" i="61"/>
  <c r="J33" i="61"/>
  <c r="J88" i="61"/>
  <c r="J222" i="61"/>
  <c r="J291" i="61"/>
  <c r="J161" i="61"/>
  <c r="J306" i="61"/>
  <c r="J79" i="61"/>
  <c r="J31" i="61"/>
  <c r="J61" i="61"/>
  <c r="J71" i="61"/>
  <c r="J199" i="61"/>
  <c r="J273" i="61"/>
  <c r="J175" i="61"/>
  <c r="J209" i="61"/>
  <c r="J132" i="61"/>
  <c r="J350" i="61"/>
  <c r="J259" i="61"/>
  <c r="J214" i="61"/>
  <c r="J262" i="61"/>
  <c r="J38" i="61"/>
  <c r="J12" i="61"/>
  <c r="J26" i="61"/>
  <c r="J168" i="61"/>
  <c r="J60" i="61"/>
  <c r="J268" i="61"/>
  <c r="J190" i="61"/>
  <c r="J286" i="61"/>
  <c r="J308" i="61"/>
  <c r="J349" i="61"/>
  <c r="J331" i="61"/>
  <c r="J332" i="61"/>
  <c r="J206" i="61"/>
  <c r="J239" i="61"/>
  <c r="J235" i="61"/>
  <c r="J119" i="61"/>
  <c r="J54" i="61"/>
  <c r="J299" i="61"/>
  <c r="J110" i="61"/>
  <c r="J78" i="61"/>
  <c r="J126" i="61"/>
  <c r="J143" i="61"/>
  <c r="J317" i="61"/>
  <c r="J21" i="61"/>
  <c r="J327" i="61"/>
  <c r="J10" i="61"/>
  <c r="J35" i="61"/>
  <c r="J127" i="61"/>
  <c r="J277" i="61"/>
  <c r="J305" i="61"/>
  <c r="J23" i="61"/>
  <c r="J279" i="61"/>
  <c r="J81" i="61"/>
  <c r="J271" i="61"/>
  <c r="J46" i="61"/>
  <c r="J19" i="61"/>
  <c r="J137" i="61"/>
  <c r="J136" i="61"/>
  <c r="J147" i="61"/>
  <c r="J171" i="61"/>
  <c r="J120" i="61"/>
  <c r="J231" i="61"/>
  <c r="J261" i="61"/>
  <c r="J330" i="61"/>
  <c r="J270" i="61"/>
  <c r="J73" i="61"/>
  <c r="J135" i="61"/>
  <c r="J25" i="61"/>
  <c r="J207" i="61"/>
  <c r="J197" i="61"/>
  <c r="J229" i="61"/>
  <c r="J112" i="61"/>
  <c r="J124" i="61"/>
  <c r="J18" i="61"/>
  <c r="J267" i="61"/>
  <c r="J348" i="61"/>
  <c r="J128" i="61"/>
  <c r="J210" i="61"/>
  <c r="J309" i="61"/>
  <c r="J151" i="61"/>
  <c r="J318" i="61"/>
  <c r="J106" i="61"/>
  <c r="J134" i="61"/>
  <c r="J27" i="61"/>
  <c r="J109" i="61"/>
  <c r="J75" i="61"/>
  <c r="J11" i="61"/>
  <c r="J333" i="61"/>
  <c r="J241" i="61"/>
  <c r="J311" i="61"/>
  <c r="J3" i="61"/>
  <c r="J30" i="61"/>
  <c r="J39" i="61"/>
  <c r="J250" i="61"/>
  <c r="J113" i="61"/>
  <c r="J152" i="61"/>
  <c r="J269" i="61"/>
  <c r="J140" i="61"/>
  <c r="J294" i="61"/>
  <c r="J191" i="61"/>
  <c r="J326" i="61"/>
  <c r="J174" i="61"/>
  <c r="J245" i="61"/>
  <c r="J334" i="61"/>
  <c r="J346" i="61"/>
  <c r="J258" i="61"/>
  <c r="J213" i="61"/>
  <c r="J255" i="61"/>
  <c r="Q255" i="61" s="1"/>
  <c r="J208" i="61"/>
  <c r="J29" i="61"/>
  <c r="J65" i="61"/>
  <c r="J316" i="61"/>
  <c r="J154" i="61"/>
  <c r="J292" i="61"/>
  <c r="J15" i="61"/>
  <c r="J101" i="61"/>
  <c r="J170" i="61"/>
  <c r="J249" i="61"/>
  <c r="J256" i="61"/>
  <c r="J337" i="61"/>
  <c r="J90" i="61"/>
  <c r="J278" i="61"/>
  <c r="J247" i="61"/>
  <c r="J163" i="61"/>
  <c r="J125" i="61"/>
  <c r="J164" i="61"/>
  <c r="J69" i="61"/>
  <c r="J226" i="61"/>
  <c r="J280" i="61"/>
  <c r="J108" i="61"/>
  <c r="J236" i="61"/>
  <c r="J157" i="61"/>
  <c r="J72" i="61"/>
  <c r="J194" i="61"/>
  <c r="J173" i="61"/>
  <c r="J246" i="61"/>
  <c r="J237" i="61"/>
  <c r="J24" i="61"/>
  <c r="J86" i="61"/>
  <c r="J16" i="61"/>
  <c r="J13" i="61"/>
  <c r="J195" i="61"/>
  <c r="J139" i="61"/>
  <c r="J56" i="61"/>
  <c r="J122" i="61"/>
  <c r="J55" i="61"/>
  <c r="J224" i="61"/>
  <c r="J93" i="61"/>
  <c r="J102" i="61"/>
  <c r="J203" i="61"/>
  <c r="J6" i="61"/>
  <c r="J169" i="61"/>
  <c r="J114" i="61"/>
  <c r="J187" i="61"/>
  <c r="J142" i="61"/>
  <c r="J153" i="61"/>
  <c r="J41" i="61"/>
  <c r="J189" i="61"/>
  <c r="J221" i="61"/>
  <c r="J230" i="61"/>
  <c r="J94" i="61"/>
  <c r="J105" i="61"/>
  <c r="J167" i="61"/>
  <c r="Q167" i="61" s="1"/>
  <c r="J155" i="61"/>
  <c r="J159" i="61"/>
  <c r="J185" i="61"/>
  <c r="J146" i="61"/>
  <c r="J202" i="61"/>
  <c r="J303" i="61"/>
  <c r="J198" i="61"/>
  <c r="J347" i="61"/>
  <c r="J307" i="61"/>
  <c r="J325" i="61"/>
  <c r="J118" i="61"/>
  <c r="J104" i="61"/>
  <c r="J148" i="61"/>
  <c r="J312" i="61"/>
  <c r="J238" i="61"/>
  <c r="J324" i="61"/>
  <c r="J315" i="61"/>
  <c r="J64" i="61"/>
  <c r="J313" i="61"/>
  <c r="J329" i="61"/>
  <c r="J67" i="61"/>
  <c r="J183" i="61"/>
  <c r="J17" i="61"/>
  <c r="J234" i="61"/>
  <c r="J181" i="61"/>
  <c r="J49" i="61"/>
  <c r="J50" i="61"/>
  <c r="J97" i="61"/>
  <c r="J328" i="61"/>
  <c r="J45" i="61"/>
  <c r="J172" i="61"/>
  <c r="J276" i="61"/>
  <c r="J338" i="61"/>
  <c r="J186" i="61"/>
  <c r="J288" i="61"/>
  <c r="J131" i="61"/>
  <c r="J48" i="61"/>
  <c r="J284" i="61"/>
  <c r="J89" i="61"/>
  <c r="Q89" i="61" s="1"/>
  <c r="J85" i="61"/>
  <c r="J323" i="61"/>
  <c r="J103" i="61"/>
  <c r="J82" i="61"/>
  <c r="J156" i="61"/>
  <c r="J99" i="61"/>
  <c r="J8" i="61"/>
  <c r="J166" i="61"/>
  <c r="J220" i="61"/>
  <c r="J196" i="61"/>
  <c r="J77" i="61"/>
  <c r="J4" i="61"/>
  <c r="J176" i="61"/>
  <c r="J7" i="61"/>
  <c r="J227" i="61"/>
  <c r="Q227" i="61" s="1"/>
  <c r="J32" i="61"/>
  <c r="J272" i="61"/>
  <c r="J180" i="61"/>
  <c r="Q180" i="61" s="1"/>
  <c r="J37" i="61"/>
  <c r="J34" i="61"/>
  <c r="J42" i="61"/>
  <c r="J340" i="61"/>
  <c r="J200" i="61"/>
  <c r="J321" i="61"/>
  <c r="J43" i="61"/>
  <c r="J57" i="61"/>
  <c r="J22" i="61"/>
  <c r="J76" i="61"/>
  <c r="J335" i="61"/>
  <c r="J218" i="61"/>
  <c r="J100" i="61"/>
  <c r="J70" i="61"/>
  <c r="J149" i="61"/>
  <c r="J20" i="61"/>
  <c r="J242" i="61"/>
  <c r="J115" i="61"/>
  <c r="J150" i="61"/>
  <c r="J165" i="61"/>
  <c r="J14" i="61"/>
  <c r="J80" i="61"/>
  <c r="J265" i="61"/>
  <c r="J343" i="61"/>
  <c r="J297" i="61"/>
  <c r="J289" i="61"/>
  <c r="J177" i="61"/>
  <c r="J282" i="61"/>
  <c r="J240" i="61"/>
  <c r="J344" i="61"/>
  <c r="J215" i="61"/>
  <c r="J141" i="61"/>
  <c r="Q141" i="61" s="1"/>
  <c r="J201" i="61"/>
  <c r="J216" i="61"/>
  <c r="J342" i="61"/>
  <c r="J211" i="61"/>
  <c r="J252" i="61"/>
  <c r="Q252" i="61" s="1"/>
  <c r="J133" i="61"/>
  <c r="J300" i="61"/>
  <c r="J84" i="61"/>
  <c r="Q84" i="61" s="1"/>
  <c r="J182" i="61"/>
  <c r="J310" i="61"/>
  <c r="J219" i="61"/>
  <c r="J232" i="61"/>
  <c r="J138" i="61"/>
  <c r="J40" i="61"/>
  <c r="J178" i="61"/>
  <c r="J52" i="61"/>
  <c r="J223" i="61"/>
  <c r="J162" i="61"/>
  <c r="J193" i="61"/>
  <c r="J130" i="61"/>
  <c r="J287" i="61"/>
  <c r="J314" i="61"/>
  <c r="J260" i="61"/>
  <c r="I107" i="61"/>
  <c r="H95" i="61"/>
  <c r="H41" i="61"/>
  <c r="P174" i="64"/>
  <c r="H281" i="61"/>
  <c r="I95" i="61"/>
  <c r="Q95" i="61" s="1"/>
  <c r="N9" i="73"/>
  <c r="P172" i="64"/>
  <c r="Q163" i="64"/>
  <c r="F93" i="61"/>
  <c r="F163" i="61"/>
  <c r="F64" i="61"/>
  <c r="F144" i="61"/>
  <c r="F172" i="61"/>
  <c r="F244" i="61"/>
  <c r="F73" i="61"/>
  <c r="F60" i="61"/>
  <c r="F204" i="61"/>
  <c r="F274" i="61"/>
  <c r="F234" i="61"/>
  <c r="F61" i="61"/>
  <c r="F78" i="61"/>
  <c r="F67" i="61"/>
  <c r="F149" i="61"/>
  <c r="F66" i="61"/>
  <c r="F39" i="61"/>
  <c r="F312" i="61"/>
  <c r="F120" i="61"/>
  <c r="F52" i="61"/>
  <c r="F106" i="61"/>
  <c r="F157" i="61"/>
  <c r="F118" i="61"/>
  <c r="F298" i="61"/>
  <c r="F330" i="61"/>
  <c r="F196" i="61"/>
  <c r="F276" i="61"/>
  <c r="F320" i="61"/>
  <c r="F139" i="61"/>
  <c r="F336" i="61"/>
  <c r="F333" i="61"/>
  <c r="F339" i="61"/>
  <c r="F127" i="61"/>
  <c r="F159" i="61"/>
  <c r="F265" i="61"/>
  <c r="F219" i="61"/>
  <c r="F303" i="61"/>
  <c r="F45" i="61"/>
  <c r="F350" i="61"/>
  <c r="F79" i="61"/>
  <c r="F227" i="61"/>
  <c r="F147" i="61"/>
  <c r="F255" i="61"/>
  <c r="F129" i="61"/>
  <c r="F190" i="61"/>
  <c r="F213" i="61"/>
  <c r="F117" i="61"/>
  <c r="F31" i="61"/>
  <c r="F246" i="61"/>
  <c r="F16" i="61"/>
  <c r="F286" i="61"/>
  <c r="F188" i="61"/>
  <c r="F281" i="61"/>
  <c r="F342" i="61"/>
  <c r="F46" i="61"/>
  <c r="N46" i="61" s="1"/>
  <c r="F165" i="61"/>
  <c r="F259" i="61"/>
  <c r="F11" i="61"/>
  <c r="F59" i="61"/>
  <c r="F205" i="61"/>
  <c r="F30" i="61"/>
  <c r="F150" i="61"/>
  <c r="F84" i="61"/>
  <c r="F226" i="61"/>
  <c r="F160" i="61"/>
  <c r="F201" i="61"/>
  <c r="F307" i="61"/>
  <c r="F292" i="61"/>
  <c r="F300" i="61"/>
  <c r="F325" i="61"/>
  <c r="F183" i="61"/>
  <c r="F295" i="61"/>
  <c r="F296" i="61"/>
  <c r="F278" i="61"/>
  <c r="F131" i="61"/>
  <c r="F33" i="61"/>
  <c r="F119" i="61"/>
  <c r="F251" i="61"/>
  <c r="F56" i="61"/>
  <c r="N2" i="61"/>
  <c r="F57" i="61"/>
  <c r="F202" i="61"/>
  <c r="F285" i="61"/>
  <c r="F37" i="61"/>
  <c r="F58" i="61"/>
  <c r="F214" i="61"/>
  <c r="F174" i="61"/>
  <c r="F14" i="61"/>
  <c r="F175" i="61"/>
  <c r="F155" i="61"/>
  <c r="F86" i="61"/>
  <c r="F158" i="61"/>
  <c r="F266" i="61"/>
  <c r="F138" i="61"/>
  <c r="F279" i="61"/>
  <c r="F313" i="61"/>
  <c r="F145" i="61"/>
  <c r="F316" i="61"/>
  <c r="F273" i="61"/>
  <c r="F75" i="61"/>
  <c r="F233" i="61"/>
  <c r="F203" i="61"/>
  <c r="F141" i="61"/>
  <c r="F123" i="61"/>
  <c r="F27" i="61"/>
  <c r="F245" i="61"/>
  <c r="F146" i="61"/>
  <c r="F12" i="61"/>
  <c r="N12" i="61" s="1"/>
  <c r="F186" i="61"/>
  <c r="F248" i="61"/>
  <c r="F218" i="61"/>
  <c r="F132" i="61"/>
  <c r="F125" i="61"/>
  <c r="F74" i="61"/>
  <c r="F6" i="61"/>
  <c r="F215" i="61"/>
  <c r="F250" i="61"/>
  <c r="F206" i="61"/>
  <c r="F162" i="61"/>
  <c r="F182" i="61"/>
  <c r="F337" i="61"/>
  <c r="F96" i="61"/>
  <c r="F231" i="61"/>
  <c r="F321" i="61"/>
  <c r="F179" i="61"/>
  <c r="F216" i="61"/>
  <c r="F327" i="61"/>
  <c r="F200" i="61"/>
  <c r="N200" i="61" s="1"/>
  <c r="F347" i="61"/>
  <c r="F113" i="61"/>
  <c r="F26" i="61"/>
  <c r="F294" i="61"/>
  <c r="F209" i="61"/>
  <c r="F284" i="61"/>
  <c r="F111" i="61"/>
  <c r="F130" i="61"/>
  <c r="F136" i="61"/>
  <c r="F153" i="61"/>
  <c r="F171" i="61"/>
  <c r="F114" i="61"/>
  <c r="F297" i="61"/>
  <c r="F305" i="61"/>
  <c r="F236" i="61"/>
  <c r="N236" i="61" s="1"/>
  <c r="F116" i="61"/>
  <c r="F43" i="61"/>
  <c r="F199" i="61"/>
  <c r="F198" i="61"/>
  <c r="F308" i="61"/>
  <c r="N308" i="61" s="1"/>
  <c r="F225" i="61"/>
  <c r="F194" i="61"/>
  <c r="F301" i="61"/>
  <c r="F62" i="61"/>
  <c r="F178" i="61"/>
  <c r="F242" i="61"/>
  <c r="F328" i="61"/>
  <c r="F72" i="61"/>
  <c r="F42" i="61"/>
  <c r="F32" i="61"/>
  <c r="F237" i="61"/>
  <c r="F349" i="61"/>
  <c r="F126" i="61"/>
  <c r="F18" i="61"/>
  <c r="F20" i="61"/>
  <c r="F91" i="61"/>
  <c r="F261" i="61"/>
  <c r="F343" i="61"/>
  <c r="F17" i="61"/>
  <c r="F258" i="61"/>
  <c r="F256" i="61"/>
  <c r="F89" i="61"/>
  <c r="F28" i="61"/>
  <c r="F48" i="61"/>
  <c r="F254" i="61"/>
  <c r="F109" i="61"/>
  <c r="F348" i="61"/>
  <c r="F240" i="61"/>
  <c r="F197" i="61"/>
  <c r="F291" i="61"/>
  <c r="F88" i="61"/>
  <c r="F310" i="61"/>
  <c r="F317" i="61"/>
  <c r="F299" i="61"/>
  <c r="F318" i="61"/>
  <c r="F331" i="61"/>
  <c r="F306" i="61"/>
  <c r="F334" i="61"/>
  <c r="F10" i="61"/>
  <c r="F3" i="61"/>
  <c r="F102" i="61"/>
  <c r="F184" i="61"/>
  <c r="F34" i="61"/>
  <c r="F192" i="61"/>
  <c r="F187" i="61"/>
  <c r="F315" i="61"/>
  <c r="F63" i="61"/>
  <c r="N63" i="61" s="1"/>
  <c r="F76" i="61"/>
  <c r="F340" i="61"/>
  <c r="F229" i="61"/>
  <c r="F112" i="61"/>
  <c r="F282" i="61"/>
  <c r="F9" i="61"/>
  <c r="F208" i="61"/>
  <c r="F314" i="61"/>
  <c r="F319" i="61"/>
  <c r="F211" i="61"/>
  <c r="N211" i="61" s="1"/>
  <c r="F271" i="61"/>
  <c r="F36" i="61"/>
  <c r="F252" i="61"/>
  <c r="F311" i="61"/>
  <c r="F115" i="61"/>
  <c r="F185" i="61"/>
  <c r="F167" i="61"/>
  <c r="F128" i="61"/>
  <c r="F238" i="61"/>
  <c r="F332" i="61"/>
  <c r="F151" i="61"/>
  <c r="F283" i="61"/>
  <c r="F207" i="61"/>
  <c r="F21" i="61"/>
  <c r="F210" i="61"/>
  <c r="F53" i="61"/>
  <c r="F262" i="61"/>
  <c r="F70" i="61"/>
  <c r="F51" i="61"/>
  <c r="F228" i="61"/>
  <c r="F77" i="61"/>
  <c r="F324" i="61"/>
  <c r="F267" i="61"/>
  <c r="F85" i="61"/>
  <c r="F148" i="61"/>
  <c r="F135" i="61"/>
  <c r="F80" i="61"/>
  <c r="F55" i="61"/>
  <c r="F257" i="61"/>
  <c r="F94" i="61"/>
  <c r="F322" i="61"/>
  <c r="F345" i="61"/>
  <c r="F121" i="61"/>
  <c r="F140" i="61"/>
  <c r="F222" i="61"/>
  <c r="F23" i="61"/>
  <c r="F275" i="61"/>
  <c r="F154" i="61"/>
  <c r="F110" i="61"/>
  <c r="F22" i="61"/>
  <c r="F54" i="61"/>
  <c r="F217" i="61"/>
  <c r="F90" i="61"/>
  <c r="F71" i="61"/>
  <c r="F69" i="61"/>
  <c r="F142" i="61"/>
  <c r="F25" i="61"/>
  <c r="F7" i="61"/>
  <c r="F326" i="61"/>
  <c r="F49" i="61"/>
  <c r="F15" i="61"/>
  <c r="F65" i="61"/>
  <c r="F195" i="61"/>
  <c r="F277" i="61"/>
  <c r="F97" i="61"/>
  <c r="F168" i="61"/>
  <c r="F133" i="61"/>
  <c r="F287" i="61"/>
  <c r="F304" i="61"/>
  <c r="F249" i="61"/>
  <c r="F19" i="61"/>
  <c r="F288" i="61"/>
  <c r="F346" i="61"/>
  <c r="F181" i="61"/>
  <c r="F124" i="61"/>
  <c r="F176" i="61"/>
  <c r="F87" i="61"/>
  <c r="F35" i="61"/>
  <c r="F323" i="61"/>
  <c r="F189" i="61"/>
  <c r="F108" i="61"/>
  <c r="F302" i="61"/>
  <c r="F177" i="61"/>
  <c r="F221" i="61"/>
  <c r="F309" i="61"/>
  <c r="F166" i="61"/>
  <c r="F280" i="61"/>
  <c r="F180" i="61"/>
  <c r="F99" i="61"/>
  <c r="F232" i="61"/>
  <c r="F264" i="61"/>
  <c r="F243" i="61"/>
  <c r="F105" i="61"/>
  <c r="F193" i="61"/>
  <c r="F13" i="61"/>
  <c r="F341" i="61"/>
  <c r="F270" i="61"/>
  <c r="F47" i="61"/>
  <c r="N47" i="61" s="1"/>
  <c r="F253" i="61"/>
  <c r="F24" i="61"/>
  <c r="F170" i="61"/>
  <c r="F329" i="61"/>
  <c r="F104" i="61"/>
  <c r="F5" i="61"/>
  <c r="F269" i="61"/>
  <c r="F81" i="61"/>
  <c r="F224" i="61"/>
  <c r="F191" i="61"/>
  <c r="F98" i="61"/>
  <c r="F173" i="61"/>
  <c r="G344" i="61"/>
  <c r="H332" i="61"/>
  <c r="H311" i="61"/>
  <c r="G293" i="61"/>
  <c r="F263" i="61"/>
  <c r="I260" i="61"/>
  <c r="F107" i="61"/>
  <c r="F83" i="61"/>
  <c r="I110" i="61"/>
  <c r="J92" i="61"/>
  <c r="P58" i="64"/>
  <c r="N4" i="73"/>
  <c r="E50" i="78"/>
  <c r="E36" i="78"/>
  <c r="P15" i="65"/>
  <c r="O20" i="65"/>
  <c r="N10" i="62"/>
  <c r="N4" i="62"/>
  <c r="P122" i="64"/>
  <c r="P101" i="64"/>
  <c r="Q14" i="64"/>
  <c r="P14" i="64"/>
  <c r="G87" i="61"/>
  <c r="G121" i="61"/>
  <c r="O121" i="61" s="1"/>
  <c r="G159" i="61"/>
  <c r="G165" i="61"/>
  <c r="G241" i="61"/>
  <c r="N241" i="61" s="1"/>
  <c r="G265" i="61"/>
  <c r="O265" i="61" s="1"/>
  <c r="G278" i="61"/>
  <c r="G309" i="61"/>
  <c r="G298" i="61"/>
  <c r="G149" i="61"/>
  <c r="G164" i="61"/>
  <c r="G138" i="61"/>
  <c r="G187" i="61"/>
  <c r="G152" i="61"/>
  <c r="G271" i="61"/>
  <c r="G282" i="61"/>
  <c r="G224" i="61"/>
  <c r="G339" i="61"/>
  <c r="G132" i="61"/>
  <c r="G235" i="61"/>
  <c r="N235" i="61" s="1"/>
  <c r="G156" i="61"/>
  <c r="G345" i="61"/>
  <c r="G31" i="61"/>
  <c r="O31" i="61" s="1"/>
  <c r="G8" i="61"/>
  <c r="G251" i="61"/>
  <c r="G65" i="61"/>
  <c r="G161" i="61"/>
  <c r="G269" i="61"/>
  <c r="G101" i="61"/>
  <c r="G191" i="61"/>
  <c r="G32" i="61"/>
  <c r="G103" i="61"/>
  <c r="N103" i="61" s="1"/>
  <c r="G151" i="61"/>
  <c r="G53" i="61"/>
  <c r="G88" i="61"/>
  <c r="G128" i="61"/>
  <c r="G334" i="61"/>
  <c r="G197" i="61"/>
  <c r="G326" i="61"/>
  <c r="G333" i="61"/>
  <c r="G247" i="61"/>
  <c r="G134" i="61"/>
  <c r="G189" i="61"/>
  <c r="G5" i="61"/>
  <c r="G335" i="61"/>
  <c r="G188" i="61"/>
  <c r="G272" i="61"/>
  <c r="G125" i="61"/>
  <c r="G299" i="61"/>
  <c r="G185" i="61"/>
  <c r="G89" i="61"/>
  <c r="G194" i="61"/>
  <c r="G11" i="61"/>
  <c r="G158" i="61"/>
  <c r="G130" i="61"/>
  <c r="G153" i="61"/>
  <c r="G349" i="61"/>
  <c r="G225" i="61"/>
  <c r="G347" i="61"/>
  <c r="G42" i="61"/>
  <c r="G83" i="61"/>
  <c r="G217" i="61"/>
  <c r="G106" i="61"/>
  <c r="G310" i="61"/>
  <c r="G98" i="61"/>
  <c r="G177" i="61"/>
  <c r="G26" i="61"/>
  <c r="G250" i="61"/>
  <c r="G104" i="61"/>
  <c r="G155" i="61"/>
  <c r="O155" i="61" s="1"/>
  <c r="G254" i="61"/>
  <c r="G248" i="61"/>
  <c r="G162" i="61"/>
  <c r="G201" i="61"/>
  <c r="G91" i="61"/>
  <c r="G261" i="61"/>
  <c r="G205" i="61"/>
  <c r="G237" i="61"/>
  <c r="G321" i="61"/>
  <c r="G108" i="61"/>
  <c r="G17" i="61"/>
  <c r="G331" i="61"/>
  <c r="G71" i="61"/>
  <c r="G280" i="61"/>
  <c r="G69" i="61"/>
  <c r="G21" i="61"/>
  <c r="G199" i="61"/>
  <c r="G214" i="61"/>
  <c r="G111" i="61"/>
  <c r="G74" i="61"/>
  <c r="G124" i="61"/>
  <c r="G154" i="61"/>
  <c r="G311" i="61"/>
  <c r="G113" i="61"/>
  <c r="G141" i="61"/>
  <c r="G337" i="61"/>
  <c r="G297" i="61"/>
  <c r="G258" i="61"/>
  <c r="G179" i="61"/>
  <c r="G210" i="61"/>
  <c r="G80" i="61"/>
  <c r="G92" i="61"/>
  <c r="G245" i="61"/>
  <c r="G268" i="61"/>
  <c r="G107" i="61"/>
  <c r="G209" i="61"/>
  <c r="G300" i="61"/>
  <c r="G79" i="61"/>
  <c r="G6" i="61"/>
  <c r="G243" i="61"/>
  <c r="G94" i="61"/>
  <c r="G131" i="61"/>
  <c r="G206" i="61"/>
  <c r="G147" i="61"/>
  <c r="G171" i="61"/>
  <c r="G81" i="61"/>
  <c r="O2" i="61"/>
  <c r="G223" i="61"/>
  <c r="G221" i="61"/>
  <c r="G29" i="61"/>
  <c r="G183" i="61"/>
  <c r="G126" i="61"/>
  <c r="G336" i="61"/>
  <c r="G232" i="61"/>
  <c r="G137" i="61"/>
  <c r="G15" i="61"/>
  <c r="G228" i="61"/>
  <c r="G102" i="61"/>
  <c r="G273" i="61"/>
  <c r="G110" i="61"/>
  <c r="G234" i="61"/>
  <c r="G303" i="61"/>
  <c r="G118" i="61"/>
  <c r="G33" i="61"/>
  <c r="G48" i="61"/>
  <c r="G116" i="61"/>
  <c r="G176" i="61"/>
  <c r="G129" i="61"/>
  <c r="G136" i="61"/>
  <c r="G231" i="61"/>
  <c r="G215" i="61"/>
  <c r="G140" i="61"/>
  <c r="G18" i="61"/>
  <c r="G23" i="61"/>
  <c r="G77" i="61"/>
  <c r="G255" i="61"/>
  <c r="G324" i="61"/>
  <c r="G163" i="61"/>
  <c r="G327" i="61"/>
  <c r="G67" i="61"/>
  <c r="O67" i="61" s="1"/>
  <c r="G242" i="61"/>
  <c r="G320" i="61"/>
  <c r="G49" i="61"/>
  <c r="G55" i="61"/>
  <c r="G207" i="61"/>
  <c r="G216" i="61"/>
  <c r="G276" i="61"/>
  <c r="G263" i="61"/>
  <c r="G229" i="61"/>
  <c r="G208" i="61"/>
  <c r="G30" i="61"/>
  <c r="G275" i="61"/>
  <c r="O275" i="61" s="1"/>
  <c r="G249" i="61"/>
  <c r="G35" i="61"/>
  <c r="G27" i="61"/>
  <c r="G195" i="61"/>
  <c r="G150" i="61"/>
  <c r="G84" i="61"/>
  <c r="G313" i="61"/>
  <c r="G284" i="61"/>
  <c r="G7" i="61"/>
  <c r="G239" i="61"/>
  <c r="N239" i="61" s="1"/>
  <c r="G307" i="61"/>
  <c r="G90" i="61"/>
  <c r="G145" i="61"/>
  <c r="G175" i="61"/>
  <c r="G172" i="61"/>
  <c r="G285" i="61"/>
  <c r="G157" i="61"/>
  <c r="G262" i="61"/>
  <c r="G184" i="61"/>
  <c r="G253" i="61"/>
  <c r="G322" i="61"/>
  <c r="G72" i="61"/>
  <c r="G226" i="61"/>
  <c r="G3" i="61"/>
  <c r="G296" i="61"/>
  <c r="G99" i="61"/>
  <c r="G212" i="61"/>
  <c r="G294" i="61"/>
  <c r="G277" i="61"/>
  <c r="G230" i="61"/>
  <c r="N230" i="61" s="1"/>
  <c r="G288" i="61"/>
  <c r="G295" i="61"/>
  <c r="G218" i="61"/>
  <c r="G86" i="61"/>
  <c r="G20" i="61"/>
  <c r="G44" i="61"/>
  <c r="G73" i="61"/>
  <c r="G52" i="61"/>
  <c r="G66" i="61"/>
  <c r="G286" i="61"/>
  <c r="G283" i="61"/>
  <c r="G43" i="61"/>
  <c r="G290" i="61"/>
  <c r="G267" i="61"/>
  <c r="G123" i="61"/>
  <c r="G325" i="61"/>
  <c r="G220" i="61"/>
  <c r="G14" i="61"/>
  <c r="G343" i="61"/>
  <c r="G342" i="61"/>
  <c r="G227" i="61"/>
  <c r="G173" i="61"/>
  <c r="G182" i="61"/>
  <c r="G59" i="61"/>
  <c r="G168" i="61"/>
  <c r="G174" i="61"/>
  <c r="G246" i="61"/>
  <c r="G291" i="61"/>
  <c r="G316" i="61"/>
  <c r="G139" i="61"/>
  <c r="G22" i="61"/>
  <c r="G39" i="61"/>
  <c r="G256" i="61"/>
  <c r="G222" i="61"/>
  <c r="G75" i="61"/>
  <c r="G238" i="61"/>
  <c r="G240" i="61"/>
  <c r="G204" i="61"/>
  <c r="G9" i="61"/>
  <c r="G19" i="61"/>
  <c r="G97" i="61"/>
  <c r="G58" i="61"/>
  <c r="G252" i="61"/>
  <c r="G24" i="61"/>
  <c r="G4" i="61"/>
  <c r="G41" i="61"/>
  <c r="G114" i="61"/>
  <c r="G148" i="61"/>
  <c r="G166" i="61"/>
  <c r="G348" i="61"/>
  <c r="G146" i="61"/>
  <c r="G10" i="61"/>
  <c r="G274" i="61"/>
  <c r="G60" i="61"/>
  <c r="G196" i="61"/>
  <c r="G169" i="61"/>
  <c r="G51" i="61"/>
  <c r="G301" i="61"/>
  <c r="G142" i="61"/>
  <c r="G85" i="61"/>
  <c r="G28" i="61"/>
  <c r="G219" i="61"/>
  <c r="G233" i="61"/>
  <c r="G160" i="61"/>
  <c r="G57" i="61"/>
  <c r="G186" i="61"/>
  <c r="G193" i="61"/>
  <c r="G36" i="61"/>
  <c r="G119" i="61"/>
  <c r="G143" i="61"/>
  <c r="N143" i="61" s="1"/>
  <c r="G192" i="61"/>
  <c r="G317" i="61"/>
  <c r="G279" i="61"/>
  <c r="G304" i="61"/>
  <c r="G170" i="61"/>
  <c r="G82" i="61"/>
  <c r="G144" i="61"/>
  <c r="G350" i="61"/>
  <c r="G25" i="61"/>
  <c r="G318" i="61"/>
  <c r="G314" i="61"/>
  <c r="G315" i="61"/>
  <c r="G198" i="61"/>
  <c r="G76" i="61"/>
  <c r="G340" i="61"/>
  <c r="G34" i="61"/>
  <c r="G37" i="61"/>
  <c r="G332" i="61"/>
  <c r="G257" i="61"/>
  <c r="G213" i="61"/>
  <c r="G203" i="61"/>
  <c r="G167" i="61"/>
  <c r="G178" i="61"/>
  <c r="G56" i="61"/>
  <c r="G312" i="61"/>
  <c r="G181" i="61"/>
  <c r="G306" i="61"/>
  <c r="G133" i="61"/>
  <c r="G95" i="61"/>
  <c r="G93" i="61"/>
  <c r="G112" i="61"/>
  <c r="G70" i="61"/>
  <c r="G289" i="61"/>
  <c r="G270" i="61"/>
  <c r="G78" i="61"/>
  <c r="G105" i="61"/>
  <c r="G120" i="61"/>
  <c r="G109" i="61"/>
  <c r="G244" i="61"/>
  <c r="G180" i="61"/>
  <c r="G346" i="61"/>
  <c r="G96" i="61"/>
  <c r="G330" i="61"/>
  <c r="G61" i="61"/>
  <c r="G54" i="61"/>
  <c r="G62" i="61"/>
  <c r="G328" i="61"/>
  <c r="G264" i="61"/>
  <c r="G202" i="61"/>
  <c r="G135" i="61"/>
  <c r="G281" i="61"/>
  <c r="H151" i="61"/>
  <c r="H104" i="61"/>
  <c r="H186" i="61"/>
  <c r="H228" i="61"/>
  <c r="H13" i="61"/>
  <c r="H288" i="61"/>
  <c r="H339" i="61"/>
  <c r="H132" i="61"/>
  <c r="H11" i="61"/>
  <c r="H156" i="61"/>
  <c r="H174" i="61"/>
  <c r="H135" i="61"/>
  <c r="H229" i="61"/>
  <c r="H24" i="61"/>
  <c r="H97" i="61"/>
  <c r="H87" i="61"/>
  <c r="H144" i="61"/>
  <c r="P144" i="61" s="1"/>
  <c r="H165" i="61"/>
  <c r="H247" i="61"/>
  <c r="H101" i="61"/>
  <c r="H108" i="61"/>
  <c r="H80" i="61"/>
  <c r="H93" i="61"/>
  <c r="H34" i="61"/>
  <c r="H255" i="61"/>
  <c r="H294" i="61"/>
  <c r="P294" i="61" s="1"/>
  <c r="H345" i="61"/>
  <c r="H115" i="61"/>
  <c r="H138" i="61"/>
  <c r="H150" i="61"/>
  <c r="H292" i="61"/>
  <c r="H306" i="61"/>
  <c r="H52" i="61"/>
  <c r="H129" i="61"/>
  <c r="H143" i="61"/>
  <c r="H212" i="61"/>
  <c r="H161" i="61"/>
  <c r="H245" i="61"/>
  <c r="H327" i="61"/>
  <c r="H159" i="61"/>
  <c r="H68" i="61"/>
  <c r="P2" i="61"/>
  <c r="H111" i="61"/>
  <c r="H195" i="61"/>
  <c r="H37" i="61"/>
  <c r="H323" i="61"/>
  <c r="H201" i="61"/>
  <c r="H222" i="61"/>
  <c r="H297" i="61"/>
  <c r="H235" i="61"/>
  <c r="P235" i="61" s="1"/>
  <c r="H102" i="61"/>
  <c r="H20" i="61"/>
  <c r="P20" i="61" s="1"/>
  <c r="H203" i="61"/>
  <c r="H278" i="61"/>
  <c r="H251" i="61"/>
  <c r="H191" i="61"/>
  <c r="H305" i="61"/>
  <c r="H230" i="61"/>
  <c r="H141" i="61"/>
  <c r="P141" i="61" s="1"/>
  <c r="H343" i="61"/>
  <c r="H126" i="61"/>
  <c r="P126" i="61" s="1"/>
  <c r="H231" i="61"/>
  <c r="P231" i="61" s="1"/>
  <c r="H182" i="61"/>
  <c r="H179" i="61"/>
  <c r="H60" i="61"/>
  <c r="H72" i="61"/>
  <c r="H55" i="61"/>
  <c r="P55" i="61" s="1"/>
  <c r="H286" i="61"/>
  <c r="H43" i="61"/>
  <c r="H274" i="61"/>
  <c r="H176" i="61"/>
  <c r="H94" i="61"/>
  <c r="H16" i="61"/>
  <c r="H167" i="61"/>
  <c r="P167" i="61" s="1"/>
  <c r="H223" i="61"/>
  <c r="H120" i="61"/>
  <c r="P120" i="61" s="1"/>
  <c r="H248" i="61"/>
  <c r="H185" i="61"/>
  <c r="H315" i="61"/>
  <c r="H285" i="61"/>
  <c r="H63" i="61"/>
  <c r="P63" i="61" s="1"/>
  <c r="H88" i="61"/>
  <c r="H54" i="61"/>
  <c r="P54" i="61" s="1"/>
  <c r="H109" i="61"/>
  <c r="H117" i="61"/>
  <c r="H133" i="61"/>
  <c r="H152" i="61"/>
  <c r="H98" i="61"/>
  <c r="H215" i="61"/>
  <c r="H122" i="61"/>
  <c r="P122" i="61" s="1"/>
  <c r="H130" i="61"/>
  <c r="H162" i="61"/>
  <c r="H96" i="61"/>
  <c r="H114" i="61"/>
  <c r="H42" i="61"/>
  <c r="H69" i="61"/>
  <c r="H326" i="61"/>
  <c r="H51" i="61"/>
  <c r="H27" i="61"/>
  <c r="H287" i="61"/>
  <c r="P287" i="61" s="1"/>
  <c r="H83" i="61"/>
  <c r="H313" i="61"/>
  <c r="H211" i="61"/>
  <c r="H6" i="61"/>
  <c r="H157" i="61"/>
  <c r="H39" i="61"/>
  <c r="P39" i="61" s="1"/>
  <c r="H200" i="61"/>
  <c r="H233" i="61"/>
  <c r="H189" i="61"/>
  <c r="H216" i="61"/>
  <c r="H184" i="61"/>
  <c r="H269" i="61"/>
  <c r="H153" i="61"/>
  <c r="H208" i="61"/>
  <c r="P208" i="61" s="1"/>
  <c r="H334" i="61"/>
  <c r="H290" i="61"/>
  <c r="P290" i="61" s="1"/>
  <c r="H224" i="61"/>
  <c r="H85" i="61"/>
  <c r="H194" i="61"/>
  <c r="H344" i="61"/>
  <c r="H260" i="61"/>
  <c r="H218" i="61"/>
  <c r="P218" i="61" s="1"/>
  <c r="H17" i="61"/>
  <c r="H340" i="61"/>
  <c r="H12" i="61"/>
  <c r="H175" i="61"/>
  <c r="H329" i="61"/>
  <c r="H170" i="61"/>
  <c r="H118" i="61"/>
  <c r="P118" i="61" s="1"/>
  <c r="H142" i="61"/>
  <c r="H283" i="61"/>
  <c r="P283" i="61" s="1"/>
  <c r="H49" i="61"/>
  <c r="H33" i="61"/>
  <c r="H246" i="61"/>
  <c r="P246" i="61" s="1"/>
  <c r="H234" i="61"/>
  <c r="H169" i="61"/>
  <c r="H266" i="61"/>
  <c r="P266" i="61" s="1"/>
  <c r="H74" i="61"/>
  <c r="P74" i="61" s="1"/>
  <c r="H236" i="61"/>
  <c r="H300" i="61"/>
  <c r="P300" i="61" s="1"/>
  <c r="H324" i="61"/>
  <c r="H325" i="61"/>
  <c r="H105" i="61"/>
  <c r="P105" i="61" s="1"/>
  <c r="H303" i="61"/>
  <c r="H232" i="61"/>
  <c r="P232" i="61" s="1"/>
  <c r="H349" i="61"/>
  <c r="P349" i="61" s="1"/>
  <c r="H331" i="61"/>
  <c r="H319" i="61"/>
  <c r="H112" i="61"/>
  <c r="H258" i="61"/>
  <c r="H193" i="61"/>
  <c r="H239" i="61"/>
  <c r="H316" i="61"/>
  <c r="H59" i="61"/>
  <c r="P59" i="61" s="1"/>
  <c r="H220" i="61"/>
  <c r="H15" i="61"/>
  <c r="H213" i="61"/>
  <c r="H320" i="61"/>
  <c r="H240" i="61"/>
  <c r="H18" i="61"/>
  <c r="H318" i="61"/>
  <c r="P318" i="61" s="1"/>
  <c r="H330" i="61"/>
  <c r="H25" i="61"/>
  <c r="H196" i="61"/>
  <c r="P196" i="61" s="1"/>
  <c r="H273" i="61"/>
  <c r="P273" i="61" s="1"/>
  <c r="H180" i="61"/>
  <c r="H226" i="61"/>
  <c r="H136" i="61"/>
  <c r="H66" i="61"/>
  <c r="H46" i="61"/>
  <c r="P46" i="61" s="1"/>
  <c r="H333" i="61"/>
  <c r="H131" i="61"/>
  <c r="H128" i="61"/>
  <c r="H341" i="61"/>
  <c r="H308" i="61"/>
  <c r="H206" i="61"/>
  <c r="H147" i="61"/>
  <c r="H84" i="61"/>
  <c r="P84" i="61" s="1"/>
  <c r="H270" i="61"/>
  <c r="P270" i="61" s="1"/>
  <c r="H47" i="61"/>
  <c r="H124" i="61"/>
  <c r="H78" i="61"/>
  <c r="H92" i="61"/>
  <c r="H188" i="61"/>
  <c r="H336" i="61"/>
  <c r="H86" i="61"/>
  <c r="P86" i="61" s="1"/>
  <c r="H21" i="61"/>
  <c r="H178" i="61"/>
  <c r="P178" i="61" s="1"/>
  <c r="H154" i="61"/>
  <c r="H256" i="61"/>
  <c r="H252" i="61"/>
  <c r="P252" i="61" s="1"/>
  <c r="H280" i="61"/>
  <c r="H301" i="61"/>
  <c r="P301" i="61" s="1"/>
  <c r="H348" i="61"/>
  <c r="P348" i="61" s="1"/>
  <c r="H106" i="61"/>
  <c r="P106" i="61" s="1"/>
  <c r="H10" i="61"/>
  <c r="H171" i="61"/>
  <c r="H310" i="61"/>
  <c r="H19" i="61"/>
  <c r="H314" i="61"/>
  <c r="H238" i="61"/>
  <c r="P238" i="61" s="1"/>
  <c r="H163" i="61"/>
  <c r="H267" i="61"/>
  <c r="H282" i="61"/>
  <c r="H190" i="61"/>
  <c r="H219" i="61"/>
  <c r="H271" i="61"/>
  <c r="H57" i="61"/>
  <c r="H56" i="61"/>
  <c r="H264" i="61"/>
  <c r="H257" i="61"/>
  <c r="P257" i="61" s="1"/>
  <c r="H45" i="61"/>
  <c r="P45" i="61" s="1"/>
  <c r="H277" i="61"/>
  <c r="H64" i="61"/>
  <c r="H29" i="61"/>
  <c r="H338" i="61"/>
  <c r="H26" i="61"/>
  <c r="P26" i="61" s="1"/>
  <c r="H221" i="61"/>
  <c r="H263" i="61"/>
  <c r="H23" i="61"/>
  <c r="P23" i="61" s="1"/>
  <c r="H137" i="61"/>
  <c r="H250" i="61"/>
  <c r="H328" i="61"/>
  <c r="P328" i="61" s="1"/>
  <c r="H53" i="61"/>
  <c r="H44" i="61"/>
  <c r="P44" i="61" s="1"/>
  <c r="H279" i="61"/>
  <c r="H89" i="61"/>
  <c r="P89" i="61" s="1"/>
  <c r="H192" i="61"/>
  <c r="P192" i="61" s="1"/>
  <c r="H9" i="61"/>
  <c r="H214" i="61"/>
  <c r="H65" i="61"/>
  <c r="H140" i="61"/>
  <c r="H7" i="61"/>
  <c r="P7" i="61" s="1"/>
  <c r="H227" i="61"/>
  <c r="P227" i="61" s="1"/>
  <c r="H58" i="61"/>
  <c r="H148" i="61"/>
  <c r="P148" i="61" s="1"/>
  <c r="H166" i="61"/>
  <c r="H335" i="61"/>
  <c r="H242" i="61"/>
  <c r="H268" i="61"/>
  <c r="H284" i="61"/>
  <c r="P284" i="61" s="1"/>
  <c r="H48" i="61"/>
  <c r="H70" i="61"/>
  <c r="H309" i="61"/>
  <c r="H243" i="61"/>
  <c r="H254" i="61"/>
  <c r="H177" i="61"/>
  <c r="H3" i="61"/>
  <c r="H30" i="61"/>
  <c r="H289" i="61"/>
  <c r="P289" i="61" s="1"/>
  <c r="H262" i="61"/>
  <c r="P262" i="61" s="1"/>
  <c r="H298" i="61"/>
  <c r="H272" i="61"/>
  <c r="H204" i="61"/>
  <c r="H291" i="61"/>
  <c r="H342" i="61"/>
  <c r="H123" i="61"/>
  <c r="H244" i="61"/>
  <c r="H14" i="61"/>
  <c r="P14" i="61" s="1"/>
  <c r="H127" i="61"/>
  <c r="H110" i="61"/>
  <c r="H299" i="61"/>
  <c r="H125" i="61"/>
  <c r="H317" i="61"/>
  <c r="H321" i="61"/>
  <c r="H71" i="61"/>
  <c r="P71" i="61" s="1"/>
  <c r="H205" i="61"/>
  <c r="H237" i="61"/>
  <c r="H28" i="61"/>
  <c r="H181" i="61"/>
  <c r="H149" i="61"/>
  <c r="H293" i="61"/>
  <c r="H276" i="61"/>
  <c r="H62" i="61"/>
  <c r="P62" i="61" s="1"/>
  <c r="H197" i="61"/>
  <c r="H202" i="61"/>
  <c r="H307" i="61"/>
  <c r="P307" i="61" s="1"/>
  <c r="H75" i="61"/>
  <c r="H210" i="61"/>
  <c r="H139" i="61"/>
  <c r="H73" i="61"/>
  <c r="H81" i="61"/>
  <c r="H38" i="61"/>
  <c r="P38" i="61" s="1"/>
  <c r="H217" i="61"/>
  <c r="P217" i="61" s="1"/>
  <c r="H183" i="61"/>
  <c r="H90" i="61"/>
  <c r="H304" i="61"/>
  <c r="H249" i="61"/>
  <c r="H76" i="61"/>
  <c r="H77" i="61"/>
  <c r="P77" i="61" s="1"/>
  <c r="H199" i="61"/>
  <c r="H145" i="61"/>
  <c r="H225" i="61"/>
  <c r="H99" i="61"/>
  <c r="H79" i="61"/>
  <c r="P79" i="61" s="1"/>
  <c r="H160" i="61"/>
  <c r="H187" i="61"/>
  <c r="H261" i="61"/>
  <c r="H61" i="61"/>
  <c r="P61" i="61" s="1"/>
  <c r="H295" i="61"/>
  <c r="P295" i="61" s="1"/>
  <c r="H116" i="61"/>
  <c r="P116" i="61" s="1"/>
  <c r="H207" i="61"/>
  <c r="H36" i="61"/>
  <c r="H40" i="61"/>
  <c r="H91" i="61"/>
  <c r="P91" i="61" s="1"/>
  <c r="H119" i="61"/>
  <c r="P119" i="61" s="1"/>
  <c r="H50" i="61"/>
  <c r="P50" i="61" s="1"/>
  <c r="H302" i="61"/>
  <c r="H158" i="61"/>
  <c r="P158" i="61" s="1"/>
  <c r="H134" i="61"/>
  <c r="H22" i="61"/>
  <c r="H337" i="61"/>
  <c r="H312" i="61"/>
  <c r="H32" i="61"/>
  <c r="H168" i="61"/>
  <c r="H198" i="61"/>
  <c r="H209" i="61"/>
  <c r="P209" i="61" s="1"/>
  <c r="G341" i="61"/>
  <c r="O341" i="61" s="1"/>
  <c r="G329" i="61"/>
  <c r="O329" i="61" s="1"/>
  <c r="I296" i="61"/>
  <c r="Q296" i="61" s="1"/>
  <c r="J290" i="61"/>
  <c r="Q290" i="61" s="1"/>
  <c r="J275" i="61"/>
  <c r="J263" i="61"/>
  <c r="F260" i="61"/>
  <c r="N260" i="61" s="1"/>
  <c r="H107" i="61"/>
  <c r="G68" i="61"/>
  <c r="F29" i="61"/>
  <c r="N29" i="61" s="1"/>
  <c r="N183" i="64"/>
  <c r="J107" i="61"/>
  <c r="O43" i="65"/>
  <c r="N27" i="65"/>
  <c r="P68" i="64"/>
  <c r="V23" i="1"/>
  <c r="N10" i="1"/>
  <c r="H10" i="1"/>
  <c r="T10" i="1"/>
  <c r="F10" i="1"/>
  <c r="U24" i="1"/>
  <c r="V22" i="1"/>
  <c r="O35" i="64"/>
  <c r="N44" i="65"/>
  <c r="P143" i="64"/>
  <c r="O143" i="64"/>
  <c r="I250" i="63"/>
  <c r="Q250" i="63" s="1"/>
  <c r="I24" i="63"/>
  <c r="Q24" i="63" s="1"/>
  <c r="I70" i="63"/>
  <c r="I334" i="63"/>
  <c r="Q334" i="63" s="1"/>
  <c r="I42" i="63"/>
  <c r="I125" i="63"/>
  <c r="I179" i="63"/>
  <c r="I61" i="63"/>
  <c r="Q61" i="63" s="1"/>
  <c r="I261" i="63"/>
  <c r="Q261" i="63" s="1"/>
  <c r="I204" i="63"/>
  <c r="I191" i="63"/>
  <c r="I75" i="63"/>
  <c r="I14" i="63"/>
  <c r="Q14" i="63" s="1"/>
  <c r="I41" i="63"/>
  <c r="I96" i="63"/>
  <c r="I39" i="63"/>
  <c r="I320" i="63"/>
  <c r="I162" i="63"/>
  <c r="I86" i="63"/>
  <c r="I344" i="63"/>
  <c r="Q344" i="63" s="1"/>
  <c r="I274" i="63"/>
  <c r="Q274" i="63" s="1"/>
  <c r="I341" i="63"/>
  <c r="Q341" i="63" s="1"/>
  <c r="I192" i="63"/>
  <c r="Q192" i="63" s="1"/>
  <c r="I76" i="63"/>
  <c r="I276" i="63"/>
  <c r="Q276" i="63" s="1"/>
  <c r="I296" i="63"/>
  <c r="I225" i="63"/>
  <c r="I193" i="63"/>
  <c r="I33" i="63"/>
  <c r="Q33" i="63" s="1"/>
  <c r="I99" i="63"/>
  <c r="I216" i="63"/>
  <c r="I16" i="63"/>
  <c r="Q16" i="63" s="1"/>
  <c r="I190" i="63"/>
  <c r="Q190" i="63" s="1"/>
  <c r="I107" i="63"/>
  <c r="I195" i="63"/>
  <c r="I176" i="63"/>
  <c r="I188" i="63"/>
  <c r="Q188" i="63" s="1"/>
  <c r="I210" i="63"/>
  <c r="Q210" i="63" s="1"/>
  <c r="I321" i="63"/>
  <c r="I251" i="63"/>
  <c r="I128" i="63"/>
  <c r="I262" i="63"/>
  <c r="I174" i="63"/>
  <c r="Q174" i="63" s="1"/>
  <c r="I137" i="63"/>
  <c r="I74" i="63"/>
  <c r="Q74" i="63" s="1"/>
  <c r="I53" i="63"/>
  <c r="I280" i="63"/>
  <c r="I118" i="63"/>
  <c r="I207" i="63"/>
  <c r="Q207" i="63" s="1"/>
  <c r="I71" i="63"/>
  <c r="Q71" i="63" s="1"/>
  <c r="I267" i="63"/>
  <c r="I173" i="63"/>
  <c r="Q173" i="63" s="1"/>
  <c r="I303" i="63"/>
  <c r="I130" i="63"/>
  <c r="Q130" i="63" s="1"/>
  <c r="I60" i="63"/>
  <c r="I18" i="63"/>
  <c r="I156" i="63"/>
  <c r="Q156" i="63" s="1"/>
  <c r="I140" i="63"/>
  <c r="Q140" i="63" s="1"/>
  <c r="I104" i="63"/>
  <c r="I234" i="63"/>
  <c r="I121" i="63"/>
  <c r="Q121" i="63" s="1"/>
  <c r="I10" i="63"/>
  <c r="I69" i="63"/>
  <c r="I237" i="63"/>
  <c r="Q237" i="63" s="1"/>
  <c r="I312" i="63"/>
  <c r="I328" i="63"/>
  <c r="Q328" i="63" s="1"/>
  <c r="I314" i="63"/>
  <c r="I58" i="63"/>
  <c r="I95" i="63"/>
  <c r="Q95" i="63" s="1"/>
  <c r="I304" i="63"/>
  <c r="Q304" i="63" s="1"/>
  <c r="I230" i="63"/>
  <c r="Q230" i="63" s="1"/>
  <c r="I148" i="63"/>
  <c r="I288" i="63"/>
  <c r="Q288" i="63" s="1"/>
  <c r="I263" i="63"/>
  <c r="I295" i="63"/>
  <c r="Q295" i="63" s="1"/>
  <c r="I211" i="63"/>
  <c r="I185" i="63"/>
  <c r="I219" i="63"/>
  <c r="Q219" i="63" s="1"/>
  <c r="I158" i="63"/>
  <c r="I80" i="63"/>
  <c r="I183" i="63"/>
  <c r="Q183" i="63" s="1"/>
  <c r="I290" i="63"/>
  <c r="I147" i="63"/>
  <c r="I293" i="63"/>
  <c r="I340" i="63"/>
  <c r="Q340" i="63" s="1"/>
  <c r="I209" i="63"/>
  <c r="Q209" i="63" s="1"/>
  <c r="I29" i="63"/>
  <c r="I115" i="63"/>
  <c r="Q115" i="63" s="1"/>
  <c r="I343" i="63"/>
  <c r="Q343" i="63" s="1"/>
  <c r="I159" i="63"/>
  <c r="Q159" i="63" s="1"/>
  <c r="I282" i="63"/>
  <c r="I336" i="63"/>
  <c r="Q336" i="63" s="1"/>
  <c r="I313" i="63"/>
  <c r="I91" i="63"/>
  <c r="Q91" i="63" s="1"/>
  <c r="I308" i="63"/>
  <c r="I145" i="63"/>
  <c r="I224" i="63"/>
  <c r="Q224" i="63" s="1"/>
  <c r="I222" i="63"/>
  <c r="Q222" i="63" s="1"/>
  <c r="I186" i="63"/>
  <c r="Q186" i="63" s="1"/>
  <c r="I324" i="63"/>
  <c r="I317" i="63"/>
  <c r="I28" i="63"/>
  <c r="I27" i="63"/>
  <c r="I333" i="63"/>
  <c r="Q333" i="63" s="1"/>
  <c r="I169" i="63"/>
  <c r="I97" i="63"/>
  <c r="Q97" i="63" s="1"/>
  <c r="I103" i="63"/>
  <c r="Q103" i="63" s="1"/>
  <c r="I284" i="63"/>
  <c r="I231" i="63"/>
  <c r="Q231" i="63" s="1"/>
  <c r="I6" i="63"/>
  <c r="I196" i="63"/>
  <c r="I194" i="63"/>
  <c r="I270" i="63"/>
  <c r="Q270" i="63" s="1"/>
  <c r="I62" i="63"/>
  <c r="I90" i="63"/>
  <c r="I281" i="63"/>
  <c r="I123" i="63"/>
  <c r="I199" i="63"/>
  <c r="I141" i="63"/>
  <c r="Q141" i="63" s="1"/>
  <c r="I102" i="63"/>
  <c r="I300" i="63"/>
  <c r="Q300" i="63" s="1"/>
  <c r="I349" i="63"/>
  <c r="Q349" i="63" s="1"/>
  <c r="I49" i="63"/>
  <c r="I200" i="63"/>
  <c r="Q200" i="63" s="1"/>
  <c r="I89" i="63"/>
  <c r="Q89" i="63" s="1"/>
  <c r="I120" i="63"/>
  <c r="Q120" i="63" s="1"/>
  <c r="I269" i="63"/>
  <c r="Q269" i="63" s="1"/>
  <c r="I50" i="63"/>
  <c r="I129" i="63"/>
  <c r="Q129" i="63" s="1"/>
  <c r="I235" i="63"/>
  <c r="I220" i="63"/>
  <c r="I171" i="63"/>
  <c r="I144" i="63"/>
  <c r="I335" i="63"/>
  <c r="I215" i="63"/>
  <c r="I59" i="63"/>
  <c r="I346" i="63"/>
  <c r="Q346" i="63" s="1"/>
  <c r="I84" i="63"/>
  <c r="Q84" i="63" s="1"/>
  <c r="I68" i="63"/>
  <c r="I338" i="63"/>
  <c r="I197" i="63"/>
  <c r="Q197" i="63" s="1"/>
  <c r="I292" i="63"/>
  <c r="Q292" i="63" s="1"/>
  <c r="I134" i="63"/>
  <c r="Q134" i="63" s="1"/>
  <c r="I101" i="63"/>
  <c r="I297" i="63"/>
  <c r="Q297" i="63" s="1"/>
  <c r="I326" i="63"/>
  <c r="Q326" i="63" s="1"/>
  <c r="I348" i="63"/>
  <c r="Q348" i="63" s="1"/>
  <c r="I332" i="63"/>
  <c r="Q332" i="63" s="1"/>
  <c r="I291" i="63"/>
  <c r="I151" i="63"/>
  <c r="I187" i="63"/>
  <c r="Q187" i="63" s="1"/>
  <c r="I305" i="63"/>
  <c r="I116" i="63"/>
  <c r="Q116" i="63" s="1"/>
  <c r="I278" i="63"/>
  <c r="I110" i="63"/>
  <c r="I8" i="63"/>
  <c r="Q8" i="63" s="1"/>
  <c r="I66" i="63"/>
  <c r="I342" i="63"/>
  <c r="I329" i="63"/>
  <c r="I294" i="63"/>
  <c r="I319" i="63"/>
  <c r="Q319" i="63" s="1"/>
  <c r="I175" i="63"/>
  <c r="I72" i="63"/>
  <c r="Q72" i="63" s="1"/>
  <c r="I264" i="63"/>
  <c r="I243" i="63"/>
  <c r="Q243" i="63" s="1"/>
  <c r="I350" i="63"/>
  <c r="I45" i="63"/>
  <c r="Q45" i="63" s="1"/>
  <c r="I26" i="63"/>
  <c r="I172" i="63"/>
  <c r="I259" i="63"/>
  <c r="I20" i="63"/>
  <c r="Q20" i="63" s="1"/>
  <c r="I127" i="63"/>
  <c r="I138" i="63"/>
  <c r="Q138" i="63" s="1"/>
  <c r="I325" i="63"/>
  <c r="I157" i="63"/>
  <c r="Q157" i="63" s="1"/>
  <c r="I301" i="63"/>
  <c r="I299" i="63"/>
  <c r="Q299" i="63" s="1"/>
  <c r="I337" i="63"/>
  <c r="I310" i="63"/>
  <c r="I255" i="63"/>
  <c r="Q255" i="63" s="1"/>
  <c r="I92" i="63"/>
  <c r="Q92" i="63" s="1"/>
  <c r="I240" i="63"/>
  <c r="Q240" i="63" s="1"/>
  <c r="I160" i="63"/>
  <c r="I322" i="63"/>
  <c r="I44" i="63"/>
  <c r="I286" i="63"/>
  <c r="I56" i="63"/>
  <c r="I238" i="63"/>
  <c r="I257" i="63"/>
  <c r="I82" i="63"/>
  <c r="Q82" i="63" s="1"/>
  <c r="I153" i="63"/>
  <c r="I203" i="63"/>
  <c r="Q203" i="63" s="1"/>
  <c r="I167" i="63"/>
  <c r="I54" i="63"/>
  <c r="I146" i="63"/>
  <c r="I266" i="63"/>
  <c r="I67" i="63"/>
  <c r="I155" i="63"/>
  <c r="Q155" i="63" s="1"/>
  <c r="I339" i="63"/>
  <c r="I94" i="63"/>
  <c r="I65" i="63"/>
  <c r="Q65" i="63" s="1"/>
  <c r="I109" i="63"/>
  <c r="Q109" i="63" s="1"/>
  <c r="I315" i="63"/>
  <c r="Q315" i="63" s="1"/>
  <c r="I283" i="63"/>
  <c r="I25" i="63"/>
  <c r="I98" i="63"/>
  <c r="I298" i="63"/>
  <c r="Q298" i="63" s="1"/>
  <c r="I189" i="63"/>
  <c r="I327" i="63"/>
  <c r="Q327" i="63" s="1"/>
  <c r="I52" i="63"/>
  <c r="I55" i="63"/>
  <c r="I108" i="63"/>
  <c r="I21" i="63"/>
  <c r="I217" i="63"/>
  <c r="Q217" i="63" s="1"/>
  <c r="I11" i="63"/>
  <c r="I289" i="63"/>
  <c r="I133" i="63"/>
  <c r="I132" i="63"/>
  <c r="Q132" i="63" s="1"/>
  <c r="I77" i="63"/>
  <c r="I228" i="63"/>
  <c r="I239" i="63"/>
  <c r="I143" i="63"/>
  <c r="Q143" i="63" s="1"/>
  <c r="I13" i="63"/>
  <c r="I306" i="63"/>
  <c r="I9" i="63"/>
  <c r="I201" i="63"/>
  <c r="I307" i="63"/>
  <c r="I122" i="63"/>
  <c r="I17" i="63"/>
  <c r="I40" i="63"/>
  <c r="Q40" i="63" s="1"/>
  <c r="I135" i="63"/>
  <c r="I136" i="63"/>
  <c r="I178" i="63"/>
  <c r="I302" i="63"/>
  <c r="I248" i="63"/>
  <c r="I161" i="63"/>
  <c r="Q161" i="63" s="1"/>
  <c r="I232" i="63"/>
  <c r="I15" i="63"/>
  <c r="I177" i="63"/>
  <c r="Q177" i="63" s="1"/>
  <c r="I154" i="63"/>
  <c r="I277" i="63"/>
  <c r="Q277" i="63" s="1"/>
  <c r="I241" i="63"/>
  <c r="Q241" i="63" s="1"/>
  <c r="I245" i="63"/>
  <c r="I182" i="63"/>
  <c r="I83" i="63"/>
  <c r="I126" i="63"/>
  <c r="I275" i="63"/>
  <c r="I246" i="63"/>
  <c r="I265" i="63"/>
  <c r="I63" i="63"/>
  <c r="I268" i="63"/>
  <c r="Q268" i="63" s="1"/>
  <c r="I273" i="63"/>
  <c r="I260" i="63"/>
  <c r="I345" i="63"/>
  <c r="Q345" i="63" s="1"/>
  <c r="I205" i="63"/>
  <c r="I256" i="63"/>
  <c r="I316" i="63"/>
  <c r="Q316" i="63" s="1"/>
  <c r="I330" i="63"/>
  <c r="Q330" i="63" s="1"/>
  <c r="I198" i="63"/>
  <c r="I272" i="63"/>
  <c r="I43" i="63"/>
  <c r="I111" i="63"/>
  <c r="I218" i="63"/>
  <c r="I3" i="63"/>
  <c r="I252" i="63"/>
  <c r="I271" i="63"/>
  <c r="I117" i="63"/>
  <c r="I233" i="63"/>
  <c r="I253" i="63"/>
  <c r="Q253" i="63" s="1"/>
  <c r="I32" i="63"/>
  <c r="I23" i="63"/>
  <c r="Q23" i="63" s="1"/>
  <c r="I34" i="63"/>
  <c r="Q34" i="63" s="1"/>
  <c r="I244" i="63"/>
  <c r="I258" i="63"/>
  <c r="I212" i="63"/>
  <c r="I37" i="63"/>
  <c r="Q37" i="63" s="1"/>
  <c r="I181" i="63"/>
  <c r="I31" i="63"/>
  <c r="Q31" i="63" s="1"/>
  <c r="I48" i="63"/>
  <c r="I47" i="63"/>
  <c r="I318" i="63"/>
  <c r="Q318" i="63" s="1"/>
  <c r="I184" i="63"/>
  <c r="Q184" i="63" s="1"/>
  <c r="I347" i="63"/>
  <c r="I139" i="63"/>
  <c r="I79" i="63"/>
  <c r="I57" i="63"/>
  <c r="Q57" i="63" s="1"/>
  <c r="I113" i="63"/>
  <c r="I73" i="63"/>
  <c r="I202" i="63"/>
  <c r="Q202" i="63" s="1"/>
  <c r="I206" i="63"/>
  <c r="Q206" i="63" s="1"/>
  <c r="I81" i="63"/>
  <c r="I119" i="63"/>
  <c r="Q119" i="63" s="1"/>
  <c r="I163" i="63"/>
  <c r="I12" i="63"/>
  <c r="I114" i="63"/>
  <c r="I229" i="63"/>
  <c r="I30" i="63"/>
  <c r="Q30" i="63" s="1"/>
  <c r="I165" i="63"/>
  <c r="Q165" i="63" s="1"/>
  <c r="I226" i="63"/>
  <c r="I166" i="63"/>
  <c r="Q166" i="63" s="1"/>
  <c r="I287" i="63"/>
  <c r="I242" i="63"/>
  <c r="I236" i="63"/>
  <c r="I112" i="63"/>
  <c r="I227" i="63"/>
  <c r="Q227" i="63" s="1"/>
  <c r="I168" i="63"/>
  <c r="I180" i="63"/>
  <c r="Q180" i="63" s="1"/>
  <c r="I78" i="63"/>
  <c r="Q78" i="63" s="1"/>
  <c r="I331" i="63"/>
  <c r="I87" i="63"/>
  <c r="I85" i="63"/>
  <c r="Q85" i="63" s="1"/>
  <c r="I51" i="63"/>
  <c r="I149" i="63"/>
  <c r="Q149" i="63" s="1"/>
  <c r="I249" i="63"/>
  <c r="Q249" i="63" s="1"/>
  <c r="I93" i="63"/>
  <c r="I106" i="63"/>
  <c r="Q106" i="63" s="1"/>
  <c r="I19" i="63"/>
  <c r="Q19" i="63" s="1"/>
  <c r="I223" i="63"/>
  <c r="Q223" i="63" s="1"/>
  <c r="I4" i="63"/>
  <c r="I38" i="63"/>
  <c r="I131" i="63"/>
  <c r="I311" i="63"/>
  <c r="Q311" i="63" s="1"/>
  <c r="I100" i="63"/>
  <c r="I279" i="63"/>
  <c r="I124" i="63"/>
  <c r="I214" i="63"/>
  <c r="I36" i="63"/>
  <c r="I309" i="63"/>
  <c r="I164" i="63"/>
  <c r="I64" i="63"/>
  <c r="I208" i="63"/>
  <c r="I221" i="63"/>
  <c r="I170" i="63"/>
  <c r="Q170" i="63" s="1"/>
  <c r="I247" i="63"/>
  <c r="I7" i="63"/>
  <c r="Q7" i="63" s="1"/>
  <c r="I285" i="63"/>
  <c r="Q285" i="63" s="1"/>
  <c r="I46" i="63"/>
  <c r="I22" i="63"/>
  <c r="I150" i="63"/>
  <c r="I88" i="63"/>
  <c r="I213" i="63"/>
  <c r="Q213" i="63" s="1"/>
  <c r="Q2" i="63"/>
  <c r="I35" i="63"/>
  <c r="Q35" i="63" s="1"/>
  <c r="I105" i="63"/>
  <c r="I142" i="63"/>
  <c r="Q142" i="63" s="1"/>
  <c r="I323" i="63"/>
  <c r="I254" i="63"/>
  <c r="Q254" i="63" s="1"/>
  <c r="I152" i="63"/>
  <c r="Q152" i="63" s="1"/>
  <c r="Q11" i="62"/>
  <c r="Q8" i="62"/>
  <c r="Q12" i="62"/>
  <c r="N13" i="60"/>
  <c r="N18" i="60"/>
  <c r="N58" i="60"/>
  <c r="O58" i="60"/>
  <c r="O20" i="60"/>
  <c r="N72" i="60"/>
  <c r="O45" i="60"/>
  <c r="O4" i="62"/>
  <c r="N70" i="60"/>
  <c r="O11" i="62"/>
  <c r="P11" i="62"/>
  <c r="O41" i="64"/>
  <c r="Q23" i="61"/>
  <c r="N159" i="64"/>
  <c r="P55" i="64"/>
  <c r="O55" i="64"/>
  <c r="P136" i="64"/>
  <c r="O136" i="64"/>
  <c r="Q4" i="62"/>
  <c r="Q5" i="62"/>
  <c r="O62" i="60"/>
  <c r="N17" i="60"/>
  <c r="N55" i="60"/>
  <c r="N287" i="61"/>
  <c r="O100" i="61"/>
  <c r="N100" i="61"/>
  <c r="G150" i="63"/>
  <c r="N150" i="63" s="1"/>
  <c r="G15" i="63"/>
  <c r="G185" i="63"/>
  <c r="G188" i="63"/>
  <c r="G174" i="63"/>
  <c r="N174" i="63" s="1"/>
  <c r="G16" i="63"/>
  <c r="G202" i="63"/>
  <c r="N202" i="63" s="1"/>
  <c r="G73" i="63"/>
  <c r="N73" i="63" s="1"/>
  <c r="G155" i="63"/>
  <c r="N155" i="63" s="1"/>
  <c r="G310" i="63"/>
  <c r="N310" i="63" s="1"/>
  <c r="G33" i="63"/>
  <c r="G21" i="63"/>
  <c r="N21" i="63" s="1"/>
  <c r="G68" i="63"/>
  <c r="N68" i="63" s="1"/>
  <c r="G4" i="63"/>
  <c r="G132" i="63"/>
  <c r="N132" i="63" s="1"/>
  <c r="G345" i="63"/>
  <c r="N345" i="63" s="1"/>
  <c r="G60" i="63"/>
  <c r="G117" i="63"/>
  <c r="N117" i="63" s="1"/>
  <c r="G326" i="63"/>
  <c r="N326" i="63" s="1"/>
  <c r="G111" i="63"/>
  <c r="N111" i="63" s="1"/>
  <c r="G37" i="63"/>
  <c r="N37" i="63" s="1"/>
  <c r="G301" i="63"/>
  <c r="G331" i="63"/>
  <c r="N331" i="63" s="1"/>
  <c r="G121" i="63"/>
  <c r="G145" i="63"/>
  <c r="G205" i="63"/>
  <c r="G146" i="63"/>
  <c r="G221" i="63"/>
  <c r="G260" i="63"/>
  <c r="N260" i="63" s="1"/>
  <c r="G281" i="63"/>
  <c r="N281" i="63" s="1"/>
  <c r="G119" i="63"/>
  <c r="G110" i="63"/>
  <c r="G5" i="63"/>
  <c r="G10" i="63"/>
  <c r="G290" i="63"/>
  <c r="N290" i="63" s="1"/>
  <c r="G149" i="63"/>
  <c r="G79" i="63"/>
  <c r="N79" i="63" s="1"/>
  <c r="G70" i="63"/>
  <c r="G178" i="63"/>
  <c r="N178" i="63" s="1"/>
  <c r="G90" i="63"/>
  <c r="N90" i="63" s="1"/>
  <c r="G227" i="63"/>
  <c r="G152" i="63"/>
  <c r="G142" i="63"/>
  <c r="G58" i="63"/>
  <c r="G224" i="63"/>
  <c r="G165" i="63"/>
  <c r="G136" i="63"/>
  <c r="G324" i="63"/>
  <c r="N324" i="63" s="1"/>
  <c r="G55" i="63"/>
  <c r="N55" i="63" s="1"/>
  <c r="G49" i="63"/>
  <c r="G253" i="63"/>
  <c r="G283" i="63"/>
  <c r="G91" i="63"/>
  <c r="G169" i="63"/>
  <c r="G229" i="63"/>
  <c r="G20" i="63"/>
  <c r="G287" i="63"/>
  <c r="G179" i="63"/>
  <c r="G147" i="63"/>
  <c r="G135" i="63"/>
  <c r="G314" i="63"/>
  <c r="G69" i="63"/>
  <c r="G278" i="63"/>
  <c r="G204" i="63"/>
  <c r="G95" i="63"/>
  <c r="G87" i="63"/>
  <c r="G53" i="63"/>
  <c r="G86" i="63"/>
  <c r="G158" i="63"/>
  <c r="G215" i="63"/>
  <c r="G61" i="63"/>
  <c r="G186" i="63"/>
  <c r="N186" i="63" s="1"/>
  <c r="G125" i="63"/>
  <c r="N125" i="63" s="1"/>
  <c r="G258" i="63"/>
  <c r="G308" i="63"/>
  <c r="G319" i="63"/>
  <c r="G103" i="63"/>
  <c r="G157" i="63"/>
  <c r="G217" i="63"/>
  <c r="G265" i="63"/>
  <c r="N265" i="63" s="1"/>
  <c r="G239" i="63"/>
  <c r="N239" i="63" s="1"/>
  <c r="G311" i="63"/>
  <c r="G71" i="63"/>
  <c r="N71" i="63" s="1"/>
  <c r="G346" i="63"/>
  <c r="G131" i="63"/>
  <c r="N131" i="63" s="1"/>
  <c r="G143" i="63"/>
  <c r="G332" i="63"/>
  <c r="G105" i="63"/>
  <c r="N105" i="63" s="1"/>
  <c r="G46" i="63"/>
  <c r="N46" i="63" s="1"/>
  <c r="G77" i="63"/>
  <c r="G176" i="63"/>
  <c r="G173" i="63"/>
  <c r="N173" i="63" s="1"/>
  <c r="G285" i="63"/>
  <c r="N285" i="63" s="1"/>
  <c r="G67" i="63"/>
  <c r="N67" i="63" s="1"/>
  <c r="G271" i="63"/>
  <c r="G289" i="63"/>
  <c r="G133" i="63"/>
  <c r="N133" i="63" s="1"/>
  <c r="G11" i="63"/>
  <c r="G122" i="63"/>
  <c r="N122" i="63" s="1"/>
  <c r="G182" i="63"/>
  <c r="N182" i="63" s="1"/>
  <c r="G272" i="63"/>
  <c r="N272" i="63" s="1"/>
  <c r="G317" i="63"/>
  <c r="G39" i="63"/>
  <c r="G75" i="63"/>
  <c r="G129" i="63"/>
  <c r="G309" i="63"/>
  <c r="N309" i="63" s="1"/>
  <c r="G3" i="63"/>
  <c r="G32" i="63"/>
  <c r="N32" i="63" s="1"/>
  <c r="G54" i="63"/>
  <c r="G141" i="63"/>
  <c r="N141" i="63" s="1"/>
  <c r="G47" i="63"/>
  <c r="N47" i="63" s="1"/>
  <c r="G116" i="63"/>
  <c r="G25" i="63"/>
  <c r="G101" i="63"/>
  <c r="G233" i="63"/>
  <c r="G17" i="63"/>
  <c r="N17" i="63" s="1"/>
  <c r="G48" i="63"/>
  <c r="O2" i="63"/>
  <c r="G320" i="63"/>
  <c r="G126" i="63"/>
  <c r="G288" i="63"/>
  <c r="N288" i="63" s="1"/>
  <c r="G325" i="63"/>
  <c r="N325" i="63" s="1"/>
  <c r="G337" i="63"/>
  <c r="G349" i="63"/>
  <c r="G115" i="63"/>
  <c r="G235" i="63"/>
  <c r="G85" i="63"/>
  <c r="G295" i="63"/>
  <c r="G241" i="63"/>
  <c r="N241" i="63" s="1"/>
  <c r="G128" i="63"/>
  <c r="G189" i="63"/>
  <c r="G74" i="63"/>
  <c r="G137" i="63"/>
  <c r="G225" i="63"/>
  <c r="G234" i="63"/>
  <c r="G83" i="63"/>
  <c r="G30" i="63"/>
  <c r="G343" i="63"/>
  <c r="N343" i="63" s="1"/>
  <c r="G266" i="63"/>
  <c r="N266" i="63" s="1"/>
  <c r="G35" i="63"/>
  <c r="G347" i="63"/>
  <c r="N347" i="63" s="1"/>
  <c r="G168" i="63"/>
  <c r="G220" i="63"/>
  <c r="G199" i="63"/>
  <c r="N199" i="63" s="1"/>
  <c r="G134" i="63"/>
  <c r="G344" i="63"/>
  <c r="G313" i="63"/>
  <c r="G127" i="63"/>
  <c r="N127" i="63" s="1"/>
  <c r="G163" i="63"/>
  <c r="G193" i="63"/>
  <c r="N193" i="63" s="1"/>
  <c r="G203" i="63"/>
  <c r="G56" i="63"/>
  <c r="G350" i="63"/>
  <c r="G213" i="63"/>
  <c r="N213" i="63" s="1"/>
  <c r="G181" i="63"/>
  <c r="G303" i="63"/>
  <c r="G267" i="63"/>
  <c r="G106" i="63"/>
  <c r="G201" i="63"/>
  <c r="G57" i="63"/>
  <c r="G263" i="63"/>
  <c r="N263" i="63" s="1"/>
  <c r="G92" i="63"/>
  <c r="N92" i="63" s="1"/>
  <c r="G104" i="63"/>
  <c r="N104" i="63" s="1"/>
  <c r="G138" i="63"/>
  <c r="G51" i="63"/>
  <c r="N51" i="63" s="1"/>
  <c r="G293" i="63"/>
  <c r="G297" i="63"/>
  <c r="G153" i="63"/>
  <c r="G231" i="63"/>
  <c r="G23" i="63"/>
  <c r="G156" i="63"/>
  <c r="G294" i="63"/>
  <c r="G261" i="63"/>
  <c r="G12" i="63"/>
  <c r="G72" i="63"/>
  <c r="N72" i="63" s="1"/>
  <c r="G38" i="63"/>
  <c r="G118" i="63"/>
  <c r="G66" i="63"/>
  <c r="N66" i="63" s="1"/>
  <c r="G333" i="63"/>
  <c r="N333" i="63" s="1"/>
  <c r="G44" i="63"/>
  <c r="G130" i="63"/>
  <c r="G302" i="63"/>
  <c r="N302" i="63" s="1"/>
  <c r="G269" i="63"/>
  <c r="N269" i="63" s="1"/>
  <c r="G339" i="63"/>
  <c r="G214" i="63"/>
  <c r="G93" i="63"/>
  <c r="G62" i="63"/>
  <c r="G218" i="63"/>
  <c r="G28" i="63"/>
  <c r="G172" i="63"/>
  <c r="G64" i="63"/>
  <c r="G335" i="63"/>
  <c r="G275" i="63"/>
  <c r="G246" i="63"/>
  <c r="N246" i="63" s="1"/>
  <c r="G76" i="63"/>
  <c r="N76" i="63" s="1"/>
  <c r="G259" i="63"/>
  <c r="N259" i="63" s="1"/>
  <c r="G212" i="63"/>
  <c r="N212" i="63" s="1"/>
  <c r="G99" i="63"/>
  <c r="N99" i="63" s="1"/>
  <c r="G139" i="63"/>
  <c r="G175" i="63"/>
  <c r="G211" i="63"/>
  <c r="G206" i="63"/>
  <c r="G192" i="63"/>
  <c r="G13" i="63"/>
  <c r="G228" i="63"/>
  <c r="G14" i="63"/>
  <c r="G180" i="63"/>
  <c r="N180" i="63" s="1"/>
  <c r="G26" i="63"/>
  <c r="N26" i="63" s="1"/>
  <c r="G232" i="63"/>
  <c r="G329" i="63"/>
  <c r="N329" i="63" s="1"/>
  <c r="G264" i="63"/>
  <c r="N264" i="63" s="1"/>
  <c r="G80" i="63"/>
  <c r="N80" i="63" s="1"/>
  <c r="G29" i="63"/>
  <c r="G63" i="63"/>
  <c r="G190" i="63"/>
  <c r="N190" i="63" s="1"/>
  <c r="G197" i="63"/>
  <c r="N197" i="63" s="1"/>
  <c r="G250" i="63"/>
  <c r="G209" i="63"/>
  <c r="G120" i="63"/>
  <c r="G81" i="63"/>
  <c r="G299" i="63"/>
  <c r="G296" i="63"/>
  <c r="N296" i="63" s="1"/>
  <c r="G194" i="63"/>
  <c r="G210" i="63"/>
  <c r="G292" i="63"/>
  <c r="N292" i="63" s="1"/>
  <c r="G328" i="63"/>
  <c r="N328" i="63" s="1"/>
  <c r="G279" i="63"/>
  <c r="N279" i="63" s="1"/>
  <c r="G244" i="63"/>
  <c r="G226" i="63"/>
  <c r="G198" i="63"/>
  <c r="G108" i="63"/>
  <c r="G107" i="63"/>
  <c r="G284" i="63"/>
  <c r="G196" i="63"/>
  <c r="G300" i="63"/>
  <c r="G24" i="63"/>
  <c r="N24" i="63" s="1"/>
  <c r="G316" i="63"/>
  <c r="G252" i="63"/>
  <c r="N252" i="63" s="1"/>
  <c r="G144" i="63"/>
  <c r="G100" i="63"/>
  <c r="G318" i="63"/>
  <c r="N318" i="63" s="1"/>
  <c r="G315" i="63"/>
  <c r="G97" i="63"/>
  <c r="G223" i="63"/>
  <c r="G98" i="63"/>
  <c r="G7" i="63"/>
  <c r="G177" i="63"/>
  <c r="G336" i="63"/>
  <c r="N336" i="63" s="1"/>
  <c r="G162" i="63"/>
  <c r="G306" i="63"/>
  <c r="G102" i="63"/>
  <c r="G255" i="63"/>
  <c r="G274" i="63"/>
  <c r="G22" i="63"/>
  <c r="N22" i="63" s="1"/>
  <c r="G18" i="63"/>
  <c r="G245" i="63"/>
  <c r="G304" i="63"/>
  <c r="G170" i="63"/>
  <c r="N170" i="63" s="1"/>
  <c r="G242" i="63"/>
  <c r="G216" i="63"/>
  <c r="N216" i="63" s="1"/>
  <c r="G89" i="63"/>
  <c r="G254" i="63"/>
  <c r="G191" i="63"/>
  <c r="G27" i="63"/>
  <c r="G160" i="63"/>
  <c r="G96" i="63"/>
  <c r="G161" i="63"/>
  <c r="G334" i="63"/>
  <c r="G88" i="63"/>
  <c r="G114" i="63"/>
  <c r="G342" i="63"/>
  <c r="G6" i="63"/>
  <c r="G109" i="63"/>
  <c r="N109" i="63" s="1"/>
  <c r="G151" i="63"/>
  <c r="G187" i="63"/>
  <c r="G312" i="63"/>
  <c r="G164" i="63"/>
  <c r="G124" i="63"/>
  <c r="G112" i="63"/>
  <c r="G159" i="63"/>
  <c r="G243" i="63"/>
  <c r="G195" i="63"/>
  <c r="N195" i="63" s="1"/>
  <c r="G251" i="63"/>
  <c r="G262" i="63"/>
  <c r="G200" i="63"/>
  <c r="G50" i="63"/>
  <c r="N50" i="63" s="1"/>
  <c r="G94" i="63"/>
  <c r="N94" i="63" s="1"/>
  <c r="G43" i="63"/>
  <c r="N43" i="63" s="1"/>
  <c r="G222" i="63"/>
  <c r="G291" i="63"/>
  <c r="G305" i="63"/>
  <c r="G52" i="63"/>
  <c r="N52" i="63" s="1"/>
  <c r="G248" i="63"/>
  <c r="N248" i="63" s="1"/>
  <c r="G78" i="63"/>
  <c r="G167" i="63"/>
  <c r="G113" i="63"/>
  <c r="G42" i="63"/>
  <c r="G286" i="63"/>
  <c r="G322" i="63"/>
  <c r="N322" i="63" s="1"/>
  <c r="G166" i="63"/>
  <c r="N166" i="63" s="1"/>
  <c r="G330" i="63"/>
  <c r="G123" i="63"/>
  <c r="N123" i="63" s="1"/>
  <c r="G240" i="63"/>
  <c r="G280" i="63"/>
  <c r="N280" i="63" s="1"/>
  <c r="G273" i="63"/>
  <c r="G65" i="63"/>
  <c r="N65" i="63" s="1"/>
  <c r="G321" i="63"/>
  <c r="G247" i="63"/>
  <c r="G45" i="63"/>
  <c r="N45" i="63" s="1"/>
  <c r="G230" i="63"/>
  <c r="N230" i="63" s="1"/>
  <c r="G208" i="63"/>
  <c r="G307" i="63"/>
  <c r="N307" i="63" s="1"/>
  <c r="G323" i="63"/>
  <c r="N323" i="63" s="1"/>
  <c r="G341" i="63"/>
  <c r="G41" i="63"/>
  <c r="G298" i="63"/>
  <c r="G257" i="63"/>
  <c r="N257" i="63" s="1"/>
  <c r="G338" i="63"/>
  <c r="G249" i="63"/>
  <c r="G8" i="63"/>
  <c r="G154" i="63"/>
  <c r="N154" i="63" s="1"/>
  <c r="G219" i="63"/>
  <c r="G140" i="63"/>
  <c r="N140" i="63" s="1"/>
  <c r="G183" i="63"/>
  <c r="N183" i="63" s="1"/>
  <c r="G236" i="63"/>
  <c r="G270" i="63"/>
  <c r="G348" i="63"/>
  <c r="G268" i="63"/>
  <c r="N268" i="63" s="1"/>
  <c r="G148" i="63"/>
  <c r="G36" i="63"/>
  <c r="G238" i="63"/>
  <c r="G282" i="63"/>
  <c r="G59" i="63"/>
  <c r="G256" i="63"/>
  <c r="G340" i="63"/>
  <c r="G237" i="63"/>
  <c r="G40" i="63"/>
  <c r="G327" i="63"/>
  <c r="N327" i="63" s="1"/>
  <c r="G171" i="63"/>
  <c r="G84" i="63"/>
  <c r="G184" i="63"/>
  <c r="G277" i="63"/>
  <c r="N277" i="63" s="1"/>
  <c r="G9" i="63"/>
  <c r="G276" i="63"/>
  <c r="G34" i="63"/>
  <c r="N34" i="63" s="1"/>
  <c r="G82" i="63"/>
  <c r="G19" i="63"/>
  <c r="N19" i="63" s="1"/>
  <c r="G31" i="63"/>
  <c r="G207" i="63"/>
  <c r="N50" i="61"/>
  <c r="Q13" i="62"/>
  <c r="Q6" i="62"/>
  <c r="N14" i="60"/>
  <c r="O14" i="60"/>
  <c r="N37" i="60"/>
  <c r="O9" i="62"/>
  <c r="P9" i="62"/>
  <c r="P3" i="62"/>
  <c r="O3" i="62"/>
  <c r="P10" i="62"/>
  <c r="O10" i="62"/>
  <c r="O200" i="61"/>
  <c r="H326" i="63"/>
  <c r="H92" i="63"/>
  <c r="H183" i="63"/>
  <c r="H88" i="63"/>
  <c r="H24" i="63"/>
  <c r="H164" i="63"/>
  <c r="H140" i="63"/>
  <c r="H300" i="63"/>
  <c r="H246" i="63"/>
  <c r="H220" i="63"/>
  <c r="H102" i="63"/>
  <c r="H284" i="63"/>
  <c r="H154" i="63"/>
  <c r="H160" i="63"/>
  <c r="H43" i="63"/>
  <c r="H85" i="63"/>
  <c r="H199" i="63"/>
  <c r="H13" i="63"/>
  <c r="H91" i="63"/>
  <c r="H169" i="63"/>
  <c r="H217" i="63"/>
  <c r="H241" i="63"/>
  <c r="H20" i="63"/>
  <c r="H110" i="63"/>
  <c r="H128" i="63"/>
  <c r="H272" i="63"/>
  <c r="H86" i="63"/>
  <c r="H104" i="63"/>
  <c r="H118" i="63"/>
  <c r="H69" i="63"/>
  <c r="H141" i="63"/>
  <c r="H210" i="63"/>
  <c r="H224" i="63"/>
  <c r="H113" i="63"/>
  <c r="H257" i="63"/>
  <c r="H328" i="63"/>
  <c r="H298" i="63"/>
  <c r="H243" i="63"/>
  <c r="H329" i="63"/>
  <c r="H309" i="63"/>
  <c r="H320" i="63"/>
  <c r="H219" i="63"/>
  <c r="H42" i="63"/>
  <c r="H248" i="63"/>
  <c r="H189" i="63"/>
  <c r="H262" i="63"/>
  <c r="H192" i="63"/>
  <c r="H83" i="63"/>
  <c r="H240" i="63"/>
  <c r="H98" i="63"/>
  <c r="H278" i="63"/>
  <c r="H32" i="63"/>
  <c r="H285" i="63"/>
  <c r="H100" i="63"/>
  <c r="H87" i="63"/>
  <c r="H314" i="63"/>
  <c r="H19" i="63"/>
  <c r="H307" i="63"/>
  <c r="H331" i="63"/>
  <c r="H121" i="63"/>
  <c r="H145" i="63"/>
  <c r="H205" i="63"/>
  <c r="H259" i="63"/>
  <c r="H119" i="63"/>
  <c r="H134" i="63"/>
  <c r="H146" i="63"/>
  <c r="H221" i="63"/>
  <c r="H260" i="63"/>
  <c r="H275" i="63"/>
  <c r="H239" i="63"/>
  <c r="H311" i="63"/>
  <c r="H74" i="63"/>
  <c r="H46" i="63"/>
  <c r="H9" i="63"/>
  <c r="H316" i="63"/>
  <c r="H184" i="63"/>
  <c r="H323" i="63"/>
  <c r="H15" i="63"/>
  <c r="H202" i="63"/>
  <c r="H22" i="63"/>
  <c r="H186" i="63"/>
  <c r="H297" i="63"/>
  <c r="H256" i="63"/>
  <c r="H123" i="63"/>
  <c r="H29" i="63"/>
  <c r="H17" i="63"/>
  <c r="H218" i="63"/>
  <c r="H62" i="63"/>
  <c r="H30" i="63"/>
  <c r="H338" i="63"/>
  <c r="P338" i="63" s="1"/>
  <c r="H7" i="63"/>
  <c r="H31" i="63"/>
  <c r="H266" i="63"/>
  <c r="H143" i="63"/>
  <c r="H281" i="63"/>
  <c r="H70" i="63"/>
  <c r="H96" i="63"/>
  <c r="H156" i="63"/>
  <c r="H263" i="63"/>
  <c r="H155" i="63"/>
  <c r="H191" i="63"/>
  <c r="H188" i="63"/>
  <c r="H232" i="63"/>
  <c r="P2" i="63"/>
  <c r="H270" i="63"/>
  <c r="H149" i="63"/>
  <c r="H242" i="63"/>
  <c r="H72" i="63"/>
  <c r="H177" i="63"/>
  <c r="H165" i="63"/>
  <c r="H347" i="63"/>
  <c r="H291" i="63"/>
  <c r="H343" i="63"/>
  <c r="H181" i="63"/>
  <c r="H229" i="63"/>
  <c r="H122" i="63"/>
  <c r="H64" i="63"/>
  <c r="H56" i="63"/>
  <c r="H16" i="63"/>
  <c r="H227" i="63"/>
  <c r="H73" i="63"/>
  <c r="H136" i="63"/>
  <c r="H203" i="63"/>
  <c r="H231" i="63"/>
  <c r="H116" i="63"/>
  <c r="H95" i="63"/>
  <c r="H38" i="63"/>
  <c r="H101" i="63"/>
  <c r="H261" i="63"/>
  <c r="H315" i="63"/>
  <c r="H282" i="63"/>
  <c r="H197" i="63"/>
  <c r="H350" i="63"/>
  <c r="H94" i="63"/>
  <c r="P94" i="63" s="1"/>
  <c r="H173" i="63"/>
  <c r="P173" i="63" s="1"/>
  <c r="H23" i="63"/>
  <c r="H103" i="63"/>
  <c r="H317" i="63"/>
  <c r="H79" i="63"/>
  <c r="H302" i="63"/>
  <c r="H54" i="63"/>
  <c r="H45" i="63"/>
  <c r="H161" i="63"/>
  <c r="P161" i="63" s="1"/>
  <c r="H152" i="63"/>
  <c r="H324" i="63"/>
  <c r="P324" i="63" s="1"/>
  <c r="H144" i="63"/>
  <c r="H51" i="63"/>
  <c r="H167" i="63"/>
  <c r="H109" i="63"/>
  <c r="H97" i="63"/>
  <c r="H163" i="63"/>
  <c r="H175" i="63"/>
  <c r="H223" i="63"/>
  <c r="H133" i="63"/>
  <c r="H89" i="63"/>
  <c r="H196" i="63"/>
  <c r="P196" i="63" s="1"/>
  <c r="H63" i="63"/>
  <c r="H341" i="63"/>
  <c r="H48" i="63"/>
  <c r="H135" i="63"/>
  <c r="H198" i="63"/>
  <c r="H286" i="63"/>
  <c r="H277" i="63"/>
  <c r="H187" i="63"/>
  <c r="P187" i="63" s="1"/>
  <c r="H11" i="63"/>
  <c r="H182" i="63"/>
  <c r="H308" i="63"/>
  <c r="H334" i="63"/>
  <c r="P334" i="63" s="1"/>
  <c r="H153" i="63"/>
  <c r="H255" i="63"/>
  <c r="P255" i="63" s="1"/>
  <c r="H250" i="63"/>
  <c r="H5" i="63"/>
  <c r="P5" i="63" s="1"/>
  <c r="H287" i="63"/>
  <c r="H78" i="63"/>
  <c r="H234" i="63"/>
  <c r="P234" i="63" s="1"/>
  <c r="H4" i="63"/>
  <c r="H348" i="63"/>
  <c r="H296" i="63"/>
  <c r="P296" i="63" s="1"/>
  <c r="H349" i="63"/>
  <c r="H115" i="63"/>
  <c r="H151" i="63"/>
  <c r="H211" i="63"/>
  <c r="P211" i="63" s="1"/>
  <c r="H235" i="63"/>
  <c r="H247" i="63"/>
  <c r="H271" i="63"/>
  <c r="H301" i="63"/>
  <c r="H283" i="63"/>
  <c r="H322" i="63"/>
  <c r="H333" i="63"/>
  <c r="H148" i="63"/>
  <c r="P148" i="63" s="1"/>
  <c r="H245" i="63"/>
  <c r="H125" i="63"/>
  <c r="H342" i="63"/>
  <c r="H112" i="63"/>
  <c r="H332" i="63"/>
  <c r="P332" i="63" s="1"/>
  <c r="H336" i="63"/>
  <c r="P336" i="63" s="1"/>
  <c r="H236" i="63"/>
  <c r="H237" i="63"/>
  <c r="P237" i="63" s="1"/>
  <c r="H170" i="63"/>
  <c r="H254" i="63"/>
  <c r="H12" i="63"/>
  <c r="H178" i="63"/>
  <c r="H50" i="63"/>
  <c r="H126" i="63"/>
  <c r="H215" i="63"/>
  <c r="H201" i="63"/>
  <c r="H264" i="63"/>
  <c r="P264" i="63" s="1"/>
  <c r="H209" i="63"/>
  <c r="H130" i="63"/>
  <c r="H158" i="63"/>
  <c r="H80" i="63"/>
  <c r="H194" i="63"/>
  <c r="H90" i="63"/>
  <c r="H180" i="63"/>
  <c r="H293" i="63"/>
  <c r="P293" i="63" s="1"/>
  <c r="H212" i="63"/>
  <c r="H190" i="63"/>
  <c r="H52" i="63"/>
  <c r="H330" i="63"/>
  <c r="H233" i="63"/>
  <c r="H6" i="63"/>
  <c r="H312" i="63"/>
  <c r="H288" i="63"/>
  <c r="H345" i="63"/>
  <c r="H82" i="63"/>
  <c r="H77" i="63"/>
  <c r="H84" i="63"/>
  <c r="H319" i="63"/>
  <c r="H61" i="63"/>
  <c r="H249" i="63"/>
  <c r="H157" i="63"/>
  <c r="H258" i="63"/>
  <c r="H208" i="63"/>
  <c r="H27" i="63"/>
  <c r="H93" i="63"/>
  <c r="H325" i="63"/>
  <c r="H168" i="63"/>
  <c r="H142" i="63"/>
  <c r="H265" i="63"/>
  <c r="H321" i="63"/>
  <c r="H25" i="63"/>
  <c r="H138" i="63"/>
  <c r="H57" i="63"/>
  <c r="H306" i="63"/>
  <c r="H222" i="63"/>
  <c r="H36" i="63"/>
  <c r="H274" i="63"/>
  <c r="H225" i="63"/>
  <c r="P225" i="63" s="1"/>
  <c r="H299" i="63"/>
  <c r="H66" i="63"/>
  <c r="H305" i="63"/>
  <c r="H21" i="63"/>
  <c r="H313" i="63"/>
  <c r="H139" i="63"/>
  <c r="H228" i="63"/>
  <c r="P228" i="63" s="1"/>
  <c r="H108" i="63"/>
  <c r="P108" i="63" s="1"/>
  <c r="H37" i="63"/>
  <c r="H58" i="63"/>
  <c r="P58" i="63" s="1"/>
  <c r="H8" i="63"/>
  <c r="P8" i="63" s="1"/>
  <c r="H28" i="63"/>
  <c r="H41" i="63"/>
  <c r="H47" i="63"/>
  <c r="P47" i="63" s="1"/>
  <c r="H44" i="63"/>
  <c r="H14" i="63"/>
  <c r="H99" i="63"/>
  <c r="H171" i="63"/>
  <c r="P171" i="63" s="1"/>
  <c r="H318" i="63"/>
  <c r="H76" i="63"/>
  <c r="H174" i="63"/>
  <c r="H107" i="63"/>
  <c r="P107" i="63" s="1"/>
  <c r="H18" i="63"/>
  <c r="H105" i="63"/>
  <c r="H10" i="63"/>
  <c r="H238" i="63"/>
  <c r="P238" i="63" s="1"/>
  <c r="H114" i="63"/>
  <c r="H226" i="63"/>
  <c r="H292" i="63"/>
  <c r="H185" i="63"/>
  <c r="H252" i="63"/>
  <c r="H290" i="63"/>
  <c r="H273" i="63"/>
  <c r="H268" i="63"/>
  <c r="H176" i="63"/>
  <c r="P176" i="63" s="1"/>
  <c r="H276" i="63"/>
  <c r="H131" i="63"/>
  <c r="H117" i="63"/>
  <c r="H346" i="63"/>
  <c r="H34" i="63"/>
  <c r="H267" i="63"/>
  <c r="H35" i="63"/>
  <c r="H200" i="63"/>
  <c r="P200" i="63" s="1"/>
  <c r="H75" i="63"/>
  <c r="P75" i="63" s="1"/>
  <c r="H81" i="63"/>
  <c r="H303" i="63"/>
  <c r="H129" i="63"/>
  <c r="H244" i="63"/>
  <c r="H172" i="63"/>
  <c r="H193" i="63"/>
  <c r="P193" i="63" s="1"/>
  <c r="H179" i="63"/>
  <c r="H147" i="63"/>
  <c r="P147" i="63" s="1"/>
  <c r="H339" i="63"/>
  <c r="H230" i="63"/>
  <c r="H251" i="63"/>
  <c r="H327" i="63"/>
  <c r="H40" i="63"/>
  <c r="H216" i="63"/>
  <c r="P216" i="63" s="1"/>
  <c r="H60" i="63"/>
  <c r="H59" i="63"/>
  <c r="H39" i="63"/>
  <c r="H294" i="63"/>
  <c r="P294" i="63" s="1"/>
  <c r="H106" i="63"/>
  <c r="H53" i="63"/>
  <c r="H280" i="63"/>
  <c r="H337" i="63"/>
  <c r="H127" i="63"/>
  <c r="P127" i="63" s="1"/>
  <c r="H206" i="63"/>
  <c r="H111" i="63"/>
  <c r="H279" i="63"/>
  <c r="H162" i="63"/>
  <c r="H137" i="63"/>
  <c r="P137" i="63" s="1"/>
  <c r="H3" i="63"/>
  <c r="H26" i="63"/>
  <c r="H150" i="63"/>
  <c r="H304" i="63"/>
  <c r="H310" i="63"/>
  <c r="H344" i="63"/>
  <c r="P344" i="63" s="1"/>
  <c r="H71" i="63"/>
  <c r="H68" i="63"/>
  <c r="H124" i="63"/>
  <c r="H214" i="63"/>
  <c r="H65" i="63"/>
  <c r="H204" i="63"/>
  <c r="H132" i="63"/>
  <c r="H166" i="63"/>
  <c r="H120" i="63"/>
  <c r="H335" i="63"/>
  <c r="H340" i="63"/>
  <c r="H159" i="63"/>
  <c r="H207" i="63"/>
  <c r="H213" i="63"/>
  <c r="H55" i="63"/>
  <c r="H289" i="63"/>
  <c r="P289" i="63" s="1"/>
  <c r="H49" i="63"/>
  <c r="H33" i="63"/>
  <c r="H269" i="63"/>
  <c r="H295" i="63"/>
  <c r="P295" i="63" s="1"/>
  <c r="H253" i="63"/>
  <c r="H67" i="63"/>
  <c r="H195" i="63"/>
  <c r="O59" i="64"/>
  <c r="Q10" i="62"/>
  <c r="Q7" i="62"/>
  <c r="Q3" i="62"/>
  <c r="O34" i="60"/>
  <c r="N65" i="60"/>
  <c r="N12" i="60"/>
  <c r="O13" i="62"/>
  <c r="P13" i="62"/>
  <c r="O6" i="62"/>
  <c r="P6" i="62"/>
  <c r="P271" i="63" l="1"/>
  <c r="P326" i="63"/>
  <c r="N59" i="63"/>
  <c r="N236" i="63"/>
  <c r="N89" i="63"/>
  <c r="N304" i="63"/>
  <c r="N162" i="63"/>
  <c r="N250" i="63"/>
  <c r="N28" i="63"/>
  <c r="N115" i="63"/>
  <c r="N5" i="63"/>
  <c r="Q131" i="63"/>
  <c r="Q287" i="63"/>
  <c r="Q79" i="63"/>
  <c r="Q181" i="63"/>
  <c r="Q252" i="63"/>
  <c r="Q83" i="63"/>
  <c r="Q232" i="63"/>
  <c r="Q178" i="63"/>
  <c r="Q239" i="63"/>
  <c r="Q21" i="63"/>
  <c r="Q167" i="63"/>
  <c r="Q44" i="63"/>
  <c r="Q172" i="63"/>
  <c r="Q66" i="63"/>
  <c r="Q123" i="63"/>
  <c r="Q169" i="63"/>
  <c r="Q312" i="63"/>
  <c r="Q128" i="63"/>
  <c r="Q320" i="63"/>
  <c r="P276" i="61"/>
  <c r="P321" i="61"/>
  <c r="P153" i="61"/>
  <c r="P297" i="61"/>
  <c r="O173" i="61"/>
  <c r="Q140" i="64"/>
  <c r="O40" i="65"/>
  <c r="P335" i="63"/>
  <c r="P209" i="63"/>
  <c r="N113" i="63"/>
  <c r="N223" i="63"/>
  <c r="N107" i="63"/>
  <c r="N175" i="63"/>
  <c r="N303" i="63"/>
  <c r="N56" i="63"/>
  <c r="N295" i="63"/>
  <c r="N86" i="63"/>
  <c r="N204" i="63"/>
  <c r="Q221" i="63"/>
  <c r="Q38" i="63"/>
  <c r="Q112" i="63"/>
  <c r="Q154" i="63"/>
  <c r="Q228" i="63"/>
  <c r="Q189" i="63"/>
  <c r="Q266" i="63"/>
  <c r="Q322" i="63"/>
  <c r="Q26" i="63"/>
  <c r="Q264" i="63"/>
  <c r="Q101" i="63"/>
  <c r="Q59" i="63"/>
  <c r="Q281" i="63"/>
  <c r="Q194" i="63"/>
  <c r="Q58" i="63"/>
  <c r="Q18" i="63"/>
  <c r="Q118" i="63"/>
  <c r="Q176" i="63"/>
  <c r="Q39" i="63"/>
  <c r="Q75" i="63"/>
  <c r="P202" i="61"/>
  <c r="P127" i="61"/>
  <c r="P309" i="61"/>
  <c r="O15" i="65"/>
  <c r="N115" i="61"/>
  <c r="N305" i="61"/>
  <c r="N45" i="61"/>
  <c r="Q193" i="61"/>
  <c r="Q342" i="61"/>
  <c r="Q173" i="61"/>
  <c r="Q95" i="64"/>
  <c r="N169" i="64"/>
  <c r="N92" i="64"/>
  <c r="P53" i="63"/>
  <c r="P290" i="63"/>
  <c r="P345" i="63"/>
  <c r="P125" i="63"/>
  <c r="P247" i="63"/>
  <c r="P210" i="63"/>
  <c r="P71" i="63"/>
  <c r="P162" i="63"/>
  <c r="P84" i="63"/>
  <c r="P330" i="63"/>
  <c r="P235" i="63"/>
  <c r="P349" i="63"/>
  <c r="P263" i="63"/>
  <c r="P259" i="63"/>
  <c r="P278" i="63"/>
  <c r="P140" i="63"/>
  <c r="N171" i="63"/>
  <c r="N305" i="63"/>
  <c r="Q208" i="63"/>
  <c r="Q114" i="63"/>
  <c r="Q113" i="63"/>
  <c r="Q218" i="63"/>
  <c r="Q307" i="63"/>
  <c r="Q55" i="63"/>
  <c r="Q146" i="63"/>
  <c r="Q310" i="63"/>
  <c r="Q329" i="63"/>
  <c r="Q110" i="63"/>
  <c r="Q68" i="63"/>
  <c r="Q196" i="63"/>
  <c r="Q96" i="63"/>
  <c r="Q179" i="63"/>
  <c r="Q70" i="63"/>
  <c r="N82" i="61"/>
  <c r="P4" i="61"/>
  <c r="O26" i="60"/>
  <c r="O5" i="60"/>
  <c r="N38" i="64"/>
  <c r="N71" i="64"/>
  <c r="N123" i="64"/>
  <c r="N150" i="64"/>
  <c r="Q104" i="64"/>
  <c r="Q11" i="64"/>
  <c r="Q111" i="64"/>
  <c r="O165" i="64"/>
  <c r="N180" i="64"/>
  <c r="P82" i="61"/>
  <c r="P165" i="64"/>
  <c r="N42" i="60"/>
  <c r="Q6" i="73"/>
  <c r="N107" i="64"/>
  <c r="N321" i="63"/>
  <c r="N242" i="63"/>
  <c r="N64" i="63"/>
  <c r="Q88" i="63"/>
  <c r="Q51" i="63"/>
  <c r="Q47" i="63"/>
  <c r="Q246" i="63"/>
  <c r="Q136" i="63"/>
  <c r="Q283" i="63"/>
  <c r="Q94" i="63"/>
  <c r="Q284" i="63"/>
  <c r="Q211" i="63"/>
  <c r="N293" i="61"/>
  <c r="N266" i="61"/>
  <c r="N259" i="61"/>
  <c r="N127" i="61"/>
  <c r="Q116" i="61"/>
  <c r="O44" i="64"/>
  <c r="O63" i="60"/>
  <c r="N3" i="64"/>
  <c r="O3" i="64"/>
  <c r="N69" i="64"/>
  <c r="N117" i="64"/>
  <c r="N85" i="64"/>
  <c r="N12" i="65"/>
  <c r="N11" i="63"/>
  <c r="N143" i="63"/>
  <c r="Q150" i="63"/>
  <c r="Q100" i="63"/>
  <c r="Q347" i="63"/>
  <c r="Q48" i="63"/>
  <c r="Q117" i="63"/>
  <c r="Q198" i="63"/>
  <c r="Q275" i="63"/>
  <c r="Q245" i="63"/>
  <c r="Q339" i="63"/>
  <c r="Q153" i="63"/>
  <c r="Q56" i="63"/>
  <c r="Q160" i="63"/>
  <c r="Q220" i="63"/>
  <c r="Q49" i="63"/>
  <c r="Q308" i="63"/>
  <c r="Q280" i="63"/>
  <c r="P302" i="61"/>
  <c r="P15" i="61"/>
  <c r="P233" i="61"/>
  <c r="Q314" i="61"/>
  <c r="O52" i="64"/>
  <c r="N90" i="64"/>
  <c r="N162" i="64"/>
  <c r="O17" i="64"/>
  <c r="Q182" i="64"/>
  <c r="Q13" i="73"/>
  <c r="N16" i="64"/>
  <c r="N60" i="64"/>
  <c r="N185" i="64"/>
  <c r="N273" i="63"/>
  <c r="N275" i="63"/>
  <c r="N134" i="63"/>
  <c r="Q323" i="63"/>
  <c r="Q22" i="63"/>
  <c r="Q32" i="63"/>
  <c r="Q15" i="63"/>
  <c r="Q302" i="63"/>
  <c r="Q286" i="63"/>
  <c r="Q325" i="63"/>
  <c r="Q6" i="63"/>
  <c r="Q41" i="63"/>
  <c r="P197" i="61"/>
  <c r="P205" i="61"/>
  <c r="P263" i="61"/>
  <c r="P186" i="61"/>
  <c r="O5" i="61"/>
  <c r="O29" i="65"/>
  <c r="N18" i="64"/>
  <c r="N129" i="64"/>
  <c r="N160" i="64"/>
  <c r="Q22" i="65"/>
  <c r="O45" i="65"/>
  <c r="Q101" i="64"/>
  <c r="N53" i="60"/>
  <c r="Q3" i="73"/>
  <c r="Q14" i="65"/>
  <c r="P14" i="65"/>
  <c r="P104" i="63"/>
  <c r="P282" i="63"/>
  <c r="P86" i="63"/>
  <c r="P72" i="61"/>
  <c r="P165" i="61"/>
  <c r="P267" i="63"/>
  <c r="P103" i="63"/>
  <c r="P186" i="63"/>
  <c r="O65" i="60"/>
  <c r="P45" i="65"/>
  <c r="P70" i="63"/>
  <c r="P314" i="63"/>
  <c r="Q151" i="64"/>
  <c r="Q93" i="64"/>
  <c r="P49" i="64"/>
  <c r="P104" i="64"/>
  <c r="P195" i="63"/>
  <c r="P174" i="63"/>
  <c r="P90" i="63"/>
  <c r="P191" i="63"/>
  <c r="P47" i="61"/>
  <c r="P131" i="61"/>
  <c r="P340" i="61"/>
  <c r="P109" i="61"/>
  <c r="P212" i="61"/>
  <c r="P115" i="61"/>
  <c r="N125" i="61"/>
  <c r="P140" i="64"/>
  <c r="P107" i="64"/>
  <c r="N68" i="60"/>
  <c r="P102" i="64"/>
  <c r="P195" i="64"/>
  <c r="O156" i="64"/>
  <c r="Q155" i="61"/>
  <c r="N31" i="60"/>
  <c r="P283" i="63"/>
  <c r="P272" i="63"/>
  <c r="N27" i="60"/>
  <c r="Q133" i="64"/>
  <c r="Q64" i="64"/>
  <c r="N71" i="60"/>
  <c r="Q197" i="64"/>
  <c r="N225" i="63"/>
  <c r="O25" i="60"/>
  <c r="P281" i="61"/>
  <c r="N40" i="61"/>
  <c r="N323" i="61"/>
  <c r="N30" i="60"/>
  <c r="O33" i="60"/>
  <c r="P39" i="63"/>
  <c r="P61" i="63"/>
  <c r="P333" i="63"/>
  <c r="P145" i="63"/>
  <c r="P285" i="63"/>
  <c r="P189" i="63"/>
  <c r="P118" i="63"/>
  <c r="P154" i="63"/>
  <c r="N184" i="63"/>
  <c r="N163" i="63"/>
  <c r="N103" i="63"/>
  <c r="N158" i="63"/>
  <c r="P199" i="61"/>
  <c r="P58" i="61"/>
  <c r="P334" i="61"/>
  <c r="O35" i="61"/>
  <c r="Q14" i="61"/>
  <c r="O185" i="64"/>
  <c r="Q67" i="64"/>
  <c r="P114" i="64"/>
  <c r="P115" i="63"/>
  <c r="N81" i="63"/>
  <c r="N319" i="63"/>
  <c r="N283" i="63"/>
  <c r="O146" i="61"/>
  <c r="Q281" i="61"/>
  <c r="O10" i="60"/>
  <c r="P18" i="60"/>
  <c r="P164" i="64"/>
  <c r="N15" i="60"/>
  <c r="N6" i="60"/>
  <c r="P24" i="60"/>
  <c r="O167" i="64"/>
  <c r="P76" i="63"/>
  <c r="P80" i="63"/>
  <c r="N62" i="63"/>
  <c r="N142" i="63"/>
  <c r="N146" i="63"/>
  <c r="N185" i="63"/>
  <c r="P26" i="63"/>
  <c r="P112" i="63"/>
  <c r="P301" i="63"/>
  <c r="P136" i="63"/>
  <c r="N344" i="63"/>
  <c r="P160" i="61"/>
  <c r="P314" i="61"/>
  <c r="P311" i="61"/>
  <c r="P41" i="61"/>
  <c r="Q216" i="61"/>
  <c r="N40" i="60"/>
  <c r="P59" i="63"/>
  <c r="P51" i="63"/>
  <c r="P203" i="63"/>
  <c r="P102" i="63"/>
  <c r="P73" i="63"/>
  <c r="P246" i="63"/>
  <c r="N287" i="63"/>
  <c r="P194" i="63"/>
  <c r="P322" i="63"/>
  <c r="P229" i="63"/>
  <c r="P256" i="63"/>
  <c r="P3" i="63"/>
  <c r="P105" i="63"/>
  <c r="P101" i="63"/>
  <c r="P309" i="63"/>
  <c r="N27" i="63"/>
  <c r="N110" i="63"/>
  <c r="Q107" i="63"/>
  <c r="O323" i="61"/>
  <c r="O27" i="60"/>
  <c r="Q16" i="73"/>
  <c r="P3" i="65"/>
  <c r="P306" i="63"/>
  <c r="P305" i="63"/>
  <c r="P50" i="63"/>
  <c r="P34" i="63"/>
  <c r="P251" i="63"/>
  <c r="P18" i="63"/>
  <c r="P38" i="63"/>
  <c r="P16" i="63"/>
  <c r="N33" i="60"/>
  <c r="N9" i="63"/>
  <c r="N340" i="63"/>
  <c r="N320" i="63"/>
  <c r="Q178" i="61"/>
  <c r="O46" i="65"/>
  <c r="P341" i="63"/>
  <c r="P28" i="63"/>
  <c r="P325" i="63"/>
  <c r="P91" i="63"/>
  <c r="N254" i="63"/>
  <c r="Q164" i="63"/>
  <c r="Q9" i="63"/>
  <c r="P99" i="61"/>
  <c r="P181" i="61"/>
  <c r="P310" i="61"/>
  <c r="P341" i="61"/>
  <c r="P126" i="63"/>
  <c r="P155" i="63"/>
  <c r="P32" i="63"/>
  <c r="O50" i="61"/>
  <c r="P57" i="63"/>
  <c r="P242" i="63"/>
  <c r="P128" i="61"/>
  <c r="Q70" i="60"/>
  <c r="P40" i="63"/>
  <c r="P10" i="63"/>
  <c r="P99" i="63"/>
  <c r="P82" i="63"/>
  <c r="P130" i="63"/>
  <c r="P12" i="63"/>
  <c r="P342" i="63"/>
  <c r="P223" i="63"/>
  <c r="P240" i="63"/>
  <c r="P199" i="63"/>
  <c r="N221" i="63"/>
  <c r="P298" i="61"/>
  <c r="P162" i="61"/>
  <c r="P195" i="61"/>
  <c r="P228" i="61"/>
  <c r="N117" i="61"/>
  <c r="N20" i="60"/>
  <c r="N49" i="60"/>
  <c r="N122" i="61"/>
  <c r="N46" i="60"/>
  <c r="N57" i="60"/>
  <c r="N205" i="63"/>
  <c r="Q16" i="64"/>
  <c r="P120" i="63"/>
  <c r="P106" i="63"/>
  <c r="P311" i="63"/>
  <c r="P87" i="63"/>
  <c r="P330" i="61"/>
  <c r="P88" i="61"/>
  <c r="P104" i="61"/>
  <c r="P35" i="60"/>
  <c r="N41" i="60"/>
  <c r="N145" i="63"/>
  <c r="P312" i="61"/>
  <c r="P73" i="61"/>
  <c r="P30" i="61"/>
  <c r="P56" i="61"/>
  <c r="P147" i="61"/>
  <c r="P316" i="61"/>
  <c r="Q230" i="61"/>
  <c r="P111" i="63"/>
  <c r="P292" i="63"/>
  <c r="P41" i="63"/>
  <c r="P6" i="63"/>
  <c r="P151" i="63"/>
  <c r="P350" i="63"/>
  <c r="P217" i="63"/>
  <c r="Q77" i="63"/>
  <c r="P139" i="61"/>
  <c r="P53" i="61"/>
  <c r="P6" i="61"/>
  <c r="P222" i="61"/>
  <c r="N231" i="63"/>
  <c r="P304" i="63"/>
  <c r="P31" i="63"/>
  <c r="P29" i="61"/>
  <c r="P92" i="61"/>
  <c r="Q200" i="64"/>
  <c r="Q120" i="64"/>
  <c r="O31" i="65"/>
  <c r="O49" i="60"/>
  <c r="N238" i="63"/>
  <c r="N251" i="63"/>
  <c r="N156" i="63"/>
  <c r="N53" i="63"/>
  <c r="N147" i="63"/>
  <c r="Q226" i="63"/>
  <c r="Q212" i="63"/>
  <c r="Q248" i="63"/>
  <c r="Q90" i="63"/>
  <c r="P25" i="60"/>
  <c r="N73" i="64"/>
  <c r="Q62" i="64"/>
  <c r="N54" i="63"/>
  <c r="N286" i="63"/>
  <c r="N206" i="63"/>
  <c r="O292" i="61"/>
  <c r="N319" i="61"/>
  <c r="N292" i="61"/>
  <c r="N130" i="64"/>
  <c r="N339" i="63"/>
  <c r="N38" i="63"/>
  <c r="N153" i="63"/>
  <c r="N20" i="63"/>
  <c r="P115" i="64"/>
  <c r="N72" i="64"/>
  <c r="N193" i="64"/>
  <c r="N249" i="63"/>
  <c r="N203" i="63"/>
  <c r="P319" i="61"/>
  <c r="P49" i="61"/>
  <c r="P286" i="61"/>
  <c r="N101" i="61"/>
  <c r="O18" i="65"/>
  <c r="O46" i="60"/>
  <c r="N48" i="60"/>
  <c r="P35" i="61"/>
  <c r="N106" i="63"/>
  <c r="N157" i="63"/>
  <c r="N165" i="63"/>
  <c r="N301" i="63"/>
  <c r="N146" i="64"/>
  <c r="O95" i="61"/>
  <c r="N198" i="61"/>
  <c r="O347" i="61"/>
  <c r="N76" i="64"/>
  <c r="N334" i="63"/>
  <c r="N244" i="63"/>
  <c r="N44" i="63"/>
  <c r="N138" i="63"/>
  <c r="N349" i="63"/>
  <c r="N188" i="63"/>
  <c r="Q14" i="60"/>
  <c r="P8" i="61"/>
  <c r="P322" i="61"/>
  <c r="P83" i="61"/>
  <c r="P273" i="63"/>
  <c r="P37" i="63"/>
  <c r="P34" i="61"/>
  <c r="Q104" i="61"/>
  <c r="P194" i="61"/>
  <c r="P251" i="61"/>
  <c r="P93" i="61"/>
  <c r="Q162" i="61"/>
  <c r="Q34" i="61"/>
  <c r="O29" i="60"/>
  <c r="P4" i="60"/>
  <c r="P31" i="60"/>
  <c r="O38" i="64"/>
  <c r="N135" i="64"/>
  <c r="Q124" i="64"/>
  <c r="P281" i="63"/>
  <c r="N36" i="63"/>
  <c r="Q7" i="64"/>
  <c r="N109" i="64"/>
  <c r="N111" i="64"/>
  <c r="N157" i="64"/>
  <c r="P112" i="61"/>
  <c r="P108" i="61"/>
  <c r="Q196" i="61"/>
  <c r="Q181" i="61"/>
  <c r="O40" i="60"/>
  <c r="P266" i="63"/>
  <c r="P21" i="60"/>
  <c r="N82" i="64"/>
  <c r="P233" i="63"/>
  <c r="P122" i="63"/>
  <c r="P284" i="63"/>
  <c r="N165" i="64"/>
  <c r="N88" i="64"/>
  <c r="N5" i="64"/>
  <c r="P308" i="63"/>
  <c r="P329" i="63"/>
  <c r="N114" i="63"/>
  <c r="N299" i="63"/>
  <c r="N137" i="63"/>
  <c r="Q93" i="63"/>
  <c r="Q81" i="63"/>
  <c r="P333" i="61"/>
  <c r="P200" i="61"/>
  <c r="P27" i="61"/>
  <c r="P247" i="61"/>
  <c r="O172" i="64"/>
  <c r="Q240" i="61"/>
  <c r="Q200" i="61"/>
  <c r="O124" i="64"/>
  <c r="Q142" i="64"/>
  <c r="Q66" i="64"/>
  <c r="N8" i="60"/>
  <c r="Q13" i="63"/>
  <c r="P192" i="63"/>
  <c r="P141" i="63"/>
  <c r="P339" i="63"/>
  <c r="P215" i="63"/>
  <c r="P11" i="63"/>
  <c r="P29" i="63"/>
  <c r="P298" i="63"/>
  <c r="N31" i="63"/>
  <c r="N298" i="63"/>
  <c r="N255" i="63"/>
  <c r="N58" i="63"/>
  <c r="Q258" i="63"/>
  <c r="Q271" i="63"/>
  <c r="Q175" i="63"/>
  <c r="Q278" i="63"/>
  <c r="Q296" i="63"/>
  <c r="P81" i="61"/>
  <c r="P244" i="61"/>
  <c r="P142" i="61"/>
  <c r="P51" i="61"/>
  <c r="P129" i="61"/>
  <c r="O164" i="61"/>
  <c r="N64" i="61"/>
  <c r="N70" i="64"/>
  <c r="N195" i="64"/>
  <c r="N132" i="64"/>
  <c r="Q10" i="73"/>
  <c r="Q117" i="64"/>
  <c r="P60" i="63"/>
  <c r="P179" i="63"/>
  <c r="P221" i="63"/>
  <c r="N219" i="63"/>
  <c r="Q105" i="63"/>
  <c r="Q309" i="63"/>
  <c r="Q3" i="63"/>
  <c r="Q306" i="63"/>
  <c r="Q294" i="63"/>
  <c r="Q50" i="63"/>
  <c r="Q102" i="63"/>
  <c r="Q80" i="63"/>
  <c r="O266" i="61"/>
  <c r="P342" i="61"/>
  <c r="P140" i="61"/>
  <c r="P57" i="61"/>
  <c r="P306" i="61"/>
  <c r="Q10" i="61"/>
  <c r="O41" i="60"/>
  <c r="Q181" i="64"/>
  <c r="Q36" i="63"/>
  <c r="P304" i="61"/>
  <c r="P210" i="61"/>
  <c r="P149" i="61"/>
  <c r="P291" i="61"/>
  <c r="P240" i="61"/>
  <c r="P193" i="61"/>
  <c r="P184" i="61"/>
  <c r="P97" i="61"/>
  <c r="O8" i="61"/>
  <c r="O8" i="60"/>
  <c r="N24" i="64"/>
  <c r="P24" i="65"/>
  <c r="N100" i="63"/>
  <c r="N335" i="63"/>
  <c r="N83" i="63"/>
  <c r="N121" i="63"/>
  <c r="Q35" i="61"/>
  <c r="Q87" i="63"/>
  <c r="Q12" i="63"/>
  <c r="Q151" i="63"/>
  <c r="Q28" i="63"/>
  <c r="Q53" i="63"/>
  <c r="Q125" i="63"/>
  <c r="P207" i="61"/>
  <c r="O322" i="61"/>
  <c r="Q57" i="61"/>
  <c r="N46" i="64"/>
  <c r="Q146" i="64"/>
  <c r="P39" i="64"/>
  <c r="N32" i="60"/>
  <c r="P269" i="63"/>
  <c r="P280" i="63"/>
  <c r="P153" i="63"/>
  <c r="P96" i="63"/>
  <c r="P134" i="63"/>
  <c r="P321" i="63"/>
  <c r="N208" i="63"/>
  <c r="N278" i="63"/>
  <c r="O63" i="61"/>
  <c r="P225" i="61"/>
  <c r="P324" i="61"/>
  <c r="Q142" i="61"/>
  <c r="Q184" i="61"/>
  <c r="O91" i="64"/>
  <c r="Q51" i="64"/>
  <c r="P83" i="64"/>
  <c r="N51" i="60"/>
  <c r="P157" i="63"/>
  <c r="P218" i="63"/>
  <c r="Q279" i="63"/>
  <c r="Q182" i="63"/>
  <c r="Q324" i="63"/>
  <c r="Q234" i="63"/>
  <c r="Q137" i="63"/>
  <c r="P282" i="61"/>
  <c r="P10" i="61"/>
  <c r="P135" i="61"/>
  <c r="N4" i="61"/>
  <c r="Q321" i="61"/>
  <c r="Q83" i="61"/>
  <c r="P25" i="64"/>
  <c r="Q80" i="64"/>
  <c r="P128" i="64"/>
  <c r="O64" i="60"/>
  <c r="O22" i="60"/>
  <c r="Q113" i="64"/>
  <c r="O107" i="64"/>
  <c r="O71" i="64"/>
  <c r="O26" i="64"/>
  <c r="N26" i="64"/>
  <c r="N78" i="64"/>
  <c r="O78" i="64"/>
  <c r="P26" i="65"/>
  <c r="O26" i="65"/>
  <c r="P178" i="63"/>
  <c r="P133" i="63"/>
  <c r="P156" i="63"/>
  <c r="P297" i="63"/>
  <c r="P9" i="63"/>
  <c r="N237" i="63"/>
  <c r="N289" i="63"/>
  <c r="Q64" i="63"/>
  <c r="Q168" i="63"/>
  <c r="Q63" i="63"/>
  <c r="Q201" i="63"/>
  <c r="Q52" i="63"/>
  <c r="Q54" i="63"/>
  <c r="Q337" i="63"/>
  <c r="Q259" i="63"/>
  <c r="Q235" i="63"/>
  <c r="Q62" i="63"/>
  <c r="Q290" i="63"/>
  <c r="Q263" i="63"/>
  <c r="Q262" i="63"/>
  <c r="Q162" i="63"/>
  <c r="Q204" i="63"/>
  <c r="P267" i="61"/>
  <c r="P21" i="61"/>
  <c r="P25" i="61"/>
  <c r="P220" i="61"/>
  <c r="P331" i="61"/>
  <c r="P17" i="61"/>
  <c r="P130" i="61"/>
  <c r="P102" i="61"/>
  <c r="Q46" i="63"/>
  <c r="Q244" i="63"/>
  <c r="P48" i="61"/>
  <c r="P221" i="61"/>
  <c r="P163" i="61"/>
  <c r="N51" i="64"/>
  <c r="Q38" i="64"/>
  <c r="P38" i="64"/>
  <c r="P68" i="63"/>
  <c r="P327" i="63"/>
  <c r="P244" i="63"/>
  <c r="P258" i="63"/>
  <c r="P212" i="63"/>
  <c r="P254" i="63"/>
  <c r="P175" i="63"/>
  <c r="P62" i="63"/>
  <c r="P22" i="63"/>
  <c r="P110" i="63"/>
  <c r="Q229" i="63"/>
  <c r="Q73" i="63"/>
  <c r="Q256" i="63"/>
  <c r="Q289" i="63"/>
  <c r="Q301" i="63"/>
  <c r="Q305" i="63"/>
  <c r="Q145" i="63"/>
  <c r="Q148" i="63"/>
  <c r="Q251" i="63"/>
  <c r="Q76" i="63"/>
  <c r="P76" i="61"/>
  <c r="P123" i="61"/>
  <c r="P336" i="61"/>
  <c r="P66" i="61"/>
  <c r="P326" i="61"/>
  <c r="P16" i="61"/>
  <c r="P60" i="61"/>
  <c r="P305" i="61"/>
  <c r="P68" i="61"/>
  <c r="P255" i="61"/>
  <c r="P332" i="61"/>
  <c r="Q183" i="61"/>
  <c r="Q94" i="61"/>
  <c r="Q154" i="61"/>
  <c r="Q137" i="61"/>
  <c r="O21" i="64"/>
  <c r="P348" i="63"/>
  <c r="Q265" i="63"/>
  <c r="Q133" i="63"/>
  <c r="P261" i="61"/>
  <c r="P279" i="61"/>
  <c r="P245" i="63"/>
  <c r="P20" i="63"/>
  <c r="N29" i="63"/>
  <c r="O122" i="61"/>
  <c r="Q205" i="63"/>
  <c r="Q135" i="63"/>
  <c r="Q11" i="63"/>
  <c r="Q215" i="63"/>
  <c r="Q27" i="63"/>
  <c r="Q29" i="63"/>
  <c r="Q158" i="63"/>
  <c r="Q69" i="63"/>
  <c r="Q60" i="63"/>
  <c r="Q321" i="63"/>
  <c r="Q216" i="63"/>
  <c r="Q211" i="61"/>
  <c r="Q226" i="61"/>
  <c r="Q19" i="61"/>
  <c r="Q332" i="61"/>
  <c r="Q247" i="63"/>
  <c r="Q214" i="63"/>
  <c r="Q242" i="63"/>
  <c r="Q111" i="63"/>
  <c r="Q126" i="63"/>
  <c r="Q98" i="63"/>
  <c r="Q350" i="63"/>
  <c r="Q342" i="63"/>
  <c r="Q335" i="63"/>
  <c r="Q199" i="63"/>
  <c r="Q10" i="63"/>
  <c r="Q99" i="63"/>
  <c r="P36" i="61"/>
  <c r="P177" i="61"/>
  <c r="P242" i="61"/>
  <c r="P65" i="61"/>
  <c r="P271" i="61"/>
  <c r="P19" i="61"/>
  <c r="P226" i="61"/>
  <c r="P234" i="61"/>
  <c r="P329" i="61"/>
  <c r="P211" i="61"/>
  <c r="P42" i="61"/>
  <c r="P152" i="61"/>
  <c r="P176" i="61"/>
  <c r="P182" i="61"/>
  <c r="P201" i="61"/>
  <c r="Q335" i="61"/>
  <c r="Q176" i="61"/>
  <c r="Q221" i="61"/>
  <c r="Q261" i="61"/>
  <c r="Q183" i="64"/>
  <c r="P49" i="63"/>
  <c r="N22" i="60"/>
  <c r="P55" i="63"/>
  <c r="P310" i="63"/>
  <c r="P63" i="63"/>
  <c r="P109" i="63"/>
  <c r="P54" i="63"/>
  <c r="P64" i="63"/>
  <c r="P323" i="63"/>
  <c r="P24" i="63"/>
  <c r="O47" i="61"/>
  <c r="O241" i="61"/>
  <c r="Q76" i="61"/>
  <c r="Q313" i="61"/>
  <c r="Q185" i="61"/>
  <c r="Q203" i="61"/>
  <c r="N16" i="65"/>
  <c r="O16" i="65"/>
  <c r="Q4" i="63"/>
  <c r="Q236" i="63"/>
  <c r="P312" i="63"/>
  <c r="O45" i="61"/>
  <c r="P132" i="63"/>
  <c r="P222" i="63"/>
  <c r="P168" i="63"/>
  <c r="P204" i="63"/>
  <c r="P206" i="63"/>
  <c r="P276" i="63"/>
  <c r="P226" i="63"/>
  <c r="P319" i="63"/>
  <c r="P167" i="63"/>
  <c r="P302" i="63"/>
  <c r="P72" i="63"/>
  <c r="P184" i="63"/>
  <c r="P248" i="63"/>
  <c r="P328" i="63"/>
  <c r="P169" i="63"/>
  <c r="N96" i="63"/>
  <c r="N101" i="63"/>
  <c r="N77" i="63"/>
  <c r="N258" i="63"/>
  <c r="N10" i="63"/>
  <c r="Q139" i="63"/>
  <c r="Q233" i="63"/>
  <c r="Q272" i="63"/>
  <c r="Q273" i="63"/>
  <c r="Q122" i="63"/>
  <c r="Q108" i="63"/>
  <c r="Q238" i="63"/>
  <c r="Q127" i="63"/>
  <c r="Q338" i="63"/>
  <c r="Q171" i="63"/>
  <c r="Q293" i="63"/>
  <c r="Q193" i="63"/>
  <c r="O23" i="64"/>
  <c r="O57" i="64"/>
  <c r="Q97" i="64"/>
  <c r="P71" i="64"/>
  <c r="P75" i="64"/>
  <c r="P64" i="60"/>
  <c r="N40" i="64"/>
  <c r="P117" i="64"/>
  <c r="Q79" i="64"/>
  <c r="Q34" i="64"/>
  <c r="P171" i="64"/>
  <c r="N15" i="63"/>
  <c r="Q124" i="63"/>
  <c r="Q331" i="63"/>
  <c r="Q163" i="63"/>
  <c r="Q43" i="63"/>
  <c r="Q260" i="63"/>
  <c r="Q17" i="63"/>
  <c r="Q25" i="63"/>
  <c r="Q67" i="63"/>
  <c r="Q257" i="63"/>
  <c r="Q291" i="63"/>
  <c r="Q144" i="63"/>
  <c r="Q317" i="63"/>
  <c r="Q313" i="63"/>
  <c r="Q185" i="63"/>
  <c r="Q303" i="63"/>
  <c r="Q42" i="63"/>
  <c r="P40" i="61"/>
  <c r="P249" i="61"/>
  <c r="P293" i="61"/>
  <c r="P3" i="61"/>
  <c r="P268" i="61"/>
  <c r="P338" i="61"/>
  <c r="P206" i="61"/>
  <c r="P136" i="61"/>
  <c r="P18" i="61"/>
  <c r="P303" i="61"/>
  <c r="P169" i="61"/>
  <c r="P344" i="61"/>
  <c r="P269" i="61"/>
  <c r="P69" i="61"/>
  <c r="P98" i="61"/>
  <c r="P285" i="61"/>
  <c r="P94" i="61"/>
  <c r="P179" i="61"/>
  <c r="P191" i="61"/>
  <c r="P159" i="61"/>
  <c r="P87" i="61"/>
  <c r="P132" i="61"/>
  <c r="O172" i="61"/>
  <c r="N13" i="61"/>
  <c r="N16" i="61"/>
  <c r="Q182" i="61"/>
  <c r="Q201" i="61"/>
  <c r="Q242" i="61"/>
  <c r="Q72" i="61"/>
  <c r="Q120" i="61"/>
  <c r="P32" i="60"/>
  <c r="P68" i="60"/>
  <c r="N33" i="64"/>
  <c r="Q18" i="73"/>
  <c r="N67" i="64"/>
  <c r="N58" i="64"/>
  <c r="N112" i="64"/>
  <c r="N89" i="64"/>
  <c r="Q132" i="64"/>
  <c r="Q171" i="64"/>
  <c r="Q155" i="64"/>
  <c r="Q198" i="64"/>
  <c r="Q168" i="64"/>
  <c r="Q43" i="64"/>
  <c r="O150" i="64"/>
  <c r="O5" i="65"/>
  <c r="O141" i="64"/>
  <c r="O28" i="65"/>
  <c r="O3" i="65"/>
  <c r="O33" i="65"/>
  <c r="Q171" i="61"/>
  <c r="Q279" i="61"/>
  <c r="O36" i="60"/>
  <c r="O6" i="65"/>
  <c r="P141" i="64"/>
  <c r="N102" i="64"/>
  <c r="N12" i="64"/>
  <c r="N186" i="64"/>
  <c r="Q56" i="64"/>
  <c r="Q71" i="64"/>
  <c r="Q128" i="64"/>
  <c r="O63" i="64"/>
  <c r="P183" i="64"/>
  <c r="P12" i="62"/>
  <c r="Q49" i="64"/>
  <c r="Q282" i="63"/>
  <c r="Q147" i="63"/>
  <c r="Q314" i="63"/>
  <c r="Q104" i="63"/>
  <c r="Q267" i="63"/>
  <c r="Q195" i="63"/>
  <c r="Q225" i="63"/>
  <c r="Q86" i="63"/>
  <c r="Q191" i="63"/>
  <c r="P134" i="61"/>
  <c r="P90" i="61"/>
  <c r="P75" i="61"/>
  <c r="P204" i="61"/>
  <c r="P335" i="61"/>
  <c r="P214" i="61"/>
  <c r="P250" i="61"/>
  <c r="P64" i="61"/>
  <c r="P219" i="61"/>
  <c r="P256" i="61"/>
  <c r="P78" i="61"/>
  <c r="P180" i="61"/>
  <c r="P320" i="61"/>
  <c r="P258" i="61"/>
  <c r="P325" i="61"/>
  <c r="P175" i="61"/>
  <c r="P85" i="61"/>
  <c r="P216" i="61"/>
  <c r="P313" i="61"/>
  <c r="P114" i="61"/>
  <c r="P133" i="61"/>
  <c r="P274" i="61"/>
  <c r="P245" i="61"/>
  <c r="P24" i="61"/>
  <c r="P288" i="61"/>
  <c r="O8" i="65"/>
  <c r="Q265" i="61"/>
  <c r="Q236" i="61"/>
  <c r="N28" i="60"/>
  <c r="P33" i="60"/>
  <c r="N25" i="64"/>
  <c r="N200" i="64"/>
  <c r="N197" i="64"/>
  <c r="Q165" i="64"/>
  <c r="Q116" i="64"/>
  <c r="Q33" i="64"/>
  <c r="Q75" i="64"/>
  <c r="Q87" i="64"/>
  <c r="Q57" i="64"/>
  <c r="P11" i="65"/>
  <c r="P183" i="61"/>
  <c r="P28" i="61"/>
  <c r="P166" i="61"/>
  <c r="P9" i="61"/>
  <c r="P137" i="61"/>
  <c r="P277" i="61"/>
  <c r="P190" i="61"/>
  <c r="P171" i="61"/>
  <c r="P154" i="61"/>
  <c r="P124" i="61"/>
  <c r="P213" i="61"/>
  <c r="P33" i="61"/>
  <c r="P12" i="61"/>
  <c r="P96" i="61"/>
  <c r="P117" i="61"/>
  <c r="P43" i="61"/>
  <c r="P203" i="61"/>
  <c r="P37" i="61"/>
  <c r="P161" i="61"/>
  <c r="P138" i="61"/>
  <c r="P229" i="61"/>
  <c r="P13" i="61"/>
  <c r="O350" i="61"/>
  <c r="O253" i="61"/>
  <c r="O113" i="61"/>
  <c r="Q344" i="61"/>
  <c r="Q105" i="61"/>
  <c r="Q55" i="61"/>
  <c r="Q24" i="61"/>
  <c r="Q305" i="61"/>
  <c r="P173" i="61"/>
  <c r="P45" i="64"/>
  <c r="P9" i="60"/>
  <c r="N99" i="64"/>
  <c r="N106" i="64"/>
  <c r="O175" i="64"/>
  <c r="Q9" i="64"/>
  <c r="Q180" i="64"/>
  <c r="Q83" i="64"/>
  <c r="Q179" i="64"/>
  <c r="N23" i="64"/>
  <c r="P11" i="64"/>
  <c r="P123" i="64"/>
  <c r="P116" i="64"/>
  <c r="P88" i="63"/>
  <c r="N175" i="64"/>
  <c r="P152" i="63"/>
  <c r="P227" i="63"/>
  <c r="P119" i="63"/>
  <c r="P300" i="63"/>
  <c r="K77" i="61"/>
  <c r="R77" i="61" s="1"/>
  <c r="L82" i="61"/>
  <c r="P54" i="60"/>
  <c r="O24" i="60"/>
  <c r="Q150" i="64"/>
  <c r="Q6" i="65"/>
  <c r="P49" i="60"/>
  <c r="Q31" i="64"/>
  <c r="O68" i="64"/>
  <c r="O23" i="65"/>
  <c r="O60" i="64"/>
  <c r="Q136" i="64"/>
  <c r="P9" i="64"/>
  <c r="P51" i="60"/>
  <c r="Q19" i="65"/>
  <c r="Q31" i="65"/>
  <c r="Q99" i="64"/>
  <c r="P48" i="60"/>
  <c r="O36" i="65"/>
  <c r="P20" i="64"/>
  <c r="O24" i="65"/>
  <c r="P60" i="60"/>
  <c r="P11" i="60"/>
  <c r="P62" i="60"/>
  <c r="P67" i="60"/>
  <c r="P23" i="60"/>
  <c r="O7" i="65"/>
  <c r="P197" i="64"/>
  <c r="P45" i="60"/>
  <c r="P53" i="60"/>
  <c r="P38" i="60"/>
  <c r="P69" i="64"/>
  <c r="O77" i="64"/>
  <c r="P3" i="60"/>
  <c r="P13" i="60"/>
  <c r="Q20" i="73"/>
  <c r="P20" i="60"/>
  <c r="P39" i="60"/>
  <c r="Q86" i="64"/>
  <c r="O21" i="65"/>
  <c r="K246" i="61"/>
  <c r="R246" i="61" s="1"/>
  <c r="Q4" i="73"/>
  <c r="O43" i="60"/>
  <c r="P17" i="60"/>
  <c r="Q59" i="60"/>
  <c r="O11" i="65"/>
  <c r="O112" i="61"/>
  <c r="O144" i="61"/>
  <c r="O38" i="65"/>
  <c r="L103" i="61"/>
  <c r="Q148" i="64"/>
  <c r="K117" i="61"/>
  <c r="P197" i="63"/>
  <c r="P121" i="63"/>
  <c r="P315" i="61"/>
  <c r="P327" i="61"/>
  <c r="P339" i="61"/>
  <c r="O31" i="60"/>
  <c r="P70" i="60"/>
  <c r="P42" i="60"/>
  <c r="Q5" i="73"/>
  <c r="N66" i="64"/>
  <c r="O93" i="64"/>
  <c r="P93" i="64"/>
  <c r="O5" i="62"/>
  <c r="P213" i="63"/>
  <c r="P260" i="63"/>
  <c r="P254" i="61"/>
  <c r="Q215" i="61"/>
  <c r="P44" i="60"/>
  <c r="P46" i="60"/>
  <c r="P16" i="60"/>
  <c r="P40" i="60"/>
  <c r="Q187" i="64"/>
  <c r="O189" i="64"/>
  <c r="N189" i="64"/>
  <c r="P67" i="63"/>
  <c r="P21" i="63"/>
  <c r="P231" i="63"/>
  <c r="P123" i="63"/>
  <c r="L44" i="61"/>
  <c r="L45" i="61"/>
  <c r="P66" i="63"/>
  <c r="P138" i="63"/>
  <c r="P144" i="63"/>
  <c r="P317" i="63"/>
  <c r="O338" i="61"/>
  <c r="P107" i="61"/>
  <c r="P243" i="61"/>
  <c r="O41" i="61"/>
  <c r="Q311" i="61"/>
  <c r="P71" i="60"/>
  <c r="P72" i="60"/>
  <c r="O10" i="65"/>
  <c r="N10" i="65"/>
  <c r="N33" i="65"/>
  <c r="P343" i="61"/>
  <c r="P350" i="61"/>
  <c r="O70" i="60"/>
  <c r="O3" i="60"/>
  <c r="P8" i="60"/>
  <c r="P36" i="60"/>
  <c r="P59" i="60"/>
  <c r="P29" i="60"/>
  <c r="Q100" i="64"/>
  <c r="Q145" i="64"/>
  <c r="O11" i="64"/>
  <c r="N28" i="65"/>
  <c r="O42" i="65"/>
  <c r="P33" i="63"/>
  <c r="P14" i="63"/>
  <c r="P4" i="63"/>
  <c r="P135" i="63"/>
  <c r="P23" i="63"/>
  <c r="P291" i="63"/>
  <c r="P74" i="63"/>
  <c r="P83" i="63"/>
  <c r="P85" i="63"/>
  <c r="P70" i="61"/>
  <c r="P223" i="61"/>
  <c r="Q44" i="61"/>
  <c r="P28" i="60"/>
  <c r="P7" i="60"/>
  <c r="P43" i="60"/>
  <c r="Q188" i="64"/>
  <c r="N3" i="65"/>
  <c r="N39" i="65"/>
  <c r="P166" i="63"/>
  <c r="P279" i="63"/>
  <c r="P303" i="63"/>
  <c r="P185" i="63"/>
  <c r="P139" i="63"/>
  <c r="P78" i="63"/>
  <c r="P182" i="63"/>
  <c r="P95" i="63"/>
  <c r="P188" i="63"/>
  <c r="P17" i="63"/>
  <c r="P239" i="63"/>
  <c r="P243" i="63"/>
  <c r="P187" i="61"/>
  <c r="P215" i="61"/>
  <c r="P52" i="61"/>
  <c r="O9" i="60"/>
  <c r="P63" i="60"/>
  <c r="P12" i="60"/>
  <c r="P34" i="60"/>
  <c r="P19" i="60"/>
  <c r="N39" i="64"/>
  <c r="Q78" i="64"/>
  <c r="Q109" i="64"/>
  <c r="Q17" i="73"/>
  <c r="O174" i="64"/>
  <c r="N27" i="64"/>
  <c r="N178" i="64"/>
  <c r="O4" i="65"/>
  <c r="P4" i="65"/>
  <c r="N65" i="64"/>
  <c r="O65" i="64"/>
  <c r="O38" i="60"/>
  <c r="O71" i="60"/>
  <c r="P8" i="64"/>
  <c r="O8" i="64"/>
  <c r="N137" i="64"/>
  <c r="O137" i="64"/>
  <c r="Q19" i="64"/>
  <c r="O129" i="64"/>
  <c r="P129" i="64"/>
  <c r="N41" i="64"/>
  <c r="Q191" i="64"/>
  <c r="P126" i="64"/>
  <c r="Q126" i="64"/>
  <c r="Q108" i="64"/>
  <c r="Q192" i="64"/>
  <c r="Q6" i="64"/>
  <c r="Q138" i="64"/>
  <c r="Q12" i="64"/>
  <c r="Q3" i="64"/>
  <c r="Q170" i="64"/>
  <c r="Q30" i="64"/>
  <c r="Q40" i="64"/>
  <c r="P62" i="64"/>
  <c r="Q15" i="64"/>
  <c r="Q39" i="64"/>
  <c r="P19" i="64"/>
  <c r="Q139" i="64"/>
  <c r="P139" i="64"/>
  <c r="Q14" i="73"/>
  <c r="Q81" i="64"/>
  <c r="P99" i="64"/>
  <c r="P180" i="64"/>
  <c r="P112" i="64"/>
  <c r="P16" i="64"/>
  <c r="P47" i="64"/>
  <c r="P118" i="64"/>
  <c r="P94" i="64"/>
  <c r="P61" i="64"/>
  <c r="P72" i="64"/>
  <c r="P166" i="64"/>
  <c r="P132" i="64"/>
  <c r="P27" i="64"/>
  <c r="P6" i="64"/>
  <c r="O6" i="64"/>
  <c r="P156" i="64"/>
  <c r="P120" i="64"/>
  <c r="O43" i="64"/>
  <c r="P12" i="64"/>
  <c r="Q189" i="64"/>
  <c r="P6" i="73"/>
  <c r="O32" i="64"/>
  <c r="O126" i="64"/>
  <c r="O72" i="64"/>
  <c r="O27" i="64"/>
  <c r="N116" i="64"/>
  <c r="O116" i="64"/>
  <c r="O171" i="64"/>
  <c r="O145" i="64"/>
  <c r="O49" i="64"/>
  <c r="N166" i="64"/>
  <c r="O166" i="64"/>
  <c r="O193" i="64"/>
  <c r="O39" i="64"/>
  <c r="O154" i="64"/>
  <c r="O37" i="64"/>
  <c r="N42" i="64"/>
  <c r="O42" i="64"/>
  <c r="P7" i="73"/>
  <c r="P15" i="73"/>
  <c r="P9" i="73"/>
  <c r="P13" i="73"/>
  <c r="O83" i="64"/>
  <c r="P184" i="64"/>
  <c r="P182" i="64"/>
  <c r="N57" i="64"/>
  <c r="O164" i="64"/>
  <c r="O120" i="61"/>
  <c r="O312" i="61"/>
  <c r="O37" i="61"/>
  <c r="O170" i="61"/>
  <c r="O192" i="61"/>
  <c r="O233" i="61"/>
  <c r="O9" i="61"/>
  <c r="O343" i="61"/>
  <c r="O73" i="61"/>
  <c r="O277" i="61"/>
  <c r="O157" i="61"/>
  <c r="O145" i="61"/>
  <c r="O7" i="61"/>
  <c r="O249" i="61"/>
  <c r="O229" i="61"/>
  <c r="O324" i="61"/>
  <c r="O136" i="61"/>
  <c r="O228" i="61"/>
  <c r="O336" i="61"/>
  <c r="O94" i="61"/>
  <c r="O300" i="61"/>
  <c r="O179" i="61"/>
  <c r="O124" i="61"/>
  <c r="O321" i="61"/>
  <c r="O91" i="61"/>
  <c r="O26" i="61"/>
  <c r="O326" i="61"/>
  <c r="O161" i="61"/>
  <c r="O132" i="61"/>
  <c r="O159" i="61"/>
  <c r="N15" i="61"/>
  <c r="N90" i="61"/>
  <c r="N110" i="61"/>
  <c r="N331" i="61"/>
  <c r="O127" i="64"/>
  <c r="N127" i="64"/>
  <c r="P14" i="73"/>
  <c r="Q153" i="64"/>
  <c r="P153" i="64"/>
  <c r="Q70" i="64"/>
  <c r="Q169" i="64"/>
  <c r="Q159" i="64"/>
  <c r="Q90" i="64"/>
  <c r="P90" i="64"/>
  <c r="Q160" i="64"/>
  <c r="Q162" i="64"/>
  <c r="Q194" i="64"/>
  <c r="Q4" i="64"/>
  <c r="Q60" i="64"/>
  <c r="Q48" i="64"/>
  <c r="P186" i="64"/>
  <c r="Q186" i="64"/>
  <c r="Q98" i="64"/>
  <c r="Q22" i="64"/>
  <c r="Q94" i="64"/>
  <c r="P151" i="64"/>
  <c r="P81" i="64"/>
  <c r="N17" i="64"/>
  <c r="P10" i="64"/>
  <c r="P148" i="64"/>
  <c r="P36" i="64"/>
  <c r="O138" i="64"/>
  <c r="P138" i="64"/>
  <c r="P193" i="64"/>
  <c r="P169" i="64"/>
  <c r="O176" i="64"/>
  <c r="P176" i="64"/>
  <c r="P56" i="64"/>
  <c r="P154" i="64"/>
  <c r="P42" i="64"/>
  <c r="O22" i="64"/>
  <c r="P22" i="64"/>
  <c r="P95" i="64"/>
  <c r="O95" i="64"/>
  <c r="P37" i="64"/>
  <c r="P108" i="64"/>
  <c r="P159" i="64"/>
  <c r="P198" i="64"/>
  <c r="O198" i="64"/>
  <c r="P4" i="64"/>
  <c r="P86" i="64"/>
  <c r="Q9" i="73"/>
  <c r="Q7" i="73"/>
  <c r="Q19" i="73"/>
  <c r="O85" i="64"/>
  <c r="O169" i="64"/>
  <c r="N126" i="64"/>
  <c r="Q103" i="64"/>
  <c r="N173" i="64"/>
  <c r="P57" i="64"/>
  <c r="O192" i="64"/>
  <c r="N142" i="64"/>
  <c r="O142" i="64"/>
  <c r="O121" i="64"/>
  <c r="N176" i="64"/>
  <c r="O10" i="64"/>
  <c r="O104" i="64"/>
  <c r="O16" i="64"/>
  <c r="O94" i="64"/>
  <c r="O128" i="64"/>
  <c r="N128" i="64"/>
  <c r="O190" i="64"/>
  <c r="O96" i="64"/>
  <c r="O4" i="64"/>
  <c r="O181" i="64"/>
  <c r="O112" i="64"/>
  <c r="O148" i="64"/>
  <c r="P10" i="73"/>
  <c r="P8" i="73"/>
  <c r="P3" i="73"/>
  <c r="P4" i="73"/>
  <c r="O149" i="64"/>
  <c r="N77" i="64"/>
  <c r="P142" i="63"/>
  <c r="P181" i="63"/>
  <c r="P149" i="63"/>
  <c r="Q260" i="61"/>
  <c r="O19" i="60"/>
  <c r="O39" i="60"/>
  <c r="P58" i="60"/>
  <c r="O187" i="64"/>
  <c r="N187" i="64"/>
  <c r="Q92" i="64"/>
  <c r="Q144" i="64"/>
  <c r="Q27" i="64"/>
  <c r="Q134" i="64"/>
  <c r="Q178" i="64"/>
  <c r="Q46" i="64"/>
  <c r="Q18" i="64"/>
  <c r="Q147" i="64"/>
  <c r="Q118" i="64"/>
  <c r="Q52" i="64"/>
  <c r="Q72" i="64"/>
  <c r="Q37" i="64"/>
  <c r="Q166" i="64"/>
  <c r="Q156" i="64"/>
  <c r="Q82" i="64"/>
  <c r="Q8" i="64"/>
  <c r="Q35" i="64"/>
  <c r="Q24" i="64"/>
  <c r="Q36" i="64"/>
  <c r="P31" i="64"/>
  <c r="P170" i="64"/>
  <c r="O9" i="64"/>
  <c r="P105" i="64"/>
  <c r="P160" i="64"/>
  <c r="P127" i="64"/>
  <c r="P82" i="64"/>
  <c r="P131" i="64"/>
  <c r="O92" i="64"/>
  <c r="P92" i="64"/>
  <c r="P98" i="64"/>
  <c r="P80" i="64"/>
  <c r="O80" i="64"/>
  <c r="P190" i="64"/>
  <c r="P87" i="64"/>
  <c r="O87" i="64"/>
  <c r="P109" i="64"/>
  <c r="P155" i="64"/>
  <c r="P64" i="64"/>
  <c r="P147" i="64"/>
  <c r="O147" i="64"/>
  <c r="P54" i="64"/>
  <c r="P168" i="64"/>
  <c r="P106" i="64"/>
  <c r="P192" i="64"/>
  <c r="P24" i="64"/>
  <c r="P18" i="73"/>
  <c r="Q8" i="73"/>
  <c r="Q11" i="73"/>
  <c r="O13" i="64"/>
  <c r="O108" i="64"/>
  <c r="N9" i="64"/>
  <c r="N7" i="64"/>
  <c r="O7" i="64"/>
  <c r="P187" i="64"/>
  <c r="N81" i="64"/>
  <c r="N53" i="64"/>
  <c r="O120" i="64"/>
  <c r="O160" i="64"/>
  <c r="O75" i="64"/>
  <c r="O99" i="64"/>
  <c r="O152" i="64"/>
  <c r="O109" i="64"/>
  <c r="O135" i="64"/>
  <c r="O82" i="64"/>
  <c r="O180" i="64"/>
  <c r="P17" i="73"/>
  <c r="O16" i="73"/>
  <c r="P16" i="73"/>
  <c r="P20" i="73"/>
  <c r="P84" i="64"/>
  <c r="N113" i="64"/>
  <c r="O28" i="61"/>
  <c r="O166" i="61"/>
  <c r="O316" i="61"/>
  <c r="O66" i="61"/>
  <c r="O30" i="61"/>
  <c r="O276" i="61"/>
  <c r="O297" i="61"/>
  <c r="O11" i="61"/>
  <c r="O151" i="61"/>
  <c r="N29" i="60"/>
  <c r="P79" i="64"/>
  <c r="O79" i="64"/>
  <c r="N163" i="64"/>
  <c r="O163" i="64"/>
  <c r="O29" i="64"/>
  <c r="N29" i="64"/>
  <c r="Q141" i="64"/>
  <c r="P7" i="64"/>
  <c r="Q172" i="64"/>
  <c r="Q190" i="64"/>
  <c r="Q73" i="64"/>
  <c r="Q174" i="64"/>
  <c r="Q54" i="64"/>
  <c r="Q28" i="64"/>
  <c r="Q106" i="64"/>
  <c r="Q74" i="64"/>
  <c r="Q130" i="64"/>
  <c r="O117" i="64"/>
  <c r="Q114" i="64"/>
  <c r="Q157" i="64"/>
  <c r="N103" i="64"/>
  <c r="Q199" i="64"/>
  <c r="P199" i="64"/>
  <c r="O188" i="64"/>
  <c r="P188" i="64"/>
  <c r="P145" i="64"/>
  <c r="P30" i="64"/>
  <c r="O30" i="64"/>
  <c r="P142" i="64"/>
  <c r="P200" i="64"/>
  <c r="O111" i="64"/>
  <c r="P111" i="64"/>
  <c r="O178" i="64"/>
  <c r="P178" i="64"/>
  <c r="P144" i="64"/>
  <c r="P191" i="64"/>
  <c r="P100" i="64"/>
  <c r="P181" i="64"/>
  <c r="P121" i="64"/>
  <c r="P3" i="64"/>
  <c r="P179" i="64"/>
  <c r="P34" i="64"/>
  <c r="P150" i="64"/>
  <c r="O69" i="64"/>
  <c r="O18" i="73"/>
  <c r="Q15" i="73"/>
  <c r="O36" i="64"/>
  <c r="O47" i="64"/>
  <c r="P66" i="64"/>
  <c r="O19" i="64"/>
  <c r="O123" i="64"/>
  <c r="O56" i="64"/>
  <c r="O34" i="64"/>
  <c r="O195" i="64"/>
  <c r="O24" i="64"/>
  <c r="O200" i="64"/>
  <c r="O106" i="64"/>
  <c r="N188" i="64"/>
  <c r="O54" i="64"/>
  <c r="O58" i="64"/>
  <c r="O132" i="64"/>
  <c r="P19" i="73"/>
  <c r="O19" i="73"/>
  <c r="P5" i="73"/>
  <c r="O5" i="73"/>
  <c r="O61" i="64"/>
  <c r="O199" i="64"/>
  <c r="O98" i="64"/>
  <c r="K167" i="64"/>
  <c r="R167" i="64" s="1"/>
  <c r="L73" i="63"/>
  <c r="K63" i="64"/>
  <c r="R63" i="64" s="1"/>
  <c r="L237" i="63"/>
  <c r="L202" i="63"/>
  <c r="K218" i="61"/>
  <c r="R218" i="61" s="1"/>
  <c r="N269" i="61"/>
  <c r="N270" i="61"/>
  <c r="N99" i="61"/>
  <c r="N309" i="61"/>
  <c r="N108" i="61"/>
  <c r="N210" i="61"/>
  <c r="N282" i="61"/>
  <c r="N310" i="61"/>
  <c r="N72" i="61"/>
  <c r="N116" i="61"/>
  <c r="N165" i="61"/>
  <c r="O4" i="60"/>
  <c r="N4" i="60"/>
  <c r="N16" i="60"/>
  <c r="O16" i="60"/>
  <c r="O6" i="60"/>
  <c r="P6" i="60"/>
  <c r="P55" i="60"/>
  <c r="Q55" i="60"/>
  <c r="P27" i="60"/>
  <c r="P48" i="63"/>
  <c r="O54" i="61"/>
  <c r="O25" i="61"/>
  <c r="O193" i="61"/>
  <c r="O252" i="61"/>
  <c r="O182" i="61"/>
  <c r="O283" i="61"/>
  <c r="O242" i="61"/>
  <c r="O234" i="61"/>
  <c r="O199" i="61"/>
  <c r="O106" i="61"/>
  <c r="O130" i="61"/>
  <c r="O271" i="61"/>
  <c r="Q322" i="61"/>
  <c r="N26" i="60"/>
  <c r="O32" i="60"/>
  <c r="O53" i="60"/>
  <c r="N10" i="60"/>
  <c r="P41" i="60"/>
  <c r="P52" i="60"/>
  <c r="P56" i="60"/>
  <c r="P57" i="60"/>
  <c r="P65" i="60"/>
  <c r="P30" i="60"/>
  <c r="P22" i="60"/>
  <c r="O15" i="60"/>
  <c r="O42" i="60"/>
  <c r="P5" i="60"/>
  <c r="Q5" i="60"/>
  <c r="P114" i="63"/>
  <c r="P93" i="63"/>
  <c r="P347" i="63"/>
  <c r="P159" i="63"/>
  <c r="P214" i="63"/>
  <c r="P337" i="63"/>
  <c r="P230" i="63"/>
  <c r="P35" i="63"/>
  <c r="P117" i="63"/>
  <c r="P268" i="63"/>
  <c r="P36" i="63"/>
  <c r="P27" i="63"/>
  <c r="P249" i="63"/>
  <c r="P77" i="63"/>
  <c r="P52" i="63"/>
  <c r="P180" i="63"/>
  <c r="P158" i="63"/>
  <c r="P201" i="63"/>
  <c r="P286" i="63"/>
  <c r="P97" i="63"/>
  <c r="P45" i="63"/>
  <c r="P315" i="63"/>
  <c r="P56" i="63"/>
  <c r="P165" i="63"/>
  <c r="P143" i="63"/>
  <c r="P15" i="63"/>
  <c r="P146" i="63"/>
  <c r="P205" i="63"/>
  <c r="P307" i="63"/>
  <c r="P100" i="63"/>
  <c r="P98" i="63"/>
  <c r="P262" i="63"/>
  <c r="P219" i="63"/>
  <c r="P113" i="63"/>
  <c r="P69" i="63"/>
  <c r="P241" i="63"/>
  <c r="P13" i="63"/>
  <c r="P160" i="63"/>
  <c r="P220" i="63"/>
  <c r="L19" i="60"/>
  <c r="P260" i="61"/>
  <c r="O186" i="61"/>
  <c r="Q110" i="61"/>
  <c r="O344" i="61"/>
  <c r="N224" i="61"/>
  <c r="N104" i="61"/>
  <c r="N253" i="61"/>
  <c r="N264" i="61"/>
  <c r="N280" i="61"/>
  <c r="N177" i="61"/>
  <c r="N19" i="61"/>
  <c r="N133" i="61"/>
  <c r="N195" i="61"/>
  <c r="N69" i="61"/>
  <c r="N275" i="61"/>
  <c r="N121" i="61"/>
  <c r="N257" i="61"/>
  <c r="N148" i="61"/>
  <c r="N77" i="61"/>
  <c r="N262" i="61"/>
  <c r="N238" i="61"/>
  <c r="N208" i="61"/>
  <c r="N315" i="61"/>
  <c r="N184" i="61"/>
  <c r="N334" i="61"/>
  <c r="N299" i="61"/>
  <c r="N291" i="61"/>
  <c r="N194" i="61"/>
  <c r="N153" i="61"/>
  <c r="N284" i="61"/>
  <c r="N113" i="61"/>
  <c r="N206" i="61"/>
  <c r="N74" i="61"/>
  <c r="N248" i="61"/>
  <c r="N138" i="61"/>
  <c r="N155" i="61"/>
  <c r="N214" i="61"/>
  <c r="N251" i="61"/>
  <c r="N325" i="61"/>
  <c r="N201" i="61"/>
  <c r="N147" i="61"/>
  <c r="Q277" i="61"/>
  <c r="Q350" i="61"/>
  <c r="Q273" i="61"/>
  <c r="Q31" i="61"/>
  <c r="Q175" i="61"/>
  <c r="Q198" i="61"/>
  <c r="Q117" i="61"/>
  <c r="Q136" i="61"/>
  <c r="Q293" i="61"/>
  <c r="Q124" i="61"/>
  <c r="Q250" i="61"/>
  <c r="Q13" i="61"/>
  <c r="Q206" i="61"/>
  <c r="Q235" i="61"/>
  <c r="Q53" i="61"/>
  <c r="Q325" i="61"/>
  <c r="Q71" i="61"/>
  <c r="Q303" i="61"/>
  <c r="Q302" i="61"/>
  <c r="Q36" i="61"/>
  <c r="Q197" i="61"/>
  <c r="Q108" i="61"/>
  <c r="Q195" i="61"/>
  <c r="Q204" i="61"/>
  <c r="Q258" i="61"/>
  <c r="Q29" i="61"/>
  <c r="Q341" i="61"/>
  <c r="Q73" i="61"/>
  <c r="Q320" i="61"/>
  <c r="Q147" i="61"/>
  <c r="Q312" i="61"/>
  <c r="O56" i="60"/>
  <c r="N56" i="60"/>
  <c r="O28" i="60"/>
  <c r="O68" i="60"/>
  <c r="O51" i="60"/>
  <c r="N43" i="60"/>
  <c r="P10" i="60"/>
  <c r="P47" i="60"/>
  <c r="P37" i="60"/>
  <c r="P14" i="60"/>
  <c r="P61" i="60"/>
  <c r="P66" i="60"/>
  <c r="N66" i="60"/>
  <c r="O59" i="60"/>
  <c r="N36" i="60"/>
  <c r="O30" i="60"/>
  <c r="P150" i="63"/>
  <c r="P7" i="63"/>
  <c r="P81" i="63"/>
  <c r="P208" i="63"/>
  <c r="P236" i="63"/>
  <c r="P198" i="63"/>
  <c r="P177" i="63"/>
  <c r="P275" i="63"/>
  <c r="O82" i="61"/>
  <c r="O103" i="61"/>
  <c r="L235" i="61"/>
  <c r="O281" i="61"/>
  <c r="O328" i="61"/>
  <c r="O257" i="61"/>
  <c r="O97" i="61"/>
  <c r="O240" i="61"/>
  <c r="O226" i="61"/>
  <c r="O184" i="61"/>
  <c r="O27" i="61"/>
  <c r="O327" i="61"/>
  <c r="O176" i="61"/>
  <c r="O311" i="61"/>
  <c r="O111" i="61"/>
  <c r="O17" i="61"/>
  <c r="O247" i="61"/>
  <c r="O251" i="61"/>
  <c r="N23" i="60"/>
  <c r="O23" i="60"/>
  <c r="O21" i="60"/>
  <c r="N21" i="60"/>
  <c r="O60" i="60"/>
  <c r="O44" i="60"/>
  <c r="O69" i="60"/>
  <c r="P69" i="60"/>
  <c r="P50" i="60"/>
  <c r="P26" i="60"/>
  <c r="O11" i="60"/>
  <c r="O57" i="60"/>
  <c r="O12" i="60"/>
  <c r="O48" i="60"/>
  <c r="K172" i="64"/>
  <c r="R172" i="64" s="1"/>
  <c r="L225" i="63"/>
  <c r="K36" i="65"/>
  <c r="R36" i="65" s="1"/>
  <c r="L104" i="63"/>
  <c r="K9" i="65"/>
  <c r="R9" i="65" s="1"/>
  <c r="K35" i="61"/>
  <c r="R35" i="61" s="1"/>
  <c r="K17" i="73"/>
  <c r="R17" i="73" s="1"/>
  <c r="L111" i="64"/>
  <c r="K345" i="61"/>
  <c r="R345" i="61" s="1"/>
  <c r="K148" i="61"/>
  <c r="R148" i="61" s="1"/>
  <c r="K315" i="63"/>
  <c r="R315" i="63" s="1"/>
  <c r="K123" i="63"/>
  <c r="R123" i="63" s="1"/>
  <c r="K128" i="63"/>
  <c r="R128" i="63" s="1"/>
  <c r="K26" i="61"/>
  <c r="R26" i="61" s="1"/>
  <c r="L55" i="60"/>
  <c r="L266" i="61"/>
  <c r="L324" i="61"/>
  <c r="K349" i="63"/>
  <c r="R349" i="63" s="1"/>
  <c r="L147" i="61"/>
  <c r="L312" i="63"/>
  <c r="K248" i="61"/>
  <c r="R248" i="61" s="1"/>
  <c r="K286" i="61"/>
  <c r="R286" i="61" s="1"/>
  <c r="K310" i="61"/>
  <c r="R310" i="61" s="1"/>
  <c r="L13" i="64"/>
  <c r="L85" i="61"/>
  <c r="L118" i="61"/>
  <c r="L225" i="61"/>
  <c r="L126" i="63"/>
  <c r="L326" i="61"/>
  <c r="L184" i="63"/>
  <c r="K58" i="63"/>
  <c r="R58" i="63" s="1"/>
  <c r="L141" i="61"/>
  <c r="K346" i="63"/>
  <c r="R346" i="63" s="1"/>
  <c r="K260" i="61"/>
  <c r="R260" i="61" s="1"/>
  <c r="K242" i="61"/>
  <c r="R242" i="61" s="1"/>
  <c r="K13" i="65"/>
  <c r="R13" i="65" s="1"/>
  <c r="K194" i="61"/>
  <c r="R194" i="61" s="1"/>
  <c r="L226" i="61"/>
  <c r="K119" i="61"/>
  <c r="R119" i="61" s="1"/>
  <c r="K122" i="61"/>
  <c r="R122" i="61" s="1"/>
  <c r="L59" i="63"/>
  <c r="L188" i="61"/>
  <c r="K251" i="61"/>
  <c r="R251" i="61" s="1"/>
  <c r="K301" i="61"/>
  <c r="R301" i="61" s="1"/>
  <c r="BI29" i="20"/>
  <c r="BH40" i="20"/>
  <c r="BH25" i="20"/>
  <c r="BH62" i="20"/>
  <c r="BH29" i="20"/>
  <c r="BI61" i="20"/>
  <c r="BH34" i="20"/>
  <c r="BH68" i="20"/>
  <c r="BH57" i="20"/>
  <c r="K145" i="63"/>
  <c r="R145" i="63" s="1"/>
  <c r="L308" i="63"/>
  <c r="K29" i="64"/>
  <c r="R29" i="64" s="1"/>
  <c r="K160" i="63"/>
  <c r="R160" i="63" s="1"/>
  <c r="K146" i="63"/>
  <c r="R146" i="63" s="1"/>
  <c r="K95" i="63"/>
  <c r="R95" i="63" s="1"/>
  <c r="L139" i="63"/>
  <c r="L85" i="63"/>
  <c r="L165" i="64"/>
  <c r="K142" i="64"/>
  <c r="R142" i="64" s="1"/>
  <c r="K32" i="64"/>
  <c r="R32" i="64" s="1"/>
  <c r="L36" i="63"/>
  <c r="K44" i="64"/>
  <c r="R44" i="64" s="1"/>
  <c r="K43" i="64"/>
  <c r="R43" i="64" s="1"/>
  <c r="K161" i="63"/>
  <c r="R161" i="63" s="1"/>
  <c r="L92" i="63"/>
  <c r="L74" i="64"/>
  <c r="L114" i="63"/>
  <c r="K326" i="63"/>
  <c r="R326" i="63" s="1"/>
  <c r="L24" i="63"/>
  <c r="K147" i="63"/>
  <c r="R147" i="63" s="1"/>
  <c r="L20" i="65"/>
  <c r="K169" i="63"/>
  <c r="R169" i="63" s="1"/>
  <c r="K135" i="63"/>
  <c r="R135" i="63" s="1"/>
  <c r="L11" i="64"/>
  <c r="L286" i="63"/>
  <c r="L309" i="63"/>
  <c r="L283" i="63"/>
  <c r="L180" i="63"/>
  <c r="K47" i="64"/>
  <c r="R47" i="64" s="1"/>
  <c r="K38" i="65"/>
  <c r="R38" i="65" s="1"/>
  <c r="L100" i="64"/>
  <c r="L238" i="63"/>
  <c r="L187" i="63"/>
  <c r="L175" i="63"/>
  <c r="L135" i="63"/>
  <c r="K118" i="64"/>
  <c r="R118" i="64" s="1"/>
  <c r="K265" i="63"/>
  <c r="R265" i="63" s="1"/>
  <c r="K335" i="63"/>
  <c r="R335" i="63" s="1"/>
  <c r="L12" i="65"/>
  <c r="K221" i="63"/>
  <c r="R221" i="63" s="1"/>
  <c r="K144" i="63"/>
  <c r="R144" i="63" s="1"/>
  <c r="K157" i="63"/>
  <c r="R157" i="63" s="1"/>
  <c r="L325" i="63"/>
  <c r="K20" i="65"/>
  <c r="R20" i="65" s="1"/>
  <c r="L46" i="65"/>
  <c r="K212" i="61"/>
  <c r="R212" i="61" s="1"/>
  <c r="L339" i="61"/>
  <c r="L18" i="60"/>
  <c r="K54" i="64"/>
  <c r="R54" i="64" s="1"/>
  <c r="L51" i="60"/>
  <c r="L40" i="60"/>
  <c r="K174" i="61"/>
  <c r="R174" i="61" s="1"/>
  <c r="K336" i="61"/>
  <c r="R336" i="61" s="1"/>
  <c r="L15" i="63"/>
  <c r="K39" i="63"/>
  <c r="R39" i="63" s="1"/>
  <c r="L193" i="61"/>
  <c r="K223" i="63"/>
  <c r="R223" i="63" s="1"/>
  <c r="L142" i="61"/>
  <c r="L3" i="64"/>
  <c r="L108" i="63"/>
  <c r="L329" i="63"/>
  <c r="K26" i="63"/>
  <c r="R26" i="63" s="1"/>
  <c r="L137" i="64"/>
  <c r="L55" i="61"/>
  <c r="L309" i="61"/>
  <c r="L46" i="61"/>
  <c r="L263" i="63"/>
  <c r="K320" i="61"/>
  <c r="R320" i="61" s="1"/>
  <c r="K289" i="61"/>
  <c r="R289" i="61" s="1"/>
  <c r="L162" i="61"/>
  <c r="L164" i="61"/>
  <c r="L74" i="63"/>
  <c r="K97" i="64"/>
  <c r="R97" i="64" s="1"/>
  <c r="L29" i="60"/>
  <c r="K210" i="61"/>
  <c r="R210" i="61" s="1"/>
  <c r="L19" i="73"/>
  <c r="L289" i="63"/>
  <c r="K84" i="63"/>
  <c r="R84" i="63" s="1"/>
  <c r="L252" i="63"/>
  <c r="L8" i="73"/>
  <c r="K158" i="61"/>
  <c r="R158" i="61" s="1"/>
  <c r="K17" i="65"/>
  <c r="R17" i="65" s="1"/>
  <c r="K191" i="63"/>
  <c r="R191" i="63" s="1"/>
  <c r="L53" i="63"/>
  <c r="K325" i="61"/>
  <c r="R325" i="61" s="1"/>
  <c r="L135" i="61"/>
  <c r="K38" i="63"/>
  <c r="R38" i="63" s="1"/>
  <c r="K46" i="65"/>
  <c r="R46" i="65" s="1"/>
  <c r="L16" i="60"/>
  <c r="K59" i="63"/>
  <c r="L226" i="63"/>
  <c r="K226" i="61"/>
  <c r="K145" i="64"/>
  <c r="R145" i="64" s="1"/>
  <c r="L187" i="61"/>
  <c r="L307" i="61"/>
  <c r="L84" i="61"/>
  <c r="K86" i="64"/>
  <c r="R86" i="64" s="1"/>
  <c r="K52" i="64"/>
  <c r="R52" i="64" s="1"/>
  <c r="L130" i="61"/>
  <c r="L344" i="63"/>
  <c r="L4" i="63"/>
  <c r="L230" i="61"/>
  <c r="L111" i="61"/>
  <c r="K339" i="61"/>
  <c r="R339" i="61" s="1"/>
  <c r="L21" i="63"/>
  <c r="L25" i="60"/>
  <c r="L22" i="61"/>
  <c r="K37" i="64"/>
  <c r="R37" i="64" s="1"/>
  <c r="K321" i="61"/>
  <c r="R321" i="61" s="1"/>
  <c r="K21" i="64"/>
  <c r="R21" i="64" s="1"/>
  <c r="L338" i="63"/>
  <c r="L43" i="60"/>
  <c r="L51" i="63"/>
  <c r="K71" i="63"/>
  <c r="R71" i="63" s="1"/>
  <c r="K150" i="61"/>
  <c r="R150" i="61" s="1"/>
  <c r="L140" i="61"/>
  <c r="K5" i="61"/>
  <c r="R5" i="61" s="1"/>
  <c r="L58" i="63"/>
  <c r="L7" i="61"/>
  <c r="L158" i="63"/>
  <c r="K154" i="61"/>
  <c r="R154" i="61" s="1"/>
  <c r="K213" i="61"/>
  <c r="R213" i="61" s="1"/>
  <c r="K64" i="64"/>
  <c r="R64" i="64" s="1"/>
  <c r="L14" i="62"/>
  <c r="K24" i="65"/>
  <c r="R24" i="65" s="1"/>
  <c r="L48" i="61"/>
  <c r="L54" i="60"/>
  <c r="L211" i="61"/>
  <c r="L279" i="63"/>
  <c r="L186" i="64"/>
  <c r="K203" i="63"/>
  <c r="R203" i="63" s="1"/>
  <c r="K152" i="64"/>
  <c r="R152" i="64" s="1"/>
  <c r="L117" i="64"/>
  <c r="L224" i="63"/>
  <c r="L12" i="62"/>
  <c r="L6" i="60"/>
  <c r="K161" i="61"/>
  <c r="R161" i="61" s="1"/>
  <c r="K181" i="61"/>
  <c r="R181" i="61" s="1"/>
  <c r="L222" i="63"/>
  <c r="L10" i="62"/>
  <c r="K219" i="61"/>
  <c r="R219" i="61" s="1"/>
  <c r="L70" i="63"/>
  <c r="K14" i="62"/>
  <c r="R14" i="62" s="1"/>
  <c r="K312" i="61"/>
  <c r="R312" i="61" s="1"/>
  <c r="K16" i="64"/>
  <c r="K187" i="61"/>
  <c r="R187" i="61" s="1"/>
  <c r="K124" i="64"/>
  <c r="R124" i="64" s="1"/>
  <c r="L16" i="64"/>
  <c r="L248" i="61"/>
  <c r="L302" i="63"/>
  <c r="L243" i="61"/>
  <c r="L139" i="61"/>
  <c r="L68" i="60"/>
  <c r="K8" i="63"/>
  <c r="R8" i="63" s="1"/>
  <c r="L162" i="63"/>
  <c r="L31" i="63"/>
  <c r="L25" i="65"/>
  <c r="L204" i="61"/>
  <c r="L91" i="61"/>
  <c r="K325" i="63"/>
  <c r="R325" i="63" s="1"/>
  <c r="K66" i="61"/>
  <c r="R66" i="61" s="1"/>
  <c r="L197" i="61"/>
  <c r="L158" i="61"/>
  <c r="L119" i="63"/>
  <c r="K22" i="65"/>
  <c r="R22" i="65" s="1"/>
  <c r="K307" i="61"/>
  <c r="L22" i="60"/>
  <c r="K45" i="65"/>
  <c r="R45" i="65" s="1"/>
  <c r="L53" i="64"/>
  <c r="K91" i="61"/>
  <c r="R91" i="61" s="1"/>
  <c r="L22" i="65"/>
  <c r="K331" i="61"/>
  <c r="R331" i="61" s="1"/>
  <c r="K84" i="64"/>
  <c r="R84" i="64" s="1"/>
  <c r="L303" i="63"/>
  <c r="K115" i="64"/>
  <c r="R115" i="64" s="1"/>
  <c r="L237" i="61"/>
  <c r="K298" i="63"/>
  <c r="R298" i="63" s="1"/>
  <c r="K290" i="63"/>
  <c r="R290" i="63" s="1"/>
  <c r="K54" i="61"/>
  <c r="R54" i="61" s="1"/>
  <c r="L50" i="60"/>
  <c r="L72" i="64"/>
  <c r="L190" i="64"/>
  <c r="L39" i="64"/>
  <c r="L11" i="73"/>
  <c r="L88" i="64"/>
  <c r="L327" i="61"/>
  <c r="L311" i="61"/>
  <c r="L7" i="64"/>
  <c r="L254" i="61"/>
  <c r="L18" i="61"/>
  <c r="L216" i="63"/>
  <c r="K25" i="63"/>
  <c r="K214" i="61"/>
  <c r="R214" i="61" s="1"/>
  <c r="L17" i="73"/>
  <c r="L297" i="61"/>
  <c r="K93" i="64"/>
  <c r="R93" i="64" s="1"/>
  <c r="L173" i="63"/>
  <c r="L185" i="63"/>
  <c r="K114" i="61"/>
  <c r="R114" i="61" s="1"/>
  <c r="L286" i="61"/>
  <c r="K34" i="63"/>
  <c r="R34" i="63" s="1"/>
  <c r="K124" i="63"/>
  <c r="R124" i="63" s="1"/>
  <c r="K18" i="61"/>
  <c r="R18" i="61" s="1"/>
  <c r="K46" i="63"/>
  <c r="R46" i="63" s="1"/>
  <c r="K10" i="63"/>
  <c r="R10" i="63" s="1"/>
  <c r="L75" i="63"/>
  <c r="L25" i="63"/>
  <c r="L217" i="61"/>
  <c r="L23" i="61"/>
  <c r="L317" i="61"/>
  <c r="L21" i="61"/>
  <c r="K9" i="61"/>
  <c r="R9" i="61" s="1"/>
  <c r="L314" i="63"/>
  <c r="L119" i="64"/>
  <c r="K111" i="61"/>
  <c r="L310" i="63"/>
  <c r="K247" i="63"/>
  <c r="R247" i="63" s="1"/>
  <c r="L13" i="73"/>
  <c r="L132" i="64"/>
  <c r="L153" i="64"/>
  <c r="L343" i="61"/>
  <c r="K258" i="61"/>
  <c r="R258" i="61" s="1"/>
  <c r="K334" i="61"/>
  <c r="R334" i="61" s="1"/>
  <c r="L124" i="63"/>
  <c r="K78" i="63"/>
  <c r="R78" i="63" s="1"/>
  <c r="L291" i="63"/>
  <c r="L335" i="63"/>
  <c r="L164" i="63"/>
  <c r="L323" i="61"/>
  <c r="K165" i="63"/>
  <c r="R165" i="63" s="1"/>
  <c r="L43" i="65"/>
  <c r="L128" i="61"/>
  <c r="L239" i="61"/>
  <c r="K230" i="63"/>
  <c r="R230" i="63" s="1"/>
  <c r="L102" i="63"/>
  <c r="K83" i="63"/>
  <c r="R83" i="63" s="1"/>
  <c r="K115" i="63"/>
  <c r="R115" i="63" s="1"/>
  <c r="K231" i="63"/>
  <c r="R231" i="63" s="1"/>
  <c r="K278" i="61"/>
  <c r="R278" i="61" s="1"/>
  <c r="K25" i="64"/>
  <c r="R25" i="64" s="1"/>
  <c r="O68" i="61"/>
  <c r="N68" i="61"/>
  <c r="O32" i="61"/>
  <c r="P32" i="61"/>
  <c r="O299" i="61"/>
  <c r="P299" i="61"/>
  <c r="L9" i="62"/>
  <c r="L172" i="63"/>
  <c r="L57" i="60"/>
  <c r="L350" i="61"/>
  <c r="L156" i="61"/>
  <c r="K297" i="63"/>
  <c r="R297" i="63" s="1"/>
  <c r="L145" i="61"/>
  <c r="L308" i="61"/>
  <c r="L51" i="61"/>
  <c r="K143" i="63"/>
  <c r="R143" i="63" s="1"/>
  <c r="K40" i="64"/>
  <c r="R40" i="64" s="1"/>
  <c r="K6" i="64"/>
  <c r="R6" i="64" s="1"/>
  <c r="L155" i="63"/>
  <c r="L159" i="64"/>
  <c r="L179" i="63"/>
  <c r="L60" i="61"/>
  <c r="K72" i="63"/>
  <c r="R72" i="63" s="1"/>
  <c r="L322" i="63"/>
  <c r="K116" i="61"/>
  <c r="R116" i="61" s="1"/>
  <c r="K74" i="63"/>
  <c r="L113" i="63"/>
  <c r="K4" i="73"/>
  <c r="R4" i="73" s="1"/>
  <c r="K260" i="63"/>
  <c r="R260" i="63" s="1"/>
  <c r="K10" i="61"/>
  <c r="R10" i="61" s="1"/>
  <c r="K67" i="61"/>
  <c r="R67" i="61" s="1"/>
  <c r="K96" i="61"/>
  <c r="R96" i="61" s="1"/>
  <c r="L252" i="61"/>
  <c r="K113" i="61"/>
  <c r="R113" i="61" s="1"/>
  <c r="K131" i="64"/>
  <c r="R131" i="64" s="1"/>
  <c r="L250" i="63"/>
  <c r="L157" i="63"/>
  <c r="K342" i="61"/>
  <c r="R342" i="61" s="1"/>
  <c r="L200" i="61"/>
  <c r="K56" i="61"/>
  <c r="R56" i="61" s="1"/>
  <c r="L304" i="63"/>
  <c r="L113" i="64"/>
  <c r="L47" i="63"/>
  <c r="L101" i="61"/>
  <c r="K168" i="61"/>
  <c r="R168" i="61" s="1"/>
  <c r="K36" i="64"/>
  <c r="R36" i="64" s="1"/>
  <c r="K299" i="63"/>
  <c r="R299" i="63" s="1"/>
  <c r="L182" i="64"/>
  <c r="L208" i="63"/>
  <c r="K10" i="73"/>
  <c r="R10" i="73" s="1"/>
  <c r="K26" i="65"/>
  <c r="R26" i="65" s="1"/>
  <c r="K293" i="61"/>
  <c r="R293" i="61" s="1"/>
  <c r="K21" i="61"/>
  <c r="R21" i="61" s="1"/>
  <c r="P164" i="63"/>
  <c r="P92" i="63"/>
  <c r="L104" i="61"/>
  <c r="K163" i="61"/>
  <c r="R163" i="61" s="1"/>
  <c r="K92" i="61"/>
  <c r="R92" i="61" s="1"/>
  <c r="K75" i="64"/>
  <c r="R75" i="64" s="1"/>
  <c r="L233" i="61"/>
  <c r="K20" i="61"/>
  <c r="R20" i="61" s="1"/>
  <c r="K345" i="63"/>
  <c r="R345" i="63" s="1"/>
  <c r="L349" i="63"/>
  <c r="K217" i="63"/>
  <c r="R217" i="63" s="1"/>
  <c r="L47" i="64"/>
  <c r="L333" i="61"/>
  <c r="L191" i="63"/>
  <c r="L57" i="63"/>
  <c r="L174" i="63"/>
  <c r="L206" i="63"/>
  <c r="L87" i="64"/>
  <c r="K11" i="63"/>
  <c r="R11" i="63" s="1"/>
  <c r="K193" i="61"/>
  <c r="R193" i="61" s="1"/>
  <c r="L59" i="64"/>
  <c r="K71" i="61"/>
  <c r="R71" i="61" s="1"/>
  <c r="O185" i="61"/>
  <c r="P185" i="61"/>
  <c r="O278" i="61"/>
  <c r="P278" i="61"/>
  <c r="N202" i="61"/>
  <c r="O202" i="61"/>
  <c r="N346" i="61"/>
  <c r="O346" i="61"/>
  <c r="N289" i="61"/>
  <c r="O289" i="61"/>
  <c r="N203" i="61"/>
  <c r="O203" i="61"/>
  <c r="O142" i="61"/>
  <c r="N196" i="61"/>
  <c r="O196" i="61"/>
  <c r="O114" i="61"/>
  <c r="N75" i="61"/>
  <c r="O75" i="61"/>
  <c r="O246" i="61"/>
  <c r="N123" i="61"/>
  <c r="O123" i="61"/>
  <c r="O218" i="61"/>
  <c r="N296" i="61"/>
  <c r="O296" i="61"/>
  <c r="O150" i="61"/>
  <c r="O207" i="61"/>
  <c r="N18" i="61"/>
  <c r="O18" i="61"/>
  <c r="O48" i="61"/>
  <c r="O221" i="61"/>
  <c r="N171" i="61"/>
  <c r="O171" i="61"/>
  <c r="N245" i="61"/>
  <c r="O245" i="61"/>
  <c r="N141" i="61"/>
  <c r="O141" i="61"/>
  <c r="O71" i="61"/>
  <c r="O254" i="61"/>
  <c r="O88" i="61"/>
  <c r="N124" i="61"/>
  <c r="N326" i="61"/>
  <c r="N54" i="61"/>
  <c r="N207" i="61"/>
  <c r="N271" i="61"/>
  <c r="N229" i="61"/>
  <c r="N89" i="61"/>
  <c r="N343" i="61"/>
  <c r="N32" i="61"/>
  <c r="N242" i="61"/>
  <c r="N199" i="61"/>
  <c r="N316" i="61"/>
  <c r="N278" i="61"/>
  <c r="N150" i="61"/>
  <c r="N11" i="61"/>
  <c r="N213" i="61"/>
  <c r="N159" i="61"/>
  <c r="N336" i="61"/>
  <c r="N157" i="61"/>
  <c r="N312" i="61"/>
  <c r="N67" i="61"/>
  <c r="O190" i="61"/>
  <c r="Q107" i="61"/>
  <c r="N247" i="61"/>
  <c r="O12" i="61"/>
  <c r="O117" i="61"/>
  <c r="Q263" i="61"/>
  <c r="P143" i="61"/>
  <c r="Q143" i="61"/>
  <c r="P280" i="61"/>
  <c r="Q280" i="61"/>
  <c r="Q52" i="61"/>
  <c r="Q99" i="61"/>
  <c r="Q234" i="61"/>
  <c r="Q43" i="61"/>
  <c r="Q334" i="61"/>
  <c r="P150" i="61"/>
  <c r="Q150" i="61"/>
  <c r="Q92" i="61"/>
  <c r="Q275" i="61"/>
  <c r="Q4" i="61"/>
  <c r="Q85" i="61"/>
  <c r="P156" i="61"/>
  <c r="Q156" i="61"/>
  <c r="Q93" i="61"/>
  <c r="Q251" i="61"/>
  <c r="Q298" i="61"/>
  <c r="Q168" i="61"/>
  <c r="Q56" i="61"/>
  <c r="Q310" i="61"/>
  <c r="P292" i="61"/>
  <c r="Q292" i="61"/>
  <c r="Q112" i="61"/>
  <c r="Q222" i="61"/>
  <c r="P230" i="61"/>
  <c r="Q316" i="61"/>
  <c r="Q177" i="61"/>
  <c r="Q30" i="61"/>
  <c r="Q336" i="61"/>
  <c r="Q330" i="61"/>
  <c r="Q186" i="61"/>
  <c r="Q199" i="61"/>
  <c r="Q272" i="61"/>
  <c r="Q6" i="61"/>
  <c r="P101" i="61"/>
  <c r="Q101" i="61"/>
  <c r="Q347" i="61"/>
  <c r="P347" i="61"/>
  <c r="Q100" i="61"/>
  <c r="Q37" i="61"/>
  <c r="Q58" i="61"/>
  <c r="Q205" i="61"/>
  <c r="O16" i="61"/>
  <c r="O13" i="61"/>
  <c r="O305" i="61"/>
  <c r="P253" i="63"/>
  <c r="P207" i="63"/>
  <c r="P65" i="63"/>
  <c r="P129" i="63"/>
  <c r="P346" i="63"/>
  <c r="P252" i="63"/>
  <c r="P318" i="63"/>
  <c r="P44" i="63"/>
  <c r="P274" i="63"/>
  <c r="P265" i="63"/>
  <c r="P288" i="63"/>
  <c r="P170" i="63"/>
  <c r="P250" i="63"/>
  <c r="P277" i="63"/>
  <c r="P89" i="63"/>
  <c r="P163" i="63"/>
  <c r="P79" i="63"/>
  <c r="P232" i="63"/>
  <c r="P202" i="63"/>
  <c r="P316" i="63"/>
  <c r="P331" i="63"/>
  <c r="P42" i="63"/>
  <c r="P257" i="63"/>
  <c r="P43" i="63"/>
  <c r="P183" i="63"/>
  <c r="P110" i="61"/>
  <c r="O272" i="61"/>
  <c r="P272" i="61"/>
  <c r="O224" i="61"/>
  <c r="P224" i="61"/>
  <c r="O189" i="61"/>
  <c r="P189" i="61"/>
  <c r="O248" i="61"/>
  <c r="P248" i="61"/>
  <c r="O264" i="61"/>
  <c r="N61" i="61"/>
  <c r="O61" i="61"/>
  <c r="O180" i="61"/>
  <c r="O105" i="61"/>
  <c r="O70" i="61"/>
  <c r="O133" i="61"/>
  <c r="O56" i="61"/>
  <c r="O213" i="61"/>
  <c r="O34" i="61"/>
  <c r="O315" i="61"/>
  <c r="O304" i="61"/>
  <c r="O143" i="61"/>
  <c r="O219" i="61"/>
  <c r="O301" i="61"/>
  <c r="N60" i="61"/>
  <c r="O60" i="61"/>
  <c r="O348" i="61"/>
  <c r="N58" i="61"/>
  <c r="O58" i="61"/>
  <c r="O204" i="61"/>
  <c r="O222" i="61"/>
  <c r="O139" i="61"/>
  <c r="N174" i="61"/>
  <c r="O174" i="61"/>
  <c r="O14" i="61"/>
  <c r="O267" i="61"/>
  <c r="O286" i="61"/>
  <c r="O44" i="61"/>
  <c r="O295" i="61"/>
  <c r="O294" i="61"/>
  <c r="O3" i="61"/>
  <c r="O285" i="61"/>
  <c r="O90" i="61"/>
  <c r="O284" i="61"/>
  <c r="O195" i="61"/>
  <c r="N263" i="61"/>
  <c r="O263" i="61"/>
  <c r="O55" i="61"/>
  <c r="N255" i="61"/>
  <c r="O255" i="61"/>
  <c r="O140" i="61"/>
  <c r="O129" i="61"/>
  <c r="O33" i="61"/>
  <c r="O110" i="61"/>
  <c r="O15" i="61"/>
  <c r="O126" i="61"/>
  <c r="N223" i="61"/>
  <c r="O223" i="61"/>
  <c r="O147" i="61"/>
  <c r="O243" i="61"/>
  <c r="O209" i="61"/>
  <c r="O92" i="61"/>
  <c r="O258" i="61"/>
  <c r="O74" i="61"/>
  <c r="O21" i="61"/>
  <c r="O331" i="61"/>
  <c r="N237" i="61"/>
  <c r="O237" i="61"/>
  <c r="O201" i="61"/>
  <c r="O177" i="61"/>
  <c r="O217" i="61"/>
  <c r="O225" i="61"/>
  <c r="O158" i="61"/>
  <c r="O134" i="61"/>
  <c r="O197" i="61"/>
  <c r="O53" i="61"/>
  <c r="O191" i="61"/>
  <c r="O65" i="61"/>
  <c r="O345" i="61"/>
  <c r="O339" i="61"/>
  <c r="O152" i="61"/>
  <c r="O149" i="61"/>
  <c r="N344" i="61"/>
  <c r="O293" i="61"/>
  <c r="N173" i="61"/>
  <c r="N81" i="61"/>
  <c r="N329" i="61"/>
  <c r="N193" i="61"/>
  <c r="N232" i="61"/>
  <c r="N166" i="61"/>
  <c r="N35" i="61"/>
  <c r="N181" i="61"/>
  <c r="N249" i="61"/>
  <c r="N168" i="61"/>
  <c r="N65" i="61"/>
  <c r="N7" i="61"/>
  <c r="N71" i="61"/>
  <c r="N22" i="61"/>
  <c r="N23" i="61"/>
  <c r="N345" i="61"/>
  <c r="N55" i="61"/>
  <c r="N85" i="61"/>
  <c r="N228" i="61"/>
  <c r="N53" i="61"/>
  <c r="N283" i="61"/>
  <c r="N128" i="61"/>
  <c r="N311" i="61"/>
  <c r="N9" i="61"/>
  <c r="N340" i="61"/>
  <c r="N187" i="61"/>
  <c r="N102" i="61"/>
  <c r="N306" i="61"/>
  <c r="N317" i="61"/>
  <c r="N197" i="61"/>
  <c r="N254" i="61"/>
  <c r="N256" i="61"/>
  <c r="N261" i="61"/>
  <c r="N126" i="61"/>
  <c r="N42" i="61"/>
  <c r="N225" i="61"/>
  <c r="N43" i="61"/>
  <c r="N297" i="61"/>
  <c r="N136" i="61"/>
  <c r="N209" i="61"/>
  <c r="N347" i="61"/>
  <c r="N179" i="61"/>
  <c r="N337" i="61"/>
  <c r="N250" i="61"/>
  <c r="N186" i="61"/>
  <c r="N27" i="61"/>
  <c r="N233" i="61"/>
  <c r="N145" i="61"/>
  <c r="N175" i="61"/>
  <c r="N57" i="61"/>
  <c r="N119" i="61"/>
  <c r="N300" i="61"/>
  <c r="N160" i="61"/>
  <c r="N30" i="61"/>
  <c r="N281" i="61"/>
  <c r="N246" i="61"/>
  <c r="N227" i="61"/>
  <c r="N303" i="61"/>
  <c r="N139" i="61"/>
  <c r="N330" i="61"/>
  <c r="N106" i="61"/>
  <c r="N39" i="61"/>
  <c r="N204" i="61"/>
  <c r="N172" i="61"/>
  <c r="N93" i="61"/>
  <c r="N95" i="61"/>
  <c r="N161" i="61"/>
  <c r="Q139" i="61"/>
  <c r="Q256" i="61"/>
  <c r="Q15" i="61"/>
  <c r="Q317" i="61"/>
  <c r="Q190" i="61"/>
  <c r="Q88" i="61"/>
  <c r="Q228" i="61"/>
  <c r="O319" i="61"/>
  <c r="O302" i="61"/>
  <c r="N164" i="61"/>
  <c r="N92" i="61"/>
  <c r="N272" i="61"/>
  <c r="Q16" i="61"/>
  <c r="Q337" i="61"/>
  <c r="P145" i="61"/>
  <c r="Q145" i="61"/>
  <c r="Q129" i="61"/>
  <c r="Q97" i="61"/>
  <c r="Q109" i="61"/>
  <c r="Q210" i="61"/>
  <c r="Q90" i="61"/>
  <c r="Q51" i="61"/>
  <c r="Q213" i="61"/>
  <c r="Q282" i="61"/>
  <c r="Q267" i="61"/>
  <c r="Q135" i="61"/>
  <c r="Q21" i="61"/>
  <c r="P345" i="61"/>
  <c r="Q345" i="61"/>
  <c r="Q115" i="61"/>
  <c r="Q207" i="61"/>
  <c r="Q248" i="61"/>
  <c r="Q22" i="61"/>
  <c r="P237" i="61"/>
  <c r="Q237" i="61"/>
  <c r="Q119" i="61"/>
  <c r="Q27" i="61"/>
  <c r="Q47" i="61"/>
  <c r="Q304" i="61"/>
  <c r="Q64" i="61"/>
  <c r="Q68" i="61"/>
  <c r="Q149" i="61"/>
  <c r="Q212" i="61"/>
  <c r="Q225" i="61"/>
  <c r="Q165" i="61"/>
  <c r="Q308" i="61"/>
  <c r="Q346" i="61"/>
  <c r="Q3" i="61"/>
  <c r="Q131" i="61"/>
  <c r="Q324" i="61"/>
  <c r="Q127" i="61"/>
  <c r="Q140" i="61"/>
  <c r="Q340" i="61"/>
  <c r="Q276" i="61"/>
  <c r="Q103" i="61"/>
  <c r="Q259" i="61"/>
  <c r="Q220" i="61"/>
  <c r="Q241" i="61"/>
  <c r="Q309" i="61"/>
  <c r="Q202" i="61"/>
  <c r="Q146" i="61"/>
  <c r="P146" i="61"/>
  <c r="Q153" i="61"/>
  <c r="Q18" i="61"/>
  <c r="Q244" i="61"/>
  <c r="Q179" i="61"/>
  <c r="Q65" i="61"/>
  <c r="Q81" i="61"/>
  <c r="P151" i="61"/>
  <c r="Q151" i="61"/>
  <c r="Q291" i="61"/>
  <c r="Q333" i="61"/>
  <c r="Q306" i="61"/>
  <c r="Q121" i="61"/>
  <c r="Q40" i="61"/>
  <c r="Q247" i="61"/>
  <c r="Q297" i="61"/>
  <c r="Q191" i="61"/>
  <c r="Q12" i="61"/>
  <c r="Q299" i="61"/>
  <c r="N134" i="61"/>
  <c r="O115" i="61"/>
  <c r="O211" i="61"/>
  <c r="O40" i="61"/>
  <c r="O287" i="61"/>
  <c r="P275" i="61"/>
  <c r="O198" i="61"/>
  <c r="P198" i="61"/>
  <c r="O337" i="61"/>
  <c r="P337" i="61"/>
  <c r="O317" i="61"/>
  <c r="P317" i="61"/>
  <c r="O188" i="61"/>
  <c r="P188" i="61"/>
  <c r="O239" i="61"/>
  <c r="P239" i="61"/>
  <c r="O330" i="61"/>
  <c r="N244" i="61"/>
  <c r="O244" i="61"/>
  <c r="N78" i="61"/>
  <c r="O78" i="61"/>
  <c r="O306" i="61"/>
  <c r="N178" i="61"/>
  <c r="O178" i="61"/>
  <c r="O340" i="61"/>
  <c r="O314" i="61"/>
  <c r="O279" i="61"/>
  <c r="O119" i="61"/>
  <c r="O57" i="61"/>
  <c r="O51" i="61"/>
  <c r="N274" i="61"/>
  <c r="O274" i="61"/>
  <c r="O256" i="61"/>
  <c r="O227" i="61"/>
  <c r="O220" i="61"/>
  <c r="N220" i="61"/>
  <c r="N290" i="61"/>
  <c r="O290" i="61"/>
  <c r="O20" i="61"/>
  <c r="O288" i="61"/>
  <c r="O212" i="61"/>
  <c r="N307" i="61"/>
  <c r="O307" i="61"/>
  <c r="O313" i="61"/>
  <c r="O49" i="61"/>
  <c r="O77" i="61"/>
  <c r="N215" i="61"/>
  <c r="O215" i="61"/>
  <c r="N118" i="61"/>
  <c r="O118" i="61"/>
  <c r="N273" i="61"/>
  <c r="O273" i="61"/>
  <c r="O137" i="61"/>
  <c r="N183" i="61"/>
  <c r="O183" i="61"/>
  <c r="O206" i="61"/>
  <c r="N6" i="61"/>
  <c r="O6" i="61"/>
  <c r="O107" i="61"/>
  <c r="O80" i="61"/>
  <c r="O69" i="61"/>
  <c r="O205" i="61"/>
  <c r="O162" i="61"/>
  <c r="O104" i="61"/>
  <c r="O98" i="61"/>
  <c r="N83" i="61"/>
  <c r="O83" i="61"/>
  <c r="O349" i="61"/>
  <c r="O335" i="61"/>
  <c r="O334" i="61"/>
  <c r="O101" i="61"/>
  <c r="O156" i="61"/>
  <c r="O187" i="61"/>
  <c r="N298" i="61"/>
  <c r="O298" i="61"/>
  <c r="O87" i="61"/>
  <c r="N156" i="61"/>
  <c r="O4" i="61"/>
  <c r="N107" i="61"/>
  <c r="N98" i="61"/>
  <c r="N170" i="61"/>
  <c r="N105" i="61"/>
  <c r="N87" i="61"/>
  <c r="N304" i="61"/>
  <c r="N97" i="61"/>
  <c r="N25" i="61"/>
  <c r="N222" i="61"/>
  <c r="N322" i="61"/>
  <c r="N80" i="61"/>
  <c r="N267" i="61"/>
  <c r="N51" i="61"/>
  <c r="N151" i="61"/>
  <c r="N167" i="61"/>
  <c r="N252" i="61"/>
  <c r="N192" i="61"/>
  <c r="N3" i="61"/>
  <c r="N240" i="61"/>
  <c r="N48" i="61"/>
  <c r="N258" i="61"/>
  <c r="N91" i="61"/>
  <c r="N349" i="61"/>
  <c r="N114" i="61"/>
  <c r="N130" i="61"/>
  <c r="N294" i="61"/>
  <c r="N321" i="61"/>
  <c r="N182" i="61"/>
  <c r="N132" i="61"/>
  <c r="N313" i="61"/>
  <c r="N158" i="61"/>
  <c r="N14" i="61"/>
  <c r="N37" i="61"/>
  <c r="N33" i="61"/>
  <c r="N295" i="61"/>
  <c r="N226" i="61"/>
  <c r="N205" i="61"/>
  <c r="N188" i="61"/>
  <c r="N31" i="61"/>
  <c r="N129" i="61"/>
  <c r="N79" i="61"/>
  <c r="N219" i="61"/>
  <c r="N339" i="61"/>
  <c r="N52" i="61"/>
  <c r="N66" i="61"/>
  <c r="N144" i="61"/>
  <c r="O127" i="61"/>
  <c r="N335" i="61"/>
  <c r="Q194" i="61"/>
  <c r="Q271" i="61"/>
  <c r="N212" i="61"/>
  <c r="N8" i="61"/>
  <c r="Q98" i="61"/>
  <c r="Q122" i="61"/>
  <c r="P157" i="61"/>
  <c r="Q157" i="61"/>
  <c r="Q42" i="61"/>
  <c r="P174" i="61"/>
  <c r="Q174" i="61"/>
  <c r="Q287" i="61"/>
  <c r="Q41" i="61"/>
  <c r="Q134" i="61"/>
  <c r="Q160" i="61"/>
  <c r="Q301" i="61"/>
  <c r="Q59" i="61"/>
  <c r="Q20" i="61"/>
  <c r="Q187" i="61"/>
  <c r="Q339" i="61"/>
  <c r="Q166" i="61"/>
  <c r="Q294" i="61"/>
  <c r="Q188" i="61"/>
  <c r="Q288" i="61"/>
  <c r="Q315" i="61"/>
  <c r="Q67" i="61"/>
  <c r="Q343" i="61"/>
  <c r="Q262" i="61"/>
  <c r="Q254" i="61"/>
  <c r="P172" i="61"/>
  <c r="Q172" i="61"/>
  <c r="Q70" i="61"/>
  <c r="Q133" i="61"/>
  <c r="Q243" i="61"/>
  <c r="Q327" i="61"/>
  <c r="Q192" i="61"/>
  <c r="P323" i="61"/>
  <c r="Q323" i="61"/>
  <c r="Q223" i="61"/>
  <c r="Q46" i="61"/>
  <c r="Q268" i="61"/>
  <c r="Q86" i="61"/>
  <c r="Q69" i="61"/>
  <c r="Q189" i="61"/>
  <c r="P80" i="61"/>
  <c r="Q80" i="61"/>
  <c r="Q232" i="61"/>
  <c r="Q61" i="61"/>
  <c r="Q32" i="61"/>
  <c r="Q26" i="61"/>
  <c r="Q349" i="61"/>
  <c r="Q208" i="61"/>
  <c r="P111" i="61"/>
  <c r="Q111" i="61"/>
  <c r="Q231" i="61"/>
  <c r="Q245" i="61"/>
  <c r="Q328" i="61"/>
  <c r="Q246" i="61"/>
  <c r="Q218" i="61"/>
  <c r="Q50" i="61"/>
  <c r="Q284" i="61"/>
  <c r="Q270" i="61"/>
  <c r="Q348" i="61"/>
  <c r="Q87" i="61"/>
  <c r="Q289" i="61"/>
  <c r="Q106" i="61"/>
  <c r="Q82" i="61"/>
  <c r="Q269" i="61"/>
  <c r="Q38" i="61"/>
  <c r="Q126" i="61"/>
  <c r="Q118" i="61"/>
  <c r="Q91" i="61"/>
  <c r="Q28" i="61"/>
  <c r="N137" i="61"/>
  <c r="N44" i="61"/>
  <c r="O38" i="61"/>
  <c r="P340" i="63"/>
  <c r="P124" i="63"/>
  <c r="P172" i="63"/>
  <c r="P131" i="63"/>
  <c r="P313" i="63"/>
  <c r="P299" i="63"/>
  <c r="P25" i="63"/>
  <c r="P190" i="63"/>
  <c r="P287" i="63"/>
  <c r="P261" i="63"/>
  <c r="P116" i="63"/>
  <c r="P343" i="63"/>
  <c r="P270" i="63"/>
  <c r="P30" i="63"/>
  <c r="P46" i="63"/>
  <c r="P19" i="63"/>
  <c r="P320" i="63"/>
  <c r="P224" i="63"/>
  <c r="P128" i="63"/>
  <c r="O168" i="61"/>
  <c r="P168" i="61"/>
  <c r="O22" i="61"/>
  <c r="P22" i="61"/>
  <c r="O125" i="61"/>
  <c r="P125" i="61"/>
  <c r="O89" i="61"/>
  <c r="O308" i="61"/>
  <c r="P308" i="61"/>
  <c r="O236" i="61"/>
  <c r="P236" i="61"/>
  <c r="O135" i="61"/>
  <c r="N62" i="61"/>
  <c r="O62" i="61"/>
  <c r="N96" i="61"/>
  <c r="O96" i="61"/>
  <c r="N109" i="61"/>
  <c r="O109" i="61"/>
  <c r="O270" i="61"/>
  <c r="O93" i="61"/>
  <c r="O181" i="61"/>
  <c r="O167" i="61"/>
  <c r="N332" i="61"/>
  <c r="O332" i="61"/>
  <c r="N76" i="61"/>
  <c r="O76" i="61"/>
  <c r="O318" i="61"/>
  <c r="O36" i="61"/>
  <c r="O160" i="61"/>
  <c r="O85" i="61"/>
  <c r="O169" i="61"/>
  <c r="O10" i="61"/>
  <c r="O148" i="61"/>
  <c r="O24" i="61"/>
  <c r="O19" i="61"/>
  <c r="O238" i="61"/>
  <c r="O39" i="61"/>
  <c r="O291" i="61"/>
  <c r="N59" i="61"/>
  <c r="O59" i="61"/>
  <c r="N342" i="61"/>
  <c r="O342" i="61"/>
  <c r="O325" i="61"/>
  <c r="O43" i="61"/>
  <c r="O52" i="61"/>
  <c r="O86" i="61"/>
  <c r="O230" i="61"/>
  <c r="O99" i="61"/>
  <c r="O72" i="61"/>
  <c r="O262" i="61"/>
  <c r="O175" i="61"/>
  <c r="O84" i="61"/>
  <c r="O208" i="61"/>
  <c r="N216" i="61"/>
  <c r="O216" i="61"/>
  <c r="N320" i="61"/>
  <c r="O320" i="61"/>
  <c r="N163" i="61"/>
  <c r="O163" i="61"/>
  <c r="O23" i="61"/>
  <c r="O231" i="61"/>
  <c r="O116" i="61"/>
  <c r="O303" i="61"/>
  <c r="O102" i="61"/>
  <c r="O232" i="61"/>
  <c r="O29" i="61"/>
  <c r="O81" i="61"/>
  <c r="O131" i="61"/>
  <c r="O79" i="61"/>
  <c r="N268" i="61"/>
  <c r="O268" i="61"/>
  <c r="O210" i="61"/>
  <c r="O154" i="61"/>
  <c r="O214" i="61"/>
  <c r="O280" i="61"/>
  <c r="O108" i="61"/>
  <c r="O261" i="61"/>
  <c r="O250" i="61"/>
  <c r="O310" i="61"/>
  <c r="O42" i="61"/>
  <c r="O153" i="61"/>
  <c r="O194" i="61"/>
  <c r="O333" i="61"/>
  <c r="O128" i="61"/>
  <c r="O269" i="61"/>
  <c r="O235" i="61"/>
  <c r="O282" i="61"/>
  <c r="O138" i="61"/>
  <c r="O309" i="61"/>
  <c r="O165" i="61"/>
  <c r="O64" i="61"/>
  <c r="BI11" i="20"/>
  <c r="N191" i="61"/>
  <c r="N5" i="61"/>
  <c r="N24" i="61"/>
  <c r="N341" i="61"/>
  <c r="N243" i="61"/>
  <c r="N180" i="61"/>
  <c r="N221" i="61"/>
  <c r="N189" i="61"/>
  <c r="N176" i="61"/>
  <c r="N288" i="61"/>
  <c r="N277" i="61"/>
  <c r="N49" i="61"/>
  <c r="N142" i="61"/>
  <c r="N217" i="61"/>
  <c r="N154" i="61"/>
  <c r="N140" i="61"/>
  <c r="N94" i="61"/>
  <c r="N135" i="61"/>
  <c r="N324" i="61"/>
  <c r="N70" i="61"/>
  <c r="N21" i="61"/>
  <c r="N185" i="61"/>
  <c r="N36" i="61"/>
  <c r="N314" i="61"/>
  <c r="N112" i="61"/>
  <c r="N34" i="61"/>
  <c r="N10" i="61"/>
  <c r="N318" i="61"/>
  <c r="N88" i="61"/>
  <c r="N348" i="61"/>
  <c r="N28" i="61"/>
  <c r="N17" i="61"/>
  <c r="N20" i="61"/>
  <c r="N328" i="61"/>
  <c r="N301" i="61"/>
  <c r="N111" i="61"/>
  <c r="N26" i="61"/>
  <c r="N327" i="61"/>
  <c r="N231" i="61"/>
  <c r="N162" i="61"/>
  <c r="N218" i="61"/>
  <c r="N146" i="61"/>
  <c r="N279" i="61"/>
  <c r="N86" i="61"/>
  <c r="N285" i="61"/>
  <c r="N56" i="61"/>
  <c r="N131" i="61"/>
  <c r="N84" i="61"/>
  <c r="N286" i="61"/>
  <c r="N350" i="61"/>
  <c r="N265" i="61"/>
  <c r="N333" i="61"/>
  <c r="N276" i="61"/>
  <c r="N120" i="61"/>
  <c r="N149" i="61"/>
  <c r="N234" i="61"/>
  <c r="N73" i="61"/>
  <c r="N152" i="61"/>
  <c r="P95" i="61"/>
  <c r="Q128" i="61"/>
  <c r="Q233" i="61"/>
  <c r="N169" i="61"/>
  <c r="Q125" i="61"/>
  <c r="P170" i="61"/>
  <c r="Q170" i="61"/>
  <c r="P264" i="61"/>
  <c r="Q264" i="61"/>
  <c r="Q74" i="61"/>
  <c r="P253" i="61"/>
  <c r="Q253" i="61"/>
  <c r="Q45" i="61"/>
  <c r="Q130" i="61"/>
  <c r="Q169" i="61"/>
  <c r="Q148" i="61"/>
  <c r="Q96" i="61"/>
  <c r="Q326" i="61"/>
  <c r="Q219" i="61"/>
  <c r="Q25" i="61"/>
  <c r="Q278" i="61"/>
  <c r="Q331" i="61"/>
  <c r="Q8" i="61"/>
  <c r="Q9" i="61"/>
  <c r="Q60" i="61"/>
  <c r="Q79" i="61"/>
  <c r="Q274" i="61"/>
  <c r="P11" i="61"/>
  <c r="Q11" i="61"/>
  <c r="Q7" i="61"/>
  <c r="Q17" i="61"/>
  <c r="Q138" i="61"/>
  <c r="Q77" i="61"/>
  <c r="Q286" i="61"/>
  <c r="Q144" i="61"/>
  <c r="Q33" i="61"/>
  <c r="Q300" i="61"/>
  <c r="Q159" i="61"/>
  <c r="Q229" i="61"/>
  <c r="Q161" i="61"/>
  <c r="Q295" i="61"/>
  <c r="Q78" i="61"/>
  <c r="Q214" i="61"/>
  <c r="Q238" i="61"/>
  <c r="Q75" i="61"/>
  <c r="Q217" i="61"/>
  <c r="Q285" i="61"/>
  <c r="Q49" i="61"/>
  <c r="Q257" i="61"/>
  <c r="Q102" i="61"/>
  <c r="Q329" i="61"/>
  <c r="Q62" i="61"/>
  <c r="Q39" i="61"/>
  <c r="Q209" i="61"/>
  <c r="Q338" i="61"/>
  <c r="P5" i="61"/>
  <c r="Q5" i="61"/>
  <c r="P164" i="61"/>
  <c r="Q164" i="61"/>
  <c r="Q48" i="61"/>
  <c r="Q249" i="61"/>
  <c r="Q152" i="61"/>
  <c r="Q307" i="61"/>
  <c r="Q319" i="61"/>
  <c r="Q132" i="61"/>
  <c r="Q66" i="61"/>
  <c r="Q114" i="61"/>
  <c r="Q224" i="61"/>
  <c r="Q318" i="61"/>
  <c r="Q113" i="61"/>
  <c r="Q158" i="61"/>
  <c r="Q239" i="61"/>
  <c r="Q283" i="61"/>
  <c r="Q163" i="61"/>
  <c r="Q63" i="61"/>
  <c r="Q54" i="61"/>
  <c r="Q123" i="61"/>
  <c r="O46" i="61"/>
  <c r="P296" i="61"/>
  <c r="O260" i="61"/>
  <c r="N41" i="61"/>
  <c r="K31" i="60"/>
  <c r="R31" i="60" s="1"/>
  <c r="K23" i="60"/>
  <c r="R23" i="60" s="1"/>
  <c r="K39" i="60"/>
  <c r="R39" i="60" s="1"/>
  <c r="K47" i="60"/>
  <c r="K46" i="60"/>
  <c r="R46" i="60" s="1"/>
  <c r="K37" i="60"/>
  <c r="K28" i="60"/>
  <c r="R28" i="60" s="1"/>
  <c r="K7" i="60"/>
  <c r="K52" i="60"/>
  <c r="R52" i="60" s="1"/>
  <c r="K40" i="60"/>
  <c r="K57" i="60"/>
  <c r="K56" i="60"/>
  <c r="R56" i="60" s="1"/>
  <c r="K5" i="60"/>
  <c r="K60" i="60"/>
  <c r="R60" i="60" s="1"/>
  <c r="K12" i="60"/>
  <c r="K34" i="60"/>
  <c r="R34" i="60" s="1"/>
  <c r="K53" i="60"/>
  <c r="R53" i="60" s="1"/>
  <c r="K26" i="60"/>
  <c r="K66" i="60"/>
  <c r="R66" i="60" s="1"/>
  <c r="K68" i="60"/>
  <c r="K69" i="60"/>
  <c r="R69" i="60" s="1"/>
  <c r="K59" i="60"/>
  <c r="K22" i="60"/>
  <c r="R22" i="60" s="1"/>
  <c r="K6" i="60"/>
  <c r="K44" i="60"/>
  <c r="R44" i="60" s="1"/>
  <c r="K42" i="60"/>
  <c r="R42" i="60" s="1"/>
  <c r="K71" i="60"/>
  <c r="K49" i="60"/>
  <c r="K8" i="60"/>
  <c r="K36" i="60"/>
  <c r="K41" i="60"/>
  <c r="K33" i="60"/>
  <c r="K50" i="60"/>
  <c r="R50" i="60" s="1"/>
  <c r="K27" i="60"/>
  <c r="R27" i="60" s="1"/>
  <c r="K61" i="60"/>
  <c r="R61" i="60" s="1"/>
  <c r="K63" i="60"/>
  <c r="K64" i="60"/>
  <c r="K55" i="60"/>
  <c r="R55" i="60" s="1"/>
  <c r="K18" i="60"/>
  <c r="K25" i="60"/>
  <c r="R25" i="60" s="1"/>
  <c r="K15" i="60"/>
  <c r="R15" i="60" s="1"/>
  <c r="K30" i="60"/>
  <c r="K62" i="60"/>
  <c r="K38" i="60"/>
  <c r="R38" i="60" s="1"/>
  <c r="K51" i="60"/>
  <c r="K20" i="60"/>
  <c r="R20" i="60" s="1"/>
  <c r="K21" i="60"/>
  <c r="R21" i="60" s="1"/>
  <c r="K43" i="60"/>
  <c r="R43" i="60" s="1"/>
  <c r="K4" i="60"/>
  <c r="R4" i="60" s="1"/>
  <c r="K13" i="60"/>
  <c r="K32" i="60"/>
  <c r="K72" i="60"/>
  <c r="R72" i="60" s="1"/>
  <c r="K3" i="60"/>
  <c r="R3" i="60" s="1"/>
  <c r="K54" i="60"/>
  <c r="R54" i="60" s="1"/>
  <c r="K29" i="60"/>
  <c r="R29" i="60" s="1"/>
  <c r="K48" i="60"/>
  <c r="K70" i="60"/>
  <c r="R70" i="60" s="1"/>
  <c r="K17" i="60"/>
  <c r="R17" i="60" s="1"/>
  <c r="K65" i="60"/>
  <c r="K9" i="60"/>
  <c r="K16" i="60"/>
  <c r="R16" i="60" s="1"/>
  <c r="K58" i="60"/>
  <c r="K45" i="60"/>
  <c r="R45" i="60" s="1"/>
  <c r="K35" i="60"/>
  <c r="K10" i="60"/>
  <c r="R10" i="60" s="1"/>
  <c r="K11" i="60"/>
  <c r="K67" i="60"/>
  <c r="K14" i="60"/>
  <c r="R14" i="60" s="1"/>
  <c r="K19" i="60"/>
  <c r="K24" i="60"/>
  <c r="R24" i="60" s="1"/>
  <c r="L13" i="61"/>
  <c r="K17" i="61"/>
  <c r="K62" i="61"/>
  <c r="R62" i="61" s="1"/>
  <c r="K198" i="61"/>
  <c r="R198" i="61" s="1"/>
  <c r="L216" i="61"/>
  <c r="L295" i="61"/>
  <c r="L292" i="61"/>
  <c r="K94" i="61"/>
  <c r="R94" i="61" s="1"/>
  <c r="L174" i="61"/>
  <c r="L336" i="61"/>
  <c r="L236" i="61"/>
  <c r="K249" i="61"/>
  <c r="R249" i="61" s="1"/>
  <c r="L5" i="65"/>
  <c r="L86" i="61"/>
  <c r="L49" i="60"/>
  <c r="K335" i="61"/>
  <c r="R335" i="61" s="1"/>
  <c r="L242" i="61"/>
  <c r="K65" i="61"/>
  <c r="R65" i="61" s="1"/>
  <c r="L75" i="61"/>
  <c r="K302" i="61"/>
  <c r="R302" i="61" s="1"/>
  <c r="K287" i="61"/>
  <c r="R287" i="61" s="1"/>
  <c r="K4" i="65"/>
  <c r="R4" i="65" s="1"/>
  <c r="L44" i="60"/>
  <c r="L63" i="60"/>
  <c r="L92" i="61"/>
  <c r="L16" i="61"/>
  <c r="L47" i="61"/>
  <c r="K282" i="61"/>
  <c r="R282" i="61" s="1"/>
  <c r="L8" i="60"/>
  <c r="K34" i="65"/>
  <c r="R34" i="65" s="1"/>
  <c r="L167" i="61"/>
  <c r="L125" i="61"/>
  <c r="L14" i="61"/>
  <c r="L277" i="61"/>
  <c r="K327" i="61"/>
  <c r="L261" i="61"/>
  <c r="L114" i="61"/>
  <c r="K84" i="61"/>
  <c r="R84" i="61" s="1"/>
  <c r="L228" i="61"/>
  <c r="L48" i="60"/>
  <c r="K186" i="61"/>
  <c r="R186" i="61" s="1"/>
  <c r="K221" i="61"/>
  <c r="R221" i="61" s="1"/>
  <c r="K189" i="61"/>
  <c r="R189" i="61" s="1"/>
  <c r="L253" i="61"/>
  <c r="L20" i="60"/>
  <c r="K171" i="61"/>
  <c r="R171" i="61" s="1"/>
  <c r="K29" i="65"/>
  <c r="K338" i="61"/>
  <c r="R338" i="61" s="1"/>
  <c r="K167" i="61"/>
  <c r="R167" i="61" s="1"/>
  <c r="L161" i="61"/>
  <c r="L18" i="64"/>
  <c r="L315" i="61"/>
  <c r="L34" i="61"/>
  <c r="L211" i="63"/>
  <c r="K24" i="64"/>
  <c r="R24" i="64" s="1"/>
  <c r="L62" i="64"/>
  <c r="L121" i="61"/>
  <c r="L3" i="62"/>
  <c r="K193" i="63"/>
  <c r="R193" i="63" s="1"/>
  <c r="L19" i="63"/>
  <c r="L348" i="61"/>
  <c r="K25" i="65"/>
  <c r="K190" i="63"/>
  <c r="R190" i="63" s="1"/>
  <c r="K178" i="61"/>
  <c r="K150" i="63"/>
  <c r="R150" i="63" s="1"/>
  <c r="L176" i="61"/>
  <c r="K341" i="61"/>
  <c r="R341" i="61" s="1"/>
  <c r="K58" i="61"/>
  <c r="R58" i="61" s="1"/>
  <c r="L261" i="63"/>
  <c r="K127" i="63"/>
  <c r="R127" i="63" s="1"/>
  <c r="K14" i="61"/>
  <c r="R14" i="61" s="1"/>
  <c r="L344" i="61"/>
  <c r="L38" i="61"/>
  <c r="L34" i="60"/>
  <c r="K238" i="61"/>
  <c r="R238" i="61" s="1"/>
  <c r="K229" i="63"/>
  <c r="R229" i="63" s="1"/>
  <c r="L229" i="63"/>
  <c r="K144" i="64"/>
  <c r="R144" i="64" s="1"/>
  <c r="L294" i="61"/>
  <c r="L93" i="63"/>
  <c r="L147" i="64"/>
  <c r="L303" i="61"/>
  <c r="L259" i="61"/>
  <c r="K280" i="61"/>
  <c r="K14" i="73"/>
  <c r="L119" i="61"/>
  <c r="K237" i="61"/>
  <c r="R237" i="61" s="1"/>
  <c r="L26" i="65"/>
  <c r="K16" i="73"/>
  <c r="R16" i="73" s="1"/>
  <c r="L38" i="60"/>
  <c r="K7" i="64"/>
  <c r="R7" i="64" s="1"/>
  <c r="K23" i="61"/>
  <c r="L332" i="63"/>
  <c r="L224" i="61"/>
  <c r="L60" i="64"/>
  <c r="K147" i="64"/>
  <c r="R147" i="64" s="1"/>
  <c r="L5" i="60"/>
  <c r="L62" i="63"/>
  <c r="L188" i="63"/>
  <c r="K177" i="61"/>
  <c r="L14" i="63"/>
  <c r="L107" i="63"/>
  <c r="L278" i="61"/>
  <c r="L106" i="64"/>
  <c r="L339" i="63"/>
  <c r="K187" i="63"/>
  <c r="K136" i="64"/>
  <c r="R136" i="64" s="1"/>
  <c r="K224" i="63"/>
  <c r="R224" i="63" s="1"/>
  <c r="K184" i="61"/>
  <c r="R184" i="61" s="1"/>
  <c r="L113" i="61"/>
  <c r="L191" i="64"/>
  <c r="K90" i="63"/>
  <c r="R90" i="63" s="1"/>
  <c r="K137" i="61"/>
  <c r="R137" i="61" s="1"/>
  <c r="L108" i="64"/>
  <c r="K39" i="64"/>
  <c r="R39" i="64" s="1"/>
  <c r="K309" i="63"/>
  <c r="R309" i="63" s="1"/>
  <c r="L169" i="61"/>
  <c r="K51" i="64"/>
  <c r="K3" i="63"/>
  <c r="R3" i="63" s="1"/>
  <c r="K35" i="63"/>
  <c r="R35" i="63" s="1"/>
  <c r="L63" i="61"/>
  <c r="K3" i="73"/>
  <c r="R3" i="73" s="1"/>
  <c r="K8" i="65"/>
  <c r="R8" i="65" s="1"/>
  <c r="K48" i="64"/>
  <c r="R48" i="64" s="1"/>
  <c r="K318" i="63"/>
  <c r="R318" i="63" s="1"/>
  <c r="L6" i="62"/>
  <c r="K308" i="61"/>
  <c r="R308" i="61" s="1"/>
  <c r="L247" i="61"/>
  <c r="K277" i="61"/>
  <c r="K94" i="64"/>
  <c r="R94" i="64" s="1"/>
  <c r="K185" i="64"/>
  <c r="R185" i="64" s="1"/>
  <c r="K81" i="63"/>
  <c r="R81" i="63" s="1"/>
  <c r="L30" i="61"/>
  <c r="L3" i="61"/>
  <c r="L231" i="61"/>
  <c r="K181" i="64"/>
  <c r="R181" i="64" s="1"/>
  <c r="L50" i="61"/>
  <c r="L262" i="63"/>
  <c r="K324" i="61"/>
  <c r="L110" i="63"/>
  <c r="L162" i="64"/>
  <c r="L106" i="61"/>
  <c r="L189" i="63"/>
  <c r="K121" i="61"/>
  <c r="L154" i="63"/>
  <c r="L67" i="60"/>
  <c r="K170" i="61"/>
  <c r="R170" i="61" s="1"/>
  <c r="K114" i="63"/>
  <c r="R114" i="63" s="1"/>
  <c r="K15" i="65"/>
  <c r="R15" i="65" s="1"/>
  <c r="L10" i="61"/>
  <c r="K315" i="61"/>
  <c r="R315" i="61" s="1"/>
  <c r="L33" i="61"/>
  <c r="K279" i="63"/>
  <c r="K142" i="61"/>
  <c r="R142" i="61" s="1"/>
  <c r="K39" i="65"/>
  <c r="R39" i="65" s="1"/>
  <c r="L35" i="60"/>
  <c r="L21" i="65"/>
  <c r="K268" i="63"/>
  <c r="R268" i="63" s="1"/>
  <c r="K198" i="64"/>
  <c r="R198" i="64" s="1"/>
  <c r="L83" i="63"/>
  <c r="K299" i="61"/>
  <c r="R299" i="61" s="1"/>
  <c r="L12" i="60"/>
  <c r="L58" i="60"/>
  <c r="L41" i="60"/>
  <c r="K288" i="61"/>
  <c r="R288" i="61" s="1"/>
  <c r="L66" i="61"/>
  <c r="L24" i="61"/>
  <c r="K220" i="61"/>
  <c r="R220" i="61" s="1"/>
  <c r="L192" i="61"/>
  <c r="K211" i="61"/>
  <c r="L340" i="61"/>
  <c r="K311" i="61"/>
  <c r="K80" i="61"/>
  <c r="R80" i="61" s="1"/>
  <c r="L112" i="61"/>
  <c r="L191" i="61"/>
  <c r="K266" i="61"/>
  <c r="R266" i="61" s="1"/>
  <c r="K166" i="61"/>
  <c r="R166" i="61" s="1"/>
  <c r="L37" i="61"/>
  <c r="L250" i="61"/>
  <c r="L154" i="61"/>
  <c r="K126" i="61"/>
  <c r="R126" i="61" s="1"/>
  <c r="K173" i="61"/>
  <c r="R173" i="61" s="1"/>
  <c r="L97" i="61"/>
  <c r="L83" i="61"/>
  <c r="L279" i="61"/>
  <c r="K151" i="61"/>
  <c r="R151" i="61" s="1"/>
  <c r="L30" i="65"/>
  <c r="L59" i="60"/>
  <c r="K180" i="61"/>
  <c r="L36" i="65"/>
  <c r="L19" i="65"/>
  <c r="K274" i="61"/>
  <c r="R274" i="61" s="1"/>
  <c r="L137" i="61"/>
  <c r="L26" i="60"/>
  <c r="K224" i="61"/>
  <c r="R224" i="61" s="1"/>
  <c r="K153" i="61"/>
  <c r="R153" i="61" s="1"/>
  <c r="L9" i="61"/>
  <c r="L6" i="61"/>
  <c r="K94" i="63"/>
  <c r="K257" i="63"/>
  <c r="L267" i="61"/>
  <c r="K133" i="63"/>
  <c r="L170" i="63"/>
  <c r="K112" i="61"/>
  <c r="R112" i="61" s="1"/>
  <c r="K33" i="64"/>
  <c r="R33" i="64" s="1"/>
  <c r="L232" i="63"/>
  <c r="L30" i="60"/>
  <c r="K18" i="73"/>
  <c r="K138" i="64"/>
  <c r="R138" i="64" s="1"/>
  <c r="K152" i="61"/>
  <c r="R152" i="61" s="1"/>
  <c r="L64" i="60"/>
  <c r="K281" i="61"/>
  <c r="K31" i="61"/>
  <c r="R31" i="61" s="1"/>
  <c r="K208" i="63"/>
  <c r="R208" i="63" s="1"/>
  <c r="L130" i="63"/>
  <c r="K34" i="64"/>
  <c r="R34" i="64" s="1"/>
  <c r="L11" i="62"/>
  <c r="L94" i="61"/>
  <c r="K245" i="61"/>
  <c r="R245" i="61" s="1"/>
  <c r="K192" i="61"/>
  <c r="R192" i="61" s="1"/>
  <c r="L180" i="61"/>
  <c r="L4" i="65"/>
  <c r="K183" i="61"/>
  <c r="R183" i="61" s="1"/>
  <c r="L79" i="61"/>
  <c r="L32" i="65"/>
  <c r="K55" i="64"/>
  <c r="R55" i="64" s="1"/>
  <c r="K28" i="64"/>
  <c r="R28" i="64" s="1"/>
  <c r="L141" i="63"/>
  <c r="K38" i="64"/>
  <c r="L186" i="63"/>
  <c r="L13" i="60"/>
  <c r="K283" i="61"/>
  <c r="R283" i="61" s="1"/>
  <c r="K57" i="63"/>
  <c r="L27" i="64"/>
  <c r="L29" i="65"/>
  <c r="K149" i="63"/>
  <c r="R149" i="63" s="1"/>
  <c r="L298" i="61"/>
  <c r="K204" i="61"/>
  <c r="K134" i="61"/>
  <c r="R134" i="61" s="1"/>
  <c r="L28" i="64"/>
  <c r="L136" i="64"/>
  <c r="K237" i="63"/>
  <c r="L134" i="63"/>
  <c r="L218" i="63"/>
  <c r="K128" i="64"/>
  <c r="R128" i="64" s="1"/>
  <c r="L71" i="61"/>
  <c r="L259" i="63"/>
  <c r="K15" i="63"/>
  <c r="K183" i="64"/>
  <c r="R183" i="64" s="1"/>
  <c r="K215" i="61"/>
  <c r="R215" i="61" s="1"/>
  <c r="L157" i="61"/>
  <c r="K194" i="63"/>
  <c r="L133" i="64"/>
  <c r="L97" i="64"/>
  <c r="L302" i="61"/>
  <c r="K82" i="63"/>
  <c r="R82" i="63" s="1"/>
  <c r="L94" i="63"/>
  <c r="K122" i="64"/>
  <c r="R122" i="64" s="1"/>
  <c r="L333" i="63"/>
  <c r="L183" i="61"/>
  <c r="L182" i="63"/>
  <c r="L116" i="61"/>
  <c r="L103" i="64"/>
  <c r="K118" i="61"/>
  <c r="K277" i="63"/>
  <c r="R277" i="63" s="1"/>
  <c r="K30" i="64"/>
  <c r="R30" i="64" s="1"/>
  <c r="L131" i="63"/>
  <c r="L199" i="63"/>
  <c r="L208" i="61"/>
  <c r="K113" i="64"/>
  <c r="L256" i="61"/>
  <c r="K149" i="61"/>
  <c r="R149" i="61" s="1"/>
  <c r="L118" i="63"/>
  <c r="L342" i="61"/>
  <c r="L18" i="65"/>
  <c r="L39" i="61"/>
  <c r="K284" i="61"/>
  <c r="R284" i="61" s="1"/>
  <c r="K76" i="61"/>
  <c r="R76" i="61" s="1"/>
  <c r="L120" i="61"/>
  <c r="K247" i="61"/>
  <c r="L99" i="61"/>
  <c r="K173" i="63"/>
  <c r="L109" i="64"/>
  <c r="K254" i="61"/>
  <c r="K153" i="63"/>
  <c r="R153" i="63" s="1"/>
  <c r="K285" i="63"/>
  <c r="L50" i="64"/>
  <c r="L17" i="64"/>
  <c r="L80" i="61"/>
  <c r="L148" i="61"/>
  <c r="K30" i="65"/>
  <c r="R30" i="65" s="1"/>
  <c r="L15" i="65"/>
  <c r="L233" i="63"/>
  <c r="L39" i="65"/>
  <c r="K57" i="61"/>
  <c r="L93" i="61"/>
  <c r="L170" i="64"/>
  <c r="K254" i="63"/>
  <c r="R254" i="63" s="1"/>
  <c r="L107" i="64"/>
  <c r="L264" i="63"/>
  <c r="K97" i="63"/>
  <c r="R97" i="63" s="1"/>
  <c r="L22" i="63"/>
  <c r="L33" i="60"/>
  <c r="L124" i="64"/>
  <c r="L260" i="61"/>
  <c r="L199" i="64"/>
  <c r="K346" i="61"/>
  <c r="R346" i="61" s="1"/>
  <c r="K300" i="63"/>
  <c r="R300" i="63" s="1"/>
  <c r="K236" i="61"/>
  <c r="R236" i="61" s="1"/>
  <c r="K81" i="64"/>
  <c r="R81" i="64" s="1"/>
  <c r="L146" i="64"/>
  <c r="K66" i="63"/>
  <c r="R66" i="63" s="1"/>
  <c r="L134" i="64"/>
  <c r="K240" i="63"/>
  <c r="R240" i="63" s="1"/>
  <c r="K132" i="64"/>
  <c r="L185" i="64"/>
  <c r="L205" i="63"/>
  <c r="K31" i="63"/>
  <c r="K179" i="61"/>
  <c r="R179" i="61" s="1"/>
  <c r="L326" i="63"/>
  <c r="L340" i="63"/>
  <c r="K314" i="61"/>
  <c r="R314" i="61" s="1"/>
  <c r="K271" i="61"/>
  <c r="R271" i="61" s="1"/>
  <c r="L195" i="61"/>
  <c r="L115" i="63"/>
  <c r="K8" i="64"/>
  <c r="R8" i="64" s="1"/>
  <c r="K153" i="64"/>
  <c r="L346" i="61"/>
  <c r="L177" i="61"/>
  <c r="L71" i="64"/>
  <c r="K173" i="64"/>
  <c r="K125" i="61"/>
  <c r="L67" i="61"/>
  <c r="L13" i="65"/>
  <c r="K3" i="61"/>
  <c r="R3" i="61" s="1"/>
  <c r="K306" i="61"/>
  <c r="R306" i="61" s="1"/>
  <c r="L318" i="61"/>
  <c r="L11" i="65"/>
  <c r="L194" i="61"/>
  <c r="L5" i="61"/>
  <c r="L345" i="61"/>
  <c r="L42" i="65"/>
  <c r="K88" i="61"/>
  <c r="R88" i="61" s="1"/>
  <c r="K329" i="61"/>
  <c r="R329" i="61" s="1"/>
  <c r="L293" i="61"/>
  <c r="K28" i="65"/>
  <c r="R28" i="65" s="1"/>
  <c r="K199" i="61"/>
  <c r="R199" i="61" s="1"/>
  <c r="L209" i="61"/>
  <c r="K133" i="61"/>
  <c r="R133" i="61" s="1"/>
  <c r="K3" i="65"/>
  <c r="R3" i="65" s="1"/>
  <c r="L212" i="61"/>
  <c r="L87" i="61"/>
  <c r="K175" i="61"/>
  <c r="R175" i="61" s="1"/>
  <c r="K259" i="61"/>
  <c r="L32" i="61"/>
  <c r="L287" i="61"/>
  <c r="L245" i="61"/>
  <c r="K74" i="61"/>
  <c r="R74" i="61" s="1"/>
  <c r="K240" i="61"/>
  <c r="R240" i="61" s="1"/>
  <c r="K10" i="65"/>
  <c r="R10" i="65" s="1"/>
  <c r="K143" i="61"/>
  <c r="R143" i="61" s="1"/>
  <c r="L232" i="61"/>
  <c r="K43" i="65"/>
  <c r="R43" i="65" s="1"/>
  <c r="K61" i="61"/>
  <c r="R61" i="61" s="1"/>
  <c r="L320" i="61"/>
  <c r="L53" i="61"/>
  <c r="L4" i="60"/>
  <c r="L27" i="60"/>
  <c r="K61" i="63"/>
  <c r="R61" i="63" s="1"/>
  <c r="K317" i="61"/>
  <c r="R317" i="61" s="1"/>
  <c r="L3" i="60"/>
  <c r="K340" i="61"/>
  <c r="K302" i="63"/>
  <c r="K146" i="64"/>
  <c r="R146" i="64" s="1"/>
  <c r="L23" i="63"/>
  <c r="L64" i="64"/>
  <c r="L168" i="61"/>
  <c r="L196" i="61"/>
  <c r="L163" i="61"/>
  <c r="K347" i="63"/>
  <c r="K171" i="63"/>
  <c r="R171" i="63" s="1"/>
  <c r="K73" i="61"/>
  <c r="L24" i="65"/>
  <c r="K163" i="63"/>
  <c r="L27" i="65"/>
  <c r="L270" i="61"/>
  <c r="K27" i="64"/>
  <c r="R27" i="64" s="1"/>
  <c r="L244" i="63"/>
  <c r="L163" i="64"/>
  <c r="L16" i="63"/>
  <c r="K9" i="63"/>
  <c r="R9" i="63" s="1"/>
  <c r="K68" i="63"/>
  <c r="L56" i="64"/>
  <c r="L159" i="61"/>
  <c r="K11" i="62"/>
  <c r="K17" i="63"/>
  <c r="R17" i="63" s="1"/>
  <c r="L328" i="63"/>
  <c r="K270" i="61"/>
  <c r="L62" i="60"/>
  <c r="K14" i="65"/>
  <c r="R14" i="65" s="1"/>
  <c r="K137" i="64"/>
  <c r="L172" i="61"/>
  <c r="L214" i="61"/>
  <c r="L341" i="61"/>
  <c r="L49" i="61"/>
  <c r="K326" i="61"/>
  <c r="L64" i="61"/>
  <c r="K267" i="61"/>
  <c r="R267" i="61" s="1"/>
  <c r="L218" i="61"/>
  <c r="L178" i="64"/>
  <c r="K168" i="63"/>
  <c r="R168" i="63" s="1"/>
  <c r="L285" i="63"/>
  <c r="K334" i="63"/>
  <c r="R334" i="63" s="1"/>
  <c r="L40" i="63"/>
  <c r="L68" i="61"/>
  <c r="L5" i="63"/>
  <c r="L152" i="61"/>
  <c r="K303" i="61"/>
  <c r="R303" i="61" s="1"/>
  <c r="L42" i="63"/>
  <c r="K6" i="63"/>
  <c r="R6" i="63" s="1"/>
  <c r="K60" i="61"/>
  <c r="K7" i="65"/>
  <c r="R7" i="65" s="1"/>
  <c r="L5" i="64"/>
  <c r="L44" i="65"/>
  <c r="L197" i="64"/>
  <c r="L221" i="63"/>
  <c r="L31" i="65"/>
  <c r="L132" i="61"/>
  <c r="L202" i="61"/>
  <c r="L83" i="64"/>
  <c r="K11" i="73"/>
  <c r="R11" i="73" s="1"/>
  <c r="K76" i="63"/>
  <c r="R76" i="63" s="1"/>
  <c r="K81" i="61"/>
  <c r="K201" i="63"/>
  <c r="R201" i="63" s="1"/>
  <c r="K108" i="64"/>
  <c r="R108" i="64" s="1"/>
  <c r="L122" i="61"/>
  <c r="K236" i="63"/>
  <c r="R236" i="63" s="1"/>
  <c r="L203" i="61"/>
  <c r="L103" i="63"/>
  <c r="K83" i="61"/>
  <c r="R83" i="61" s="1"/>
  <c r="L78" i="61"/>
  <c r="L126" i="64"/>
  <c r="K109" i="64"/>
  <c r="R109" i="64" s="1"/>
  <c r="L135" i="64"/>
  <c r="L11" i="60"/>
  <c r="L69" i="64"/>
  <c r="K168" i="64"/>
  <c r="R168" i="64" s="1"/>
  <c r="L273" i="61"/>
  <c r="K312" i="63"/>
  <c r="L254" i="63"/>
  <c r="L66" i="64"/>
  <c r="L15" i="61"/>
  <c r="K261" i="61"/>
  <c r="R261" i="61" s="1"/>
  <c r="K67" i="63"/>
  <c r="R67" i="63" s="1"/>
  <c r="K131" i="61"/>
  <c r="R131" i="61" s="1"/>
  <c r="K93" i="61"/>
  <c r="R93" i="61" s="1"/>
  <c r="K264" i="63"/>
  <c r="R264" i="63" s="1"/>
  <c r="K140" i="63"/>
  <c r="R140" i="63" s="1"/>
  <c r="K5" i="62"/>
  <c r="R5" i="62" s="1"/>
  <c r="L45" i="64"/>
  <c r="L17" i="61"/>
  <c r="K160" i="61"/>
  <c r="R160" i="61" s="1"/>
  <c r="L89" i="64"/>
  <c r="K149" i="64"/>
  <c r="R149" i="64" s="1"/>
  <c r="K42" i="61"/>
  <c r="R42" i="61" s="1"/>
  <c r="K96" i="63"/>
  <c r="R96" i="63" s="1"/>
  <c r="L235" i="63"/>
  <c r="K201" i="61"/>
  <c r="R201" i="61" s="1"/>
  <c r="L241" i="61"/>
  <c r="K42" i="65"/>
  <c r="R42" i="65" s="1"/>
  <c r="K320" i="63"/>
  <c r="R320" i="63" s="1"/>
  <c r="L167" i="64"/>
  <c r="L207" i="63"/>
  <c r="L96" i="64"/>
  <c r="L102" i="64"/>
  <c r="L8" i="63"/>
  <c r="K4" i="62"/>
  <c r="R4" i="62" s="1"/>
  <c r="K54" i="63"/>
  <c r="R54" i="63" s="1"/>
  <c r="L338" i="61"/>
  <c r="L21" i="60"/>
  <c r="L213" i="61"/>
  <c r="K102" i="61"/>
  <c r="R102" i="61" s="1"/>
  <c r="L22" i="64"/>
  <c r="L31" i="60"/>
  <c r="L28" i="60"/>
  <c r="L54" i="64"/>
  <c r="L290" i="61"/>
  <c r="K27" i="61"/>
  <c r="L106" i="63"/>
  <c r="L134" i="61"/>
  <c r="L316" i="63"/>
  <c r="K266" i="63"/>
  <c r="L30" i="63"/>
  <c r="L268" i="61"/>
  <c r="L301" i="61"/>
  <c r="L123" i="63"/>
  <c r="L140" i="64"/>
  <c r="L44" i="63"/>
  <c r="K116" i="63"/>
  <c r="L57" i="61"/>
  <c r="L10" i="63"/>
  <c r="K6" i="65"/>
  <c r="R6" i="65" s="1"/>
  <c r="L143" i="61"/>
  <c r="K239" i="63"/>
  <c r="K50" i="64"/>
  <c r="R50" i="64" s="1"/>
  <c r="L60" i="60"/>
  <c r="K96" i="64"/>
  <c r="L242" i="63"/>
  <c r="K64" i="61"/>
  <c r="R64" i="61" s="1"/>
  <c r="K333" i="63"/>
  <c r="L207" i="61"/>
  <c r="K13" i="62"/>
  <c r="R13" i="62" s="1"/>
  <c r="K314" i="63"/>
  <c r="R314" i="63" s="1"/>
  <c r="L9" i="65"/>
  <c r="L255" i="63"/>
  <c r="K268" i="61"/>
  <c r="K58" i="64"/>
  <c r="R58" i="64" s="1"/>
  <c r="K185" i="63"/>
  <c r="K98" i="63"/>
  <c r="R98" i="63" s="1"/>
  <c r="K79" i="61"/>
  <c r="K275" i="61"/>
  <c r="R275" i="61" s="1"/>
  <c r="L71" i="60"/>
  <c r="L161" i="63"/>
  <c r="K34" i="61"/>
  <c r="L9" i="60"/>
  <c r="L116" i="63"/>
  <c r="K132" i="61"/>
  <c r="K182" i="64"/>
  <c r="R182" i="64" s="1"/>
  <c r="L68" i="63"/>
  <c r="L170" i="61"/>
  <c r="L80" i="64"/>
  <c r="K112" i="63"/>
  <c r="R112" i="63" s="1"/>
  <c r="L37" i="64"/>
  <c r="K106" i="61"/>
  <c r="R106" i="61" s="1"/>
  <c r="L209" i="63"/>
  <c r="K32" i="61"/>
  <c r="R32" i="61" s="1"/>
  <c r="L190" i="63"/>
  <c r="L99" i="63"/>
  <c r="K89" i="63"/>
  <c r="R89" i="63" s="1"/>
  <c r="K128" i="61"/>
  <c r="R128" i="61" s="1"/>
  <c r="L49" i="63"/>
  <c r="L151" i="63"/>
  <c r="L138" i="64"/>
  <c r="L65" i="61"/>
  <c r="L79" i="64"/>
  <c r="K310" i="63"/>
  <c r="K4" i="64"/>
  <c r="R4" i="64" s="1"/>
  <c r="K69" i="64"/>
  <c r="R69" i="64" s="1"/>
  <c r="L298" i="63"/>
  <c r="K37" i="65"/>
  <c r="R37" i="65" s="1"/>
  <c r="K18" i="65"/>
  <c r="R18" i="65" s="1"/>
  <c r="L271" i="63"/>
  <c r="K125" i="64"/>
  <c r="R125" i="64" s="1"/>
  <c r="L41" i="65"/>
  <c r="L67" i="64"/>
  <c r="K244" i="61"/>
  <c r="L166" i="61"/>
  <c r="L115" i="64"/>
  <c r="L262" i="61"/>
  <c r="K200" i="61"/>
  <c r="L349" i="61"/>
  <c r="L7" i="63"/>
  <c r="K292" i="61"/>
  <c r="L146" i="61"/>
  <c r="L251" i="63"/>
  <c r="L28" i="63"/>
  <c r="K86" i="63"/>
  <c r="R86" i="63" s="1"/>
  <c r="K39" i="61"/>
  <c r="L66" i="63"/>
  <c r="L62" i="61"/>
  <c r="L11" i="61"/>
  <c r="L163" i="63"/>
  <c r="L219" i="61"/>
  <c r="L244" i="61"/>
  <c r="L337" i="61"/>
  <c r="L78" i="64"/>
  <c r="K49" i="61"/>
  <c r="K70" i="63"/>
  <c r="L239" i="63"/>
  <c r="L99" i="64"/>
  <c r="K19" i="65"/>
  <c r="R19" i="65" s="1"/>
  <c r="L112" i="63"/>
  <c r="L200" i="64"/>
  <c r="L81" i="64"/>
  <c r="K139" i="61"/>
  <c r="K40" i="63"/>
  <c r="L348" i="63"/>
  <c r="K55" i="61"/>
  <c r="R55" i="61" s="1"/>
  <c r="L90" i="63"/>
  <c r="K48" i="61"/>
  <c r="K53" i="61"/>
  <c r="R53" i="61" s="1"/>
  <c r="L32" i="63"/>
  <c r="K56" i="63"/>
  <c r="K255" i="61"/>
  <c r="R255" i="61" s="1"/>
  <c r="L327" i="63"/>
  <c r="K228" i="61"/>
  <c r="R228" i="61" s="1"/>
  <c r="L79" i="63"/>
  <c r="L319" i="61"/>
  <c r="L193" i="64"/>
  <c r="K169" i="64"/>
  <c r="R169" i="64" s="1"/>
  <c r="L194" i="64"/>
  <c r="K186" i="63"/>
  <c r="R186" i="63" s="1"/>
  <c r="L17" i="65"/>
  <c r="L148" i="64"/>
  <c r="K10" i="64"/>
  <c r="R10" i="64" s="1"/>
  <c r="L173" i="64"/>
  <c r="L120" i="64"/>
  <c r="K52" i="63"/>
  <c r="R52" i="63" s="1"/>
  <c r="K101" i="61"/>
  <c r="K16" i="61"/>
  <c r="R16" i="61" s="1"/>
  <c r="L174" i="64"/>
  <c r="L115" i="61"/>
  <c r="L284" i="63"/>
  <c r="K234" i="63"/>
  <c r="R234" i="63" s="1"/>
  <c r="L181" i="63"/>
  <c r="K252" i="61"/>
  <c r="K323" i="63"/>
  <c r="K46" i="61"/>
  <c r="R46" i="61" s="1"/>
  <c r="K127" i="64"/>
  <c r="R127" i="64" s="1"/>
  <c r="K159" i="61"/>
  <c r="K328" i="63"/>
  <c r="R328" i="63" s="1"/>
  <c r="L42" i="60"/>
  <c r="K172" i="61"/>
  <c r="R172" i="61" s="1"/>
  <c r="L50" i="63"/>
  <c r="K228" i="63"/>
  <c r="R228" i="63" s="1"/>
  <c r="K11" i="65"/>
  <c r="R11" i="65" s="1"/>
  <c r="L325" i="61"/>
  <c r="K235" i="63"/>
  <c r="R235" i="63" s="1"/>
  <c r="L98" i="61"/>
  <c r="K195" i="64"/>
  <c r="R195" i="64" s="1"/>
  <c r="L27" i="61"/>
  <c r="L7" i="65"/>
  <c r="K265" i="61"/>
  <c r="R265" i="61" s="1"/>
  <c r="K309" i="61"/>
  <c r="L213" i="63"/>
  <c r="L201" i="61"/>
  <c r="L95" i="64"/>
  <c r="L149" i="61"/>
  <c r="K212" i="63"/>
  <c r="R212" i="63" s="1"/>
  <c r="L81" i="61"/>
  <c r="L43" i="64"/>
  <c r="K20" i="63"/>
  <c r="R20" i="63" s="1"/>
  <c r="K179" i="63"/>
  <c r="R179" i="63" s="1"/>
  <c r="K180" i="63"/>
  <c r="L57" i="64"/>
  <c r="K158" i="64"/>
  <c r="R158" i="64" s="1"/>
  <c r="L149" i="64"/>
  <c r="K72" i="64"/>
  <c r="K123" i="64"/>
  <c r="R123" i="64" s="1"/>
  <c r="L77" i="64"/>
  <c r="K24" i="61"/>
  <c r="R24" i="61" s="1"/>
  <c r="L264" i="61"/>
  <c r="L10" i="65"/>
  <c r="L61" i="60"/>
  <c r="L189" i="61"/>
  <c r="K197" i="61"/>
  <c r="R197" i="61" s="1"/>
  <c r="K82" i="61"/>
  <c r="K304" i="61"/>
  <c r="R304" i="61" s="1"/>
  <c r="L328" i="61"/>
  <c r="K33" i="61"/>
  <c r="L206" i="61"/>
  <c r="L3" i="65"/>
  <c r="K28" i="61"/>
  <c r="R28" i="61" s="1"/>
  <c r="L332" i="61"/>
  <c r="K337" i="61"/>
  <c r="R337" i="61" s="1"/>
  <c r="L45" i="65"/>
  <c r="K21" i="65"/>
  <c r="R21" i="65" s="1"/>
  <c r="K44" i="65"/>
  <c r="L165" i="61"/>
  <c r="K130" i="61"/>
  <c r="R130" i="61" s="1"/>
  <c r="K162" i="63"/>
  <c r="L10" i="73"/>
  <c r="K165" i="61"/>
  <c r="R165" i="61" s="1"/>
  <c r="L269" i="61"/>
  <c r="K22" i="61"/>
  <c r="K117" i="64"/>
  <c r="R117" i="64" s="1"/>
  <c r="K99" i="61"/>
  <c r="R99" i="61" s="1"/>
  <c r="K205" i="61"/>
  <c r="R205" i="61" s="1"/>
  <c r="L95" i="63"/>
  <c r="K316" i="61"/>
  <c r="R316" i="61" s="1"/>
  <c r="L220" i="61"/>
  <c r="K318" i="61"/>
  <c r="L13" i="63"/>
  <c r="K166" i="64"/>
  <c r="R166" i="64" s="1"/>
  <c r="K133" i="64"/>
  <c r="R133" i="64" s="1"/>
  <c r="K12" i="65"/>
  <c r="R12" i="65" s="1"/>
  <c r="L126" i="61"/>
  <c r="K85" i="64"/>
  <c r="R85" i="64" s="1"/>
  <c r="K29" i="63"/>
  <c r="R29" i="63" s="1"/>
  <c r="K200" i="64"/>
  <c r="R200" i="64" s="1"/>
  <c r="L18" i="63"/>
  <c r="K114" i="64"/>
  <c r="K130" i="64"/>
  <c r="R130" i="64" s="1"/>
  <c r="K327" i="63"/>
  <c r="R327" i="63" s="1"/>
  <c r="K209" i="61"/>
  <c r="R209" i="61" s="1"/>
  <c r="L41" i="63"/>
  <c r="L55" i="63"/>
  <c r="K216" i="63"/>
  <c r="L269" i="63"/>
  <c r="L34" i="65"/>
  <c r="K196" i="61"/>
  <c r="L316" i="61"/>
  <c r="L305" i="63"/>
  <c r="K162" i="64"/>
  <c r="K322" i="63"/>
  <c r="L101" i="64"/>
  <c r="L152" i="64"/>
  <c r="K179" i="64"/>
  <c r="R179" i="64" s="1"/>
  <c r="L146" i="63"/>
  <c r="K51" i="61"/>
  <c r="L227" i="61"/>
  <c r="L53" i="60"/>
  <c r="L74" i="61"/>
  <c r="K88" i="63"/>
  <c r="R88" i="63" s="1"/>
  <c r="K129" i="63"/>
  <c r="R129" i="63" s="1"/>
  <c r="K141" i="64"/>
  <c r="R141" i="64" s="1"/>
  <c r="K103" i="61"/>
  <c r="R103" i="61" s="1"/>
  <c r="K279" i="61"/>
  <c r="R279" i="61" s="1"/>
  <c r="L26" i="61"/>
  <c r="K83" i="64"/>
  <c r="R83" i="64" s="1"/>
  <c r="L38" i="64"/>
  <c r="K185" i="61"/>
  <c r="R185" i="61" s="1"/>
  <c r="L37" i="63"/>
  <c r="L127" i="61"/>
  <c r="L151" i="64"/>
  <c r="L72" i="61"/>
  <c r="K106" i="64"/>
  <c r="L306" i="61"/>
  <c r="K195" i="61"/>
  <c r="R195" i="61" s="1"/>
  <c r="K134" i="64"/>
  <c r="R134" i="64" s="1"/>
  <c r="L16" i="73"/>
  <c r="L93" i="64"/>
  <c r="L150" i="63"/>
  <c r="K251" i="63"/>
  <c r="R251" i="63" s="1"/>
  <c r="K7" i="62"/>
  <c r="R7" i="62" s="1"/>
  <c r="K27" i="63"/>
  <c r="R27" i="63" s="1"/>
  <c r="L56" i="61"/>
  <c r="L284" i="61"/>
  <c r="K178" i="63"/>
  <c r="R178" i="63" s="1"/>
  <c r="K176" i="64"/>
  <c r="R176" i="64" s="1"/>
  <c r="K182" i="61"/>
  <c r="R182" i="61" s="1"/>
  <c r="L342" i="63"/>
  <c r="L81" i="63"/>
  <c r="K350" i="61"/>
  <c r="L177" i="63"/>
  <c r="L12" i="73"/>
  <c r="K193" i="64"/>
  <c r="L223" i="63"/>
  <c r="L41" i="61"/>
  <c r="L33" i="65"/>
  <c r="K203" i="61"/>
  <c r="R203" i="61" s="1"/>
  <c r="L15" i="64"/>
  <c r="K347" i="61"/>
  <c r="R347" i="61" s="1"/>
  <c r="K69" i="61"/>
  <c r="R69" i="61" s="1"/>
  <c r="L76" i="61"/>
  <c r="K206" i="63"/>
  <c r="L96" i="63"/>
  <c r="L192" i="63"/>
  <c r="L11" i="63"/>
  <c r="K98" i="61"/>
  <c r="K177" i="64"/>
  <c r="R177" i="64" s="1"/>
  <c r="L260" i="63"/>
  <c r="K63" i="61"/>
  <c r="K72" i="61"/>
  <c r="K93" i="63"/>
  <c r="R93" i="63" s="1"/>
  <c r="L129" i="61"/>
  <c r="K141" i="61"/>
  <c r="L73" i="64"/>
  <c r="L258" i="63"/>
  <c r="K234" i="61"/>
  <c r="R234" i="61" s="1"/>
  <c r="L48" i="64"/>
  <c r="K294" i="61"/>
  <c r="R294" i="61" s="1"/>
  <c r="L272" i="61"/>
  <c r="K92" i="63"/>
  <c r="R92" i="63" s="1"/>
  <c r="K192" i="63"/>
  <c r="R192" i="63" s="1"/>
  <c r="L33" i="64"/>
  <c r="L246" i="63"/>
  <c r="K330" i="61"/>
  <c r="L121" i="64"/>
  <c r="L121" i="63"/>
  <c r="L45" i="60"/>
  <c r="K259" i="63"/>
  <c r="K204" i="63"/>
  <c r="R204" i="63" s="1"/>
  <c r="L300" i="61"/>
  <c r="L247" i="63"/>
  <c r="K307" i="63"/>
  <c r="R307" i="63" s="1"/>
  <c r="K138" i="63"/>
  <c r="L192" i="64"/>
  <c r="L183" i="63"/>
  <c r="K344" i="61"/>
  <c r="L151" i="61"/>
  <c r="K20" i="64"/>
  <c r="R20" i="64" s="1"/>
  <c r="L280" i="61"/>
  <c r="L148" i="63"/>
  <c r="K13" i="64"/>
  <c r="L227" i="63"/>
  <c r="L246" i="61"/>
  <c r="K52" i="61"/>
  <c r="R52" i="61" s="1"/>
  <c r="L56" i="60"/>
  <c r="K60" i="63"/>
  <c r="R60" i="63" s="1"/>
  <c r="K257" i="61"/>
  <c r="L65" i="63"/>
  <c r="K67" i="64"/>
  <c r="R67" i="64" s="1"/>
  <c r="K36" i="63"/>
  <c r="K120" i="64"/>
  <c r="K263" i="61"/>
  <c r="R263" i="61" s="1"/>
  <c r="K6" i="73"/>
  <c r="R6" i="73" s="1"/>
  <c r="K305" i="63"/>
  <c r="R305" i="63" s="1"/>
  <c r="K86" i="61"/>
  <c r="R86" i="61" s="1"/>
  <c r="K8" i="62"/>
  <c r="R8" i="62" s="1"/>
  <c r="L335" i="61"/>
  <c r="K177" i="63"/>
  <c r="K190" i="61"/>
  <c r="R190" i="61" s="1"/>
  <c r="K44" i="63"/>
  <c r="R44" i="63" s="1"/>
  <c r="L321" i="61"/>
  <c r="L8" i="65"/>
  <c r="L14" i="73"/>
  <c r="L36" i="64"/>
  <c r="K11" i="61"/>
  <c r="L167" i="63"/>
  <c r="L299" i="63"/>
  <c r="L77" i="63"/>
  <c r="L210" i="61"/>
  <c r="K15" i="73"/>
  <c r="R15" i="73" s="1"/>
  <c r="L270" i="63"/>
  <c r="L145" i="64"/>
  <c r="L281" i="61"/>
  <c r="L158" i="64"/>
  <c r="L283" i="61"/>
  <c r="K7" i="73"/>
  <c r="R7" i="73" s="1"/>
  <c r="L181" i="64"/>
  <c r="K105" i="64"/>
  <c r="R105" i="64" s="1"/>
  <c r="L6" i="64"/>
  <c r="L142" i="63"/>
  <c r="L306" i="63"/>
  <c r="K19" i="61"/>
  <c r="R19" i="61" s="1"/>
  <c r="L127" i="63"/>
  <c r="K245" i="63"/>
  <c r="R245" i="63" s="1"/>
  <c r="K15" i="61"/>
  <c r="L100" i="63"/>
  <c r="K181" i="63"/>
  <c r="R181" i="63" s="1"/>
  <c r="L58" i="61"/>
  <c r="K184" i="64"/>
  <c r="R184" i="64" s="1"/>
  <c r="K62" i="64"/>
  <c r="K164" i="61"/>
  <c r="K95" i="61"/>
  <c r="K99" i="64"/>
  <c r="R99" i="64" s="1"/>
  <c r="L310" i="61"/>
  <c r="L150" i="64"/>
  <c r="K49" i="64"/>
  <c r="R49" i="64" s="1"/>
  <c r="K291" i="63"/>
  <c r="L9" i="73"/>
  <c r="K89" i="61"/>
  <c r="K222" i="63"/>
  <c r="L164" i="64"/>
  <c r="K206" i="61"/>
  <c r="K222" i="61"/>
  <c r="K43" i="61"/>
  <c r="K31" i="65"/>
  <c r="R31" i="65" s="1"/>
  <c r="K235" i="61"/>
  <c r="R235" i="61" s="1"/>
  <c r="L181" i="61"/>
  <c r="K40" i="65"/>
  <c r="K290" i="61"/>
  <c r="R290" i="61" s="1"/>
  <c r="K113" i="63"/>
  <c r="R113" i="63" s="1"/>
  <c r="L19" i="64"/>
  <c r="L145" i="63"/>
  <c r="K19" i="63"/>
  <c r="R19" i="63" s="1"/>
  <c r="L304" i="61"/>
  <c r="K339" i="63"/>
  <c r="K208" i="61"/>
  <c r="R208" i="61" s="1"/>
  <c r="K319" i="61"/>
  <c r="R319" i="61" s="1"/>
  <c r="L46" i="60"/>
  <c r="L95" i="61"/>
  <c r="L157" i="64"/>
  <c r="L346" i="63"/>
  <c r="K305" i="61"/>
  <c r="L43" i="61"/>
  <c r="K332" i="61"/>
  <c r="R332" i="61" s="1"/>
  <c r="L72" i="60"/>
  <c r="K21" i="63"/>
  <c r="R21" i="63" s="1"/>
  <c r="K136" i="61"/>
  <c r="R136" i="61" s="1"/>
  <c r="L70" i="61"/>
  <c r="L187" i="64"/>
  <c r="K127" i="61"/>
  <c r="R127" i="61" s="1"/>
  <c r="L29" i="64"/>
  <c r="L32" i="64"/>
  <c r="L296" i="63"/>
  <c r="K45" i="64"/>
  <c r="R45" i="64" s="1"/>
  <c r="L109" i="63"/>
  <c r="L127" i="64"/>
  <c r="K191" i="64"/>
  <c r="K53" i="64"/>
  <c r="L15" i="60"/>
  <c r="L240" i="61"/>
  <c r="K23" i="64"/>
  <c r="R23" i="64" s="1"/>
  <c r="L25" i="61"/>
  <c r="K109" i="63"/>
  <c r="K119" i="63"/>
  <c r="L33" i="63"/>
  <c r="L38" i="63"/>
  <c r="K169" i="61"/>
  <c r="R169" i="61" s="1"/>
  <c r="K101" i="63"/>
  <c r="R101" i="63" s="1"/>
  <c r="K288" i="63"/>
  <c r="R288" i="63" s="1"/>
  <c r="L184" i="64"/>
  <c r="K338" i="63"/>
  <c r="R338" i="63" s="1"/>
  <c r="L66" i="60"/>
  <c r="L155" i="61"/>
  <c r="K239" i="61"/>
  <c r="K298" i="61"/>
  <c r="K20" i="73"/>
  <c r="R20" i="73" s="1"/>
  <c r="L330" i="61"/>
  <c r="K6" i="61"/>
  <c r="L82" i="63"/>
  <c r="K263" i="63"/>
  <c r="R263" i="63" s="1"/>
  <c r="L228" i="63"/>
  <c r="K308" i="63"/>
  <c r="R308" i="63" s="1"/>
  <c r="K30" i="61"/>
  <c r="R30" i="61" s="1"/>
  <c r="K178" i="64"/>
  <c r="R178" i="64" s="1"/>
  <c r="K170" i="63"/>
  <c r="L222" i="61"/>
  <c r="L6" i="65"/>
  <c r="K170" i="64"/>
  <c r="R170" i="64" s="1"/>
  <c r="K287" i="63"/>
  <c r="R287" i="63" s="1"/>
  <c r="K140" i="64"/>
  <c r="L29" i="61"/>
  <c r="L153" i="63"/>
  <c r="K189" i="63"/>
  <c r="L12" i="61"/>
  <c r="L34" i="64"/>
  <c r="L9" i="63"/>
  <c r="L257" i="63"/>
  <c r="K77" i="63"/>
  <c r="R77" i="63" s="1"/>
  <c r="K103" i="63"/>
  <c r="R103" i="63" s="1"/>
  <c r="L234" i="61"/>
  <c r="K126" i="63"/>
  <c r="L274" i="61"/>
  <c r="L234" i="63"/>
  <c r="K249" i="63"/>
  <c r="L329" i="61"/>
  <c r="L160" i="63"/>
  <c r="K132" i="63"/>
  <c r="K295" i="61"/>
  <c r="L138" i="61"/>
  <c r="K229" i="61"/>
  <c r="R229" i="61" s="1"/>
  <c r="L8" i="61"/>
  <c r="L271" i="61"/>
  <c r="K100" i="61"/>
  <c r="L153" i="61"/>
  <c r="K155" i="61"/>
  <c r="R155" i="61" s="1"/>
  <c r="L249" i="61"/>
  <c r="L273" i="63"/>
  <c r="K243" i="61"/>
  <c r="R243" i="61" s="1"/>
  <c r="L123" i="61"/>
  <c r="L39" i="60"/>
  <c r="K292" i="63"/>
  <c r="K350" i="63"/>
  <c r="L289" i="61"/>
  <c r="K65" i="64"/>
  <c r="R65" i="64" s="1"/>
  <c r="K252" i="63"/>
  <c r="R252" i="63" s="1"/>
  <c r="K197" i="64"/>
  <c r="K272" i="63"/>
  <c r="R272" i="63" s="1"/>
  <c r="L150" i="61"/>
  <c r="K47" i="61"/>
  <c r="R47" i="61" s="1"/>
  <c r="L251" i="61"/>
  <c r="L171" i="61"/>
  <c r="K337" i="63"/>
  <c r="L105" i="63"/>
  <c r="L61" i="64"/>
  <c r="L84" i="63"/>
  <c r="L205" i="61"/>
  <c r="L77" i="61"/>
  <c r="L173" i="61"/>
  <c r="L23" i="60"/>
  <c r="K27" i="65"/>
  <c r="R27" i="65" s="1"/>
  <c r="K333" i="61"/>
  <c r="R333" i="61" s="1"/>
  <c r="L35" i="61"/>
  <c r="L61" i="61"/>
  <c r="K176" i="61"/>
  <c r="R176" i="61" s="1"/>
  <c r="K348" i="61"/>
  <c r="R348" i="61" s="1"/>
  <c r="L54" i="61"/>
  <c r="L257" i="61"/>
  <c r="K250" i="61"/>
  <c r="R250" i="61" s="1"/>
  <c r="L313" i="61"/>
  <c r="L4" i="61"/>
  <c r="K7" i="61"/>
  <c r="R7" i="61" s="1"/>
  <c r="K41" i="65"/>
  <c r="K188" i="61"/>
  <c r="R188" i="61" s="1"/>
  <c r="L282" i="61"/>
  <c r="L52" i="63"/>
  <c r="L294" i="63"/>
  <c r="L100" i="61"/>
  <c r="K129" i="64"/>
  <c r="R129" i="64" s="1"/>
  <c r="K68" i="61"/>
  <c r="K213" i="63"/>
  <c r="K62" i="63"/>
  <c r="R62" i="63" s="1"/>
  <c r="K175" i="63"/>
  <c r="L265" i="61"/>
  <c r="K205" i="63"/>
  <c r="R205" i="63" s="1"/>
  <c r="L320" i="63"/>
  <c r="L183" i="64"/>
  <c r="K241" i="61"/>
  <c r="K107" i="63"/>
  <c r="R107" i="63" s="1"/>
  <c r="L166" i="63"/>
  <c r="K262" i="63"/>
  <c r="L305" i="61"/>
  <c r="L124" i="61"/>
  <c r="L188" i="64"/>
  <c r="K23" i="63"/>
  <c r="R23" i="63" s="1"/>
  <c r="L64" i="63"/>
  <c r="K291" i="61"/>
  <c r="K104" i="61"/>
  <c r="R104" i="61" s="1"/>
  <c r="K283" i="63"/>
  <c r="L114" i="64"/>
  <c r="L91" i="63"/>
  <c r="L32" i="60"/>
  <c r="L5" i="73"/>
  <c r="L61" i="63"/>
  <c r="L20" i="61"/>
  <c r="K12" i="64"/>
  <c r="L314" i="61"/>
  <c r="K45" i="63"/>
  <c r="R45" i="63" s="1"/>
  <c r="K230" i="61"/>
  <c r="K89" i="64"/>
  <c r="L37" i="60"/>
  <c r="K32" i="63"/>
  <c r="R32" i="63" s="1"/>
  <c r="K231" i="61"/>
  <c r="L200" i="63"/>
  <c r="K297" i="61"/>
  <c r="R297" i="61" s="1"/>
  <c r="K99" i="63"/>
  <c r="L96" i="61"/>
  <c r="K189" i="64"/>
  <c r="R189" i="64" s="1"/>
  <c r="L37" i="65"/>
  <c r="K50" i="61"/>
  <c r="K147" i="61"/>
  <c r="R147" i="61" s="1"/>
  <c r="K140" i="61"/>
  <c r="L275" i="61"/>
  <c r="L176" i="63"/>
  <c r="L21" i="64"/>
  <c r="K322" i="61"/>
  <c r="R322" i="61" s="1"/>
  <c r="L88" i="61"/>
  <c r="L341" i="63"/>
  <c r="K248" i="63"/>
  <c r="R248" i="63" s="1"/>
  <c r="K130" i="63"/>
  <c r="R130" i="63" s="1"/>
  <c r="K135" i="61"/>
  <c r="L288" i="61"/>
  <c r="K343" i="63"/>
  <c r="R343" i="63" s="1"/>
  <c r="K276" i="61"/>
  <c r="R276" i="61" s="1"/>
  <c r="K100" i="63"/>
  <c r="L230" i="63"/>
  <c r="L60" i="63"/>
  <c r="K13" i="73"/>
  <c r="R13" i="73" s="1"/>
  <c r="L90" i="64"/>
  <c r="L3" i="73"/>
  <c r="K295" i="63"/>
  <c r="R295" i="63" s="1"/>
  <c r="L40" i="64"/>
  <c r="L92" i="64"/>
  <c r="K348" i="63"/>
  <c r="L223" i="61"/>
  <c r="L10" i="64"/>
  <c r="L24" i="64"/>
  <c r="L47" i="60"/>
  <c r="K129" i="61"/>
  <c r="S129" i="61" s="1"/>
  <c r="K253" i="61"/>
  <c r="R253" i="61" s="1"/>
  <c r="L28" i="61"/>
  <c r="K57" i="64"/>
  <c r="R57" i="64" s="1"/>
  <c r="K44" i="61"/>
  <c r="R44" i="61" s="1"/>
  <c r="K138" i="61"/>
  <c r="R138" i="61" s="1"/>
  <c r="K35" i="65"/>
  <c r="R35" i="65" s="1"/>
  <c r="K272" i="61"/>
  <c r="S272" i="61" s="1"/>
  <c r="K157" i="64"/>
  <c r="K87" i="64"/>
  <c r="R87" i="64" s="1"/>
  <c r="L295" i="63"/>
  <c r="K187" i="64"/>
  <c r="R187" i="64" s="1"/>
  <c r="L195" i="64"/>
  <c r="K285" i="61"/>
  <c r="R285" i="61" s="1"/>
  <c r="K190" i="64"/>
  <c r="L229" i="61"/>
  <c r="K209" i="63"/>
  <c r="L122" i="63"/>
  <c r="K9" i="73"/>
  <c r="R9" i="73" s="1"/>
  <c r="K100" i="64"/>
  <c r="R100" i="64" s="1"/>
  <c r="L253" i="63"/>
  <c r="L321" i="63"/>
  <c r="L160" i="61"/>
  <c r="K6" i="62"/>
  <c r="L190" i="61"/>
  <c r="L331" i="61"/>
  <c r="L175" i="61"/>
  <c r="K78" i="61"/>
  <c r="R78" i="61" s="1"/>
  <c r="K98" i="64"/>
  <c r="R98" i="64" s="1"/>
  <c r="L132" i="63"/>
  <c r="K155" i="64"/>
  <c r="R155" i="64" s="1"/>
  <c r="K77" i="64"/>
  <c r="R77" i="64" s="1"/>
  <c r="K216" i="61"/>
  <c r="K8" i="61"/>
  <c r="R8" i="61" s="1"/>
  <c r="L276" i="61"/>
  <c r="L18" i="73"/>
  <c r="K97" i="61"/>
  <c r="L238" i="61"/>
  <c r="L97" i="63"/>
  <c r="L59" i="61"/>
  <c r="K242" i="63"/>
  <c r="L198" i="61"/>
  <c r="L144" i="61"/>
  <c r="L75" i="64"/>
  <c r="L258" i="61"/>
  <c r="K73" i="64"/>
  <c r="R73" i="64" s="1"/>
  <c r="L34" i="63"/>
  <c r="K5" i="64"/>
  <c r="R5" i="64" s="1"/>
  <c r="L9" i="64"/>
  <c r="L19" i="61"/>
  <c r="L178" i="63"/>
  <c r="K241" i="63"/>
  <c r="R241" i="63" s="1"/>
  <c r="K18" i="63"/>
  <c r="K188" i="64"/>
  <c r="K144" i="61"/>
  <c r="K154" i="64"/>
  <c r="R154" i="64" s="1"/>
  <c r="K262" i="61"/>
  <c r="L82" i="64"/>
  <c r="L195" i="63"/>
  <c r="L76" i="63"/>
  <c r="L350" i="63"/>
  <c r="K196" i="63"/>
  <c r="L154" i="64"/>
  <c r="K232" i="61"/>
  <c r="R232" i="61" s="1"/>
  <c r="L179" i="61"/>
  <c r="L263" i="61"/>
  <c r="K12" i="73"/>
  <c r="R12" i="73" s="1"/>
  <c r="K85" i="63"/>
  <c r="K26" i="64"/>
  <c r="R26" i="64" s="1"/>
  <c r="K17" i="64"/>
  <c r="L137" i="63"/>
  <c r="L322" i="61"/>
  <c r="L86" i="63"/>
  <c r="L14" i="60"/>
  <c r="K48" i="63"/>
  <c r="R48" i="63" s="1"/>
  <c r="L90" i="61"/>
  <c r="K90" i="61"/>
  <c r="R90" i="61" s="1"/>
  <c r="L312" i="61"/>
  <c r="L128" i="64"/>
  <c r="L73" i="61"/>
  <c r="L138" i="63"/>
  <c r="K75" i="61"/>
  <c r="R75" i="61" s="1"/>
  <c r="L76" i="64"/>
  <c r="K273" i="61"/>
  <c r="R273" i="61" s="1"/>
  <c r="K267" i="63"/>
  <c r="R267" i="63" s="1"/>
  <c r="K151" i="64"/>
  <c r="R151" i="64" s="1"/>
  <c r="L281" i="63"/>
  <c r="K180" i="64"/>
  <c r="R180" i="64" s="1"/>
  <c r="L133" i="63"/>
  <c r="K146" i="61"/>
  <c r="K104" i="64"/>
  <c r="R104" i="64" s="1"/>
  <c r="L67" i="63"/>
  <c r="L301" i="63"/>
  <c r="L249" i="63"/>
  <c r="K12" i="61"/>
  <c r="R12" i="61" s="1"/>
  <c r="K344" i="63"/>
  <c r="L185" i="61"/>
  <c r="K319" i="63"/>
  <c r="R319" i="63" s="1"/>
  <c r="K38" i="61"/>
  <c r="K65" i="63"/>
  <c r="K349" i="61"/>
  <c r="R349" i="61" s="1"/>
  <c r="K145" i="61"/>
  <c r="K37" i="61"/>
  <c r="R37" i="61" s="1"/>
  <c r="L331" i="63"/>
  <c r="L48" i="63"/>
  <c r="L268" i="63"/>
  <c r="K76" i="64"/>
  <c r="K69" i="63"/>
  <c r="R69" i="63" s="1"/>
  <c r="L98" i="63"/>
  <c r="L20" i="63"/>
  <c r="K30" i="63"/>
  <c r="R30" i="63" s="1"/>
  <c r="K80" i="63"/>
  <c r="R80" i="63" s="1"/>
  <c r="K124" i="61"/>
  <c r="L125" i="64"/>
  <c r="K214" i="63"/>
  <c r="R214" i="63" s="1"/>
  <c r="K202" i="61"/>
  <c r="L313" i="63"/>
  <c r="L323" i="63"/>
  <c r="L243" i="63"/>
  <c r="K111" i="64"/>
  <c r="R111" i="64" s="1"/>
  <c r="L189" i="64"/>
  <c r="K106" i="63"/>
  <c r="R106" i="63" s="1"/>
  <c r="K188" i="63"/>
  <c r="R188" i="63" s="1"/>
  <c r="L131" i="61"/>
  <c r="L36" i="61"/>
  <c r="L24" i="60"/>
  <c r="L215" i="61"/>
  <c r="L31" i="61"/>
  <c r="K11" i="64"/>
  <c r="L102" i="61"/>
  <c r="K102" i="63"/>
  <c r="L40" i="61"/>
  <c r="K225" i="61"/>
  <c r="K162" i="61"/>
  <c r="L4" i="73"/>
  <c r="L186" i="61"/>
  <c r="K296" i="61"/>
  <c r="L347" i="61"/>
  <c r="L41" i="64"/>
  <c r="L8" i="62"/>
  <c r="L12" i="64"/>
  <c r="L272" i="63"/>
  <c r="L17" i="60"/>
  <c r="K286" i="63"/>
  <c r="L136" i="61"/>
  <c r="K225" i="63"/>
  <c r="L56" i="63"/>
  <c r="L265" i="63"/>
  <c r="K343" i="61"/>
  <c r="K341" i="63"/>
  <c r="L38" i="65"/>
  <c r="K313" i="61"/>
  <c r="R313" i="61" s="1"/>
  <c r="L42" i="61"/>
  <c r="L36" i="60"/>
  <c r="L52" i="61"/>
  <c r="L178" i="61"/>
  <c r="L334" i="61"/>
  <c r="K157" i="61"/>
  <c r="R157" i="61" s="1"/>
  <c r="L7" i="60"/>
  <c r="K207" i="61"/>
  <c r="R207" i="61" s="1"/>
  <c r="K32" i="65"/>
  <c r="K317" i="63"/>
  <c r="R317" i="63" s="1"/>
  <c r="K56" i="64"/>
  <c r="L44" i="64"/>
  <c r="K172" i="63"/>
  <c r="K13" i="63"/>
  <c r="K284" i="63"/>
  <c r="K42" i="63"/>
  <c r="R42" i="63" s="1"/>
  <c r="K253" i="63"/>
  <c r="L210" i="63"/>
  <c r="K87" i="61"/>
  <c r="R87" i="61" s="1"/>
  <c r="L280" i="63"/>
  <c r="K197" i="63"/>
  <c r="R197" i="63" s="1"/>
  <c r="L144" i="64"/>
  <c r="K300" i="61"/>
  <c r="R300" i="61" s="1"/>
  <c r="L52" i="60"/>
  <c r="L144" i="63"/>
  <c r="L104" i="64"/>
  <c r="L78" i="63"/>
  <c r="L14" i="64"/>
  <c r="K329" i="63"/>
  <c r="R329" i="63" s="1"/>
  <c r="L296" i="61"/>
  <c r="L221" i="61"/>
  <c r="K191" i="61"/>
  <c r="L10" i="60"/>
  <c r="K227" i="61"/>
  <c r="L324" i="63"/>
  <c r="K70" i="64"/>
  <c r="K136" i="63"/>
  <c r="R136" i="63" s="1"/>
  <c r="K4" i="61"/>
  <c r="R4" i="61" s="1"/>
  <c r="K41" i="61"/>
  <c r="K148" i="63"/>
  <c r="L203" i="63"/>
  <c r="L129" i="64"/>
  <c r="K137" i="63"/>
  <c r="L16" i="65"/>
  <c r="L196" i="63"/>
  <c r="K3" i="64"/>
  <c r="R3" i="64" s="1"/>
  <c r="L70" i="60"/>
  <c r="K36" i="61"/>
  <c r="K160" i="64"/>
  <c r="R160" i="64" s="1"/>
  <c r="K40" i="61"/>
  <c r="R40" i="61" s="1"/>
  <c r="L139" i="64"/>
  <c r="L133" i="61"/>
  <c r="K328" i="61"/>
  <c r="R328" i="61" s="1"/>
  <c r="K163" i="64"/>
  <c r="R163" i="64" s="1"/>
  <c r="K111" i="63"/>
  <c r="R111" i="63" s="1"/>
  <c r="K13" i="61"/>
  <c r="L84" i="64"/>
  <c r="K323" i="61"/>
  <c r="K311" i="63"/>
  <c r="R311" i="63" s="1"/>
  <c r="K45" i="61"/>
  <c r="K293" i="63"/>
  <c r="R293" i="63" s="1"/>
  <c r="L69" i="60"/>
  <c r="K182" i="63"/>
  <c r="R182" i="63" s="1"/>
  <c r="L54" i="63"/>
  <c r="K66" i="64"/>
  <c r="R66" i="64" s="1"/>
  <c r="K87" i="63"/>
  <c r="R87" i="63" s="1"/>
  <c r="L171" i="64"/>
  <c r="K164" i="64"/>
  <c r="R164" i="64" s="1"/>
  <c r="K5" i="65"/>
  <c r="R5" i="65" s="1"/>
  <c r="K33" i="65"/>
  <c r="R33" i="65" s="1"/>
  <c r="L28" i="65"/>
  <c r="L255" i="61"/>
  <c r="K80" i="64"/>
  <c r="R80" i="64" s="1"/>
  <c r="K256" i="61"/>
  <c r="K156" i="61"/>
  <c r="R156" i="61" s="1"/>
  <c r="K91" i="63"/>
  <c r="K192" i="64"/>
  <c r="R192" i="64" s="1"/>
  <c r="K29" i="61"/>
  <c r="L40" i="65"/>
  <c r="L14" i="65"/>
  <c r="L168" i="64"/>
  <c r="K120" i="61"/>
  <c r="R120" i="61" s="1"/>
  <c r="L184" i="61"/>
  <c r="K16" i="65"/>
  <c r="R16" i="65" s="1"/>
  <c r="L117" i="61"/>
  <c r="S117" i="61" s="1"/>
  <c r="K70" i="61"/>
  <c r="R70" i="61" s="1"/>
  <c r="L156" i="63"/>
  <c r="L110" i="64"/>
  <c r="K269" i="61"/>
  <c r="K22" i="64"/>
  <c r="R22" i="64" s="1"/>
  <c r="K223" i="61"/>
  <c r="R223" i="61" s="1"/>
  <c r="K155" i="63"/>
  <c r="R155" i="63" s="1"/>
  <c r="K85" i="61"/>
  <c r="L152" i="63"/>
  <c r="K59" i="61"/>
  <c r="L5" i="62"/>
  <c r="L72" i="63"/>
  <c r="K31" i="64"/>
  <c r="R31" i="64" s="1"/>
  <c r="K264" i="61"/>
  <c r="R264" i="61" s="1"/>
  <c r="K78" i="64"/>
  <c r="L116" i="64"/>
  <c r="L26" i="64"/>
  <c r="L35" i="65"/>
  <c r="L201" i="63"/>
  <c r="L299" i="61"/>
  <c r="L297" i="63"/>
  <c r="K25" i="61"/>
  <c r="S25" i="61" s="1"/>
  <c r="L89" i="61"/>
  <c r="L65" i="60"/>
  <c r="L291" i="61"/>
  <c r="L69" i="61"/>
  <c r="K217" i="61"/>
  <c r="K233" i="61"/>
  <c r="K115" i="61"/>
  <c r="K218" i="63"/>
  <c r="R218" i="63" s="1"/>
  <c r="L182" i="61"/>
  <c r="L285" i="61"/>
  <c r="K123" i="61"/>
  <c r="L199" i="61"/>
  <c r="L256" i="63"/>
  <c r="K139" i="64"/>
  <c r="L105" i="61"/>
  <c r="K276" i="63"/>
  <c r="R276" i="63" s="1"/>
  <c r="K3" i="62"/>
  <c r="E31" i="28"/>
  <c r="BJ12" i="2"/>
  <c r="L109" i="61"/>
  <c r="K108" i="61"/>
  <c r="L198" i="64"/>
  <c r="L215" i="63"/>
  <c r="L26" i="63"/>
  <c r="L282" i="63"/>
  <c r="K12" i="63"/>
  <c r="R12" i="63" s="1"/>
  <c r="K104" i="63"/>
  <c r="R104" i="63" s="1"/>
  <c r="O19" i="63"/>
  <c r="O9" i="63"/>
  <c r="O171" i="63"/>
  <c r="O340" i="63"/>
  <c r="O238" i="63"/>
  <c r="O348" i="63"/>
  <c r="O140" i="63"/>
  <c r="O249" i="63"/>
  <c r="O41" i="63"/>
  <c r="O208" i="63"/>
  <c r="O321" i="63"/>
  <c r="O240" i="63"/>
  <c r="O322" i="63"/>
  <c r="O167" i="63"/>
  <c r="O305" i="63"/>
  <c r="O94" i="63"/>
  <c r="O251" i="63"/>
  <c r="N112" i="63"/>
  <c r="O112" i="63"/>
  <c r="O187" i="63"/>
  <c r="O342" i="63"/>
  <c r="O161" i="63"/>
  <c r="O191" i="63"/>
  <c r="O242" i="63"/>
  <c r="O18" i="63"/>
  <c r="O102" i="63"/>
  <c r="O177" i="63"/>
  <c r="O97" i="63"/>
  <c r="O144" i="63"/>
  <c r="N300" i="63"/>
  <c r="O300" i="63"/>
  <c r="O108" i="63"/>
  <c r="O279" i="63"/>
  <c r="O194" i="63"/>
  <c r="O120" i="63"/>
  <c r="N120" i="63"/>
  <c r="O190" i="63"/>
  <c r="O264" i="63"/>
  <c r="O180" i="63"/>
  <c r="O192" i="63"/>
  <c r="N192" i="63"/>
  <c r="O139" i="63"/>
  <c r="O76" i="63"/>
  <c r="O64" i="63"/>
  <c r="O62" i="63"/>
  <c r="O269" i="63"/>
  <c r="O333" i="63"/>
  <c r="O72" i="63"/>
  <c r="O156" i="63"/>
  <c r="O297" i="63"/>
  <c r="O104" i="63"/>
  <c r="O201" i="63"/>
  <c r="O181" i="63"/>
  <c r="O203" i="63"/>
  <c r="O313" i="63"/>
  <c r="O220" i="63"/>
  <c r="O266" i="63"/>
  <c r="O234" i="63"/>
  <c r="O189" i="63"/>
  <c r="O85" i="63"/>
  <c r="O337" i="63"/>
  <c r="N337" i="63"/>
  <c r="O320" i="63"/>
  <c r="O233" i="63"/>
  <c r="O47" i="63"/>
  <c r="O3" i="63"/>
  <c r="O39" i="63"/>
  <c r="O122" i="63"/>
  <c r="O271" i="63"/>
  <c r="O176" i="63"/>
  <c r="N176" i="63"/>
  <c r="O332" i="63"/>
  <c r="O71" i="63"/>
  <c r="O217" i="63"/>
  <c r="N217" i="63"/>
  <c r="O308" i="63"/>
  <c r="O61" i="63"/>
  <c r="O53" i="63"/>
  <c r="O278" i="63"/>
  <c r="O147" i="63"/>
  <c r="O229" i="63"/>
  <c r="O253" i="63"/>
  <c r="O136" i="63"/>
  <c r="O142" i="63"/>
  <c r="O178" i="63"/>
  <c r="O290" i="63"/>
  <c r="O119" i="63"/>
  <c r="O146" i="63"/>
  <c r="O331" i="63"/>
  <c r="O326" i="63"/>
  <c r="O132" i="63"/>
  <c r="O33" i="63"/>
  <c r="O202" i="63"/>
  <c r="O185" i="63"/>
  <c r="L140" i="63"/>
  <c r="L94" i="64"/>
  <c r="N39" i="63"/>
  <c r="N348" i="63"/>
  <c r="N181" i="63"/>
  <c r="K227" i="63"/>
  <c r="L149" i="63"/>
  <c r="L317" i="63"/>
  <c r="K102" i="64"/>
  <c r="L266" i="63"/>
  <c r="K306" i="63"/>
  <c r="L337" i="63"/>
  <c r="L347" i="63"/>
  <c r="K24" i="63"/>
  <c r="L117" i="63"/>
  <c r="K166" i="63"/>
  <c r="L278" i="63"/>
  <c r="K269" i="63"/>
  <c r="L307" i="63"/>
  <c r="L131" i="64"/>
  <c r="K198" i="63"/>
  <c r="K79" i="63"/>
  <c r="L318" i="63"/>
  <c r="K202" i="63"/>
  <c r="L143" i="64"/>
  <c r="K195" i="63"/>
  <c r="L136" i="63"/>
  <c r="L159" i="63"/>
  <c r="K255" i="63"/>
  <c r="K211" i="63"/>
  <c r="L172" i="64"/>
  <c r="K142" i="63"/>
  <c r="K110" i="64"/>
  <c r="K167" i="63"/>
  <c r="K5" i="73"/>
  <c r="L112" i="64"/>
  <c r="L292" i="63"/>
  <c r="L88" i="63"/>
  <c r="L194" i="63"/>
  <c r="L89" i="63"/>
  <c r="K164" i="63"/>
  <c r="K296" i="63"/>
  <c r="K289" i="63"/>
  <c r="L12" i="63"/>
  <c r="K112" i="64"/>
  <c r="K150" i="64"/>
  <c r="L3" i="63"/>
  <c r="L52" i="64"/>
  <c r="K51" i="63"/>
  <c r="L122" i="64"/>
  <c r="L58" i="64"/>
  <c r="L171" i="63"/>
  <c r="L129" i="63"/>
  <c r="K131" i="63"/>
  <c r="K126" i="64"/>
  <c r="L65" i="64"/>
  <c r="K105" i="63"/>
  <c r="L248" i="63"/>
  <c r="K107" i="64"/>
  <c r="K176" i="63"/>
  <c r="L68" i="64"/>
  <c r="K281" i="63"/>
  <c r="K200" i="63"/>
  <c r="L220" i="63"/>
  <c r="L300" i="63"/>
  <c r="K92" i="64"/>
  <c r="L276" i="63"/>
  <c r="L156" i="64"/>
  <c r="K261" i="63"/>
  <c r="N177" i="63"/>
  <c r="N194" i="63"/>
  <c r="N136" i="63"/>
  <c r="N102" i="63"/>
  <c r="N85" i="63"/>
  <c r="R117" i="61"/>
  <c r="O82" i="63"/>
  <c r="O277" i="63"/>
  <c r="O327" i="63"/>
  <c r="O256" i="63"/>
  <c r="O36" i="63"/>
  <c r="O270" i="63"/>
  <c r="O219" i="63"/>
  <c r="O338" i="63"/>
  <c r="O341" i="63"/>
  <c r="O230" i="63"/>
  <c r="O65" i="63"/>
  <c r="O123" i="63"/>
  <c r="O286" i="63"/>
  <c r="O78" i="63"/>
  <c r="N78" i="63"/>
  <c r="O291" i="63"/>
  <c r="N291" i="63"/>
  <c r="O50" i="63"/>
  <c r="O195" i="63"/>
  <c r="O124" i="63"/>
  <c r="O151" i="63"/>
  <c r="N151" i="63"/>
  <c r="O114" i="63"/>
  <c r="O96" i="63"/>
  <c r="O254" i="63"/>
  <c r="O170" i="63"/>
  <c r="O22" i="63"/>
  <c r="O306" i="63"/>
  <c r="O7" i="63"/>
  <c r="O315" i="63"/>
  <c r="N315" i="63"/>
  <c r="O252" i="63"/>
  <c r="O196" i="63"/>
  <c r="N196" i="63"/>
  <c r="O198" i="63"/>
  <c r="O328" i="63"/>
  <c r="O296" i="63"/>
  <c r="N209" i="63"/>
  <c r="O209" i="63"/>
  <c r="O63" i="63"/>
  <c r="O329" i="63"/>
  <c r="O14" i="63"/>
  <c r="O206" i="63"/>
  <c r="O99" i="63"/>
  <c r="O246" i="63"/>
  <c r="O172" i="63"/>
  <c r="O93" i="63"/>
  <c r="O302" i="63"/>
  <c r="O66" i="63"/>
  <c r="O12" i="63"/>
  <c r="O23" i="63"/>
  <c r="O293" i="63"/>
  <c r="O92" i="63"/>
  <c r="O106" i="63"/>
  <c r="O213" i="63"/>
  <c r="O193" i="63"/>
  <c r="O344" i="63"/>
  <c r="O168" i="63"/>
  <c r="O343" i="63"/>
  <c r="O225" i="63"/>
  <c r="O128" i="63"/>
  <c r="N128" i="63"/>
  <c r="O235" i="63"/>
  <c r="O325" i="63"/>
  <c r="O101" i="63"/>
  <c r="O141" i="63"/>
  <c r="O309" i="63"/>
  <c r="O317" i="63"/>
  <c r="O11" i="63"/>
  <c r="O67" i="63"/>
  <c r="O77" i="63"/>
  <c r="O143" i="63"/>
  <c r="O311" i="63"/>
  <c r="O157" i="63"/>
  <c r="O258" i="63"/>
  <c r="O215" i="63"/>
  <c r="O87" i="63"/>
  <c r="O69" i="63"/>
  <c r="O179" i="63"/>
  <c r="O169" i="63"/>
  <c r="O49" i="63"/>
  <c r="O165" i="63"/>
  <c r="O152" i="63"/>
  <c r="O70" i="63"/>
  <c r="N70" i="63"/>
  <c r="O10" i="63"/>
  <c r="O281" i="63"/>
  <c r="O205" i="63"/>
  <c r="O301" i="63"/>
  <c r="O117" i="63"/>
  <c r="O4" i="63"/>
  <c r="N4" i="63"/>
  <c r="O310" i="63"/>
  <c r="O16" i="63"/>
  <c r="O15" i="63"/>
  <c r="N341" i="63"/>
  <c r="N3" i="63"/>
  <c r="N229" i="63"/>
  <c r="N49" i="63"/>
  <c r="N235" i="63"/>
  <c r="N253" i="63"/>
  <c r="N63" i="63"/>
  <c r="N144" i="63"/>
  <c r="N306" i="63"/>
  <c r="N198" i="63"/>
  <c r="N169" i="63"/>
  <c r="N215" i="63"/>
  <c r="L39" i="63"/>
  <c r="L343" i="63"/>
  <c r="L63" i="63"/>
  <c r="K121" i="63"/>
  <c r="L231" i="63"/>
  <c r="K9" i="64"/>
  <c r="L31" i="64"/>
  <c r="L35" i="64"/>
  <c r="K33" i="63"/>
  <c r="K47" i="63"/>
  <c r="L193" i="63"/>
  <c r="K19" i="73"/>
  <c r="K74" i="64"/>
  <c r="L123" i="64"/>
  <c r="K250" i="63"/>
  <c r="L169" i="63"/>
  <c r="L70" i="64"/>
  <c r="K16" i="63"/>
  <c r="L336" i="63"/>
  <c r="K270" i="63"/>
  <c r="K321" i="63"/>
  <c r="K42" i="64"/>
  <c r="L141" i="64"/>
  <c r="L293" i="63"/>
  <c r="K12" i="62"/>
  <c r="L165" i="63"/>
  <c r="K82" i="64"/>
  <c r="K64" i="63"/>
  <c r="L63" i="64"/>
  <c r="K119" i="64"/>
  <c r="L319" i="63"/>
  <c r="K60" i="64"/>
  <c r="K330" i="63"/>
  <c r="L98" i="64"/>
  <c r="L275" i="63"/>
  <c r="K184" i="63"/>
  <c r="K117" i="63"/>
  <c r="L177" i="64"/>
  <c r="K10" i="62"/>
  <c r="K233" i="63"/>
  <c r="K141" i="63"/>
  <c r="L118" i="64"/>
  <c r="L334" i="63"/>
  <c r="L169" i="64"/>
  <c r="L51" i="64"/>
  <c r="K183" i="63"/>
  <c r="K199" i="63"/>
  <c r="K103" i="64"/>
  <c r="K165" i="64"/>
  <c r="L105" i="64"/>
  <c r="K7" i="63"/>
  <c r="K116" i="64"/>
  <c r="K152" i="63"/>
  <c r="K71" i="64"/>
  <c r="K342" i="63"/>
  <c r="L30" i="64"/>
  <c r="L240" i="63"/>
  <c r="K79" i="64"/>
  <c r="L7" i="62"/>
  <c r="L166" i="64"/>
  <c r="K336" i="63"/>
  <c r="K53" i="63"/>
  <c r="K101" i="64"/>
  <c r="K256" i="63"/>
  <c r="L20" i="64"/>
  <c r="K232" i="63"/>
  <c r="N189" i="63"/>
  <c r="N342" i="63"/>
  <c r="N220" i="63"/>
  <c r="N167" i="63"/>
  <c r="N233" i="63"/>
  <c r="N308" i="63"/>
  <c r="N234" i="63"/>
  <c r="N179" i="63"/>
  <c r="N139" i="63"/>
  <c r="N16" i="63"/>
  <c r="N108" i="63"/>
  <c r="O207" i="63"/>
  <c r="N207" i="63"/>
  <c r="O34" i="63"/>
  <c r="O184" i="63"/>
  <c r="N40" i="63"/>
  <c r="O40" i="63"/>
  <c r="O59" i="63"/>
  <c r="O148" i="63"/>
  <c r="N148" i="63"/>
  <c r="O236" i="63"/>
  <c r="O154" i="63"/>
  <c r="O257" i="63"/>
  <c r="O323" i="63"/>
  <c r="O45" i="63"/>
  <c r="O273" i="63"/>
  <c r="N330" i="63"/>
  <c r="O330" i="63"/>
  <c r="O42" i="63"/>
  <c r="N42" i="63"/>
  <c r="O248" i="63"/>
  <c r="N222" i="63"/>
  <c r="O222" i="63"/>
  <c r="N200" i="63"/>
  <c r="O200" i="63"/>
  <c r="O243" i="63"/>
  <c r="N243" i="63"/>
  <c r="O164" i="63"/>
  <c r="N164" i="63"/>
  <c r="O109" i="63"/>
  <c r="O88" i="63"/>
  <c r="N88" i="63"/>
  <c r="O160" i="63"/>
  <c r="O89" i="63"/>
  <c r="O304" i="63"/>
  <c r="O274" i="63"/>
  <c r="N274" i="63"/>
  <c r="O162" i="63"/>
  <c r="O98" i="63"/>
  <c r="O318" i="63"/>
  <c r="O316" i="63"/>
  <c r="O284" i="63"/>
  <c r="O226" i="63"/>
  <c r="O292" i="63"/>
  <c r="O299" i="63"/>
  <c r="O250" i="63"/>
  <c r="O29" i="63"/>
  <c r="O232" i="63"/>
  <c r="O228" i="63"/>
  <c r="N228" i="63"/>
  <c r="O211" i="63"/>
  <c r="N211" i="63"/>
  <c r="O212" i="63"/>
  <c r="O275" i="63"/>
  <c r="O28" i="63"/>
  <c r="O214" i="63"/>
  <c r="O130" i="63"/>
  <c r="O118" i="63"/>
  <c r="N118" i="63"/>
  <c r="O261" i="63"/>
  <c r="O231" i="63"/>
  <c r="O51" i="63"/>
  <c r="O263" i="63"/>
  <c r="O267" i="63"/>
  <c r="O350" i="63"/>
  <c r="O163" i="63"/>
  <c r="O134" i="63"/>
  <c r="O347" i="63"/>
  <c r="O30" i="63"/>
  <c r="O137" i="63"/>
  <c r="O241" i="63"/>
  <c r="O115" i="63"/>
  <c r="O288" i="63"/>
  <c r="O48" i="63"/>
  <c r="N48" i="63"/>
  <c r="O25" i="63"/>
  <c r="N25" i="63"/>
  <c r="O54" i="63"/>
  <c r="O129" i="63"/>
  <c r="N129" i="63"/>
  <c r="O272" i="63"/>
  <c r="O133" i="63"/>
  <c r="O285" i="63"/>
  <c r="O46" i="63"/>
  <c r="O131" i="63"/>
  <c r="O239" i="63"/>
  <c r="O103" i="63"/>
  <c r="O125" i="63"/>
  <c r="O158" i="63"/>
  <c r="O95" i="63"/>
  <c r="O314" i="63"/>
  <c r="N314" i="63"/>
  <c r="O287" i="63"/>
  <c r="O91" i="63"/>
  <c r="O55" i="63"/>
  <c r="O224" i="63"/>
  <c r="O227" i="63"/>
  <c r="O79" i="63"/>
  <c r="O5" i="63"/>
  <c r="O260" i="63"/>
  <c r="O145" i="63"/>
  <c r="O37" i="63"/>
  <c r="O60" i="63"/>
  <c r="O68" i="63"/>
  <c r="O155" i="63"/>
  <c r="O174" i="63"/>
  <c r="O150" i="63"/>
  <c r="N119" i="63"/>
  <c r="N61" i="63"/>
  <c r="N14" i="63"/>
  <c r="N316" i="63"/>
  <c r="N23" i="63"/>
  <c r="N7" i="63"/>
  <c r="N311" i="63"/>
  <c r="N161" i="63"/>
  <c r="N30" i="63"/>
  <c r="N124" i="63"/>
  <c r="N293" i="63"/>
  <c r="N160" i="63"/>
  <c r="K95" i="64"/>
  <c r="L23" i="65"/>
  <c r="K331" i="63"/>
  <c r="K271" i="63"/>
  <c r="L236" i="63"/>
  <c r="K226" i="63"/>
  <c r="K158" i="63"/>
  <c r="K210" i="63"/>
  <c r="L25" i="64"/>
  <c r="K175" i="64"/>
  <c r="K88" i="64"/>
  <c r="K159" i="63"/>
  <c r="L290" i="63"/>
  <c r="K313" i="63"/>
  <c r="L267" i="63"/>
  <c r="L27" i="63"/>
  <c r="K121" i="64"/>
  <c r="K161" i="64"/>
  <c r="K28" i="63"/>
  <c r="L160" i="64"/>
  <c r="L315" i="63"/>
  <c r="K282" i="63"/>
  <c r="K154" i="63"/>
  <c r="L179" i="64"/>
  <c r="L288" i="63"/>
  <c r="L91" i="64"/>
  <c r="K73" i="63"/>
  <c r="K55" i="63"/>
  <c r="K35" i="64"/>
  <c r="K118" i="63"/>
  <c r="L212" i="63"/>
  <c r="K46" i="64"/>
  <c r="L15" i="73"/>
  <c r="K246" i="63"/>
  <c r="K332" i="63"/>
  <c r="K156" i="64"/>
  <c r="L142" i="64"/>
  <c r="L168" i="63"/>
  <c r="L42" i="64"/>
  <c r="K41" i="63"/>
  <c r="L13" i="62"/>
  <c r="K280" i="63"/>
  <c r="L245" i="63"/>
  <c r="L345" i="63"/>
  <c r="K18" i="64"/>
  <c r="L6" i="63"/>
  <c r="K258" i="63"/>
  <c r="L86" i="64"/>
  <c r="K303" i="63"/>
  <c r="L17" i="63"/>
  <c r="K196" i="64"/>
  <c r="L8" i="64"/>
  <c r="K301" i="63"/>
  <c r="K171" i="64"/>
  <c r="K207" i="63"/>
  <c r="K43" i="63"/>
  <c r="L128" i="63"/>
  <c r="K220" i="63"/>
  <c r="K238" i="63"/>
  <c r="K22" i="63"/>
  <c r="L330" i="63"/>
  <c r="K174" i="63"/>
  <c r="L214" i="63"/>
  <c r="L69" i="63"/>
  <c r="K125" i="63"/>
  <c r="L111" i="63"/>
  <c r="K294" i="63"/>
  <c r="L120" i="63"/>
  <c r="K215" i="63"/>
  <c r="K8" i="73"/>
  <c r="K199" i="64"/>
  <c r="L20" i="73"/>
  <c r="N93" i="63"/>
  <c r="N69" i="63"/>
  <c r="N227" i="63"/>
  <c r="N97" i="63"/>
  <c r="N87" i="63"/>
  <c r="N332" i="63"/>
  <c r="N270" i="63"/>
  <c r="N267" i="63"/>
  <c r="N91" i="63"/>
  <c r="N201" i="63"/>
  <c r="N95" i="63"/>
  <c r="O31" i="63"/>
  <c r="O276" i="63"/>
  <c r="O84" i="63"/>
  <c r="N84" i="63"/>
  <c r="O237" i="63"/>
  <c r="O282" i="63"/>
  <c r="N282" i="63"/>
  <c r="O268" i="63"/>
  <c r="O183" i="63"/>
  <c r="O8" i="63"/>
  <c r="O298" i="63"/>
  <c r="O307" i="63"/>
  <c r="O247" i="63"/>
  <c r="O280" i="63"/>
  <c r="O166" i="63"/>
  <c r="O113" i="63"/>
  <c r="O52" i="63"/>
  <c r="O43" i="63"/>
  <c r="O262" i="63"/>
  <c r="N159" i="63"/>
  <c r="O159" i="63"/>
  <c r="N312" i="63"/>
  <c r="O312" i="63"/>
  <c r="N6" i="63"/>
  <c r="O6" i="63"/>
  <c r="O334" i="63"/>
  <c r="O27" i="63"/>
  <c r="O216" i="63"/>
  <c r="O245" i="63"/>
  <c r="O255" i="63"/>
  <c r="O336" i="63"/>
  <c r="O223" i="63"/>
  <c r="O100" i="63"/>
  <c r="O24" i="63"/>
  <c r="O107" i="63"/>
  <c r="O244" i="63"/>
  <c r="O210" i="63"/>
  <c r="N210" i="63"/>
  <c r="O81" i="63"/>
  <c r="O197" i="63"/>
  <c r="O80" i="63"/>
  <c r="O26" i="63"/>
  <c r="O13" i="63"/>
  <c r="O175" i="63"/>
  <c r="O259" i="63"/>
  <c r="O335" i="63"/>
  <c r="O218" i="63"/>
  <c r="O339" i="63"/>
  <c r="O44" i="63"/>
  <c r="O38" i="63"/>
  <c r="O294" i="63"/>
  <c r="N294" i="63"/>
  <c r="O153" i="63"/>
  <c r="O138" i="63"/>
  <c r="N57" i="63"/>
  <c r="O57" i="63"/>
  <c r="O303" i="63"/>
  <c r="O56" i="63"/>
  <c r="O127" i="63"/>
  <c r="O199" i="63"/>
  <c r="O35" i="63"/>
  <c r="O83" i="63"/>
  <c r="O74" i="63"/>
  <c r="O295" i="63"/>
  <c r="O349" i="63"/>
  <c r="O126" i="63"/>
  <c r="O17" i="63"/>
  <c r="O116" i="63"/>
  <c r="N116" i="63"/>
  <c r="O32" i="63"/>
  <c r="O75" i="63"/>
  <c r="O182" i="63"/>
  <c r="O289" i="63"/>
  <c r="O173" i="63"/>
  <c r="O105" i="63"/>
  <c r="O346" i="63"/>
  <c r="O265" i="63"/>
  <c r="O319" i="63"/>
  <c r="O186" i="63"/>
  <c r="O86" i="63"/>
  <c r="O204" i="63"/>
  <c r="O135" i="63"/>
  <c r="N135" i="63"/>
  <c r="O20" i="63"/>
  <c r="O283" i="63"/>
  <c r="O324" i="63"/>
  <c r="O58" i="63"/>
  <c r="O90" i="63"/>
  <c r="O149" i="63"/>
  <c r="O110" i="63"/>
  <c r="O221" i="63"/>
  <c r="O121" i="63"/>
  <c r="O111" i="63"/>
  <c r="O345" i="63"/>
  <c r="O21" i="63"/>
  <c r="O73" i="63"/>
  <c r="O188" i="63"/>
  <c r="N8" i="63"/>
  <c r="N75" i="63"/>
  <c r="N317" i="63"/>
  <c r="N172" i="63"/>
  <c r="N313" i="63"/>
  <c r="N13" i="63"/>
  <c r="N191" i="63"/>
  <c r="N262" i="63"/>
  <c r="N149" i="63"/>
  <c r="N126" i="63"/>
  <c r="N346" i="63"/>
  <c r="N98" i="63"/>
  <c r="N297" i="63"/>
  <c r="N60" i="63"/>
  <c r="N214" i="63"/>
  <c r="N18" i="63"/>
  <c r="N218" i="63"/>
  <c r="N168" i="63"/>
  <c r="N232" i="63"/>
  <c r="N338" i="63"/>
  <c r="N41" i="63"/>
  <c r="L35" i="63"/>
  <c r="L23" i="64"/>
  <c r="K304" i="63"/>
  <c r="K194" i="64"/>
  <c r="L6" i="73"/>
  <c r="K134" i="63"/>
  <c r="K90" i="64"/>
  <c r="L241" i="63"/>
  <c r="K19" i="64"/>
  <c r="L49" i="64"/>
  <c r="K324" i="63"/>
  <c r="K68" i="64"/>
  <c r="L29" i="63"/>
  <c r="L80" i="63"/>
  <c r="L7" i="73"/>
  <c r="K143" i="64"/>
  <c r="L277" i="63"/>
  <c r="L196" i="64"/>
  <c r="L85" i="64"/>
  <c r="K14" i="63"/>
  <c r="L274" i="63"/>
  <c r="L180" i="64"/>
  <c r="K50" i="63"/>
  <c r="L287" i="63"/>
  <c r="K91" i="64"/>
  <c r="K148" i="64"/>
  <c r="K316" i="63"/>
  <c r="L71" i="63"/>
  <c r="L198" i="63"/>
  <c r="K15" i="64"/>
  <c r="L147" i="63"/>
  <c r="K49" i="63"/>
  <c r="K151" i="63"/>
  <c r="L217" i="63"/>
  <c r="L155" i="64"/>
  <c r="L204" i="63"/>
  <c r="K59" i="64"/>
  <c r="L101" i="63"/>
  <c r="K186" i="64"/>
  <c r="K75" i="63"/>
  <c r="L175" i="64"/>
  <c r="K14" i="64"/>
  <c r="L197" i="63"/>
  <c r="L46" i="64"/>
  <c r="L45" i="63"/>
  <c r="L55" i="64"/>
  <c r="K159" i="64"/>
  <c r="L176" i="64"/>
  <c r="L125" i="63"/>
  <c r="L4" i="62"/>
  <c r="K243" i="63"/>
  <c r="K63" i="63"/>
  <c r="L130" i="64"/>
  <c r="K41" i="64"/>
  <c r="K219" i="63"/>
  <c r="L311" i="63"/>
  <c r="K244" i="63"/>
  <c r="K273" i="63"/>
  <c r="K122" i="63"/>
  <c r="L43" i="63"/>
  <c r="L219" i="63"/>
  <c r="K23" i="65"/>
  <c r="K135" i="64"/>
  <c r="K340" i="63"/>
  <c r="K120" i="63"/>
  <c r="L87" i="63"/>
  <c r="K61" i="64"/>
  <c r="L4" i="64"/>
  <c r="L143" i="63"/>
  <c r="K37" i="63"/>
  <c r="K174" i="64"/>
  <c r="K139" i="63"/>
  <c r="L161" i="64"/>
  <c r="L46" i="63"/>
  <c r="K156" i="63"/>
  <c r="K9" i="62"/>
  <c r="N35" i="63"/>
  <c r="N240" i="63"/>
  <c r="N245" i="63"/>
  <c r="N226" i="63"/>
  <c r="N284" i="63"/>
  <c r="N271" i="63"/>
  <c r="N82" i="63"/>
  <c r="N256" i="63"/>
  <c r="N130" i="63"/>
  <c r="N187" i="63"/>
  <c r="N224" i="63"/>
  <c r="N33" i="63"/>
  <c r="N152" i="63"/>
  <c r="N350" i="63"/>
  <c r="N276" i="63"/>
  <c r="N12" i="63"/>
  <c r="N261" i="63"/>
  <c r="N247" i="63"/>
  <c r="N74" i="63"/>
  <c r="S77" i="61" l="1"/>
  <c r="S191" i="61"/>
  <c r="S213" i="63"/>
  <c r="S259" i="61"/>
  <c r="S209" i="63"/>
  <c r="S39" i="60"/>
  <c r="S66" i="60"/>
  <c r="S34" i="61"/>
  <c r="S277" i="61"/>
  <c r="S106" i="64"/>
  <c r="S338" i="61"/>
  <c r="S54" i="63"/>
  <c r="S34" i="65"/>
  <c r="S307" i="61"/>
  <c r="S152" i="61"/>
  <c r="L107" i="61"/>
  <c r="L110" i="61"/>
  <c r="L108" i="61"/>
  <c r="S108" i="61" s="1"/>
  <c r="S14" i="60"/>
  <c r="S72" i="60"/>
  <c r="S76" i="64"/>
  <c r="S56" i="60"/>
  <c r="S216" i="61"/>
  <c r="S6" i="61"/>
  <c r="S46" i="60"/>
  <c r="S100" i="63"/>
  <c r="S262" i="63"/>
  <c r="S67" i="63"/>
  <c r="S60" i="60"/>
  <c r="S40" i="63"/>
  <c r="S146" i="61"/>
  <c r="S98" i="63"/>
  <c r="S140" i="64"/>
  <c r="S246" i="61"/>
  <c r="S234" i="61"/>
  <c r="S201" i="63"/>
  <c r="S23" i="60"/>
  <c r="S188" i="64"/>
  <c r="S255" i="61"/>
  <c r="S99" i="63"/>
  <c r="S42" i="60"/>
  <c r="S333" i="63"/>
  <c r="S80" i="61"/>
  <c r="S144" i="61"/>
  <c r="S44" i="60"/>
  <c r="S234" i="63"/>
  <c r="S63" i="64"/>
  <c r="S167" i="64"/>
  <c r="S237" i="63"/>
  <c r="S253" i="63"/>
  <c r="S225" i="63"/>
  <c r="S218" i="61"/>
  <c r="S17" i="73"/>
  <c r="S38" i="65"/>
  <c r="S4" i="73"/>
  <c r="S175" i="63"/>
  <c r="S93" i="64"/>
  <c r="S322" i="63"/>
  <c r="S101" i="61"/>
  <c r="S139" i="61"/>
  <c r="S219" i="61"/>
  <c r="S345" i="61"/>
  <c r="S31" i="63"/>
  <c r="S97" i="64"/>
  <c r="S172" i="64"/>
  <c r="S312" i="61"/>
  <c r="S140" i="61"/>
  <c r="S13" i="64"/>
  <c r="S141" i="61"/>
  <c r="S200" i="61"/>
  <c r="S123" i="63"/>
  <c r="S122" i="61"/>
  <c r="S67" i="61"/>
  <c r="S336" i="61"/>
  <c r="S26" i="61"/>
  <c r="S84" i="63"/>
  <c r="S181" i="61"/>
  <c r="S247" i="63"/>
  <c r="S70" i="63"/>
  <c r="S35" i="61"/>
  <c r="S293" i="61"/>
  <c r="S161" i="61"/>
  <c r="S203" i="63"/>
  <c r="S225" i="61"/>
  <c r="S11" i="64"/>
  <c r="S258" i="61"/>
  <c r="S150" i="61"/>
  <c r="S145" i="63"/>
  <c r="S222" i="63"/>
  <c r="S36" i="64"/>
  <c r="S124" i="64"/>
  <c r="S92" i="61"/>
  <c r="S242" i="61"/>
  <c r="S174" i="61"/>
  <c r="S251" i="61"/>
  <c r="S310" i="61"/>
  <c r="S301" i="61"/>
  <c r="S312" i="63"/>
  <c r="S13" i="65"/>
  <c r="S36" i="65"/>
  <c r="S148" i="61"/>
  <c r="S286" i="61"/>
  <c r="S260" i="61"/>
  <c r="S349" i="63"/>
  <c r="S226" i="61"/>
  <c r="S315" i="63"/>
  <c r="S118" i="64"/>
  <c r="S119" i="61"/>
  <c r="S58" i="63"/>
  <c r="S128" i="63"/>
  <c r="S194" i="61"/>
  <c r="S346" i="63"/>
  <c r="S85" i="61"/>
  <c r="S9" i="65"/>
  <c r="S248" i="61"/>
  <c r="S59" i="63"/>
  <c r="R307" i="61"/>
  <c r="S290" i="63"/>
  <c r="S231" i="63"/>
  <c r="S147" i="63"/>
  <c r="S44" i="64"/>
  <c r="K278" i="63"/>
  <c r="S278" i="63" s="1"/>
  <c r="BH61" i="20"/>
  <c r="S210" i="61"/>
  <c r="S10" i="73"/>
  <c r="S8" i="63"/>
  <c r="S64" i="64"/>
  <c r="S221" i="63"/>
  <c r="S38" i="63"/>
  <c r="S146" i="63"/>
  <c r="S137" i="64"/>
  <c r="S191" i="63"/>
  <c r="S111" i="61"/>
  <c r="S91" i="61"/>
  <c r="S284" i="63"/>
  <c r="S169" i="63"/>
  <c r="S135" i="63"/>
  <c r="S46" i="63"/>
  <c r="S146" i="64"/>
  <c r="S334" i="63"/>
  <c r="S56" i="61"/>
  <c r="S302" i="61"/>
  <c r="S52" i="64"/>
  <c r="S28" i="65"/>
  <c r="S78" i="63"/>
  <c r="S34" i="63"/>
  <c r="S135" i="61"/>
  <c r="S283" i="63"/>
  <c r="S53" i="64"/>
  <c r="S187" i="61"/>
  <c r="S78" i="61"/>
  <c r="S22" i="65"/>
  <c r="S109" i="63"/>
  <c r="S193" i="61"/>
  <c r="S26" i="63"/>
  <c r="S24" i="64"/>
  <c r="S160" i="63"/>
  <c r="S71" i="63"/>
  <c r="S165" i="61"/>
  <c r="S39" i="63"/>
  <c r="S46" i="65"/>
  <c r="R277" i="61"/>
  <c r="S41" i="61"/>
  <c r="S8" i="65"/>
  <c r="S298" i="63"/>
  <c r="S10" i="63"/>
  <c r="S213" i="61"/>
  <c r="S168" i="61"/>
  <c r="S116" i="61"/>
  <c r="S179" i="64"/>
  <c r="S74" i="63"/>
  <c r="S130" i="61"/>
  <c r="S186" i="63"/>
  <c r="S3" i="73"/>
  <c r="S289" i="61"/>
  <c r="S29" i="64"/>
  <c r="S45" i="65"/>
  <c r="S153" i="64"/>
  <c r="S7" i="64"/>
  <c r="S157" i="63"/>
  <c r="S86" i="64"/>
  <c r="S100" i="64"/>
  <c r="S335" i="63"/>
  <c r="S21" i="61"/>
  <c r="S18" i="61"/>
  <c r="S14" i="62"/>
  <c r="S20" i="65"/>
  <c r="S43" i="64"/>
  <c r="R140" i="64"/>
  <c r="S32" i="64"/>
  <c r="S161" i="63"/>
  <c r="S326" i="63"/>
  <c r="S72" i="63"/>
  <c r="S95" i="63"/>
  <c r="R74" i="63"/>
  <c r="R111" i="61"/>
  <c r="S165" i="63"/>
  <c r="R226" i="61"/>
  <c r="S84" i="61"/>
  <c r="S131" i="64"/>
  <c r="S13" i="73"/>
  <c r="S14" i="65"/>
  <c r="S265" i="63"/>
  <c r="S286" i="63"/>
  <c r="S344" i="63"/>
  <c r="S75" i="64"/>
  <c r="S230" i="63"/>
  <c r="S6" i="64"/>
  <c r="S299" i="63"/>
  <c r="S115" i="64"/>
  <c r="S54" i="64"/>
  <c r="S317" i="61"/>
  <c r="S39" i="64"/>
  <c r="S278" i="61"/>
  <c r="S47" i="64"/>
  <c r="S339" i="61"/>
  <c r="S144" i="63"/>
  <c r="S334" i="61"/>
  <c r="S152" i="64"/>
  <c r="S162" i="63"/>
  <c r="S311" i="61"/>
  <c r="S26" i="65"/>
  <c r="S114" i="61"/>
  <c r="S142" i="64"/>
  <c r="S345" i="63"/>
  <c r="S155" i="63"/>
  <c r="S102" i="63"/>
  <c r="S54" i="61"/>
  <c r="S223" i="63"/>
  <c r="S350" i="61"/>
  <c r="S37" i="64"/>
  <c r="S320" i="61"/>
  <c r="S342" i="61"/>
  <c r="S113" i="64"/>
  <c r="S71" i="61"/>
  <c r="S211" i="61"/>
  <c r="S10" i="61"/>
  <c r="S113" i="61"/>
  <c r="S187" i="63"/>
  <c r="S25" i="65"/>
  <c r="S327" i="61"/>
  <c r="S124" i="63"/>
  <c r="S25" i="63"/>
  <c r="S117" i="64"/>
  <c r="S5" i="61"/>
  <c r="S134" i="61"/>
  <c r="S66" i="61"/>
  <c r="S16" i="64"/>
  <c r="S143" i="63"/>
  <c r="S130" i="64"/>
  <c r="S158" i="61"/>
  <c r="S27" i="63"/>
  <c r="S105" i="64"/>
  <c r="S177" i="64"/>
  <c r="R113" i="64"/>
  <c r="R59" i="63"/>
  <c r="R70" i="63"/>
  <c r="S46" i="61"/>
  <c r="R6" i="61"/>
  <c r="S12" i="65"/>
  <c r="R16" i="64"/>
  <c r="S140" i="63"/>
  <c r="S325" i="63"/>
  <c r="R25" i="63"/>
  <c r="R298" i="61"/>
  <c r="S298" i="61"/>
  <c r="S164" i="61"/>
  <c r="R164" i="61"/>
  <c r="S216" i="63"/>
  <c r="R216" i="63"/>
  <c r="S318" i="61"/>
  <c r="R318" i="61"/>
  <c r="S309" i="61"/>
  <c r="R309" i="61"/>
  <c r="S48" i="61"/>
  <c r="R48" i="61"/>
  <c r="S310" i="63"/>
  <c r="R310" i="63"/>
  <c r="S185" i="63"/>
  <c r="R185" i="63"/>
  <c r="S326" i="61"/>
  <c r="R326" i="61"/>
  <c r="R270" i="61"/>
  <c r="S270" i="61"/>
  <c r="S173" i="64"/>
  <c r="R173" i="64"/>
  <c r="S132" i="64"/>
  <c r="R132" i="64"/>
  <c r="S57" i="61"/>
  <c r="R57" i="61"/>
  <c r="S324" i="61"/>
  <c r="R324" i="61"/>
  <c r="S29" i="65"/>
  <c r="S94" i="61"/>
  <c r="S59" i="61"/>
  <c r="R56" i="64"/>
  <c r="S56" i="64"/>
  <c r="R197" i="64"/>
  <c r="S197" i="64"/>
  <c r="R239" i="61"/>
  <c r="S239" i="61"/>
  <c r="R206" i="61"/>
  <c r="S206" i="61"/>
  <c r="S98" i="61"/>
  <c r="R98" i="61"/>
  <c r="R49" i="61"/>
  <c r="S49" i="61"/>
  <c r="R302" i="63"/>
  <c r="S302" i="63"/>
  <c r="S173" i="63"/>
  <c r="R173" i="63"/>
  <c r="R204" i="61"/>
  <c r="S204" i="61"/>
  <c r="R29" i="65"/>
  <c r="R322" i="63"/>
  <c r="S30" i="65"/>
  <c r="S308" i="63"/>
  <c r="S50" i="64"/>
  <c r="R40" i="63"/>
  <c r="R76" i="64"/>
  <c r="R283" i="63"/>
  <c r="R333" i="63"/>
  <c r="R108" i="61"/>
  <c r="R305" i="61"/>
  <c r="S305" i="61"/>
  <c r="R177" i="63"/>
  <c r="S177" i="63"/>
  <c r="S36" i="63"/>
  <c r="R36" i="63"/>
  <c r="R206" i="63"/>
  <c r="S206" i="63"/>
  <c r="R82" i="61"/>
  <c r="S82" i="61"/>
  <c r="R56" i="63"/>
  <c r="S56" i="63"/>
  <c r="S60" i="61"/>
  <c r="R60" i="61"/>
  <c r="S237" i="61"/>
  <c r="S254" i="63"/>
  <c r="R153" i="64"/>
  <c r="R109" i="63"/>
  <c r="R259" i="61"/>
  <c r="R175" i="63"/>
  <c r="S42" i="65"/>
  <c r="R102" i="63"/>
  <c r="S303" i="61"/>
  <c r="S37" i="65"/>
  <c r="S217" i="63"/>
  <c r="R187" i="63"/>
  <c r="S3" i="63"/>
  <c r="S123" i="61"/>
  <c r="S297" i="63"/>
  <c r="S29" i="61"/>
  <c r="S256" i="61"/>
  <c r="S323" i="61"/>
  <c r="S24" i="60"/>
  <c r="S145" i="61"/>
  <c r="S198" i="61"/>
  <c r="S238" i="61"/>
  <c r="S331" i="61"/>
  <c r="S40" i="64"/>
  <c r="S191" i="64"/>
  <c r="S321" i="61"/>
  <c r="S335" i="61"/>
  <c r="S11" i="63"/>
  <c r="S203" i="61"/>
  <c r="S72" i="64"/>
  <c r="S252" i="61"/>
  <c r="S128" i="61"/>
  <c r="S115" i="63"/>
  <c r="S57" i="63"/>
  <c r="S9" i="61"/>
  <c r="S279" i="63"/>
  <c r="R327" i="61"/>
  <c r="S25" i="64"/>
  <c r="S30" i="64"/>
  <c r="S233" i="61"/>
  <c r="S192" i="64"/>
  <c r="S84" i="64"/>
  <c r="S10" i="60"/>
  <c r="S172" i="63"/>
  <c r="S343" i="61"/>
  <c r="S136" i="61"/>
  <c r="S179" i="61"/>
  <c r="S97" i="61"/>
  <c r="S190" i="61"/>
  <c r="S195" i="64"/>
  <c r="S21" i="64"/>
  <c r="S96" i="61"/>
  <c r="S231" i="61"/>
  <c r="S20" i="61"/>
  <c r="S205" i="61"/>
  <c r="S249" i="61"/>
  <c r="S271" i="61"/>
  <c r="S145" i="64"/>
  <c r="S260" i="63"/>
  <c r="S189" i="61"/>
  <c r="S325" i="61"/>
  <c r="S17" i="65"/>
  <c r="S143" i="61"/>
  <c r="S214" i="61"/>
  <c r="S24" i="65"/>
  <c r="S163" i="61"/>
  <c r="S212" i="61"/>
  <c r="S254" i="61"/>
  <c r="S154" i="61"/>
  <c r="S83" i="63"/>
  <c r="S23" i="61"/>
  <c r="S45" i="64"/>
  <c r="S133" i="64"/>
  <c r="S136" i="64"/>
  <c r="S38" i="64"/>
  <c r="S180" i="61"/>
  <c r="S279" i="61"/>
  <c r="S137" i="61"/>
  <c r="S14" i="73"/>
  <c r="S16" i="61"/>
  <c r="S17" i="61"/>
  <c r="S48" i="63"/>
  <c r="S346" i="61"/>
  <c r="S185" i="64"/>
  <c r="R279" i="63"/>
  <c r="S7" i="62"/>
  <c r="R146" i="61"/>
  <c r="S318" i="63"/>
  <c r="S317" i="63"/>
  <c r="S153" i="63"/>
  <c r="S192" i="63"/>
  <c r="S149" i="64"/>
  <c r="R14" i="73"/>
  <c r="R17" i="61"/>
  <c r="S65" i="61"/>
  <c r="R38" i="64"/>
  <c r="S267" i="61"/>
  <c r="S55" i="61"/>
  <c r="R180" i="61"/>
  <c r="R34" i="61"/>
  <c r="R200" i="61"/>
  <c r="R57" i="63"/>
  <c r="S43" i="60"/>
  <c r="S76" i="63"/>
  <c r="S169" i="61"/>
  <c r="S184" i="61"/>
  <c r="S25" i="60"/>
  <c r="S32" i="65"/>
  <c r="S295" i="61"/>
  <c r="S16" i="73"/>
  <c r="S87" i="64"/>
  <c r="S164" i="64"/>
  <c r="S201" i="61"/>
  <c r="R13" i="64"/>
  <c r="S299" i="61"/>
  <c r="S221" i="61"/>
  <c r="S38" i="61"/>
  <c r="S70" i="61"/>
  <c r="S337" i="61"/>
  <c r="S103" i="63"/>
  <c r="S281" i="61"/>
  <c r="S83" i="61"/>
  <c r="S315" i="61"/>
  <c r="S253" i="61"/>
  <c r="S14" i="61"/>
  <c r="S111" i="64"/>
  <c r="S53" i="61"/>
  <c r="R284" i="63"/>
  <c r="S297" i="61"/>
  <c r="S348" i="61"/>
  <c r="S309" i="63"/>
  <c r="S75" i="61"/>
  <c r="S167" i="61"/>
  <c r="S337" i="63"/>
  <c r="S44" i="63"/>
  <c r="S11" i="73"/>
  <c r="R254" i="61"/>
  <c r="S266" i="61"/>
  <c r="S129" i="63"/>
  <c r="R281" i="61"/>
  <c r="R23" i="61"/>
  <c r="R29" i="61"/>
  <c r="S69" i="63"/>
  <c r="S120" i="61"/>
  <c r="S40" i="61"/>
  <c r="S7" i="61"/>
  <c r="R256" i="61"/>
  <c r="R295" i="61"/>
  <c r="S209" i="61"/>
  <c r="R311" i="61"/>
  <c r="R25" i="61"/>
  <c r="R41" i="61"/>
  <c r="S43" i="65"/>
  <c r="S92" i="63"/>
  <c r="S57" i="64"/>
  <c r="S106" i="61"/>
  <c r="S62" i="61"/>
  <c r="S66" i="63"/>
  <c r="S66" i="64"/>
  <c r="S24" i="61"/>
  <c r="S21" i="63"/>
  <c r="R53" i="64"/>
  <c r="S175" i="61"/>
  <c r="S142" i="61"/>
  <c r="S131" i="61"/>
  <c r="S178" i="64"/>
  <c r="S300" i="61"/>
  <c r="R106" i="64"/>
  <c r="S18" i="65"/>
  <c r="R135" i="61"/>
  <c r="S223" i="61"/>
  <c r="R101" i="61"/>
  <c r="S235" i="61"/>
  <c r="S13" i="61"/>
  <c r="S133" i="61"/>
  <c r="S148" i="63"/>
  <c r="S104" i="64"/>
  <c r="S144" i="64"/>
  <c r="S13" i="63"/>
  <c r="S106" i="63"/>
  <c r="S125" i="64"/>
  <c r="S17" i="64"/>
  <c r="S73" i="64"/>
  <c r="S10" i="64"/>
  <c r="S320" i="63"/>
  <c r="S47" i="61"/>
  <c r="S11" i="61"/>
  <c r="S67" i="64"/>
  <c r="S81" i="63"/>
  <c r="S79" i="61"/>
  <c r="S239" i="63"/>
  <c r="S266" i="63"/>
  <c r="S27" i="61"/>
  <c r="S21" i="60"/>
  <c r="S287" i="61"/>
  <c r="S99" i="61"/>
  <c r="S284" i="61"/>
  <c r="S29" i="63"/>
  <c r="S35" i="63"/>
  <c r="S147" i="64"/>
  <c r="S224" i="63"/>
  <c r="R312" i="63"/>
  <c r="S208" i="61"/>
  <c r="S127" i="61"/>
  <c r="S15" i="73"/>
  <c r="R25" i="65"/>
  <c r="S208" i="63"/>
  <c r="R253" i="63"/>
  <c r="R139" i="61"/>
  <c r="S12" i="61"/>
  <c r="S103" i="61"/>
  <c r="S182" i="63"/>
  <c r="R211" i="61"/>
  <c r="S307" i="63"/>
  <c r="R137" i="64"/>
  <c r="R85" i="61"/>
  <c r="S69" i="60"/>
  <c r="S129" i="64"/>
  <c r="S4" i="61"/>
  <c r="S52" i="60"/>
  <c r="S202" i="61"/>
  <c r="S6" i="62"/>
  <c r="S229" i="61"/>
  <c r="S348" i="63"/>
  <c r="S61" i="63"/>
  <c r="S327" i="63"/>
  <c r="S112" i="63"/>
  <c r="S69" i="64"/>
  <c r="S94" i="63"/>
  <c r="S170" i="61"/>
  <c r="S193" i="63"/>
  <c r="S261" i="61"/>
  <c r="S18" i="63"/>
  <c r="R18" i="63"/>
  <c r="R32" i="65"/>
  <c r="S107" i="63"/>
  <c r="S98" i="64"/>
  <c r="S248" i="63"/>
  <c r="R241" i="61"/>
  <c r="S241" i="61"/>
  <c r="S180" i="64"/>
  <c r="S80" i="63"/>
  <c r="R59" i="61"/>
  <c r="R129" i="61"/>
  <c r="R216" i="61"/>
  <c r="R97" i="61"/>
  <c r="S3" i="64"/>
  <c r="R348" i="63"/>
  <c r="R344" i="63"/>
  <c r="R222" i="63"/>
  <c r="S276" i="63"/>
  <c r="S88" i="63"/>
  <c r="S77" i="64"/>
  <c r="S86" i="61"/>
  <c r="R217" i="61"/>
  <c r="S217" i="61"/>
  <c r="S91" i="63"/>
  <c r="S45" i="61"/>
  <c r="R45" i="61"/>
  <c r="S36" i="61"/>
  <c r="R70" i="64"/>
  <c r="S70" i="64"/>
  <c r="S162" i="61"/>
  <c r="R162" i="61"/>
  <c r="S102" i="61"/>
  <c r="S20" i="63"/>
  <c r="R12" i="64"/>
  <c r="S12" i="64"/>
  <c r="S292" i="63"/>
  <c r="S170" i="63"/>
  <c r="S288" i="63"/>
  <c r="S15" i="61"/>
  <c r="R15" i="61"/>
  <c r="S138" i="63"/>
  <c r="S114" i="64"/>
  <c r="R180" i="63"/>
  <c r="S180" i="63"/>
  <c r="S7" i="65"/>
  <c r="S159" i="61"/>
  <c r="S32" i="63"/>
  <c r="R39" i="61"/>
  <c r="S39" i="61"/>
  <c r="R137" i="63"/>
  <c r="S137" i="63"/>
  <c r="S267" i="63"/>
  <c r="S147" i="61"/>
  <c r="S85" i="63"/>
  <c r="R85" i="63"/>
  <c r="R257" i="61"/>
  <c r="S257" i="61"/>
  <c r="R51" i="61"/>
  <c r="S51" i="61"/>
  <c r="S73" i="61"/>
  <c r="S296" i="61"/>
  <c r="R296" i="61"/>
  <c r="R262" i="61"/>
  <c r="S262" i="61"/>
  <c r="R119" i="63"/>
  <c r="S119" i="63"/>
  <c r="S65" i="64"/>
  <c r="S170" i="64"/>
  <c r="S96" i="63"/>
  <c r="S218" i="63"/>
  <c r="R99" i="63"/>
  <c r="S232" i="61"/>
  <c r="S11" i="65"/>
  <c r="S338" i="63"/>
  <c r="R94" i="63"/>
  <c r="S205" i="63"/>
  <c r="S308" i="61"/>
  <c r="S6" i="65"/>
  <c r="R272" i="61"/>
  <c r="R343" i="61"/>
  <c r="R123" i="61"/>
  <c r="S3" i="65"/>
  <c r="S343" i="63"/>
  <c r="R337" i="63"/>
  <c r="S185" i="61"/>
  <c r="S99" i="64"/>
  <c r="R73" i="61"/>
  <c r="S163" i="64"/>
  <c r="S268" i="61"/>
  <c r="S341" i="61"/>
  <c r="S340" i="61"/>
  <c r="S61" i="61"/>
  <c r="S134" i="64"/>
  <c r="S8" i="62"/>
  <c r="S259" i="63"/>
  <c r="S33" i="65"/>
  <c r="S305" i="63"/>
  <c r="S126" i="61"/>
  <c r="S21" i="65"/>
  <c r="S172" i="61"/>
  <c r="S181" i="63"/>
  <c r="S200" i="64"/>
  <c r="S138" i="64"/>
  <c r="S89" i="63"/>
  <c r="S207" i="61"/>
  <c r="S96" i="64"/>
  <c r="S22" i="64"/>
  <c r="S109" i="64"/>
  <c r="S5" i="64"/>
  <c r="S42" i="63"/>
  <c r="S23" i="63"/>
  <c r="S240" i="61"/>
  <c r="S125" i="61"/>
  <c r="S15" i="65"/>
  <c r="S183" i="61"/>
  <c r="S194" i="63"/>
  <c r="S28" i="64"/>
  <c r="S192" i="61"/>
  <c r="S18" i="73"/>
  <c r="S153" i="61"/>
  <c r="S121" i="61"/>
  <c r="S177" i="61"/>
  <c r="S280" i="61"/>
  <c r="S229" i="63"/>
  <c r="S182" i="64"/>
  <c r="S32" i="61"/>
  <c r="S198" i="64"/>
  <c r="S269" i="61"/>
  <c r="S17" i="60"/>
  <c r="S188" i="63"/>
  <c r="S128" i="64"/>
  <c r="S154" i="64"/>
  <c r="S160" i="61"/>
  <c r="S282" i="61"/>
  <c r="S304" i="61"/>
  <c r="S158" i="64"/>
  <c r="S294" i="61"/>
  <c r="S72" i="61"/>
  <c r="S74" i="61"/>
  <c r="S196" i="61"/>
  <c r="S19" i="65"/>
  <c r="S190" i="63"/>
  <c r="S245" i="61"/>
  <c r="S39" i="65"/>
  <c r="R78" i="64"/>
  <c r="S78" i="64"/>
  <c r="S89" i="64"/>
  <c r="R89" i="64"/>
  <c r="S100" i="61"/>
  <c r="S189" i="63"/>
  <c r="R189" i="63"/>
  <c r="R291" i="63"/>
  <c r="S291" i="63"/>
  <c r="S63" i="61"/>
  <c r="R63" i="61"/>
  <c r="R193" i="64"/>
  <c r="S193" i="64"/>
  <c r="S162" i="64"/>
  <c r="R162" i="64"/>
  <c r="R44" i="65"/>
  <c r="S44" i="65"/>
  <c r="S33" i="61"/>
  <c r="R33" i="61"/>
  <c r="S244" i="61"/>
  <c r="R244" i="61"/>
  <c r="R68" i="63"/>
  <c r="S68" i="63"/>
  <c r="S163" i="63"/>
  <c r="S347" i="63"/>
  <c r="S329" i="61"/>
  <c r="S306" i="61"/>
  <c r="S341" i="63"/>
  <c r="R341" i="63"/>
  <c r="R196" i="63"/>
  <c r="S196" i="63"/>
  <c r="S16" i="65"/>
  <c r="R148" i="63"/>
  <c r="S157" i="61"/>
  <c r="S189" i="64"/>
  <c r="R91" i="63"/>
  <c r="R138" i="63"/>
  <c r="R225" i="63"/>
  <c r="S52" i="63"/>
  <c r="R13" i="61"/>
  <c r="S290" i="61"/>
  <c r="S264" i="61"/>
  <c r="R124" i="61"/>
  <c r="S124" i="61"/>
  <c r="R157" i="64"/>
  <c r="S157" i="64"/>
  <c r="R41" i="65"/>
  <c r="S41" i="65"/>
  <c r="S249" i="63"/>
  <c r="R249" i="63"/>
  <c r="S332" i="61"/>
  <c r="R95" i="61"/>
  <c r="S95" i="61"/>
  <c r="S22" i="61"/>
  <c r="R22" i="61"/>
  <c r="S127" i="64"/>
  <c r="S292" i="61"/>
  <c r="R292" i="61"/>
  <c r="S9" i="63"/>
  <c r="S247" i="61"/>
  <c r="R247" i="61"/>
  <c r="S118" i="61"/>
  <c r="R118" i="61"/>
  <c r="S178" i="61"/>
  <c r="R178" i="61"/>
  <c r="S197" i="61"/>
  <c r="S101" i="63"/>
  <c r="S277" i="63"/>
  <c r="S23" i="64"/>
  <c r="R162" i="63"/>
  <c r="S58" i="61"/>
  <c r="R292" i="63"/>
  <c r="R177" i="61"/>
  <c r="S149" i="61"/>
  <c r="S236" i="61"/>
  <c r="R27" i="61"/>
  <c r="S69" i="61"/>
  <c r="R141" i="61"/>
  <c r="R17" i="64"/>
  <c r="R252" i="61"/>
  <c r="R159" i="61"/>
  <c r="S179" i="63"/>
  <c r="R72" i="64"/>
  <c r="S319" i="61"/>
  <c r="R191" i="64"/>
  <c r="S263" i="63"/>
  <c r="S333" i="61"/>
  <c r="S199" i="61"/>
  <c r="S168" i="63"/>
  <c r="S212" i="63"/>
  <c r="R347" i="63"/>
  <c r="R13" i="63"/>
  <c r="R114" i="64"/>
  <c r="R194" i="63"/>
  <c r="S181" i="64"/>
  <c r="R121" i="61"/>
  <c r="S114" i="63"/>
  <c r="R266" i="63"/>
  <c r="R125" i="61"/>
  <c r="R239" i="63"/>
  <c r="S44" i="61"/>
  <c r="S8" i="61"/>
  <c r="R11" i="61"/>
  <c r="S349" i="61"/>
  <c r="R191" i="61"/>
  <c r="R170" i="63"/>
  <c r="R340" i="61"/>
  <c r="R18" i="73"/>
  <c r="S283" i="61"/>
  <c r="S104" i="61"/>
  <c r="S83" i="64"/>
  <c r="R268" i="61"/>
  <c r="R79" i="61"/>
  <c r="R209" i="63"/>
  <c r="R188" i="64"/>
  <c r="R145" i="61"/>
  <c r="R100" i="61"/>
  <c r="R140" i="61"/>
  <c r="S130" i="63"/>
  <c r="S138" i="61"/>
  <c r="R259" i="63"/>
  <c r="R36" i="61"/>
  <c r="S19" i="63"/>
  <c r="R126" i="63"/>
  <c r="S126" i="63"/>
  <c r="S252" i="63"/>
  <c r="R242" i="63"/>
  <c r="S242" i="63"/>
  <c r="R230" i="61"/>
  <c r="S230" i="61"/>
  <c r="R291" i="61"/>
  <c r="S291" i="61"/>
  <c r="R40" i="65"/>
  <c r="S40" i="65"/>
  <c r="S43" i="61"/>
  <c r="R43" i="61"/>
  <c r="S263" i="61"/>
  <c r="S344" i="61"/>
  <c r="R344" i="61"/>
  <c r="S330" i="61"/>
  <c r="S132" i="61"/>
  <c r="R132" i="61"/>
  <c r="R116" i="63"/>
  <c r="S116" i="63"/>
  <c r="S5" i="62"/>
  <c r="S11" i="62"/>
  <c r="R11" i="62"/>
  <c r="R15" i="63"/>
  <c r="S15" i="63"/>
  <c r="S257" i="63"/>
  <c r="S4" i="64"/>
  <c r="S311" i="63"/>
  <c r="S287" i="63"/>
  <c r="R280" i="61"/>
  <c r="S48" i="64"/>
  <c r="S156" i="61"/>
  <c r="S235" i="63"/>
  <c r="R11" i="64"/>
  <c r="S17" i="63"/>
  <c r="S6" i="63"/>
  <c r="S13" i="62"/>
  <c r="R213" i="63"/>
  <c r="S93" i="61"/>
  <c r="R330" i="61"/>
  <c r="R225" i="61"/>
  <c r="R257" i="63"/>
  <c r="S316" i="61"/>
  <c r="R172" i="63"/>
  <c r="R231" i="61"/>
  <c r="R96" i="64"/>
  <c r="S86" i="63"/>
  <c r="S250" i="61"/>
  <c r="S188" i="61"/>
  <c r="R163" i="63"/>
  <c r="S90" i="63"/>
  <c r="S329" i="63"/>
  <c r="S31" i="65"/>
  <c r="S197" i="63"/>
  <c r="S204" i="63"/>
  <c r="S85" i="64"/>
  <c r="S7" i="73"/>
  <c r="S49" i="64"/>
  <c r="S6" i="73"/>
  <c r="S20" i="73"/>
  <c r="S111" i="63"/>
  <c r="S245" i="63"/>
  <c r="S293" i="63"/>
  <c r="R38" i="61"/>
  <c r="S300" i="63"/>
  <c r="R144" i="61"/>
  <c r="S37" i="61"/>
  <c r="S30" i="63"/>
  <c r="S166" i="64"/>
  <c r="S169" i="64"/>
  <c r="S319" i="63"/>
  <c r="S141" i="64"/>
  <c r="S139" i="64"/>
  <c r="S285" i="61"/>
  <c r="S168" i="64"/>
  <c r="S80" i="64"/>
  <c r="S5" i="65"/>
  <c r="S328" i="61"/>
  <c r="S52" i="61"/>
  <c r="S12" i="73"/>
  <c r="S178" i="63"/>
  <c r="S97" i="63"/>
  <c r="S276" i="61"/>
  <c r="S190" i="64"/>
  <c r="R190" i="64"/>
  <c r="S295" i="63"/>
  <c r="S35" i="65"/>
  <c r="S149" i="63"/>
  <c r="S115" i="61"/>
  <c r="S26" i="64"/>
  <c r="S227" i="61"/>
  <c r="S186" i="61"/>
  <c r="S31" i="61"/>
  <c r="S65" i="63"/>
  <c r="S90" i="61"/>
  <c r="S322" i="61"/>
  <c r="S187" i="64"/>
  <c r="S288" i="61"/>
  <c r="S50" i="61"/>
  <c r="S68" i="61"/>
  <c r="S272" i="63"/>
  <c r="S132" i="63"/>
  <c r="S34" i="64"/>
  <c r="S30" i="61"/>
  <c r="S82" i="63"/>
  <c r="S339" i="63"/>
  <c r="S222" i="61"/>
  <c r="S89" i="61"/>
  <c r="S120" i="64"/>
  <c r="S45" i="60"/>
  <c r="S93" i="63"/>
  <c r="S347" i="61"/>
  <c r="S182" i="61"/>
  <c r="S150" i="63"/>
  <c r="S61" i="60"/>
  <c r="S28" i="61"/>
  <c r="S88" i="61"/>
  <c r="S183" i="64"/>
  <c r="S350" i="63"/>
  <c r="S274" i="61"/>
  <c r="S184" i="64"/>
  <c r="S62" i="64"/>
  <c r="S19" i="61"/>
  <c r="S60" i="63"/>
  <c r="S20" i="64"/>
  <c r="S33" i="64"/>
  <c r="S195" i="61"/>
  <c r="S151" i="64"/>
  <c r="S220" i="61"/>
  <c r="S10" i="65"/>
  <c r="S323" i="63"/>
  <c r="S251" i="63"/>
  <c r="S166" i="61"/>
  <c r="S275" i="61"/>
  <c r="S28" i="60"/>
  <c r="S264" i="63"/>
  <c r="S81" i="61"/>
  <c r="S27" i="65"/>
  <c r="S8" i="64"/>
  <c r="S314" i="61"/>
  <c r="S285" i="63"/>
  <c r="S76" i="61"/>
  <c r="S122" i="64"/>
  <c r="S215" i="61"/>
  <c r="S27" i="64"/>
  <c r="S4" i="65"/>
  <c r="S133" i="63"/>
  <c r="S151" i="61"/>
  <c r="S112" i="61"/>
  <c r="S268" i="63"/>
  <c r="S3" i="61"/>
  <c r="S94" i="64"/>
  <c r="S51" i="64"/>
  <c r="S108" i="64"/>
  <c r="S62" i="63"/>
  <c r="S224" i="61"/>
  <c r="S38" i="60"/>
  <c r="S34" i="60"/>
  <c r="S176" i="61"/>
  <c r="S171" i="61"/>
  <c r="S228" i="61"/>
  <c r="S87" i="61"/>
  <c r="S12" i="63"/>
  <c r="S243" i="61"/>
  <c r="R100" i="63"/>
  <c r="R269" i="61"/>
  <c r="S15" i="60"/>
  <c r="S11" i="60"/>
  <c r="R11" i="60"/>
  <c r="R58" i="60"/>
  <c r="S58" i="60"/>
  <c r="S13" i="60"/>
  <c r="R13" i="60"/>
  <c r="S30" i="60"/>
  <c r="R30" i="60"/>
  <c r="R36" i="60"/>
  <c r="S36" i="60"/>
  <c r="R59" i="60"/>
  <c r="S59" i="60"/>
  <c r="R26" i="60"/>
  <c r="S26" i="60"/>
  <c r="R40" i="60"/>
  <c r="S40" i="60"/>
  <c r="S37" i="60"/>
  <c r="R37" i="60"/>
  <c r="S55" i="60"/>
  <c r="R8" i="60"/>
  <c r="S8" i="60"/>
  <c r="S5" i="60"/>
  <c r="R5" i="60"/>
  <c r="S16" i="60"/>
  <c r="S4" i="62"/>
  <c r="S241" i="63"/>
  <c r="S127" i="63"/>
  <c r="S81" i="64"/>
  <c r="R72" i="61"/>
  <c r="R323" i="63"/>
  <c r="S328" i="63"/>
  <c r="S228" i="63"/>
  <c r="S265" i="61"/>
  <c r="S123" i="64"/>
  <c r="S160" i="64"/>
  <c r="R227" i="61"/>
  <c r="R133" i="63"/>
  <c r="R68" i="61"/>
  <c r="S171" i="63"/>
  <c r="R350" i="63"/>
  <c r="R262" i="63"/>
  <c r="R196" i="61"/>
  <c r="R285" i="63"/>
  <c r="S64" i="61"/>
  <c r="S314" i="63"/>
  <c r="R89" i="61"/>
  <c r="S173" i="61"/>
  <c r="S155" i="61"/>
  <c r="R233" i="61"/>
  <c r="R237" i="63"/>
  <c r="R81" i="61"/>
  <c r="R50" i="61"/>
  <c r="R120" i="64"/>
  <c r="R65" i="63"/>
  <c r="R62" i="64"/>
  <c r="R202" i="61"/>
  <c r="R222" i="61"/>
  <c r="S113" i="63"/>
  <c r="R339" i="63"/>
  <c r="S53" i="60"/>
  <c r="S31" i="60"/>
  <c r="S27" i="60"/>
  <c r="S20" i="60"/>
  <c r="S35" i="60"/>
  <c r="R35" i="60"/>
  <c r="S9" i="60"/>
  <c r="R9" i="60"/>
  <c r="S48" i="60"/>
  <c r="R48" i="60"/>
  <c r="R63" i="60"/>
  <c r="S63" i="60"/>
  <c r="S33" i="60"/>
  <c r="R33" i="60"/>
  <c r="S49" i="60"/>
  <c r="R49" i="60"/>
  <c r="S6" i="60"/>
  <c r="R6" i="60"/>
  <c r="R68" i="60"/>
  <c r="S68" i="60"/>
  <c r="S7" i="60"/>
  <c r="R7" i="60"/>
  <c r="S47" i="60"/>
  <c r="R47" i="60"/>
  <c r="S22" i="60"/>
  <c r="S54" i="60"/>
  <c r="S19" i="60"/>
  <c r="R19" i="60"/>
  <c r="R51" i="60"/>
  <c r="S51" i="60"/>
  <c r="R64" i="60"/>
  <c r="S64" i="60"/>
  <c r="S87" i="63"/>
  <c r="S313" i="61"/>
  <c r="S176" i="64"/>
  <c r="S55" i="64"/>
  <c r="R139" i="64"/>
  <c r="R115" i="61"/>
  <c r="R51" i="64"/>
  <c r="S240" i="63"/>
  <c r="R31" i="63"/>
  <c r="S42" i="61"/>
  <c r="R6" i="62"/>
  <c r="R350" i="61"/>
  <c r="S9" i="73"/>
  <c r="R323" i="61"/>
  <c r="S273" i="61"/>
  <c r="S77" i="63"/>
  <c r="R286" i="63"/>
  <c r="R132" i="63"/>
  <c r="S45" i="63"/>
  <c r="S155" i="64"/>
  <c r="S214" i="63"/>
  <c r="S236" i="63"/>
  <c r="S31" i="64"/>
  <c r="S58" i="64"/>
  <c r="S136" i="63"/>
  <c r="S70" i="60"/>
  <c r="S3" i="60"/>
  <c r="S4" i="60"/>
  <c r="R67" i="60"/>
  <c r="S67" i="60"/>
  <c r="S65" i="60"/>
  <c r="R65" i="60"/>
  <c r="S32" i="60"/>
  <c r="R32" i="60"/>
  <c r="R62" i="60"/>
  <c r="S62" i="60"/>
  <c r="S18" i="60"/>
  <c r="R18" i="60"/>
  <c r="S41" i="60"/>
  <c r="R41" i="60"/>
  <c r="S71" i="60"/>
  <c r="R71" i="60"/>
  <c r="R12" i="60"/>
  <c r="S12" i="60"/>
  <c r="S57" i="60"/>
  <c r="R57" i="60"/>
  <c r="S50" i="60"/>
  <c r="S29" i="60"/>
  <c r="K275" i="63"/>
  <c r="K274" i="63"/>
  <c r="R274" i="63" s="1"/>
  <c r="K109" i="61"/>
  <c r="K110" i="61"/>
  <c r="K110" i="63"/>
  <c r="K108" i="63"/>
  <c r="K4" i="63"/>
  <c r="K5" i="63"/>
  <c r="K105" i="61"/>
  <c r="K107" i="61"/>
  <c r="S104" i="63"/>
  <c r="R63" i="63"/>
  <c r="S63" i="63"/>
  <c r="R75" i="63"/>
  <c r="S75" i="63"/>
  <c r="S49" i="63"/>
  <c r="R49" i="63"/>
  <c r="S14" i="63"/>
  <c r="R14" i="63"/>
  <c r="R143" i="64"/>
  <c r="S143" i="64"/>
  <c r="S68" i="64"/>
  <c r="R68" i="64"/>
  <c r="S8" i="73"/>
  <c r="R8" i="73"/>
  <c r="S174" i="63"/>
  <c r="R174" i="63"/>
  <c r="R220" i="63"/>
  <c r="S220" i="63"/>
  <c r="R171" i="64"/>
  <c r="S171" i="64"/>
  <c r="R280" i="63"/>
  <c r="S280" i="63"/>
  <c r="R246" i="63"/>
  <c r="S246" i="63"/>
  <c r="S161" i="64"/>
  <c r="R161" i="64"/>
  <c r="S159" i="63"/>
  <c r="R159" i="63"/>
  <c r="R175" i="64"/>
  <c r="S175" i="64"/>
  <c r="R271" i="63"/>
  <c r="S271" i="63"/>
  <c r="S256" i="63"/>
  <c r="R256" i="63"/>
  <c r="R79" i="64"/>
  <c r="S79" i="64"/>
  <c r="R71" i="64"/>
  <c r="S71" i="64"/>
  <c r="R183" i="63"/>
  <c r="S183" i="63"/>
  <c r="R184" i="63"/>
  <c r="S184" i="63"/>
  <c r="S64" i="63"/>
  <c r="R64" i="63"/>
  <c r="S42" i="64"/>
  <c r="R42" i="64"/>
  <c r="S47" i="63"/>
  <c r="R47" i="63"/>
  <c r="S9" i="64"/>
  <c r="R9" i="64"/>
  <c r="S121" i="63"/>
  <c r="R121" i="63"/>
  <c r="R200" i="63"/>
  <c r="S200" i="63"/>
  <c r="R176" i="63"/>
  <c r="S176" i="63"/>
  <c r="R142" i="63"/>
  <c r="S142" i="63"/>
  <c r="S195" i="63"/>
  <c r="R195" i="63"/>
  <c r="S202" i="63"/>
  <c r="R202" i="63"/>
  <c r="R24" i="63"/>
  <c r="S24" i="63"/>
  <c r="R227" i="63"/>
  <c r="S227" i="63"/>
  <c r="S3" i="62"/>
  <c r="R3" i="62"/>
  <c r="S120" i="63"/>
  <c r="R120" i="63"/>
  <c r="R122" i="63"/>
  <c r="S122" i="63"/>
  <c r="R219" i="63"/>
  <c r="S219" i="63"/>
  <c r="R186" i="64"/>
  <c r="S186" i="64"/>
  <c r="R316" i="63"/>
  <c r="S316" i="63"/>
  <c r="R50" i="63"/>
  <c r="S50" i="63"/>
  <c r="S324" i="63"/>
  <c r="R324" i="63"/>
  <c r="S90" i="64"/>
  <c r="R90" i="64"/>
  <c r="S215" i="63"/>
  <c r="R215" i="63"/>
  <c r="S294" i="63"/>
  <c r="R294" i="63"/>
  <c r="R301" i="63"/>
  <c r="S301" i="63"/>
  <c r="R196" i="64"/>
  <c r="S196" i="64"/>
  <c r="S303" i="63"/>
  <c r="R303" i="63"/>
  <c r="R18" i="64"/>
  <c r="S18" i="64"/>
  <c r="R154" i="63"/>
  <c r="S154" i="63"/>
  <c r="S158" i="63"/>
  <c r="R158" i="63"/>
  <c r="R331" i="63"/>
  <c r="S331" i="63"/>
  <c r="S95" i="64"/>
  <c r="R95" i="64"/>
  <c r="S101" i="64"/>
  <c r="R101" i="64"/>
  <c r="R152" i="63"/>
  <c r="S152" i="63"/>
  <c r="S165" i="64"/>
  <c r="R165" i="64"/>
  <c r="S141" i="63"/>
  <c r="R141" i="63"/>
  <c r="R330" i="63"/>
  <c r="S330" i="63"/>
  <c r="S82" i="64"/>
  <c r="R82" i="64"/>
  <c r="S321" i="63"/>
  <c r="R321" i="63"/>
  <c r="S250" i="63"/>
  <c r="R250" i="63"/>
  <c r="S92" i="64"/>
  <c r="R92" i="64"/>
  <c r="S107" i="64"/>
  <c r="R107" i="64"/>
  <c r="R126" i="64"/>
  <c r="S126" i="64"/>
  <c r="S51" i="63"/>
  <c r="R51" i="63"/>
  <c r="S289" i="63"/>
  <c r="R289" i="63"/>
  <c r="S164" i="63"/>
  <c r="R164" i="63"/>
  <c r="S5" i="73"/>
  <c r="R5" i="73"/>
  <c r="R255" i="63"/>
  <c r="S255" i="63"/>
  <c r="R102" i="64"/>
  <c r="S102" i="64"/>
  <c r="S9" i="62"/>
  <c r="R9" i="62"/>
  <c r="R37" i="63"/>
  <c r="S37" i="63"/>
  <c r="R23" i="65"/>
  <c r="S23" i="65"/>
  <c r="R273" i="63"/>
  <c r="S273" i="63"/>
  <c r="R41" i="64"/>
  <c r="S41" i="64"/>
  <c r="R14" i="64"/>
  <c r="S14" i="64"/>
  <c r="S15" i="64"/>
  <c r="R15" i="64"/>
  <c r="R148" i="64"/>
  <c r="S148" i="64"/>
  <c r="R134" i="63"/>
  <c r="S134" i="63"/>
  <c r="S194" i="64"/>
  <c r="R194" i="64"/>
  <c r="S22" i="63"/>
  <c r="R22" i="63"/>
  <c r="S43" i="63"/>
  <c r="R43" i="63"/>
  <c r="S41" i="63"/>
  <c r="R41" i="63"/>
  <c r="S156" i="64"/>
  <c r="R156" i="64"/>
  <c r="R46" i="64"/>
  <c r="S46" i="64"/>
  <c r="R118" i="63"/>
  <c r="S118" i="63"/>
  <c r="R55" i="63"/>
  <c r="S55" i="63"/>
  <c r="S282" i="63"/>
  <c r="R282" i="63"/>
  <c r="S313" i="63"/>
  <c r="R313" i="63"/>
  <c r="R210" i="63"/>
  <c r="S210" i="63"/>
  <c r="S226" i="63"/>
  <c r="R226" i="63"/>
  <c r="S232" i="63"/>
  <c r="R232" i="63"/>
  <c r="S53" i="63"/>
  <c r="R53" i="63"/>
  <c r="S116" i="64"/>
  <c r="R116" i="64"/>
  <c r="S103" i="64"/>
  <c r="R103" i="64"/>
  <c r="S233" i="63"/>
  <c r="R233" i="63"/>
  <c r="S60" i="64"/>
  <c r="R60" i="64"/>
  <c r="S119" i="64"/>
  <c r="R119" i="64"/>
  <c r="R270" i="63"/>
  <c r="S270" i="63"/>
  <c r="S16" i="63"/>
  <c r="R16" i="63"/>
  <c r="S19" i="73"/>
  <c r="R19" i="73"/>
  <c r="S261" i="63"/>
  <c r="R261" i="63"/>
  <c r="S131" i="63"/>
  <c r="R131" i="63"/>
  <c r="R150" i="64"/>
  <c r="S150" i="64"/>
  <c r="R296" i="63"/>
  <c r="S296" i="63"/>
  <c r="S167" i="63"/>
  <c r="R167" i="63"/>
  <c r="S211" i="63"/>
  <c r="R211" i="63"/>
  <c r="S79" i="63"/>
  <c r="R79" i="63"/>
  <c r="S269" i="63"/>
  <c r="R269" i="63"/>
  <c r="R166" i="63"/>
  <c r="S166" i="63"/>
  <c r="S139" i="63"/>
  <c r="R139" i="63"/>
  <c r="R340" i="63"/>
  <c r="S340" i="63"/>
  <c r="R156" i="63"/>
  <c r="S156" i="63"/>
  <c r="S174" i="64"/>
  <c r="R174" i="64"/>
  <c r="S61" i="64"/>
  <c r="R61" i="64"/>
  <c r="R135" i="64"/>
  <c r="S135" i="64"/>
  <c r="R244" i="63"/>
  <c r="S244" i="63"/>
  <c r="R243" i="63"/>
  <c r="S243" i="63"/>
  <c r="S159" i="64"/>
  <c r="R159" i="64"/>
  <c r="S59" i="64"/>
  <c r="R59" i="64"/>
  <c r="S151" i="63"/>
  <c r="R151" i="63"/>
  <c r="R91" i="64"/>
  <c r="S91" i="64"/>
  <c r="S19" i="64"/>
  <c r="R19" i="64"/>
  <c r="R304" i="63"/>
  <c r="S304" i="63"/>
  <c r="S199" i="64"/>
  <c r="R199" i="64"/>
  <c r="S125" i="63"/>
  <c r="R125" i="63"/>
  <c r="R238" i="63"/>
  <c r="S238" i="63"/>
  <c r="R207" i="63"/>
  <c r="S207" i="63"/>
  <c r="S258" i="63"/>
  <c r="R258" i="63"/>
  <c r="S332" i="63"/>
  <c r="R332" i="63"/>
  <c r="R35" i="64"/>
  <c r="S35" i="64"/>
  <c r="R73" i="63"/>
  <c r="S73" i="63"/>
  <c r="S28" i="63"/>
  <c r="R28" i="63"/>
  <c r="S121" i="64"/>
  <c r="R121" i="64"/>
  <c r="R88" i="64"/>
  <c r="S88" i="64"/>
  <c r="S336" i="63"/>
  <c r="R336" i="63"/>
  <c r="S342" i="63"/>
  <c r="R342" i="63"/>
  <c r="S7" i="63"/>
  <c r="R7" i="63"/>
  <c r="S199" i="63"/>
  <c r="R199" i="63"/>
  <c r="S10" i="62"/>
  <c r="R10" i="62"/>
  <c r="S117" i="63"/>
  <c r="R117" i="63"/>
  <c r="S12" i="62"/>
  <c r="R12" i="62"/>
  <c r="S74" i="64"/>
  <c r="R74" i="64"/>
  <c r="S33" i="63"/>
  <c r="R33" i="63"/>
  <c r="S281" i="63"/>
  <c r="R281" i="63"/>
  <c r="R105" i="63"/>
  <c r="S105" i="63"/>
  <c r="S112" i="64"/>
  <c r="R112" i="64"/>
  <c r="S110" i="64"/>
  <c r="R110" i="64"/>
  <c r="S198" i="63"/>
  <c r="R198" i="63"/>
  <c r="S306" i="63"/>
  <c r="R306" i="63"/>
  <c r="R278" i="63" l="1"/>
  <c r="R5" i="63"/>
  <c r="S5" i="63"/>
  <c r="R105" i="61"/>
  <c r="S105" i="61"/>
  <c r="S108" i="63"/>
  <c r="R108" i="63"/>
  <c r="S110" i="63"/>
  <c r="R110" i="63"/>
  <c r="S4" i="63"/>
  <c r="R4" i="63"/>
  <c r="S110" i="61"/>
  <c r="R110" i="61"/>
  <c r="S275" i="63"/>
  <c r="R275" i="63"/>
  <c r="S107" i="61"/>
  <c r="R107" i="61"/>
  <c r="S274" i="63"/>
  <c r="R109" i="61"/>
  <c r="S109"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McCusker</author>
  </authors>
  <commentList>
    <comment ref="Q88" authorId="0" shapeId="0" xr:uid="{00000000-0006-0000-1800-000001000000}">
      <text>
        <r>
          <rPr>
            <b/>
            <sz val="8"/>
            <color indexed="81"/>
            <rFont val="Tahoma"/>
            <family val="2"/>
          </rPr>
          <t>Alex McCusker:</t>
        </r>
        <r>
          <rPr>
            <sz val="8"/>
            <color indexed="81"/>
            <rFont val="Tahoma"/>
            <family val="2"/>
          </rPr>
          <t xml:space="preserve">
0.003 per Conversion Factors Study</t>
        </r>
      </text>
    </comment>
  </commentList>
</comments>
</file>

<file path=xl/sharedStrings.xml><?xml version="1.0" encoding="utf-8"?>
<sst xmlns="http://schemas.openxmlformats.org/spreadsheetml/2006/main" count="17031" uniqueCount="1442">
  <si>
    <t>EU1</t>
  </si>
  <si>
    <t>Trade with countries outside EU</t>
  </si>
  <si>
    <t xml:space="preserve">Country:                                   </t>
  </si>
  <si>
    <t>EU2</t>
  </si>
  <si>
    <t>Ownership</t>
  </si>
  <si>
    <t>Non-coniferous</t>
  </si>
  <si>
    <t>Other publicly owned forests</t>
  </si>
  <si>
    <t>OTHER PAPER AND PAPERBOARD N.E.S.</t>
  </si>
  <si>
    <t>1.2.NC.T</t>
  </si>
  <si>
    <t>Value</t>
  </si>
  <si>
    <t>Note:</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</si>
  <si>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</si>
  <si>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</si>
  <si>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</si>
  <si>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</si>
  <si>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</si>
  <si>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Apparent Consumption</t>
  </si>
  <si>
    <r>
      <t>1000 m</t>
    </r>
    <r>
      <rPr>
        <vertAlign val="superscript"/>
        <sz val="10"/>
        <rFont val="Univers"/>
        <family val="2"/>
      </rPr>
      <t>3</t>
    </r>
  </si>
  <si>
    <t>The unit should be solid cubic metres, under bark.</t>
  </si>
  <si>
    <t>Product code</t>
  </si>
  <si>
    <t>State forests</t>
  </si>
  <si>
    <t xml:space="preserve">Private forest </t>
  </si>
  <si>
    <t>–</t>
  </si>
  <si>
    <t>Ownership categories correspond to those of the TBFRA.</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</si>
  <si>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</si>
  <si>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</si>
  <si>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</si>
  <si>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</si>
  <si>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</si>
  <si>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</si>
  <si>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</si>
  <si>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</si>
  <si>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</si>
  <si>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t>Classification</t>
  </si>
  <si>
    <t>HS2007</t>
  </si>
  <si>
    <t xml:space="preserve">OTHER FIBREBOARD </t>
  </si>
  <si>
    <t>CARTONBOARD</t>
  </si>
  <si>
    <t>JQ3</t>
  </si>
  <si>
    <t>sawlogs and veneer logs</t>
  </si>
  <si>
    <t>pulpwood and other industrial roundwood</t>
  </si>
  <si>
    <t>Light blue cells are requested only for EU members using the Combined Nomenclature to fill in - other countries are welcome to do so if their trade classification nomenclature permits</t>
  </si>
  <si>
    <t>Please note that information on tropical species trade is requested in questionnaire ITTO2 for ITTO member countries</t>
  </si>
  <si>
    <t>Notes</t>
  </si>
  <si>
    <t>1000NAC</t>
  </si>
  <si>
    <t>Import</t>
  </si>
  <si>
    <t>Export</t>
  </si>
  <si>
    <t>ECE/EU</t>
  </si>
  <si>
    <t>dif</t>
  </si>
  <si>
    <t>Value per</t>
  </si>
  <si>
    <t>unit</t>
  </si>
  <si>
    <r>
      <t>NAC/m</t>
    </r>
    <r>
      <rPr>
        <vertAlign val="superscript"/>
        <sz val="11"/>
        <rFont val="Univers"/>
        <family val="2"/>
      </rPr>
      <t>3</t>
    </r>
  </si>
  <si>
    <t>NAC/mt</t>
  </si>
  <si>
    <t>0</t>
  </si>
  <si>
    <t xml:space="preserve"> both VALUE and quantity reported ZERO</t>
  </si>
  <si>
    <t>ZERO Q</t>
  </si>
  <si>
    <t>ZERO V</t>
  </si>
  <si>
    <t xml:space="preserve"> Value ZERO when quantity is reported</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</si>
  <si>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</si>
  <si>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</si>
  <si>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</si>
  <si>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</si>
  <si>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</si>
  <si>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</si>
  <si>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</si>
  <si>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</si>
  <si>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</si>
  <si>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8.1</t>
  </si>
  <si>
    <t>8.2</t>
  </si>
  <si>
    <t>10.1</t>
  </si>
  <si>
    <t>10.2</t>
  </si>
  <si>
    <t xml:space="preserve">Correspondent country: </t>
  </si>
  <si>
    <t xml:space="preserve"> Joint Forest Sector Questionnaire </t>
  </si>
  <si>
    <t xml:space="preserve">Reference year: </t>
  </si>
  <si>
    <t>Telephone/Fax:</t>
  </si>
  <si>
    <t>Phone/Fax:</t>
  </si>
  <si>
    <t>Roundwood production</t>
  </si>
  <si>
    <t>PRODUCTION</t>
  </si>
  <si>
    <t>ECEEU</t>
  </si>
  <si>
    <t>1_C</t>
  </si>
  <si>
    <t>1_NC</t>
  </si>
  <si>
    <t>1_1</t>
  </si>
  <si>
    <t>1_1_C</t>
  </si>
  <si>
    <t>1_1_NC</t>
  </si>
  <si>
    <t>1_2</t>
  </si>
  <si>
    <t>1_2_C</t>
  </si>
  <si>
    <t>1_2_NC</t>
  </si>
  <si>
    <t>1_2_NC_T</t>
  </si>
  <si>
    <t>1_2_1</t>
  </si>
  <si>
    <t>1_2_1_C</t>
  </si>
  <si>
    <t>1_2_1_NC</t>
  </si>
  <si>
    <t>1_2_2</t>
  </si>
  <si>
    <t>1_2_2_C</t>
  </si>
  <si>
    <t>1_2_2_NC</t>
  </si>
  <si>
    <t>1_2_3</t>
  </si>
  <si>
    <t>1_2_3_C</t>
  </si>
  <si>
    <t>1_2_3_NC</t>
  </si>
  <si>
    <t>5_C</t>
  </si>
  <si>
    <t>5_NC</t>
  </si>
  <si>
    <t>5_NC_T</t>
  </si>
  <si>
    <t>6_1</t>
  </si>
  <si>
    <t>6_1_C</t>
  </si>
  <si>
    <t>6_1_NC</t>
  </si>
  <si>
    <t>6_1_NC_T</t>
  </si>
  <si>
    <t>6_2</t>
  </si>
  <si>
    <t>6_2_C</t>
  </si>
  <si>
    <t>6_2_NC</t>
  </si>
  <si>
    <t>6_2_NC_T</t>
  </si>
  <si>
    <t>6_3</t>
  </si>
  <si>
    <t>6_3_1</t>
  </si>
  <si>
    <t>6_4</t>
  </si>
  <si>
    <t>6_4_1</t>
  </si>
  <si>
    <t>6_4_2</t>
  </si>
  <si>
    <t>6_4_3</t>
  </si>
  <si>
    <t>7_1</t>
  </si>
  <si>
    <t>7_2</t>
  </si>
  <si>
    <t>7_3</t>
  </si>
  <si>
    <t>7_3_1</t>
  </si>
  <si>
    <t>7_3_2</t>
  </si>
  <si>
    <t>7_3_3</t>
  </si>
  <si>
    <t>7_3_4</t>
  </si>
  <si>
    <t>7_4</t>
  </si>
  <si>
    <t>8_1</t>
  </si>
  <si>
    <t>8_2</t>
  </si>
  <si>
    <t>10_1</t>
  </si>
  <si>
    <t>10_1_1</t>
  </si>
  <si>
    <t>10_1_2</t>
  </si>
  <si>
    <t>10_1_3</t>
  </si>
  <si>
    <t>10_1_4</t>
  </si>
  <si>
    <t>10_2</t>
  </si>
  <si>
    <t>10_3</t>
  </si>
  <si>
    <t>10_3_1</t>
  </si>
  <si>
    <t>10_3_2</t>
  </si>
  <si>
    <t>10_3_3</t>
  </si>
  <si>
    <t>10_3_4</t>
  </si>
  <si>
    <t>10_4</t>
  </si>
  <si>
    <t>11_1</t>
  </si>
  <si>
    <t>11_1_C</t>
  </si>
  <si>
    <t>11_1_NC</t>
  </si>
  <si>
    <t>11_1_NC_T</t>
  </si>
  <si>
    <t>11_2</t>
  </si>
  <si>
    <t>11_3</t>
  </si>
  <si>
    <t>11_4</t>
  </si>
  <si>
    <t>11_5</t>
  </si>
  <si>
    <t>12_1</t>
  </si>
  <si>
    <t>12_2</t>
  </si>
  <si>
    <t>12_3</t>
  </si>
  <si>
    <t>12_4</t>
  </si>
  <si>
    <t>12_5</t>
  </si>
  <si>
    <t>12_6</t>
  </si>
  <si>
    <t>12_6_1</t>
  </si>
  <si>
    <t>12_6_2</t>
  </si>
  <si>
    <t>12_6_3</t>
  </si>
  <si>
    <t>12_7</t>
  </si>
  <si>
    <t>12_7_1</t>
  </si>
  <si>
    <t>12_7_2</t>
  </si>
  <si>
    <t>12_7_3</t>
  </si>
  <si>
    <t>11_6</t>
  </si>
  <si>
    <t>11_7</t>
  </si>
  <si>
    <t>11_7_1</t>
  </si>
  <si>
    <t>Min:</t>
  </si>
  <si>
    <t>Max:</t>
  </si>
  <si>
    <t>%</t>
  </si>
  <si>
    <t>UV</t>
  </si>
  <si>
    <t>€</t>
  </si>
  <si>
    <t>Q</t>
  </si>
  <si>
    <t>Check Table</t>
  </si>
  <si>
    <t>Flag</t>
  </si>
  <si>
    <t>Note</t>
  </si>
  <si>
    <t>ITTO1</t>
  </si>
  <si>
    <t>Production</t>
  </si>
  <si>
    <t>Imports</t>
  </si>
  <si>
    <t>Exports</t>
  </si>
  <si>
    <t xml:space="preserve">  </t>
  </si>
  <si>
    <t>ITTO2</t>
  </si>
  <si>
    <t>Trade in Tropical Species</t>
  </si>
  <si>
    <t>Classifications</t>
  </si>
  <si>
    <t>Scientific Name</t>
  </si>
  <si>
    <t>Local/Trade Name</t>
  </si>
  <si>
    <t>(1000 m3)</t>
  </si>
  <si>
    <t xml:space="preserve">Sawnwood, Tropical </t>
  </si>
  <si>
    <t xml:space="preserve">Veneer Sheets, Tropical </t>
  </si>
  <si>
    <t xml:space="preserve">Plywood, Tropical </t>
  </si>
  <si>
    <t>Miscellaneous Items</t>
  </si>
  <si>
    <t xml:space="preserve">                                                                                                                                                                                                                                                               </t>
  </si>
  <si>
    <t>(use additional paper if necessary)</t>
  </si>
  <si>
    <t>Current import tariff</t>
  </si>
  <si>
    <t>Logs</t>
  </si>
  <si>
    <t>Tropical:</t>
  </si>
  <si>
    <t>Sawn</t>
  </si>
  <si>
    <t>Veneer</t>
  </si>
  <si>
    <t>Plywood</t>
  </si>
  <si>
    <t>Non-Tropical:</t>
  </si>
  <si>
    <t>Comments (if any):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</si>
  <si>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</si>
  <si>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</si>
  <si>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any trends or changes expected in the species composition of your trade.  How important are lesser-used tropical timber species and/or minor tropical forest products?</t>
  </si>
  <si>
    <t>Please indicate the extent of foreign involvement in your timber sector (e.g. number and nationalities of concessionaires/mill (joint) owners, area of forest allocated, scale of investment, etc.).</t>
  </si>
  <si>
    <t>Please indicate the current extent of forest plantations in your country (ha), annual establishment rate (ha/yr) and proportion of industrial roundwood production from plantations.</t>
  </si>
  <si>
    <t>1000 NAC</t>
  </si>
  <si>
    <t xml:space="preserve">C l a s s i f i c a t i o n s </t>
  </si>
  <si>
    <t>44.10</t>
  </si>
  <si>
    <t>47.03  47.04</t>
  </si>
  <si>
    <t xml:space="preserve">C l a s s i f i c a t i o n s  </t>
  </si>
  <si>
    <t>EX_X</t>
  </si>
  <si>
    <t>EX_M</t>
  </si>
  <si>
    <t>ST_1_2_C</t>
  </si>
  <si>
    <t>ST_1_2_C_1</t>
  </si>
  <si>
    <t>ST_1_2_C_1_1</t>
  </si>
  <si>
    <t>ST_1_2_C_2_1</t>
  </si>
  <si>
    <t>ST_1_2_C_2</t>
  </si>
  <si>
    <t>EU2_1</t>
  </si>
  <si>
    <t>EU2_1_C</t>
  </si>
  <si>
    <t>EU2_1_NC</t>
  </si>
  <si>
    <t>EU2_1_1</t>
  </si>
  <si>
    <t>EU2_1_1_C</t>
  </si>
  <si>
    <t>EU2_1_1_NC</t>
  </si>
  <si>
    <t>EU2_1_2</t>
  </si>
  <si>
    <t>EU2_1_2_C</t>
  </si>
  <si>
    <t>EU2_1_2_NC</t>
  </si>
  <si>
    <t>EU2_1_3</t>
  </si>
  <si>
    <t>EU2_1_3_C</t>
  </si>
  <si>
    <t>EU2_1_3_NC</t>
  </si>
  <si>
    <t>ST_1_2_C_1_2</t>
  </si>
  <si>
    <t>ST_1_2_C_2_2</t>
  </si>
  <si>
    <t>ST_1_2_C_3</t>
  </si>
  <si>
    <t>ST_1_2_C_1_3</t>
  </si>
  <si>
    <t>ST_1_2_C_2_3</t>
  </si>
  <si>
    <t>ST_1_2_NC</t>
  </si>
  <si>
    <t>ST_1_2_NC_1</t>
  </si>
  <si>
    <t>ST_1_2_NC_1_1</t>
  </si>
  <si>
    <t>ST_1_2_NC_2_1</t>
  </si>
  <si>
    <t>ST_1_2_NC_2</t>
  </si>
  <si>
    <t>ST_1_2_NC_1_2</t>
  </si>
  <si>
    <t>ST_1_2_NC_2_2</t>
  </si>
  <si>
    <t>ST_1_2_NC_3</t>
  </si>
  <si>
    <t>ST_1_2_NC_1_3</t>
  </si>
  <si>
    <t>ST_1_2_NC_2_3</t>
  </si>
  <si>
    <t>ST_1_2_NC_4</t>
  </si>
  <si>
    <t>ST_1_2_NC_5</t>
  </si>
  <si>
    <t>ST_5_C</t>
  </si>
  <si>
    <t>ST_5_C_1</t>
  </si>
  <si>
    <t>ST_5_C_2</t>
  </si>
  <si>
    <t>ST_5_NC</t>
  </si>
  <si>
    <t>ST_5_NC_1</t>
  </si>
  <si>
    <t>ST_5_NC_2</t>
  </si>
  <si>
    <t>ST_5_NC_3</t>
  </si>
  <si>
    <t>ST_5_NC_4</t>
  </si>
  <si>
    <t>ST_5_NC_5</t>
  </si>
  <si>
    <t>ST_5_NC_6</t>
  </si>
  <si>
    <t>ST_5_NC_7</t>
  </si>
  <si>
    <t>P.OB</t>
  </si>
  <si>
    <t>CF</t>
  </si>
  <si>
    <t>ZERO CHECK 1 - if no value please CHECK</t>
  </si>
  <si>
    <t xml:space="preserve">ZERO CHECK 2 - if no value in Zero Check 1 </t>
  </si>
  <si>
    <t xml:space="preserve"> no figures reported</t>
  </si>
  <si>
    <t>Zero check - if no value please CHECK</t>
  </si>
  <si>
    <t>EU JQ1 OB</t>
  </si>
  <si>
    <t xml:space="preserve">Removals </t>
  </si>
  <si>
    <t>Year 1</t>
  </si>
  <si>
    <t>Year 2</t>
  </si>
  <si>
    <t>ROUNDWOOD REMOVALS OVERBARK</t>
  </si>
  <si>
    <t>OVERBARK/UNDERBARK CONVERSION FACTORS</t>
  </si>
  <si>
    <t>Related Notes</t>
  </si>
  <si>
    <t>DATA INPUT FILE</t>
  </si>
  <si>
    <t>Fill in the year</t>
  </si>
  <si>
    <t>Country</t>
  </si>
  <si>
    <t>Flow</t>
  </si>
  <si>
    <t>M</t>
  </si>
  <si>
    <t>1000 m3</t>
  </si>
  <si>
    <t>1</t>
  </si>
  <si>
    <t>P</t>
  </si>
  <si>
    <t>X</t>
  </si>
  <si>
    <t xml:space="preserve"> </t>
  </si>
  <si>
    <t xml:space="preserve"> Quantity</t>
  </si>
  <si>
    <t>I M P O R T</t>
  </si>
  <si>
    <t>Coniferous</t>
  </si>
  <si>
    <t>Non-Coniferous</t>
  </si>
  <si>
    <t>E X P O R T</t>
  </si>
  <si>
    <t>FOREST SECTOR QUESTIONNAIRE</t>
  </si>
  <si>
    <t>Code</t>
  </si>
  <si>
    <t>Quantity</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</si>
  <si>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</si>
  <si>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</si>
  <si>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</si>
  <si>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</si>
  <si>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</si>
  <si>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</si>
  <si>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</si>
  <si>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</si>
  <si>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</si>
  <si>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</si>
  <si>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</si>
  <si>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</si>
  <si>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</si>
  <si>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</si>
  <si>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</si>
  <si>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</si>
  <si>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</si>
  <si>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</si>
  <si>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</si>
  <si>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code</t>
  </si>
  <si>
    <t>Removals and Production</t>
  </si>
  <si>
    <t>JQ1</t>
  </si>
  <si>
    <t>OTHER INDUSTRIAL ROUNDWOOD</t>
  </si>
  <si>
    <t>WOOD CHARCOAL</t>
  </si>
  <si>
    <t>VENEER SHEETS</t>
  </si>
  <si>
    <t>WOOD-BASED PANELS</t>
  </si>
  <si>
    <t xml:space="preserve">Country: </t>
  </si>
  <si>
    <t xml:space="preserve">PLYWOOD </t>
  </si>
  <si>
    <t xml:space="preserve">FIBREBOARD </t>
  </si>
  <si>
    <t xml:space="preserve">HARDBOARD </t>
  </si>
  <si>
    <t>WOOD PULP</t>
  </si>
  <si>
    <t>DISSOLVING GRADES</t>
  </si>
  <si>
    <t>RECOVERED PAPER</t>
  </si>
  <si>
    <t>PAPER AND PAPERBOARD</t>
  </si>
  <si>
    <t>NEWSPRINT</t>
  </si>
  <si>
    <t>SAWLOGS AND VENEER LOGS</t>
  </si>
  <si>
    <t>Unit of</t>
  </si>
  <si>
    <t>quantity</t>
  </si>
  <si>
    <t xml:space="preserve">OTHER PULP </t>
  </si>
  <si>
    <t>RECOVERED FIBRE PULP</t>
  </si>
  <si>
    <t>Trade</t>
  </si>
  <si>
    <t>GRAPHIC PAPERS</t>
  </si>
  <si>
    <t>UNCOATED MECHANICAL</t>
  </si>
  <si>
    <t>UNCOATED WOODFREE</t>
  </si>
  <si>
    <t>COATED PAPERS</t>
  </si>
  <si>
    <t>PACKAGING MATERIALS</t>
  </si>
  <si>
    <t>CASE MATERIALS</t>
  </si>
  <si>
    <t>WRAPPING PAPERS</t>
  </si>
  <si>
    <t>OTHER PAPERS MAINLY FOR PACKAGING</t>
  </si>
  <si>
    <t>PULP FROM FIBRES OTHER THAN WOOD</t>
  </si>
  <si>
    <t>1.NC</t>
  </si>
  <si>
    <t>1.1.NC</t>
  </si>
  <si>
    <t>1.2.NC</t>
  </si>
  <si>
    <t>1.2.1.NC</t>
  </si>
  <si>
    <t>1.2.2.NC</t>
  </si>
  <si>
    <t>1.2.3.NC</t>
  </si>
  <si>
    <t>1000 mt</t>
  </si>
  <si>
    <t>Country:</t>
  </si>
  <si>
    <t>of which: Tropical</t>
  </si>
  <si>
    <t>3.1</t>
  </si>
  <si>
    <t>3.2</t>
  </si>
  <si>
    <t>WOOD PELLETS AND OTHER AGGLOMERATES</t>
  </si>
  <si>
    <t>Treshold:</t>
  </si>
  <si>
    <t>Column1</t>
  </si>
  <si>
    <t>Column2</t>
  </si>
  <si>
    <t>IMPORT</t>
  </si>
  <si>
    <t>EXPORT</t>
  </si>
  <si>
    <t>Unit price check</t>
  </si>
  <si>
    <t>HS2012</t>
  </si>
  <si>
    <t xml:space="preserve">Eurozone countries may use the old national currency, but only in both years </t>
  </si>
  <si>
    <t>Value must always be in 1000 NAC (national currency)</t>
  </si>
  <si>
    <t>Value must always be in 1000 NAC ( national currency)</t>
  </si>
  <si>
    <t>Eurozone countries may use the old national currency, but only in both years</t>
  </si>
  <si>
    <t>ROUNDWOOD REMOVALS (under bark)</t>
  </si>
  <si>
    <t>3_1</t>
  </si>
  <si>
    <t>3_2</t>
  </si>
  <si>
    <t>4_1</t>
  </si>
  <si>
    <t>4_2</t>
  </si>
  <si>
    <t>GLULAM</t>
  </si>
  <si>
    <t>ROUNDWOOD (WOOD IN THE ROUGH)</t>
  </si>
  <si>
    <t>of which: ORIENTED STRANDBOARD (OSB)</t>
  </si>
  <si>
    <t>Industrial Roundwood Balance</t>
  </si>
  <si>
    <t>test for good numbers, missing  number, bad number, negative number</t>
  </si>
  <si>
    <t>% change</t>
  </si>
  <si>
    <t>Conversion factors</t>
  </si>
  <si>
    <t>Roundwood</t>
  </si>
  <si>
    <t>Industrial roundwood availability</t>
  </si>
  <si>
    <t>Recovered wood used in particle board</t>
  </si>
  <si>
    <t>Solid wood equivalent</t>
  </si>
  <si>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</si>
  <si>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</si>
  <si>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</si>
  <si>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</si>
  <si>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</si>
  <si>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</si>
  <si>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</si>
  <si>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</si>
  <si>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</si>
  <si>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</si>
  <si>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</si>
  <si>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</si>
  <si>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</si>
  <si>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</si>
  <si>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</si>
  <si>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</si>
  <si>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</si>
  <si>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</si>
  <si>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usable industrial roundwood - amount of roundwood that is used, remainder leaves industry</t>
  </si>
  <si>
    <t xml:space="preserve">Production and Trade Estimates for </t>
  </si>
  <si>
    <r>
      <rPr>
        <b/>
        <sz val="14"/>
        <rFont val="Univers"/>
        <family val="2"/>
      </rPr>
      <t>FOREST SECTOR QUESTIONNAIRE</t>
    </r>
    <r>
      <rPr>
        <b/>
        <sz val="12"/>
        <rFont val="Univers"/>
        <family val="2"/>
      </rPr>
      <t xml:space="preserve">  </t>
    </r>
    <r>
      <rPr>
        <b/>
        <sz val="24"/>
        <rFont val="Univers"/>
        <family val="2"/>
      </rPr>
      <t>JQ1</t>
    </r>
  </si>
  <si>
    <t>PRIMARY PRODUCTS</t>
  </si>
  <si>
    <t>REMOVALS OF ROUNDWOOD (WOOD IN THE ROUGH)</t>
  </si>
  <si>
    <r>
      <t>1000 m</t>
    </r>
    <r>
      <rPr>
        <vertAlign val="superscript"/>
        <sz val="10"/>
        <rFont val="Univers"/>
        <family val="2"/>
      </rPr>
      <t>3</t>
    </r>
    <r>
      <rPr>
        <sz val="10"/>
        <rFont val="Univers"/>
        <family val="2"/>
      </rPr>
      <t>ub</t>
    </r>
  </si>
  <si>
    <t>WOOD FUEL (INCLUDING WOOD FOR CHARCOAL)</t>
  </si>
  <si>
    <t>INDUSTRIAL ROUNDWOOD</t>
  </si>
  <si>
    <t>PULPWOOD, ROUND AND SPLIT</t>
  </si>
  <si>
    <t>WOOD CHIPS, PARTICLES AND RESIDUES</t>
  </si>
  <si>
    <t>WOOD CHIPS AND PARTICLES</t>
  </si>
  <si>
    <t>WOOD RESIDUES (INCLUDING WOOD FOR AGGLOMERATES)</t>
  </si>
  <si>
    <t>RECOVERED POST-CONSUMER WOOD</t>
  </si>
  <si>
    <t>5</t>
  </si>
  <si>
    <t>5.1</t>
  </si>
  <si>
    <t>WOOD PELLETS</t>
  </si>
  <si>
    <t>5.2</t>
  </si>
  <si>
    <t>OTHER AGGLOMERATES</t>
  </si>
  <si>
    <t>6</t>
  </si>
  <si>
    <t>SAWNWOOD (INCLUDING SLEEPERS)</t>
  </si>
  <si>
    <t>6.C</t>
  </si>
  <si>
    <t>6.NC</t>
  </si>
  <si>
    <t>6.NC.T</t>
  </si>
  <si>
    <t>7</t>
  </si>
  <si>
    <t>7.C</t>
  </si>
  <si>
    <t>7.NC</t>
  </si>
  <si>
    <t>7.NC.T</t>
  </si>
  <si>
    <t>8</t>
  </si>
  <si>
    <t>8.1.C</t>
  </si>
  <si>
    <t>8.1.NC</t>
  </si>
  <si>
    <t>8.1.NC.T</t>
  </si>
  <si>
    <t>PARTICLE BOARD, ORIENTED STRANDBOARD (OSB) AND SIMILAR BOARD</t>
  </si>
  <si>
    <t>8.2.1</t>
  </si>
  <si>
    <t>8.3</t>
  </si>
  <si>
    <t>8.3.1</t>
  </si>
  <si>
    <t>8.3.2</t>
  </si>
  <si>
    <t>MEDIUM/HIGH DENSITY FIBREBOARD (MDF/HDF)</t>
  </si>
  <si>
    <t>8.3.3</t>
  </si>
  <si>
    <t>9</t>
  </si>
  <si>
    <t>9.1</t>
  </si>
  <si>
    <t>MECHANICAL AND SEMI-CHEMICAL WOOD PULP</t>
  </si>
  <si>
    <t>9.2</t>
  </si>
  <si>
    <t>CHEMICAL WOOD PULP</t>
  </si>
  <si>
    <t>9.2.1</t>
  </si>
  <si>
    <t>SULPHATE PULP</t>
  </si>
  <si>
    <t>9.2.1.1</t>
  </si>
  <si>
    <t>of which: BLEACHED</t>
  </si>
  <si>
    <t>9.2.2</t>
  </si>
  <si>
    <t>SULPHITE PULP</t>
  </si>
  <si>
    <t>9.3</t>
  </si>
  <si>
    <t>10</t>
  </si>
  <si>
    <t>11</t>
  </si>
  <si>
    <t>12</t>
  </si>
  <si>
    <t>12.1</t>
  </si>
  <si>
    <t>12.1.1</t>
  </si>
  <si>
    <t>12.1.2</t>
  </si>
  <si>
    <t>12.1.3</t>
  </si>
  <si>
    <t>12.1.4</t>
  </si>
  <si>
    <t>HOUSEHOLD AND SANITARY PAPERS</t>
  </si>
  <si>
    <t>12.3.1</t>
  </si>
  <si>
    <t>12.3.2</t>
  </si>
  <si>
    <t>12.3.3</t>
  </si>
  <si>
    <t>12.3.4</t>
  </si>
  <si>
    <t>OTHER PAPER AND PAPERBOARD N.E.S. (NOT ELSEWHERE SPECIFIED)</t>
  </si>
  <si>
    <t>This table highlights discrepancies between production and trade. For any negative number, indicating greater net exports than production, please verify your data!</t>
  </si>
  <si>
    <r>
      <t>1000 m</t>
    </r>
    <r>
      <rPr>
        <vertAlign val="superscript"/>
        <sz val="11"/>
        <rFont val="Univers"/>
        <family val="2"/>
      </rPr>
      <t>3</t>
    </r>
    <r>
      <rPr>
        <sz val="11"/>
        <rFont val="Univers"/>
        <family val="2"/>
      </rPr>
      <t>ub</t>
    </r>
  </si>
  <si>
    <t>4</t>
  </si>
  <si>
    <r>
      <rPr>
        <b/>
        <sz val="14"/>
        <rFont val="Univers"/>
        <family val="2"/>
      </rPr>
      <t>FOREST SECTOR QUESTIONNAIRE</t>
    </r>
    <r>
      <rPr>
        <b/>
        <sz val="24"/>
        <rFont val="Univers"/>
        <family val="2"/>
      </rPr>
      <t xml:space="preserve"> JQ3</t>
    </r>
  </si>
  <si>
    <t>SECONDARY PROCESSED PRODUCTS</t>
  </si>
  <si>
    <t>SECONDARY WOOD PRODUCTS</t>
  </si>
  <si>
    <t>FURTHER PROCESSED SAWNWOOD</t>
  </si>
  <si>
    <t>13.1.C</t>
  </si>
  <si>
    <t>13.1.NC</t>
  </si>
  <si>
    <t>13.1.NC.T</t>
  </si>
  <si>
    <t>WOODEN WRAPPING AND PACKAGING MATERIAL</t>
  </si>
  <si>
    <t>WOOD PRODUCTS FOR DOMESTIC/DECORATIVE USE</t>
  </si>
  <si>
    <t>WOODEN FURNITURE</t>
  </si>
  <si>
    <t>PREFABRICATED BUILDINGS OF WOOD</t>
  </si>
  <si>
    <t>OTHER MANUFACTURED WOOD PRODUCTS</t>
  </si>
  <si>
    <t>SECONDARY PAPER PRODUCTS</t>
  </si>
  <si>
    <t>COMPOSITE PAPER AND PAPERBOARD</t>
  </si>
  <si>
    <t>SPECIAL COATED PAPER AND PULP PRODUCTS</t>
  </si>
  <si>
    <t>HOUSEHOLD AND SANITARY PAPER, READY FOR USE</t>
  </si>
  <si>
    <t>PACKAGING CARTONS, BOXES ETC.</t>
  </si>
  <si>
    <t>OTHER ARTICLES OF PAPER AND PAPERBOARD, READY FOR USE</t>
  </si>
  <si>
    <t>14.5.1</t>
  </si>
  <si>
    <t>of which: PRINTING AND WRITING PAPER, READY FOR USE</t>
  </si>
  <si>
    <t>14.5.2</t>
  </si>
  <si>
    <t>of which: ARTICLES, MOULDED OR PRESSED FROM PULP</t>
  </si>
  <si>
    <t>14.5.3</t>
  </si>
  <si>
    <t>of which: FILTER PAPER AND PAPERBOARD, READY FOR USE</t>
  </si>
  <si>
    <t>HS2017:</t>
  </si>
  <si>
    <t>Industrial Roundwood, Tropical</t>
  </si>
  <si>
    <r>
      <rPr>
        <sz val="12"/>
        <color rgb="FFFF0000"/>
        <rFont val="Univers"/>
        <family val="2"/>
      </rPr>
      <t>ex4403.12</t>
    </r>
    <r>
      <rPr>
        <sz val="12"/>
        <rFont val="Univers"/>
        <family val="2"/>
      </rPr>
      <t xml:space="preserve">  4403.41/49</t>
    </r>
  </si>
  <si>
    <t>HS2012/2007:</t>
  </si>
  <si>
    <r>
      <rPr>
        <sz val="12"/>
        <color rgb="FFFF0000"/>
        <rFont val="Univers"/>
        <family val="2"/>
      </rPr>
      <t>ex4403.10</t>
    </r>
    <r>
      <rPr>
        <sz val="12"/>
        <rFont val="Univers"/>
        <family val="2"/>
      </rPr>
      <t xml:space="preserve">  4403.41/49  </t>
    </r>
    <r>
      <rPr>
        <sz val="12"/>
        <color rgb="FFFF0000"/>
        <rFont val="Univers"/>
        <family val="2"/>
      </rPr>
      <t>ex4403.99</t>
    </r>
  </si>
  <si>
    <r>
      <t xml:space="preserve">ex4406.12/92  </t>
    </r>
    <r>
      <rPr>
        <sz val="12"/>
        <rFont val="Univers"/>
        <family val="2"/>
      </rPr>
      <t>4407.21/22/25/26/27/28/29</t>
    </r>
  </si>
  <si>
    <r>
      <t xml:space="preserve">ex4406.10/90  </t>
    </r>
    <r>
      <rPr>
        <sz val="12"/>
        <rFont val="Univers"/>
        <family val="2"/>
      </rPr>
      <t>4407.21/22/25/26/27/28/30</t>
    </r>
    <r>
      <rPr>
        <sz val="11"/>
        <color theme="1"/>
        <rFont val="Calibri"/>
        <family val="2"/>
        <scheme val="minor"/>
      </rPr>
      <t/>
    </r>
  </si>
  <si>
    <r>
      <t>7</t>
    </r>
    <r>
      <rPr>
        <b/>
        <sz val="10"/>
        <rFont val="Univers"/>
        <family val="2"/>
      </rPr>
      <t>.NC.T</t>
    </r>
  </si>
  <si>
    <t>4408.31/39</t>
  </si>
  <si>
    <r>
      <t xml:space="preserve">4408.31/39 </t>
    </r>
    <r>
      <rPr>
        <sz val="12"/>
        <rFont val="Univers"/>
        <family val="2"/>
      </rPr>
      <t xml:space="preserve"> </t>
    </r>
    <r>
      <rPr>
        <sz val="12"/>
        <color rgb="FFFF0000"/>
        <rFont val="Univers"/>
        <family val="2"/>
      </rPr>
      <t>ex4408.90</t>
    </r>
  </si>
  <si>
    <r>
      <t>8.1</t>
    </r>
    <r>
      <rPr>
        <b/>
        <sz val="10"/>
        <rFont val="Univers"/>
        <family val="2"/>
      </rPr>
      <t>.NC.T</t>
    </r>
  </si>
  <si>
    <r>
      <t xml:space="preserve">4412.31  </t>
    </r>
    <r>
      <rPr>
        <sz val="12"/>
        <color rgb="FFFF0000"/>
        <rFont val="Univers"/>
        <family val="2"/>
      </rPr>
      <t>ex4412.94/99</t>
    </r>
  </si>
  <si>
    <r>
      <t xml:space="preserve">4412.31  </t>
    </r>
    <r>
      <rPr>
        <sz val="12"/>
        <color rgb="FFFF0000"/>
        <rFont val="Univers"/>
        <family val="2"/>
      </rPr>
      <t>ex4412.32/94/99</t>
    </r>
  </si>
  <si>
    <r>
      <t xml:space="preserve">FOREST SECTOR QUESTIONNAIRE </t>
    </r>
    <r>
      <rPr>
        <b/>
        <sz val="24"/>
        <rFont val="Univers"/>
        <family val="2"/>
      </rPr>
      <t>ITTO3</t>
    </r>
  </si>
  <si>
    <t xml:space="preserve">Telephone:  </t>
  </si>
  <si>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6, Veneer = JQ code 7, and Plywood = JQ code 8.1)</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</si>
  <si>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</si>
  <si>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Please provide details of any relevant forest law enforcement activities (e.g. legislation, fines, arrests, etc.) in your country in the past year.</t>
  </si>
  <si>
    <t>Trade in Roundwood and Sawnwood by species</t>
  </si>
  <si>
    <t>HS2017</t>
  </si>
  <si>
    <t>4403.11/21/22/23/24/25/26</t>
  </si>
  <si>
    <t>Industrial Roundwood, Coniferous</t>
  </si>
  <si>
    <t>4403.23/24</t>
  </si>
  <si>
    <t>4403 23 10</t>
  </si>
  <si>
    <t>4403.21/22</t>
  </si>
  <si>
    <t>4403 21 10</t>
  </si>
  <si>
    <t>Industrial Roundwood, Non-Coniferous</t>
  </si>
  <si>
    <r>
      <t>of which: Oak (</t>
    </r>
    <r>
      <rPr>
        <i/>
        <sz val="11"/>
        <rFont val="Univers"/>
        <family val="2"/>
      </rPr>
      <t xml:space="preserve">Quercus </t>
    </r>
    <r>
      <rPr>
        <sz val="11"/>
        <rFont val="Univers"/>
        <family val="2"/>
      </rPr>
      <t>spp</t>
    </r>
    <r>
      <rPr>
        <i/>
        <sz val="11"/>
        <rFont val="Univers"/>
        <family val="2"/>
      </rPr>
      <t>.</t>
    </r>
    <r>
      <rPr>
        <sz val="11"/>
        <rFont val="Univers"/>
        <family val="2"/>
      </rPr>
      <t>)</t>
    </r>
  </si>
  <si>
    <r>
      <t>of which: Beech (</t>
    </r>
    <r>
      <rPr>
        <i/>
        <sz val="11"/>
        <rFont val="Univers"/>
        <family val="2"/>
      </rPr>
      <t xml:space="preserve">Fagus </t>
    </r>
    <r>
      <rPr>
        <sz val="11"/>
        <rFont val="Univers"/>
        <family val="2"/>
      </rPr>
      <t>spp</t>
    </r>
    <r>
      <rPr>
        <i/>
        <sz val="11"/>
        <rFont val="Univers"/>
        <family val="2"/>
      </rPr>
      <t>.</t>
    </r>
    <r>
      <rPr>
        <sz val="11"/>
        <rFont val="Univers"/>
        <family val="2"/>
      </rPr>
      <t>)</t>
    </r>
  </si>
  <si>
    <r>
      <t>of which: Birch (</t>
    </r>
    <r>
      <rPr>
        <i/>
        <sz val="11"/>
        <rFont val="Univers"/>
        <family val="2"/>
      </rPr>
      <t xml:space="preserve">Betula </t>
    </r>
    <r>
      <rPr>
        <sz val="11"/>
        <rFont val="Univers"/>
        <family val="2"/>
      </rPr>
      <t>spp</t>
    </r>
    <r>
      <rPr>
        <i/>
        <sz val="11"/>
        <rFont val="Univers"/>
        <family val="2"/>
      </rPr>
      <t>.</t>
    </r>
    <r>
      <rPr>
        <sz val="11"/>
        <rFont val="Univers"/>
        <family val="2"/>
      </rPr>
      <t>)</t>
    </r>
  </si>
  <si>
    <t>4403 95 10</t>
  </si>
  <si>
    <r>
      <t>of which: Poplar/Aspen (</t>
    </r>
    <r>
      <rPr>
        <i/>
        <sz val="11"/>
        <rFont val="Univers"/>
        <family val="2"/>
      </rPr>
      <t xml:space="preserve">Populus </t>
    </r>
    <r>
      <rPr>
        <sz val="11"/>
        <rFont val="Univers"/>
        <family val="2"/>
      </rPr>
      <t>spp</t>
    </r>
    <r>
      <rPr>
        <i/>
        <sz val="11"/>
        <rFont val="Univers"/>
        <family val="2"/>
      </rPr>
      <t>.</t>
    </r>
    <r>
      <rPr>
        <sz val="11"/>
        <rFont val="Univers"/>
        <family val="2"/>
      </rPr>
      <t>)</t>
    </r>
  </si>
  <si>
    <r>
      <t>of which: Eucalyptus (</t>
    </r>
    <r>
      <rPr>
        <i/>
        <sz val="11"/>
        <rFont val="Univers"/>
        <family val="2"/>
      </rPr>
      <t xml:space="preserve">Eucalyptus </t>
    </r>
    <r>
      <rPr>
        <sz val="11"/>
        <rFont val="Univers"/>
        <family val="2"/>
      </rPr>
      <t>spp</t>
    </r>
    <r>
      <rPr>
        <i/>
        <sz val="11"/>
        <rFont val="Univers"/>
        <family val="2"/>
      </rPr>
      <t>.</t>
    </r>
    <r>
      <rPr>
        <sz val="11"/>
        <rFont val="Univers"/>
        <family val="2"/>
      </rPr>
      <t>)</t>
    </r>
  </si>
  <si>
    <t>4406.11/91  4407.11/12/19</t>
  </si>
  <si>
    <t>4406.12/92  4407.21/22/25/26/27/28/29/91/92/93/94/95/96/97/99</t>
  </si>
  <si>
    <r>
      <t>of which: Maple (</t>
    </r>
    <r>
      <rPr>
        <i/>
        <sz val="11"/>
        <rFont val="Univers"/>
        <family val="2"/>
      </rPr>
      <t>Acer spp.</t>
    </r>
    <r>
      <rPr>
        <sz val="11"/>
        <rFont val="Univers"/>
        <family val="2"/>
      </rPr>
      <t>)</t>
    </r>
  </si>
  <si>
    <r>
      <t>of which: Cherry (</t>
    </r>
    <r>
      <rPr>
        <i/>
        <sz val="11"/>
        <rFont val="Univers"/>
        <family val="2"/>
      </rPr>
      <t>Prunus spp.</t>
    </r>
    <r>
      <rPr>
        <sz val="11"/>
        <rFont val="Univers"/>
        <family val="2"/>
      </rPr>
      <t>)</t>
    </r>
  </si>
  <si>
    <r>
      <t>of which: Ash (</t>
    </r>
    <r>
      <rPr>
        <i/>
        <sz val="11"/>
        <rFont val="Univers"/>
        <family val="2"/>
      </rPr>
      <t>Fraxinus spp.</t>
    </r>
    <r>
      <rPr>
        <sz val="11"/>
        <rFont val="Univers"/>
        <family val="2"/>
      </rPr>
      <t>)</t>
    </r>
  </si>
  <si>
    <r>
      <t>m</t>
    </r>
    <r>
      <rPr>
        <vertAlign val="superscript"/>
        <sz val="12"/>
        <rFont val="Univers"/>
        <family val="2"/>
      </rPr>
      <t>3</t>
    </r>
    <r>
      <rPr>
        <sz val="12"/>
        <rFont val="Univers"/>
        <family val="2"/>
      </rPr>
      <t>ub = cubic metres underbark (i.e. excluding bark)</t>
    </r>
  </si>
  <si>
    <t>4401.11/12  44.03</t>
  </si>
  <si>
    <t>4403.12/41/49/91/93/94/95/96/97/98/99</t>
  </si>
  <si>
    <t>SITC Rev.4</t>
  </si>
  <si>
    <t>4401.10  44.03</t>
  </si>
  <si>
    <t>245.01  247</t>
  </si>
  <si>
    <t>4401.11/12</t>
  </si>
  <si>
    <t>4401.10</t>
  </si>
  <si>
    <t>ex4401.10</t>
  </si>
  <si>
    <t>ex245.01</t>
  </si>
  <si>
    <t>4402.90</t>
  </si>
  <si>
    <t>ex245.02</t>
  </si>
  <si>
    <r>
      <rPr>
        <b/>
        <sz val="11"/>
        <rFont val="Univers"/>
        <family val="2"/>
      </rPr>
      <t xml:space="preserve">4401.21/22 </t>
    </r>
    <r>
      <rPr>
        <b/>
        <sz val="11"/>
        <color indexed="10"/>
        <rFont val="Univers"/>
        <family val="2"/>
      </rPr>
      <t xml:space="preserve"> ex4401.39</t>
    </r>
  </si>
  <si>
    <t>4401.21/22</t>
  </si>
  <si>
    <t>ex4401.39</t>
  </si>
  <si>
    <t>ex246.2</t>
  </si>
  <si>
    <t>4401.31/39</t>
  </si>
  <si>
    <r>
      <rPr>
        <b/>
        <sz val="11"/>
        <rFont val="Univers"/>
        <family val="2"/>
      </rPr>
      <t xml:space="preserve">4401.31  </t>
    </r>
    <r>
      <rPr>
        <b/>
        <sz val="11"/>
        <color indexed="10"/>
        <rFont val="Univers"/>
        <family val="2"/>
      </rPr>
      <t>ex4401.39</t>
    </r>
  </si>
  <si>
    <t>44.06  44.07</t>
  </si>
  <si>
    <t>248.1  248.2  248.4</t>
  </si>
  <si>
    <t>4408.10</t>
  </si>
  <si>
    <t>4408.31/39/90</t>
  </si>
  <si>
    <r>
      <rPr>
        <b/>
        <sz val="11"/>
        <rFont val="Univers"/>
        <family val="2"/>
      </rPr>
      <t xml:space="preserve">4408.31/39 </t>
    </r>
    <r>
      <rPr>
        <b/>
        <sz val="11"/>
        <color indexed="10"/>
        <rFont val="Univers"/>
        <family val="2"/>
      </rPr>
      <t xml:space="preserve"> ex4408.90</t>
    </r>
  </si>
  <si>
    <t>ex634.12</t>
  </si>
  <si>
    <t>44.10  44.11  4412.31/33/34/39/94/99</t>
  </si>
  <si>
    <t>44.10  44.11  4412.31/32/39/94/99</t>
  </si>
  <si>
    <t>634.22/23/31/33/39  634.5</t>
  </si>
  <si>
    <t>4412.31/33/34/39/94/99</t>
  </si>
  <si>
    <t>4412.31/32/39/94/99</t>
  </si>
  <si>
    <t>634.31/33/39</t>
  </si>
  <si>
    <r>
      <rPr>
        <b/>
        <sz val="11"/>
        <rFont val="Univers"/>
        <family val="2"/>
      </rPr>
      <t xml:space="preserve">4412.39 </t>
    </r>
    <r>
      <rPr>
        <b/>
        <sz val="11"/>
        <color indexed="10"/>
        <rFont val="Univers"/>
        <family val="2"/>
      </rPr>
      <t xml:space="preserve"> ex4412.94  ex4412.99</t>
    </r>
  </si>
  <si>
    <r>
      <rPr>
        <b/>
        <sz val="11"/>
        <rFont val="Univers"/>
        <family val="2"/>
      </rPr>
      <t xml:space="preserve">4412.39 </t>
    </r>
    <r>
      <rPr>
        <b/>
        <sz val="11"/>
        <color indexed="10"/>
        <rFont val="Univers"/>
        <family val="2"/>
      </rPr>
      <t xml:space="preserve"> ex4412.94  ex.4412.99</t>
    </r>
  </si>
  <si>
    <t>ex634.31  ex634.33  ex634.39</t>
  </si>
  <si>
    <r>
      <rPr>
        <b/>
        <sz val="11"/>
        <rFont val="Univers"/>
        <family val="2"/>
      </rPr>
      <t xml:space="preserve">4412.31/33/34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</si>
  <si>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</si>
  <si>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</si>
  <si>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rPr>
        <b/>
        <sz val="11"/>
        <rFont val="Univers"/>
        <family val="2"/>
      </rPr>
      <t xml:space="preserve">4412.31  </t>
    </r>
    <r>
      <rPr>
        <b/>
        <sz val="11"/>
        <color indexed="10"/>
        <rFont val="Univers"/>
        <family val="2"/>
      </rPr>
      <t>ex4412.32  ex4412.94  ex4412.99</t>
    </r>
  </si>
  <si>
    <t>634.22/23</t>
  </si>
  <si>
    <t>4410.12</t>
  </si>
  <si>
    <t>ex634.22</t>
  </si>
  <si>
    <t>4411.92</t>
  </si>
  <si>
    <t>ex634.54  ex634.55</t>
  </si>
  <si>
    <t>47.01/02/03/04/05</t>
  </si>
  <si>
    <t>251.2  251.3  251.4  251.5  251.6  251.91</t>
  </si>
  <si>
    <t>47.01  47.05</t>
  </si>
  <si>
    <t>251.2  251.91</t>
  </si>
  <si>
    <t>251.4  251.5  251.6</t>
  </si>
  <si>
    <t>251.4  251.5</t>
  </si>
  <si>
    <t>4703.21/29</t>
  </si>
  <si>
    <t>4706.10/30/91/92/93</t>
  </si>
  <si>
    <t>ex251.92</t>
  </si>
  <si>
    <t>4706.20</t>
  </si>
  <si>
    <t>48.01  48.02  48.03  48.04  48.05  48.06  48.08  48.09  48.10  4811.51/59  48.12  48.13</t>
  </si>
  <si>
    <t>641.1  641.2  641.3  641.4  641.5  641.62/63/64/69/71/72/74/75/76/77/93  642.41</t>
  </si>
  <si>
    <t>48.01  4802.10/20/54/55/56/57/58/61/62/69  48.09  4810.13/14/19/22/29</t>
  </si>
  <si>
    <t>641.1  641.21/22/26/29  641.3</t>
  </si>
  <si>
    <t>4802.61/62/69</t>
  </si>
  <si>
    <t>4802.10/20/54/55/56/57/58</t>
  </si>
  <si>
    <t>641.21/22/26</t>
  </si>
  <si>
    <t>48.09  4810.13/14/19/22/29</t>
  </si>
  <si>
    <t xml:space="preserve">4804.11/19/21/29/31/39/42/49/51/52/59  4805.11/12/19/24/25/30/91/92/93  4806.10/20/40  48.08  4810.31/32/39/92/99  4811.51/59 </t>
  </si>
  <si>
    <t>4804.11/19  4805.11/12/19/24/25/91</t>
  </si>
  <si>
    <t>4804.42/49/51/52/59  4805.92  4810.32/39/92  4811.51/59</t>
  </si>
  <si>
    <t>4804.21/29/31/39  4805.30  4806.10/20/40  48.08  4810.31/99</t>
  </si>
  <si>
    <t>ex641.59</t>
  </si>
  <si>
    <r>
      <t>4802.40  4804.41  4805.40/50  4806.30</t>
    </r>
    <r>
      <rPr>
        <b/>
        <sz val="14"/>
        <rFont val="Univers"/>
        <family val="2"/>
      </rPr>
      <t xml:space="preserve">  </t>
    </r>
    <r>
      <rPr>
        <b/>
        <sz val="11"/>
        <rFont val="Univers"/>
        <family val="2"/>
      </rPr>
      <t xml:space="preserve">48.12  48.13 </t>
    </r>
  </si>
  <si>
    <t>Notes:</t>
  </si>
  <si>
    <t>In SITC Rev.4, if only 4 digits are shown, then all sub-headings at lower degrees of aggregation are included (for example, 634.1 includes 634.11 and 634.12).</t>
  </si>
  <si>
    <t>4409.10/22/29</t>
  </si>
  <si>
    <t>4409.10/29</t>
  </si>
  <si>
    <t>248.3  248.5</t>
  </si>
  <si>
    <t>4409.10</t>
  </si>
  <si>
    <t>248.3</t>
  </si>
  <si>
    <t>4409.22/29</t>
  </si>
  <si>
    <t>4409.29</t>
  </si>
  <si>
    <t>248.5</t>
  </si>
  <si>
    <t>4409.22</t>
  </si>
  <si>
    <t>ex4409.29</t>
  </si>
  <si>
    <t>ex248.5</t>
  </si>
  <si>
    <t>44.15/16</t>
  </si>
  <si>
    <t>635.1  635.2</t>
  </si>
  <si>
    <t>4418.10/20/40/50/60/74/75/79/99</t>
  </si>
  <si>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</si>
  <si>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t>9406.10</t>
  </si>
  <si>
    <t>ex94.06</t>
  </si>
  <si>
    <t>ex811.0</t>
  </si>
  <si>
    <t>44.04/05/13/17  4421.10/99</t>
  </si>
  <si>
    <t xml:space="preserve">4811.10/41/49/60/90 </t>
  </si>
  <si>
    <t>641.73/78/79</t>
  </si>
  <si>
    <t>642.43/94</t>
  </si>
  <si>
    <t>48.14/16/17/20/21/22/23</t>
  </si>
  <si>
    <t>641.94  642.2  642.3  642.42/45/91/93/99  892.81</t>
  </si>
  <si>
    <t>ex4823.90</t>
  </si>
  <si>
    <t>ex642.99</t>
  </si>
  <si>
    <t>4823.70</t>
  </si>
  <si>
    <t>4823.20</t>
  </si>
  <si>
    <t>In SITC Rev.4, if only 4 digits are shown, then all subheadings at lower degrees of aggregation are included (for example, 892.2 includes 892.21 and 892.29).</t>
  </si>
  <si>
    <t>Name of person responsible for reply:</t>
  </si>
  <si>
    <t>Official address (in full):</t>
  </si>
  <si>
    <t>RW</t>
  </si>
  <si>
    <t>RW_FW</t>
  </si>
  <si>
    <t>RW_IN</t>
  </si>
  <si>
    <t>RW_IN_LG</t>
  </si>
  <si>
    <t>RW_IN_PW</t>
  </si>
  <si>
    <t>RW_IN_O</t>
  </si>
  <si>
    <t>RW_OB</t>
  </si>
  <si>
    <t>RW_FW_OB</t>
  </si>
  <si>
    <t>RW_IN_OB</t>
  </si>
  <si>
    <t>RW_IN_LG_OB</t>
  </si>
  <si>
    <t>RW_IN_PW_OB</t>
  </si>
  <si>
    <t>RW_IN_O_OB</t>
  </si>
  <si>
    <t>TOTAL</t>
  </si>
  <si>
    <t>CHA</t>
  </si>
  <si>
    <t>CHP_RES</t>
  </si>
  <si>
    <t>CHP</t>
  </si>
  <si>
    <t>RES</t>
  </si>
  <si>
    <t>RCW</t>
  </si>
  <si>
    <t>PEL_AGG</t>
  </si>
  <si>
    <t>PEL</t>
  </si>
  <si>
    <t>AGG</t>
  </si>
  <si>
    <t>SN</t>
  </si>
  <si>
    <t>PN_VN</t>
  </si>
  <si>
    <t>PN</t>
  </si>
  <si>
    <t>PN_PY</t>
  </si>
  <si>
    <t>PN_PB</t>
  </si>
  <si>
    <t>PN_PB_OSB</t>
  </si>
  <si>
    <t>PN_FB</t>
  </si>
  <si>
    <t>PN_FB_HB</t>
  </si>
  <si>
    <t>PN_FB_MDF</t>
  </si>
  <si>
    <t>PN_FB_O</t>
  </si>
  <si>
    <t>PL</t>
  </si>
  <si>
    <t>PL_MC_SCH</t>
  </si>
  <si>
    <t>PL_CH</t>
  </si>
  <si>
    <t>PL_CH_SA</t>
  </si>
  <si>
    <t>PL_CH_SAB</t>
  </si>
  <si>
    <t>PL_CH_SI</t>
  </si>
  <si>
    <t>PL_DS</t>
  </si>
  <si>
    <t>PLO</t>
  </si>
  <si>
    <t>PLO_NW</t>
  </si>
  <si>
    <t>PLO_RC</t>
  </si>
  <si>
    <t>RCP</t>
  </si>
  <si>
    <t>PP</t>
  </si>
  <si>
    <t>PP_GR</t>
  </si>
  <si>
    <t>PP_GR_NP</t>
  </si>
  <si>
    <t>PP_GR_MC</t>
  </si>
  <si>
    <t>PP_GR_NW</t>
  </si>
  <si>
    <t>PP_GR_CO</t>
  </si>
  <si>
    <t>PP_HS</t>
  </si>
  <si>
    <t>PP_PK</t>
  </si>
  <si>
    <t>PP_PK_CS</t>
  </si>
  <si>
    <t>PP_PK_CB</t>
  </si>
  <si>
    <t>PP_PK_WR</t>
  </si>
  <si>
    <t>PP_PK_O</t>
  </si>
  <si>
    <t>PP_O</t>
  </si>
  <si>
    <t>IMP</t>
  </si>
  <si>
    <t>CONIF</t>
  </si>
  <si>
    <t>C_FIR</t>
  </si>
  <si>
    <t>C_PIN</t>
  </si>
  <si>
    <t>NCONIF</t>
  </si>
  <si>
    <t>NC_OAK</t>
  </si>
  <si>
    <t>NC_BEE</t>
  </si>
  <si>
    <t>NC_BIR</t>
  </si>
  <si>
    <t>NC_MAP</t>
  </si>
  <si>
    <t>NC_CHE</t>
  </si>
  <si>
    <t>NC_ASH</t>
  </si>
  <si>
    <t>NC_POP</t>
  </si>
  <si>
    <t>NC_EUC</t>
  </si>
  <si>
    <t>NC_TRO</t>
  </si>
  <si>
    <t>EXP</t>
  </si>
  <si>
    <t>SW</t>
  </si>
  <si>
    <t>SW_SN</t>
  </si>
  <si>
    <t>SW_WR</t>
  </si>
  <si>
    <t>SW_DM</t>
  </si>
  <si>
    <t>SW_JN</t>
  </si>
  <si>
    <t>SW_FU</t>
  </si>
  <si>
    <t>SW_BL_W</t>
  </si>
  <si>
    <t>SW_O</t>
  </si>
  <si>
    <t>SP</t>
  </si>
  <si>
    <t>SP_CM</t>
  </si>
  <si>
    <t>SP_SCO</t>
  </si>
  <si>
    <t>SP_HS</t>
  </si>
  <si>
    <t>SP_PK</t>
  </si>
  <si>
    <t>SP_O</t>
  </si>
  <si>
    <t>SP_O_PR</t>
  </si>
  <si>
    <t>SP_O_AR</t>
  </si>
  <si>
    <t>SP_O_FL</t>
  </si>
  <si>
    <t>THS_M3</t>
  </si>
  <si>
    <t>THS_NAC</t>
  </si>
  <si>
    <t>THS_T</t>
  </si>
  <si>
    <t>PRD</t>
  </si>
  <si>
    <t>IMP_XEU</t>
  </si>
  <si>
    <t>EXP_XEU</t>
  </si>
  <si>
    <t>PULPWOOD, ROUND AND SPLIT (INCLUDING WOOD FOR PARTICLE BOARD, OSB AND FIBREBOARD)</t>
  </si>
  <si>
    <t>PARTICLE BOARD, ORIENTED STRAND BOARD (OSB) AND SIMILAR BOARD</t>
  </si>
  <si>
    <t>of which: ORIENTED STRAND BOARD (OSB)</t>
  </si>
  <si>
    <t>NO Q</t>
  </si>
  <si>
    <t>NO V</t>
  </si>
  <si>
    <t>JQ2/EU1 comparison</t>
  </si>
  <si>
    <t>JQ2&gt;=EU1</t>
  </si>
  <si>
    <t>geo</t>
  </si>
  <si>
    <t>time</t>
  </si>
  <si>
    <t>prod_wd</t>
  </si>
  <si>
    <t>treespec</t>
  </si>
  <si>
    <t>obs_value</t>
  </si>
  <si>
    <t>obs_flag</t>
  </si>
  <si>
    <t>ST_1_2</t>
  </si>
  <si>
    <t>ST_1_2_1</t>
  </si>
  <si>
    <t>ST_1_2_2</t>
  </si>
  <si>
    <t>ST_6</t>
  </si>
  <si>
    <t>This table highlights discrepancies between items and sub-items. Please verify your data if there's an error!</t>
  </si>
  <si>
    <t>Please verify, if there's an error!</t>
  </si>
  <si>
    <t>DISCREPANCIES</t>
  </si>
  <si>
    <t>stk_flow</t>
  </si>
  <si>
    <r>
      <t xml:space="preserve">Joint Forest Sector Questionnaire
</t>
    </r>
    <r>
      <rPr>
        <b/>
        <sz val="18"/>
        <color theme="1"/>
        <rFont val="Arial"/>
        <family val="2"/>
      </rPr>
      <t>Quality Report</t>
    </r>
  </si>
  <si>
    <t xml:space="preserve">Quality information </t>
  </si>
  <si>
    <t>Country reply</t>
  </si>
  <si>
    <t>Contact</t>
  </si>
  <si>
    <t>Country name</t>
  </si>
  <si>
    <t>Contact organisation</t>
  </si>
  <si>
    <t>Contact name</t>
  </si>
  <si>
    <t>Contact email address</t>
  </si>
  <si>
    <t>Changes to previous year</t>
  </si>
  <si>
    <t>Necessity of update</t>
  </si>
  <si>
    <t>Are there any changes to the quality report of the last data collection?</t>
  </si>
  <si>
    <t>Please select YES or NO</t>
  </si>
  <si>
    <t xml:space="preserve"> If yes, please provide details below. </t>
  </si>
  <si>
    <t>Statistical processing</t>
  </si>
  <si>
    <t>Overview of the source data</t>
  </si>
  <si>
    <t xml:space="preserve">Please provide an overview of the sources used to produce JFSQ data. </t>
  </si>
  <si>
    <t>Do you use a dedicated survey (of the industry, of households, of forest owners, etc.)?</t>
  </si>
  <si>
    <t>If yes, please provide details (e.g., who are the respondents, what is its frequency?).</t>
  </si>
  <si>
    <t>Do you use forestry statistics?</t>
  </si>
  <si>
    <t>If yes, please provide details.</t>
  </si>
  <si>
    <t>Do you use national forest inventory?</t>
  </si>
  <si>
    <t>Do you use national PRODCOM data compiled according to the CPA classification?</t>
  </si>
  <si>
    <t>If yes, please provide details (which products, units, etc.).</t>
  </si>
  <si>
    <t>Do you use any other national production statistics?</t>
  </si>
  <si>
    <t>Do you use data collected by associations of industry?</t>
  </si>
  <si>
    <t>Do you collect data from direct contacts with manufacturing companies?</t>
  </si>
  <si>
    <t>Do you use estimates of roundwood use (in manufacturing)?</t>
  </si>
  <si>
    <t>Do you use national trade data?</t>
  </si>
  <si>
    <t>Do you use felling reports?</t>
  </si>
  <si>
    <t>Do you use forestry companies' accounting network?</t>
  </si>
  <si>
    <t>Do you use administrative data (e.g. tax records, business registers)?</t>
  </si>
  <si>
    <t>Do you use data from national accounts?</t>
  </si>
  <si>
    <t>If yes, please provide details (e.g. for which data, from which account tables?).</t>
  </si>
  <si>
    <t>Do you use SBS (Structural business statistics)?</t>
  </si>
  <si>
    <t>If yes, please provide details (e.g. for which data?).</t>
  </si>
  <si>
    <t>Do you use other environmental accounts?</t>
  </si>
  <si>
    <t>Do you use other statistics (e.g. agriculture statistics)?</t>
  </si>
  <si>
    <t>If yes, please specify them.</t>
  </si>
  <si>
    <t>Do you use any other sources?</t>
  </si>
  <si>
    <t>Methodological issues</t>
  </si>
  <si>
    <t>Are there any pending classification or measurement issues?</t>
  </si>
  <si>
    <t>Data validation</t>
  </si>
  <si>
    <t xml:space="preserve">Do you check the quality of the data collected to compile JFSQ? </t>
  </si>
  <si>
    <t>If yes, please explain the quality assurance procedure.</t>
  </si>
  <si>
    <t>Do you compare JFSQ data with different data sources or do you perform other cross-checks?</t>
  </si>
  <si>
    <t>If yes, please explain your approach.</t>
  </si>
  <si>
    <t xml:space="preserve">Do you have validation rules and other plausibility checks for the outputs of your JFSQ data compilation process? </t>
  </si>
  <si>
    <t>If yes, please briefly describe them.</t>
  </si>
  <si>
    <t>Relevance</t>
  </si>
  <si>
    <t>User needs</t>
  </si>
  <si>
    <t xml:space="preserve">Please provide references to the relevance of JFSQ at national level e.g. main users, national indicator sets, quantitative policy targets etc. </t>
  </si>
  <si>
    <t>Coherence and comparability</t>
  </si>
  <si>
    <t>Coherence - cross domain</t>
  </si>
  <si>
    <t>Do you compare the JFSQ results with business, energy and agricultural and foreign trade statistics?</t>
  </si>
  <si>
    <t>It not, please explain.</t>
  </si>
  <si>
    <t>Coherence - internal</t>
  </si>
  <si>
    <t>Are there any other consistency issues related to your JFSQ data?</t>
  </si>
  <si>
    <t xml:space="preserve"> If yes, please explain them.</t>
  </si>
  <si>
    <t>Accessibility and clarity</t>
  </si>
  <si>
    <t>Publications</t>
  </si>
  <si>
    <t>Do you disseminate JFSQ data nationally (e.g. in news releases or other documents)?</t>
  </si>
  <si>
    <t>If yes, please provide URLs and/or the reference to the relevant publications.</t>
  </si>
  <si>
    <t>Online database</t>
  </si>
  <si>
    <t>Do you publish your JFSQ accounts in an online data base?</t>
  </si>
  <si>
    <t>If yes, please provide URLs.</t>
  </si>
  <si>
    <t>Documentation on methodology</t>
  </si>
  <si>
    <t>Did you prepare a description of your national JFSQ methodology or metadata?</t>
  </si>
  <si>
    <t>Quality documentation</t>
  </si>
  <si>
    <t>Do you have national quality documentation?</t>
  </si>
  <si>
    <t>Do you cross-check the JFSQ data with the results of European Forest Accounts?</t>
  </si>
  <si>
    <t>If yes, please indicate for which reporting items, and comments on the discrepancies observed, if any. It not, please explain.</t>
  </si>
  <si>
    <t>Other comments</t>
  </si>
  <si>
    <t>Please provide any further feedback you might have on the quality of the reported data, sources and methods used and/or Eurostat's validation and quality report templates.</t>
  </si>
  <si>
    <r>
      <t>m</t>
    </r>
    <r>
      <rPr>
        <vertAlign val="superscript"/>
        <sz val="10"/>
        <rFont val="Univers"/>
        <family val="2"/>
      </rPr>
      <t>3</t>
    </r>
    <r>
      <rPr>
        <sz val="10"/>
        <rFont val="Univers"/>
        <family val="2"/>
      </rPr>
      <t xml:space="preserve"> = cubic metres solid volume</t>
    </r>
  </si>
  <si>
    <r>
      <t>m</t>
    </r>
    <r>
      <rPr>
        <vertAlign val="superscript"/>
        <sz val="10"/>
        <rFont val="Univers"/>
        <family val="2"/>
      </rPr>
      <t>3</t>
    </r>
    <r>
      <rPr>
        <sz val="10"/>
        <rFont val="Univers"/>
        <family val="2"/>
      </rPr>
      <t>ub = cubic metres solid volume underbark (i.e. excluding bark)</t>
    </r>
  </si>
  <si>
    <t>t = metric tonnes</t>
  </si>
  <si>
    <t>1000 t</t>
  </si>
  <si>
    <t>In CPC, if only 3 or 4 digits are shown, then all sub-codes at lower degrees of aggregation are included (for example, 0313 includes 03131 and 03132).</t>
  </si>
  <si>
    <r>
      <t>For instance "</t>
    </r>
    <r>
      <rPr>
        <sz val="14"/>
        <color indexed="10"/>
        <rFont val="Univers"/>
        <family val="2"/>
      </rPr>
      <t>ex31512</t>
    </r>
    <r>
      <rPr>
        <sz val="14"/>
        <rFont val="Univers"/>
        <family val="2"/>
      </rPr>
      <t>" under product 7.NC.T means that only a part of CPC Ver.2.1 code 31512 refers to non-coniferous tropical veneer sheets.</t>
    </r>
  </si>
  <si>
    <r>
      <t>The term "</t>
    </r>
    <r>
      <rPr>
        <sz val="14"/>
        <color indexed="10"/>
        <rFont val="Univers"/>
        <family val="2"/>
      </rPr>
      <t>ex</t>
    </r>
    <r>
      <rPr>
        <sz val="14"/>
        <rFont val="Univers"/>
        <family val="2"/>
      </rPr>
      <t>" means that there is not a complete correlation between the two codes and that only a part of the CPC Ver.2.1 code is applicable.</t>
    </r>
  </si>
  <si>
    <r>
      <t xml:space="preserve">ex32149  ex32133  ex32136  ex32137  </t>
    </r>
    <r>
      <rPr>
        <b/>
        <sz val="11"/>
        <rFont val="Univers"/>
        <family val="2"/>
      </rPr>
      <t>32198</t>
    </r>
    <r>
      <rPr>
        <b/>
        <sz val="11"/>
        <color indexed="10"/>
        <rFont val="Univers"/>
        <family val="2"/>
      </rPr>
      <t xml:space="preserve">  ex32199</t>
    </r>
  </si>
  <si>
    <t>ex32136</t>
  </si>
  <si>
    <r>
      <t xml:space="preserve">ex32133  ex32136  ex32137  </t>
    </r>
    <r>
      <rPr>
        <b/>
        <sz val="11"/>
        <rFont val="Univers"/>
        <family val="2"/>
      </rPr>
      <t>32142  32151</t>
    </r>
  </si>
  <si>
    <t>ex32133  ex32136  ex32143  ex32149</t>
  </si>
  <si>
    <r>
      <t xml:space="preserve">32132  32134  32135  </t>
    </r>
    <r>
      <rPr>
        <b/>
        <sz val="11"/>
        <color indexed="10"/>
        <rFont val="Univers"/>
        <family val="2"/>
      </rPr>
      <t>ex32136</t>
    </r>
  </si>
  <si>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</si>
  <si>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t>32131</t>
  </si>
  <si>
    <t>ex32143  ex32149</t>
  </si>
  <si>
    <r>
      <rPr>
        <b/>
        <sz val="11"/>
        <rFont val="Univers"/>
        <family val="2"/>
      </rPr>
      <t>32122</t>
    </r>
    <r>
      <rPr>
        <b/>
        <sz val="11"/>
        <color indexed="10"/>
        <rFont val="Univers"/>
        <family val="2"/>
      </rPr>
      <t xml:space="preserve">  ex32129</t>
    </r>
  </si>
  <si>
    <t>ex32122  ex32129</t>
  </si>
  <si>
    <t>32121</t>
  </si>
  <si>
    <r>
      <t xml:space="preserve">3212  </t>
    </r>
    <r>
      <rPr>
        <b/>
        <sz val="11"/>
        <color indexed="10"/>
        <rFont val="Univers"/>
        <family val="2"/>
      </rPr>
      <t>ex32143  ex32149</t>
    </r>
  </si>
  <si>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</si>
  <si>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t>3924</t>
  </si>
  <si>
    <t>ex32113</t>
  </si>
  <si>
    <t>32111</t>
  </si>
  <si>
    <t>ex32112</t>
  </si>
  <si>
    <t>32112</t>
  </si>
  <si>
    <r>
      <rPr>
        <b/>
        <sz val="11"/>
        <rFont val="Univers"/>
        <family val="2"/>
      </rPr>
      <t xml:space="preserve">32111  32112  </t>
    </r>
    <r>
      <rPr>
        <b/>
        <sz val="11"/>
        <color indexed="10"/>
        <rFont val="Univers"/>
        <family val="2"/>
      </rPr>
      <t>ex32113</t>
    </r>
  </si>
  <si>
    <t>31449</t>
  </si>
  <si>
    <t>31441</t>
  </si>
  <si>
    <t>31442</t>
  </si>
  <si>
    <t>3144</t>
  </si>
  <si>
    <t>31432</t>
  </si>
  <si>
    <t>3143</t>
  </si>
  <si>
    <t>PARTICLE BOARD, ORIENTED STRAND BOARD (OSB) and SIMILAR BOARD</t>
  </si>
  <si>
    <t>ex31412  ex31422</t>
  </si>
  <si>
    <t>31412  31422</t>
  </si>
  <si>
    <t>31411  31421</t>
  </si>
  <si>
    <t>3141  3142</t>
  </si>
  <si>
    <t>3141  3142  3143  3144</t>
  </si>
  <si>
    <t>ex31512</t>
  </si>
  <si>
    <t>31512</t>
  </si>
  <si>
    <t>31511</t>
  </si>
  <si>
    <t>3151</t>
  </si>
  <si>
    <t>ex31102  ex31109  ex3132</t>
  </si>
  <si>
    <r>
      <t>31102</t>
    </r>
    <r>
      <rPr>
        <b/>
        <sz val="11"/>
        <color rgb="FFFF0000"/>
        <rFont val="Univers"/>
        <family val="2"/>
      </rPr>
      <t xml:space="preserve">  ex31109  ex3132</t>
    </r>
  </si>
  <si>
    <r>
      <t xml:space="preserve">31101 </t>
    </r>
    <r>
      <rPr>
        <b/>
        <sz val="11"/>
        <color rgb="FFFF0000"/>
        <rFont val="Univers"/>
        <family val="2"/>
      </rPr>
      <t xml:space="preserve"> ex31109  ex3132</t>
    </r>
  </si>
  <si>
    <t>311  3132</t>
  </si>
  <si>
    <t>39282</t>
  </si>
  <si>
    <t>39281</t>
  </si>
  <si>
    <t>39281  39282</t>
  </si>
  <si>
    <t>ex39283</t>
  </si>
  <si>
    <t>ex31230</t>
  </si>
  <si>
    <t>ex31230  ex39283</t>
  </si>
  <si>
    <t>ex34510</t>
  </si>
  <si>
    <t>ex03120</t>
  </si>
  <si>
    <t>ex03110</t>
  </si>
  <si>
    <t>ex03110  ex03120</t>
  </si>
  <si>
    <t>ex0312</t>
  </si>
  <si>
    <t>0312</t>
  </si>
  <si>
    <t>0311</t>
  </si>
  <si>
    <t>0311  0312</t>
  </si>
  <si>
    <t>03132</t>
  </si>
  <si>
    <t>03131</t>
  </si>
  <si>
    <t>0313</t>
  </si>
  <si>
    <t>031</t>
  </si>
  <si>
    <t>Central Product Classification Version 2.1
(CPC Ver. 2.1)</t>
  </si>
  <si>
    <t>CORRESPONDENCES to CPC Ver.2.1</t>
  </si>
  <si>
    <r>
      <rPr>
        <b/>
        <sz val="14"/>
        <rFont val="Univers"/>
        <family val="2"/>
      </rPr>
      <t>FOREST SECTOR QUESTIONNAIRE</t>
    </r>
    <r>
      <rPr>
        <b/>
        <sz val="32"/>
        <rFont val="Univers"/>
        <family val="2"/>
      </rPr>
      <t xml:space="preserve"> JQ1 (Supp. 1)</t>
    </r>
  </si>
  <si>
    <r>
      <rPr>
        <b/>
        <sz val="14"/>
        <rFont val="Univers"/>
        <family val="2"/>
      </rPr>
      <t>FOREST SECTOR QUESTIONNAIRE</t>
    </r>
    <r>
      <rPr>
        <b/>
        <sz val="32"/>
        <rFont val="Univers"/>
        <family val="2"/>
      </rPr>
      <t xml:space="preserve"> JQ2 (Supp. 1)</t>
    </r>
  </si>
  <si>
    <r>
      <rPr>
        <b/>
        <sz val="11"/>
        <color indexed="10"/>
        <rFont val="Univers"/>
        <family val="2"/>
      </rPr>
      <t xml:space="preserve">ex4403.10  </t>
    </r>
    <r>
      <rPr>
        <b/>
        <sz val="11"/>
        <rFont val="Univers"/>
        <family val="2"/>
      </rPr>
      <t>4403.20</t>
    </r>
  </si>
  <si>
    <r>
      <rPr>
        <b/>
        <sz val="11"/>
        <color rgb="FFFF0000"/>
        <rFont val="Univers"/>
        <family val="2"/>
      </rPr>
      <t xml:space="preserve">ex247.3  </t>
    </r>
    <r>
      <rPr>
        <b/>
        <sz val="11"/>
        <rFont val="Univers"/>
        <family val="2"/>
      </rPr>
      <t>247.4</t>
    </r>
  </si>
  <si>
    <r>
      <rPr>
        <b/>
        <sz val="11"/>
        <color indexed="10"/>
        <rFont val="Univers"/>
        <family val="2"/>
      </rPr>
      <t xml:space="preserve">ex4403.10  </t>
    </r>
    <r>
      <rPr>
        <b/>
        <sz val="11"/>
        <rFont val="Univers"/>
        <family val="2"/>
      </rPr>
      <t>4403.41/49/91/92/99</t>
    </r>
  </si>
  <si>
    <r>
      <rPr>
        <b/>
        <sz val="11"/>
        <color rgb="FFFF0000"/>
        <rFont val="Univers"/>
        <family val="2"/>
      </rPr>
      <t xml:space="preserve">ex247.3  </t>
    </r>
    <r>
      <rPr>
        <b/>
        <sz val="11"/>
        <rFont val="Univers"/>
        <family val="2"/>
      </rPr>
      <t>247.5  247.9</t>
    </r>
  </si>
  <si>
    <r>
      <rPr>
        <b/>
        <sz val="11"/>
        <color rgb="FFFF0000"/>
        <rFont val="Univers"/>
        <family val="2"/>
      </rPr>
      <t xml:space="preserve">ex4403.10  </t>
    </r>
    <r>
      <rPr>
        <b/>
        <sz val="11"/>
        <rFont val="Univers"/>
        <family val="2"/>
      </rPr>
      <t xml:space="preserve">4403.41/49  </t>
    </r>
    <r>
      <rPr>
        <b/>
        <sz val="11"/>
        <color indexed="10"/>
        <rFont val="Univers"/>
        <family val="2"/>
      </rPr>
      <t>ex4403.99</t>
    </r>
  </si>
  <si>
    <r>
      <rPr>
        <b/>
        <sz val="11"/>
        <color rgb="FFFF0000"/>
        <rFont val="Univers"/>
        <family val="2"/>
      </rPr>
      <t xml:space="preserve">ex247.3  </t>
    </r>
    <r>
      <rPr>
        <b/>
        <sz val="11"/>
        <rFont val="Univers"/>
        <family val="2"/>
      </rPr>
      <t xml:space="preserve">247.5  </t>
    </r>
    <r>
      <rPr>
        <b/>
        <sz val="11"/>
        <color rgb="FFFF0000"/>
        <rFont val="Univers"/>
        <family val="2"/>
      </rPr>
      <t>ex247.9</t>
    </r>
  </si>
  <si>
    <r>
      <t xml:space="preserve">4401.21/22  </t>
    </r>
    <r>
      <rPr>
        <b/>
        <sz val="11"/>
        <color rgb="FFFF0000"/>
        <rFont val="Univers"/>
        <family val="2"/>
      </rPr>
      <t>ex4401.40</t>
    </r>
  </si>
  <si>
    <r>
      <rPr>
        <b/>
        <sz val="11"/>
        <rFont val="Univers"/>
        <family val="2"/>
      </rPr>
      <t xml:space="preserve">246.1  </t>
    </r>
    <r>
      <rPr>
        <b/>
        <sz val="11"/>
        <color rgb="FFFF0000"/>
        <rFont val="Univers"/>
        <family val="2"/>
      </rPr>
      <t>ex246.2</t>
    </r>
  </si>
  <si>
    <r>
      <rPr>
        <b/>
        <sz val="11"/>
        <color indexed="10"/>
        <rFont val="Univers"/>
        <family val="2"/>
      </rPr>
      <t>ex4406.10/90</t>
    </r>
    <r>
      <rPr>
        <b/>
        <sz val="11"/>
        <rFont val="Univers"/>
        <family val="2"/>
      </rPr>
      <t xml:space="preserve">  4407.10</t>
    </r>
  </si>
  <si>
    <r>
      <t xml:space="preserve">ex248.11  ex248.19  </t>
    </r>
    <r>
      <rPr>
        <b/>
        <sz val="11"/>
        <rFont val="Univers"/>
        <family val="2"/>
      </rPr>
      <t>248.2</t>
    </r>
  </si>
  <si>
    <r>
      <rPr>
        <b/>
        <sz val="11"/>
        <color indexed="10"/>
        <rFont val="Univers"/>
        <family val="2"/>
      </rPr>
      <t xml:space="preserve">ex4406.10/90  </t>
    </r>
    <r>
      <rPr>
        <b/>
        <sz val="11"/>
        <rFont val="Univers"/>
        <family val="2"/>
      </rPr>
      <t>4407.21/22/25/26/27/28/29/91/92/93/94/95/99</t>
    </r>
  </si>
  <si>
    <r>
      <t xml:space="preserve">ex248.11  ex248.19  </t>
    </r>
    <r>
      <rPr>
        <b/>
        <sz val="11"/>
        <rFont val="Univers"/>
        <family val="2"/>
      </rPr>
      <t>248.4</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</si>
  <si>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</si>
  <si>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t>ex248.11  ex248.19  ex</t>
    </r>
    <r>
      <rPr>
        <b/>
        <sz val="11"/>
        <rFont val="Univers"/>
        <family val="2"/>
      </rPr>
      <t>248.4</t>
    </r>
  </si>
  <si>
    <r>
      <t>4411.12/13</t>
    </r>
    <r>
      <rPr>
        <b/>
        <sz val="11"/>
        <color rgb="FFFF0000"/>
        <rFont val="Univers"/>
        <family val="2"/>
      </rPr>
      <t xml:space="preserve">  ex4411.14*</t>
    </r>
  </si>
  <si>
    <r>
      <rPr>
        <b/>
        <sz val="11"/>
        <color rgb="FFFF0000"/>
        <rFont val="Univers"/>
        <family val="2"/>
      </rPr>
      <t>ex4411.14</t>
    </r>
    <r>
      <rPr>
        <b/>
        <sz val="11"/>
        <rFont val="Univers"/>
        <family val="2"/>
      </rPr>
      <t xml:space="preserve">  4411.93/94</t>
    </r>
  </si>
  <si>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</si>
  <si>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r>
      <t xml:space="preserve">641.41/51/54  </t>
    </r>
    <r>
      <rPr>
        <b/>
        <sz val="11"/>
        <color rgb="FFFF0000"/>
        <rFont val="Univers"/>
        <family val="2"/>
      </rPr>
      <t>ex641.59</t>
    </r>
  </si>
  <si>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</si>
  <si>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</si>
  <si>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</si>
  <si>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r>
      <rPr>
        <b/>
        <sz val="14"/>
        <rFont val="Univers"/>
        <family val="2"/>
      </rPr>
      <t xml:space="preserve">FOREST SECTOR QUESTIONNAIRE </t>
    </r>
    <r>
      <rPr>
        <b/>
        <sz val="32"/>
        <rFont val="Univers"/>
        <family val="2"/>
      </rPr>
      <t>JQ3 (Supp. 1)</t>
    </r>
  </si>
  <si>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</si>
  <si>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</si>
  <si>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r>
      <t xml:space="preserve">635.41  </t>
    </r>
    <r>
      <rPr>
        <b/>
        <sz val="11"/>
        <color rgb="FFFF0000"/>
        <rFont val="Univers"/>
        <family val="2"/>
      </rPr>
      <t xml:space="preserve">ex635.42  </t>
    </r>
    <r>
      <rPr>
        <b/>
        <sz val="11"/>
        <rFont val="Univers"/>
        <family val="2"/>
      </rPr>
      <t>635.49</t>
    </r>
  </si>
  <si>
    <r>
      <t xml:space="preserve">4418.10/20/40/50/60  </t>
    </r>
    <r>
      <rPr>
        <b/>
        <sz val="11"/>
        <color rgb="FFFF0000"/>
        <rFont val="Univers"/>
        <family val="2"/>
      </rPr>
      <t>ex4418.71  ex4418.72  ex4418.79  ex4418.90</t>
    </r>
  </si>
  <si>
    <r>
      <t xml:space="preserve">635.31/32/33  </t>
    </r>
    <r>
      <rPr>
        <b/>
        <sz val="11"/>
        <color rgb="FFFF0000"/>
        <rFont val="Univers"/>
        <family val="2"/>
      </rPr>
      <t>ex635.34  ex635.39</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</si>
  <si>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</si>
  <si>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r>
      <t xml:space="preserve">44.04/05/13/17  4421.10  </t>
    </r>
    <r>
      <rPr>
        <b/>
        <sz val="11"/>
        <color rgb="FFFF0000"/>
        <rFont val="Univers"/>
        <family val="2"/>
      </rPr>
      <t>ex4421.90</t>
    </r>
  </si>
  <si>
    <r>
      <t xml:space="preserve">634.21/91/93  635.91  </t>
    </r>
    <r>
      <rPr>
        <b/>
        <sz val="11"/>
        <color rgb="FFFF0000"/>
        <rFont val="Univers"/>
        <family val="2"/>
      </rPr>
      <t>ex635.99</t>
    </r>
  </si>
  <si>
    <t>m3 of wood in m3 or t of product</t>
  </si>
  <si>
    <t>4403 23 90  
4403 24 00</t>
  </si>
  <si>
    <t>4403 21 90
4403 22 00</t>
  </si>
  <si>
    <t>Note: List the major species traded in each category. Use additional sheet if more species are to be explicitly reported. For tropical plywood, identify by face veneer if composed of more than one species.</t>
  </si>
  <si>
    <t>JQ Product code</t>
  </si>
  <si>
    <t>Nomenclature</t>
  </si>
  <si>
    <t>HS Code</t>
  </si>
  <si>
    <t>Remarks on HS codes</t>
  </si>
  <si>
    <t>HS2002</t>
  </si>
  <si>
    <t>440110</t>
  </si>
  <si>
    <t>1.1</t>
  </si>
  <si>
    <t>1.1C</t>
  </si>
  <si>
    <t>Only some part of it</t>
  </si>
  <si>
    <t>1.1NC</t>
  </si>
  <si>
    <t>1.2.C</t>
    <phoneticPr fontId="4"/>
  </si>
  <si>
    <t>440320</t>
  </si>
  <si>
    <t>440341</t>
  </si>
  <si>
    <t>440349</t>
  </si>
  <si>
    <t>440391</t>
  </si>
  <si>
    <t>440392</t>
  </si>
  <si>
    <t>1.2.NC</t>
    <phoneticPr fontId="4"/>
  </si>
  <si>
    <t>440399</t>
  </si>
  <si>
    <t>1.2.NC.T</t>
    <phoneticPr fontId="4"/>
  </si>
  <si>
    <t>Only some part of it</t>
    <phoneticPr fontId="4"/>
  </si>
  <si>
    <t>2</t>
  </si>
  <si>
    <t>440290</t>
  </si>
  <si>
    <t>440121</t>
  </si>
  <si>
    <t>440122</t>
  </si>
  <si>
    <t>3.1</t>
    <phoneticPr fontId="4"/>
  </si>
  <si>
    <t>3.2</t>
    <phoneticPr fontId="4"/>
  </si>
  <si>
    <t>440139</t>
  </si>
  <si>
    <t>440130</t>
  </si>
  <si>
    <t>440131</t>
  </si>
  <si>
    <t>440721</t>
  </si>
  <si>
    <t>440722</t>
  </si>
  <si>
    <t>440725</t>
  </si>
  <si>
    <t>440726</t>
  </si>
  <si>
    <t>440727</t>
  </si>
  <si>
    <t>440728</t>
  </si>
  <si>
    <t>440729</t>
  </si>
  <si>
    <t>440791</t>
  </si>
  <si>
    <t>440792</t>
  </si>
  <si>
    <t>440793</t>
  </si>
  <si>
    <t>440794</t>
  </si>
  <si>
    <t>440795</t>
  </si>
  <si>
    <t>440799</t>
  </si>
  <si>
    <t>440810</t>
  </si>
  <si>
    <t>440831</t>
  </si>
  <si>
    <t>440839</t>
  </si>
  <si>
    <t>440890</t>
  </si>
  <si>
    <t>441299</t>
  </si>
  <si>
    <t>4410</t>
  </si>
  <si>
    <t>441231</t>
  </si>
  <si>
    <t>441232</t>
  </si>
  <si>
    <t>441239</t>
  </si>
  <si>
    <t>441294</t>
  </si>
  <si>
    <t>441012</t>
  </si>
  <si>
    <t>441192</t>
  </si>
  <si>
    <t>441112</t>
  </si>
  <si>
    <t>441113</t>
  </si>
  <si>
    <t>441114</t>
  </si>
  <si>
    <t>441193</t>
  </si>
  <si>
    <t>441194</t>
  </si>
  <si>
    <t>4701</t>
  </si>
  <si>
    <t>4705</t>
  </si>
  <si>
    <t>470321</t>
  </si>
  <si>
    <t>470329</t>
  </si>
  <si>
    <t>4702</t>
  </si>
  <si>
    <t>470610</t>
  </si>
  <si>
    <t>470630</t>
  </si>
  <si>
    <t>470691</t>
  </si>
  <si>
    <t>470692</t>
  </si>
  <si>
    <t>470693</t>
  </si>
  <si>
    <t>470620</t>
  </si>
  <si>
    <t>4707</t>
  </si>
  <si>
    <t>4801</t>
  </si>
  <si>
    <t>4803</t>
  </si>
  <si>
    <t>4808</t>
  </si>
  <si>
    <t>481151</t>
  </si>
  <si>
    <t>481159</t>
  </si>
  <si>
    <t>4812</t>
  </si>
  <si>
    <t>4813</t>
  </si>
  <si>
    <t>480210</t>
  </si>
  <si>
    <t>480220</t>
  </si>
  <si>
    <t>480254</t>
  </si>
  <si>
    <t>480255</t>
  </si>
  <si>
    <t>480256</t>
  </si>
  <si>
    <t>480257</t>
  </si>
  <si>
    <t>480258</t>
  </si>
  <si>
    <t>480261</t>
  </si>
  <si>
    <t>480262</t>
  </si>
  <si>
    <t>480269</t>
  </si>
  <si>
    <t>481013</t>
  </si>
  <si>
    <t>481014</t>
  </si>
  <si>
    <t>481019</t>
  </si>
  <si>
    <t>481022</t>
  </si>
  <si>
    <t>481029</t>
  </si>
  <si>
    <t> 480429</t>
  </si>
  <si>
    <t> 480431</t>
  </si>
  <si>
    <t>480593</t>
  </si>
  <si>
    <t>440910</t>
  </si>
  <si>
    <t>440929</t>
  </si>
  <si>
    <t/>
  </si>
  <si>
    <t>4414</t>
  </si>
  <si>
    <t>4419</t>
  </si>
  <si>
    <t>4417</t>
  </si>
  <si>
    <t>4807</t>
  </si>
  <si>
    <t>482390</t>
  </si>
  <si>
    <t>482370</t>
  </si>
  <si>
    <t>482320</t>
  </si>
  <si>
    <t> 480262</t>
  </si>
  <si>
    <t> 480269</t>
  </si>
  <si>
    <t> 481099</t>
  </si>
  <si>
    <t>12.6</t>
  </si>
  <si>
    <t>12.6.1</t>
  </si>
  <si>
    <t>12.6.2</t>
  </si>
  <si>
    <t>12.6.3</t>
  </si>
  <si>
    <r>
      <t>1000 m</t>
    </r>
    <r>
      <rPr>
        <vertAlign val="superscript"/>
        <sz val="10"/>
        <rFont val="Univers"/>
        <family val="2"/>
      </rPr>
      <t>3</t>
    </r>
    <r>
      <rPr>
        <sz val="10"/>
        <rFont val="Univers"/>
        <family val="2"/>
      </rPr>
      <t>ob</t>
    </r>
  </si>
  <si>
    <r>
      <t>m</t>
    </r>
    <r>
      <rPr>
        <vertAlign val="superscript"/>
        <sz val="10"/>
        <color theme="0" tint="-0.34998626667073579"/>
        <rFont val="Univers"/>
        <family val="2"/>
      </rPr>
      <t>3</t>
    </r>
    <r>
      <rPr>
        <sz val="10"/>
        <color theme="0" tint="-0.34998626667073579"/>
        <rFont val="Univers"/>
        <family val="2"/>
      </rPr>
      <t>/m</t>
    </r>
    <r>
      <rPr>
        <vertAlign val="superscript"/>
        <sz val="10"/>
        <color theme="0" tint="-0.34998626667073579"/>
        <rFont val="Univers"/>
        <family val="2"/>
      </rPr>
      <t>3</t>
    </r>
  </si>
  <si>
    <r>
      <rPr>
        <b/>
        <sz val="10"/>
        <color rgb="FFFF0000"/>
        <rFont val="Univers"/>
        <family val="2"/>
      </rPr>
      <t>ALL</t>
    </r>
    <r>
      <rPr>
        <b/>
        <sz val="10"/>
        <rFont val="Univers"/>
        <family val="2"/>
      </rPr>
      <t xml:space="preserve"> REMOVALS OF ROUNDWOOD (WOOD IN THE ROUGH)</t>
    </r>
  </si>
  <si>
    <t>Please complete each cell if possible with</t>
  </si>
  <si>
    <t>data (numerical value)</t>
  </si>
  <si>
    <t>or "0" for zero data</t>
  </si>
  <si>
    <r>
      <t>"</t>
    </r>
    <r>
      <rPr>
        <sz val="12"/>
        <color rgb="FFFF0000"/>
        <rFont val="Univers"/>
        <family val="2"/>
      </rPr>
      <t>ex</t>
    </r>
    <r>
      <rPr>
        <sz val="12"/>
        <rFont val="Univers"/>
        <family val="2"/>
      </rPr>
      <t>" codes indicate that only part of that trade classication code is used</t>
    </r>
  </si>
  <si>
    <t>Annex 4 does not include HS2022 codes</t>
  </si>
  <si>
    <t>4403.12/41/42/49/91/93/94/95/96/97/98/99</t>
  </si>
  <si>
    <t>3.2.1</t>
  </si>
  <si>
    <t>of which: Sawdust</t>
  </si>
  <si>
    <t>8.1.1</t>
  </si>
  <si>
    <t xml:space="preserve">      of which: Laminated Veneer Lumber (LVL)</t>
  </si>
  <si>
    <r>
      <t>1000 m</t>
    </r>
    <r>
      <rPr>
        <vertAlign val="superscript"/>
        <sz val="10"/>
        <color rgb="FFFF0000"/>
        <rFont val="Univers"/>
        <family val="2"/>
      </rPr>
      <t>3</t>
    </r>
  </si>
  <si>
    <t>8.1.1.C</t>
  </si>
  <si>
    <t xml:space="preserve">            Coniferous</t>
  </si>
  <si>
    <t>8.1.1.NC</t>
  </si>
  <si>
    <t xml:space="preserve">            Non-Coniferous</t>
  </si>
  <si>
    <t>8.1.1.NC.T</t>
  </si>
  <si>
    <t xml:space="preserve">                  of which: Tropical</t>
  </si>
  <si>
    <t>15</t>
  </si>
  <si>
    <r>
      <t>GLULAM AND CROSS-LAMINATED TIMBER (CLT or X-LAM)</t>
    </r>
    <r>
      <rPr>
        <b/>
        <vertAlign val="superscript"/>
        <sz val="10"/>
        <color rgb="FFFF0000"/>
        <rFont val="Univers"/>
        <family val="2"/>
      </rPr>
      <t>1</t>
    </r>
  </si>
  <si>
    <t>15.1</t>
  </si>
  <si>
    <t>15.2</t>
  </si>
  <si>
    <t>CROSS-LAMINATED TIMBER (CLT or X-LAM)</t>
  </si>
  <si>
    <t>16</t>
  </si>
  <si>
    <r>
      <t>I BEAMS (I-JOISTS)</t>
    </r>
    <r>
      <rPr>
        <b/>
        <vertAlign val="superscript"/>
        <sz val="10"/>
        <color rgb="FFFF0000"/>
        <rFont val="Univers"/>
        <family val="2"/>
      </rPr>
      <t>1</t>
    </r>
  </si>
  <si>
    <r>
      <rPr>
        <vertAlign val="superscript"/>
        <sz val="10"/>
        <rFont val="Univers"/>
        <family val="2"/>
      </rPr>
      <t xml:space="preserve">1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</si>
  <si>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t>1000 m</t>
    </r>
    <r>
      <rPr>
        <vertAlign val="superscript"/>
        <sz val="11"/>
        <color rgb="FFFF0000"/>
        <rFont val="Univers"/>
        <family val="2"/>
      </rPr>
      <t>3</t>
    </r>
  </si>
  <si>
    <r>
      <rPr>
        <vertAlign val="superscript"/>
        <sz val="10"/>
        <color rgb="FF000000"/>
        <rFont val="Univers"/>
        <family val="2"/>
      </rPr>
      <t>1</t>
    </r>
    <r>
      <rPr>
        <sz val="10"/>
        <color rgb="FF000000"/>
        <rFont val="Univers"/>
        <family val="2"/>
      </rPr>
      <t xml:space="preserve"> In February 2023 this definition was updated to exclude Glulam, Cross-Laminated Timber and I-Beams which are now distinct items in the JFSQ (15.1, 15.2 and 16). This change was made to reflect the update of HS2022.</t>
    </r>
  </si>
  <si>
    <r>
      <t>BUILDER’S JOINERY AND CARPENTRY OF WOOD</t>
    </r>
    <r>
      <rPr>
        <b/>
        <vertAlign val="superscript"/>
        <sz val="11"/>
        <rFont val="Univers"/>
        <family val="2"/>
      </rPr>
      <t>1</t>
    </r>
  </si>
  <si>
    <r>
      <t>4403.12/41/</t>
    </r>
    <r>
      <rPr>
        <sz val="11"/>
        <color rgb="FFFF0000"/>
        <rFont val="Univers"/>
        <family val="2"/>
      </rPr>
      <t>42</t>
    </r>
    <r>
      <rPr>
        <sz val="11"/>
        <rFont val="Univers"/>
        <family val="2"/>
      </rPr>
      <t>/49/91/93/94
4403.95/96/97/98/99</t>
    </r>
  </si>
  <si>
    <t>4406.11/91  4407.11/12/13/14/19</t>
  </si>
  <si>
    <r>
      <t>4406.11/91  4407.11/12/</t>
    </r>
    <r>
      <rPr>
        <sz val="11"/>
        <color rgb="FFFF0000"/>
        <rFont val="Univers"/>
        <family val="2"/>
      </rPr>
      <t>13/14</t>
    </r>
    <r>
      <rPr>
        <sz val="11"/>
        <rFont val="Univers"/>
        <family val="2"/>
      </rPr>
      <t>/19</t>
    </r>
  </si>
  <si>
    <r>
      <t>4406.12/92  4407.21/22/</t>
    </r>
    <r>
      <rPr>
        <sz val="11"/>
        <color rgb="FFFF0000"/>
        <rFont val="Univers"/>
        <family val="2"/>
      </rPr>
      <t>23</t>
    </r>
    <r>
      <rPr>
        <sz val="11"/>
        <rFont val="Univers"/>
        <family val="2"/>
      </rPr>
      <t>/25/26/27/28/29/ 91/92/93/94/95/96/97/99</t>
    </r>
  </si>
  <si>
    <r>
      <t>of which: Pine (</t>
    </r>
    <r>
      <rPr>
        <i/>
        <sz val="11"/>
        <rFont val="Univers"/>
        <family val="2"/>
      </rPr>
      <t>Pinus</t>
    </r>
    <r>
      <rPr>
        <sz val="11"/>
        <rFont val="Univers"/>
        <family val="2"/>
      </rPr>
      <t xml:space="preserve"> spp.)</t>
    </r>
  </si>
  <si>
    <r>
      <t>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</si>
  <si>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r>
      <t xml:space="preserve">of which: Pine </t>
    </r>
    <r>
      <rPr>
        <i/>
        <sz val="11"/>
        <rFont val="Univers"/>
        <family val="2"/>
      </rPr>
      <t>(Pinus</t>
    </r>
    <r>
      <rPr>
        <sz val="11"/>
        <rFont val="Univers"/>
        <family val="2"/>
      </rPr>
      <t xml:space="preserve"> spp.)</t>
    </r>
  </si>
  <si>
    <r>
      <t xml:space="preserve">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</si>
  <si>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r>
      <t>of which: Birch (</t>
    </r>
    <r>
      <rPr>
        <i/>
        <sz val="11"/>
        <rFont val="Univers"/>
        <family val="2"/>
      </rPr>
      <t>Betula</t>
    </r>
    <r>
      <rPr>
        <sz val="11"/>
        <rFont val="Univers"/>
        <family val="2"/>
      </rPr>
      <t xml:space="preserve"> spp.)</t>
    </r>
  </si>
  <si>
    <r>
      <t>of which: Poplar/Aspen (</t>
    </r>
    <r>
      <rPr>
        <i/>
        <sz val="11"/>
        <rFont val="Univers"/>
        <family val="2"/>
      </rPr>
      <t>Populus</t>
    </r>
    <r>
      <rPr>
        <sz val="11"/>
        <rFont val="Univers"/>
        <family val="2"/>
      </rPr>
      <t xml:space="preserve"> spp.)</t>
    </r>
  </si>
  <si>
    <r>
      <rPr>
        <vertAlign val="superscript"/>
        <sz val="10"/>
        <rFont val="Univers"/>
        <family val="2"/>
      </rPr>
      <t>1</t>
    </r>
    <r>
      <rPr>
        <sz val="10"/>
        <rFont val="Univers"/>
        <family val="2"/>
      </rPr>
      <t xml:space="preserve"> Please include the non-coniferous non-tropical species exported by tropical countries or imported from tropical countries.</t>
    </r>
  </si>
  <si>
    <r>
      <t>of which: Tropical</t>
    </r>
    <r>
      <rPr>
        <b/>
        <vertAlign val="superscript"/>
        <sz val="10"/>
        <rFont val="Univers"/>
        <family val="2"/>
      </rPr>
      <t>1</t>
    </r>
  </si>
  <si>
    <t>HS2022:</t>
  </si>
  <si>
    <r>
      <rPr>
        <sz val="11"/>
        <color rgb="FFFF0000"/>
        <rFont val="Univers"/>
        <family val="2"/>
      </rPr>
      <t xml:space="preserve">ex4403.12 </t>
    </r>
    <r>
      <rPr>
        <sz val="11"/>
        <rFont val="Univers"/>
        <family val="2"/>
      </rPr>
      <t>4403.91</t>
    </r>
  </si>
  <si>
    <r>
      <rPr>
        <sz val="11"/>
        <color rgb="FFFF0000"/>
        <rFont val="Univers"/>
        <family val="2"/>
      </rPr>
      <t>ex4403.12</t>
    </r>
    <r>
      <rPr>
        <sz val="11"/>
        <rFont val="Univers"/>
        <family val="2"/>
      </rPr>
      <t xml:space="preserve"> 4403.93/94</t>
    </r>
  </si>
  <si>
    <r>
      <rPr>
        <sz val="11"/>
        <color rgb="FFFF0000"/>
        <rFont val="Univers"/>
        <family val="2"/>
      </rPr>
      <t>ex4403.12</t>
    </r>
    <r>
      <rPr>
        <sz val="11"/>
        <rFont val="Univers"/>
        <family val="2"/>
      </rPr>
      <t xml:space="preserve"> 4403.95/96</t>
    </r>
  </si>
  <si>
    <r>
      <rPr>
        <sz val="11"/>
        <color rgb="FFFF0000"/>
        <rFont val="Univers"/>
        <family val="2"/>
      </rPr>
      <t xml:space="preserve">ex4403 12 00 </t>
    </r>
    <r>
      <rPr>
        <sz val="11"/>
        <rFont val="Univers"/>
        <family val="2"/>
      </rPr>
      <t>4403 95 90
4403 96 00</t>
    </r>
  </si>
  <si>
    <r>
      <rPr>
        <sz val="11"/>
        <color rgb="FFFF0000"/>
        <rFont val="Univers"/>
        <family val="2"/>
      </rPr>
      <t>ex4403.12</t>
    </r>
    <r>
      <rPr>
        <sz val="11"/>
        <rFont val="Univers"/>
        <family val="2"/>
      </rPr>
      <t xml:space="preserve"> 4403.97</t>
    </r>
  </si>
  <si>
    <r>
      <rPr>
        <sz val="11"/>
        <color rgb="FFFF0000"/>
        <rFont val="Univers"/>
        <family val="2"/>
      </rPr>
      <t>ex4403.12</t>
    </r>
    <r>
      <rPr>
        <sz val="11"/>
        <rFont val="Univers"/>
        <family val="2"/>
      </rPr>
      <t xml:space="preserve"> 4403.98</t>
    </r>
  </si>
  <si>
    <r>
      <t xml:space="preserve">4407.12 </t>
    </r>
    <r>
      <rPr>
        <sz val="11"/>
        <color rgb="FFFF0000"/>
        <rFont val="Univers"/>
        <family val="2"/>
      </rPr>
      <t>ex4407.13/14</t>
    </r>
    <r>
      <rPr>
        <sz val="11"/>
        <rFont val="Univers"/>
        <family val="2"/>
      </rPr>
      <t xml:space="preserve"> </t>
    </r>
    <r>
      <rPr>
        <sz val="11"/>
        <color rgb="FFFF0000"/>
        <rFont val="Univers"/>
        <family val="2"/>
      </rPr>
      <t>ex4406.11/91</t>
    </r>
  </si>
  <si>
    <r>
      <rPr>
        <sz val="11"/>
        <color rgb="FFFF0000"/>
        <rFont val="Univers"/>
        <family val="2"/>
      </rPr>
      <t>ex4406.12/92</t>
    </r>
    <r>
      <rPr>
        <sz val="11"/>
        <rFont val="Univers"/>
        <family val="2"/>
      </rPr>
      <t xml:space="preserve"> 4407.91</t>
    </r>
  </si>
  <si>
    <r>
      <rPr>
        <sz val="11"/>
        <color rgb="FFFF0000"/>
        <rFont val="Univers"/>
        <family val="2"/>
      </rPr>
      <t>ex4406.12/92</t>
    </r>
    <r>
      <rPr>
        <sz val="11"/>
        <rFont val="Univers"/>
        <family val="2"/>
      </rPr>
      <t xml:space="preserve"> 4407.92</t>
    </r>
  </si>
  <si>
    <r>
      <rPr>
        <sz val="11"/>
        <color rgb="FFFF0000"/>
        <rFont val="Univers"/>
        <family val="2"/>
      </rPr>
      <t>ex4406.12/92</t>
    </r>
    <r>
      <rPr>
        <sz val="11"/>
        <rFont val="Univers"/>
        <family val="2"/>
      </rPr>
      <t xml:space="preserve"> 4407.93</t>
    </r>
  </si>
  <si>
    <r>
      <rPr>
        <sz val="11"/>
        <color rgb="FFFF0000"/>
        <rFont val="Univers"/>
        <family val="2"/>
      </rPr>
      <t>ex4406.12/92</t>
    </r>
    <r>
      <rPr>
        <sz val="11"/>
        <rFont val="Univers"/>
        <family val="2"/>
      </rPr>
      <t xml:space="preserve"> 4407.94</t>
    </r>
  </si>
  <si>
    <r>
      <rPr>
        <sz val="11"/>
        <color rgb="FFFF0000"/>
        <rFont val="Univers"/>
        <family val="2"/>
      </rPr>
      <t>ex4406.12/92</t>
    </r>
    <r>
      <rPr>
        <sz val="11"/>
        <rFont val="Univers"/>
        <family val="2"/>
      </rPr>
      <t xml:space="preserve"> 4407.95</t>
    </r>
  </si>
  <si>
    <r>
      <rPr>
        <sz val="11"/>
        <color rgb="FFFF0000"/>
        <rFont val="Univers"/>
        <family val="2"/>
      </rPr>
      <t>ex4406.12/92</t>
    </r>
    <r>
      <rPr>
        <sz val="11"/>
        <rFont val="Univers"/>
        <family val="2"/>
      </rPr>
      <t xml:space="preserve"> 4407.97</t>
    </r>
  </si>
  <si>
    <t>HS2022</t>
  </si>
  <si>
    <t>4406.12/92  4407.21/22/23/25/26/27/28/29/91/92/93/94/95/96/97/99</t>
  </si>
  <si>
    <r>
      <rPr>
        <sz val="12"/>
        <color rgb="FFFF0000"/>
        <rFont val="Univers"/>
        <family val="2"/>
      </rPr>
      <t>ex4403.12</t>
    </r>
    <r>
      <rPr>
        <sz val="12"/>
        <rFont val="Univers"/>
        <family val="2"/>
      </rPr>
      <t xml:space="preserve">  4403.41/</t>
    </r>
    <r>
      <rPr>
        <sz val="12"/>
        <color rgb="FF0070C0"/>
        <rFont val="Univers"/>
        <family val="2"/>
      </rPr>
      <t>42</t>
    </r>
    <r>
      <rPr>
        <sz val="12"/>
        <rFont val="Univers"/>
        <family val="2"/>
      </rPr>
      <t>/49</t>
    </r>
  </si>
  <si>
    <r>
      <t xml:space="preserve">ex4406.12/92  </t>
    </r>
    <r>
      <rPr>
        <sz val="12"/>
        <rFont val="Univers"/>
        <family val="2"/>
      </rPr>
      <t>4407.21/22/</t>
    </r>
    <r>
      <rPr>
        <sz val="12"/>
        <color rgb="FF0070C0"/>
        <rFont val="Univers"/>
        <family val="2"/>
      </rPr>
      <t>23</t>
    </r>
    <r>
      <rPr>
        <sz val="12"/>
        <rFont val="Univers"/>
        <family val="2"/>
      </rPr>
      <t>/25/26/27/28/29</t>
    </r>
  </si>
  <si>
    <r>
      <t>4412.31/</t>
    </r>
    <r>
      <rPr>
        <sz val="12"/>
        <color rgb="FF0070C0"/>
        <rFont val="Univers"/>
        <family val="2"/>
      </rPr>
      <t>41/51/91</t>
    </r>
  </si>
  <si>
    <t>Last updated in 2016</t>
  </si>
  <si>
    <t>CORRESPONDENCES to HS2022, HS2017, HS2012 and SITC Rev.4</t>
  </si>
  <si>
    <r>
      <t>of which: Tropical</t>
    </r>
    <r>
      <rPr>
        <b/>
        <vertAlign val="superscript"/>
        <sz val="11"/>
        <color rgb="FFFF0000"/>
        <rFont val="Univers"/>
        <family val="2"/>
      </rPr>
      <t>1</t>
    </r>
  </si>
  <si>
    <t>4403.41/49</t>
  </si>
  <si>
    <r>
      <rPr>
        <b/>
        <sz val="11"/>
        <color rgb="FF0070C0"/>
        <rFont val="Univers"/>
        <family val="2"/>
      </rPr>
      <t>4401.41</t>
    </r>
    <r>
      <rPr>
        <b/>
        <sz val="11"/>
        <color rgb="FFFF0000"/>
        <rFont val="Univers"/>
        <family val="2"/>
      </rPr>
      <t xml:space="preserve"> </t>
    </r>
    <r>
      <rPr>
        <b/>
        <sz val="11"/>
        <color rgb="FF0070C0"/>
        <rFont val="Univers"/>
        <family val="2"/>
      </rPr>
      <t xml:space="preserve">ex4401.49++ </t>
    </r>
  </si>
  <si>
    <t>ex4401.40++</t>
  </si>
  <si>
    <t xml:space="preserve">ex4401.49++ </t>
  </si>
  <si>
    <r>
      <t>4401.31/</t>
    </r>
    <r>
      <rPr>
        <b/>
        <sz val="11"/>
        <color rgb="FF0070C0"/>
        <rFont val="Univers"/>
        <family val="2"/>
      </rPr>
      <t>32</t>
    </r>
    <r>
      <rPr>
        <b/>
        <sz val="11"/>
        <rFont val="Univers"/>
        <family val="2"/>
      </rPr>
      <t>/39</t>
    </r>
  </si>
  <si>
    <r>
      <t>4401.</t>
    </r>
    <r>
      <rPr>
        <b/>
        <sz val="11"/>
        <color rgb="FF0070C0"/>
        <rFont val="Univers"/>
        <family val="2"/>
      </rPr>
      <t>32</t>
    </r>
    <r>
      <rPr>
        <b/>
        <sz val="11"/>
        <rFont val="Univers"/>
        <family val="2"/>
      </rPr>
      <t>/39</t>
    </r>
  </si>
  <si>
    <r>
      <t>4406.11/91  4407.11/12/</t>
    </r>
    <r>
      <rPr>
        <b/>
        <sz val="11"/>
        <color rgb="FF0070C0"/>
        <rFont val="Univers"/>
        <family val="2"/>
      </rPr>
      <t>13</t>
    </r>
    <r>
      <rPr>
        <b/>
        <sz val="11"/>
        <rFont val="Univers"/>
        <family val="2"/>
      </rPr>
      <t>/</t>
    </r>
    <r>
      <rPr>
        <b/>
        <sz val="11"/>
        <color rgb="FF0070C0"/>
        <rFont val="Univers"/>
        <family val="2"/>
      </rPr>
      <t>14</t>
    </r>
    <r>
      <rPr>
        <b/>
        <sz val="11"/>
        <rFont val="Univers"/>
        <family val="2"/>
      </rPr>
      <t>/19</t>
    </r>
  </si>
  <si>
    <r>
      <t>4406.12/92  4407.21/22/</t>
    </r>
    <r>
      <rPr>
        <b/>
        <sz val="11"/>
        <color rgb="FF0070C0"/>
        <rFont val="Univers"/>
        <family val="2"/>
      </rPr>
      <t>23</t>
    </r>
    <r>
      <rPr>
        <b/>
        <sz val="11"/>
        <rFont val="Univers"/>
        <family val="2"/>
      </rPr>
      <t>/25/26/27/28/29/91/92/93/94/95/96/97/99</t>
    </r>
  </si>
  <si>
    <r>
      <rPr>
        <b/>
        <sz val="11"/>
        <color rgb="FFFF0000"/>
        <rFont val="Univers"/>
        <family val="2"/>
      </rPr>
      <t xml:space="preserve">
</t>
    </r>
    <r>
      <rPr>
        <b/>
        <sz val="11"/>
        <rFont val="Univers"/>
        <family val="2"/>
      </rPr>
      <t>4407.21/22/25/26/27/28/29</t>
    </r>
  </si>
  <si>
    <t>44.10 44.11  4412.31/33/34/39/41/42/49/51/52/59/91/92/99</t>
  </si>
  <si>
    <t>4412.31/33/34/39/41/42/49/51/52/59/91/92/99</t>
  </si>
  <si>
    <t>4412.39/49/59/99</t>
  </si>
  <si>
    <t>4412.33/34/42/52/92</t>
  </si>
  <si>
    <t xml:space="preserve">4412.31/41/51/91 </t>
  </si>
  <si>
    <t>4412.41/42/49</t>
  </si>
  <si>
    <t>ex4412.99</t>
  </si>
  <si>
    <t>4412.41/42</t>
  </si>
  <si>
    <r>
      <t xml:space="preserve">4411.12/13  </t>
    </r>
    <r>
      <rPr>
        <b/>
        <sz val="11"/>
        <color rgb="FFFF0000"/>
        <rFont val="Univers"/>
        <family val="2"/>
      </rPr>
      <t>ex4411.14*</t>
    </r>
  </si>
  <si>
    <r>
      <rPr>
        <b/>
        <sz val="11"/>
        <color rgb="FFFF0000"/>
        <rFont val="Univers"/>
        <family val="2"/>
      </rPr>
      <t>ex4411.14*</t>
    </r>
    <r>
      <rPr>
        <b/>
        <sz val="11"/>
        <rFont val="Univers"/>
        <family val="2"/>
      </rPr>
      <t xml:space="preserve">  4411.93/94</t>
    </r>
  </si>
  <si>
    <t>4418.81/82</t>
  </si>
  <si>
    <t>ex4418.60</t>
  </si>
  <si>
    <t>4418.81</t>
  </si>
  <si>
    <t>4418.82</t>
  </si>
  <si>
    <t>4418.83</t>
  </si>
  <si>
    <r>
      <t>9401.</t>
    </r>
    <r>
      <rPr>
        <b/>
        <sz val="11"/>
        <color rgb="FF0070C0"/>
        <rFont val="Univers"/>
        <family val="2"/>
      </rPr>
      <t>31</t>
    </r>
    <r>
      <rPr>
        <b/>
        <sz val="11"/>
        <rFont val="Univers"/>
        <family val="2"/>
      </rPr>
      <t>/</t>
    </r>
    <r>
      <rPr>
        <b/>
        <sz val="11"/>
        <color rgb="FF0070C0"/>
        <rFont val="Univers"/>
        <family val="2"/>
      </rPr>
      <t>41</t>
    </r>
    <r>
      <rPr>
        <b/>
        <sz val="11"/>
        <rFont val="Univers"/>
        <family val="2"/>
      </rPr>
      <t xml:space="preserve">  9401.61/69/</t>
    </r>
    <r>
      <rPr>
        <b/>
        <sz val="11"/>
        <color rgb="FF0070C0"/>
        <rFont val="Univers"/>
        <family val="2"/>
      </rPr>
      <t>91</t>
    </r>
    <r>
      <rPr>
        <b/>
        <sz val="11"/>
        <rFont val="Univers"/>
        <family val="2"/>
      </rPr>
      <t xml:space="preserve"> 9403.30/40/50/60/</t>
    </r>
    <r>
      <rPr>
        <b/>
        <sz val="11"/>
        <color rgb="FF0070C0"/>
        <rFont val="Univers"/>
        <family val="2"/>
      </rPr>
      <t>91</t>
    </r>
  </si>
  <si>
    <t>4418.11/19/21/29/30/40/50/74/75/79/89/92/99</t>
  </si>
  <si>
    <t>CORRESPONDENCES to HS 2022, HS2017, HS2012 and SITC Rev.4</t>
  </si>
  <si>
    <r>
      <rPr>
        <b/>
        <sz val="11"/>
        <color rgb="FFFF0000"/>
        <rFont val="Univers"/>
        <family val="2"/>
      </rPr>
      <t>ex4403.12</t>
    </r>
    <r>
      <rPr>
        <b/>
        <sz val="11"/>
        <rFont val="Univers"/>
        <family val="2"/>
      </rPr>
      <t xml:space="preserve"> 4403.41/</t>
    </r>
    <r>
      <rPr>
        <b/>
        <sz val="11"/>
        <color rgb="FF0070C0"/>
        <rFont val="Univers"/>
        <family val="2"/>
      </rPr>
      <t>42</t>
    </r>
    <r>
      <rPr>
        <b/>
        <sz val="11"/>
        <rFont val="Univers"/>
        <family val="2"/>
      </rPr>
      <t>/49</t>
    </r>
  </si>
  <si>
    <r>
      <rPr>
        <b/>
        <sz val="11"/>
        <color rgb="FFFF0000"/>
        <rFont val="Univers"/>
        <family val="2"/>
      </rPr>
      <t xml:space="preserve">ex4406.12/92
</t>
    </r>
    <r>
      <rPr>
        <b/>
        <sz val="11"/>
        <rFont val="Univers"/>
        <family val="2"/>
      </rPr>
      <t>4407.21/22/</t>
    </r>
    <r>
      <rPr>
        <b/>
        <sz val="11"/>
        <color rgb="FF0070C0"/>
        <rFont val="Univers"/>
        <family val="2"/>
      </rPr>
      <t>23</t>
    </r>
    <r>
      <rPr>
        <b/>
        <sz val="11"/>
        <rFont val="Univers"/>
        <family val="2"/>
      </rPr>
      <t>/25/26/27/28/29</t>
    </r>
  </si>
  <si>
    <r>
      <t xml:space="preserve">4401.21/22  </t>
    </r>
    <r>
      <rPr>
        <b/>
        <sz val="11"/>
        <color rgb="FF0070C0"/>
        <rFont val="Univers"/>
        <family val="2"/>
      </rPr>
      <t>4401.41</t>
    </r>
    <r>
      <rPr>
        <b/>
        <sz val="11"/>
        <rFont val="Univers"/>
        <family val="2"/>
      </rPr>
      <t xml:space="preserve"> </t>
    </r>
    <r>
      <rPr>
        <b/>
        <sz val="11"/>
        <color rgb="FF0070C0"/>
        <rFont val="Univers"/>
        <family val="2"/>
      </rPr>
      <t>ex4401.49</t>
    </r>
  </si>
  <si>
    <t>ex634.39</t>
  </si>
  <si>
    <r>
      <t xml:space="preserve">44.14  </t>
    </r>
    <r>
      <rPr>
        <b/>
        <sz val="11"/>
        <color rgb="FF0070C0"/>
        <rFont val="Univers"/>
        <family val="2"/>
      </rPr>
      <t>4419.20</t>
    </r>
    <r>
      <rPr>
        <b/>
        <sz val="11"/>
        <rFont val="Univers"/>
        <family val="2"/>
      </rPr>
      <t xml:space="preserve"> 4419.90  44.20</t>
    </r>
  </si>
  <si>
    <r>
      <t>44.04/05/13/17  4421.10/</t>
    </r>
    <r>
      <rPr>
        <b/>
        <sz val="11"/>
        <color rgb="FF0070C0"/>
        <rFont val="Univers"/>
        <family val="2"/>
      </rPr>
      <t>20</t>
    </r>
    <r>
      <rPr>
        <b/>
        <sz val="11"/>
        <rFont val="Univers"/>
        <family val="2"/>
      </rPr>
      <t>/99</t>
    </r>
  </si>
  <si>
    <t>ex635.39</t>
  </si>
  <si>
    <r>
      <rPr>
        <vertAlign val="superscript"/>
        <sz val="12"/>
        <rFont val="Univers"/>
        <family val="2"/>
      </rPr>
      <t>1</t>
    </r>
    <r>
      <rPr>
        <sz val="12"/>
        <rFont val="Univers"/>
        <family val="2"/>
      </rPr>
      <t xml:space="preserve"> In February 2023 this definition was updated to exclude Glulam, Cross-Laminated Timber and I-Beams which are now distinct items in the JFSQ (15.1, 15.2 and 16). </t>
    </r>
  </si>
  <si>
    <t>This change was made to reflect the update of HS2022.</t>
  </si>
  <si>
    <r>
      <t>GLULAM AND CROSS-LAMINATED TIMBER (CLT or X-LAM)</t>
    </r>
    <r>
      <rPr>
        <b/>
        <vertAlign val="superscript"/>
        <sz val="11"/>
        <color rgb="FFFF0000"/>
        <rFont val="Univers"/>
        <family val="2"/>
      </rPr>
      <t>2</t>
    </r>
  </si>
  <si>
    <r>
      <t>I BEAMS (I-JOISTS)</t>
    </r>
    <r>
      <rPr>
        <b/>
        <vertAlign val="superscript"/>
        <sz val="11"/>
        <color rgb="FFFF0000"/>
        <rFont val="Univers"/>
        <family val="2"/>
      </rPr>
      <t>2</t>
    </r>
  </si>
  <si>
    <r>
      <rPr>
        <vertAlign val="superscript"/>
        <sz val="12"/>
        <rFont val="Univers"/>
        <family val="2"/>
      </rPr>
      <t>1</t>
    </r>
    <r>
      <rPr>
        <sz val="12"/>
        <rFont val="Univers"/>
        <family val="2"/>
      </rPr>
      <t>Please include the non-coniferous non-tropical species exported by tropical countries or imported from tropical countries.</t>
    </r>
  </si>
  <si>
    <r>
      <t>The term "</t>
    </r>
    <r>
      <rPr>
        <sz val="12"/>
        <color indexed="10"/>
        <rFont val="Univers"/>
        <family val="2"/>
      </rPr>
      <t>ex</t>
    </r>
    <r>
      <rPr>
        <sz val="12"/>
        <rFont val="Univers"/>
        <family val="2"/>
      </rPr>
      <t>" means that there is not a complete correlation between the two codes and that only a part of the HS2012/HS2017/HS2022 or SITC Rev.4 code is applicable.</t>
    </r>
  </si>
  <si>
    <r>
      <t>For instance "</t>
    </r>
    <r>
      <rPr>
        <sz val="12"/>
        <color indexed="10"/>
        <rFont val="Univers"/>
        <family val="2"/>
      </rPr>
      <t>ex4401.49</t>
    </r>
    <r>
      <rPr>
        <sz val="12"/>
        <rFont val="Univers"/>
        <family val="2"/>
      </rPr>
      <t xml:space="preserve">" under product 3.2 means that only a part of HS2022 code 4401.49 refers to wood residues coming from wood processing (the other part coded under 4401.49 is recovered post-consumer wood). </t>
    </r>
  </si>
  <si>
    <r>
      <rPr>
        <sz val="12"/>
        <color rgb="FFFF0000"/>
        <rFont val="Univers"/>
        <family val="2"/>
      </rPr>
      <t xml:space="preserve">++ </t>
    </r>
    <r>
      <rPr>
        <sz val="12"/>
        <rFont val="Univers"/>
        <family val="2"/>
      </rPr>
      <t>Please use your judgement or, as a default, assign half of 4401.49 to item 3.2 and half to item 4 (note different quantity units)</t>
    </r>
  </si>
  <si>
    <r>
      <rPr>
        <sz val="12"/>
        <color rgb="FFFF0000"/>
        <rFont val="Univers"/>
        <family val="2"/>
      </rPr>
      <t xml:space="preserve">* </t>
    </r>
    <r>
      <rPr>
        <sz val="12"/>
        <rFont val="Univers"/>
        <family val="2"/>
      </rPr>
      <t>Please assign the trade data for HS code 4411.14 to product 8.3.2 (MDF/HDF) and 8.3.3 (other fibreboard) if it is possible to do this in national statistics. If not, please assign all the trade data to item 8.3.2 as in most cases MDF/HDF will represent the large majority of trade.</t>
    </r>
  </si>
  <si>
    <r>
      <t>The term "</t>
    </r>
    <r>
      <rPr>
        <sz val="12"/>
        <color indexed="10"/>
        <rFont val="Univers"/>
        <family val="2"/>
      </rPr>
      <t>ex</t>
    </r>
    <r>
      <rPr>
        <sz val="12"/>
        <rFont val="Univers"/>
        <family val="2"/>
      </rPr>
      <t>" means that there is not a complete correlation between the two codes and that only a part of the HS2012/HS2017/2022 or SITC Rev.4 code is applicable.</t>
    </r>
  </si>
  <si>
    <r>
      <t>For instance "</t>
    </r>
    <r>
      <rPr>
        <sz val="12"/>
        <color indexed="10"/>
        <rFont val="Univers"/>
        <family val="2"/>
      </rPr>
      <t>ex811.00</t>
    </r>
    <r>
      <rPr>
        <sz val="12"/>
        <rFont val="Univers"/>
        <family val="2"/>
      </rPr>
      <t xml:space="preserve">" under "Prefabricated buildings of wood" means that only a part of SITC code 811.00 refers to buildings prefabricated from wood, as that code does not distinguish between the materials buildings were prefabricated from.  </t>
    </r>
  </si>
  <si>
    <t>__________</t>
  </si>
  <si>
    <t>Specify Currency and Unit of Value (e.g.:1000 US $):</t>
  </si>
  <si>
    <t>____________</t>
  </si>
  <si>
    <t>CN2022</t>
  </si>
  <si>
    <t>HS2022/HS2017/HS2012/HS2007</t>
  </si>
  <si>
    <r>
      <rPr>
        <vertAlign val="superscript"/>
        <sz val="12"/>
        <rFont val="Univers"/>
        <family val="2"/>
      </rPr>
      <t>2</t>
    </r>
    <r>
      <rPr>
        <sz val="12"/>
        <rFont val="Univers"/>
        <family val="2"/>
      </rPr>
      <t xml:space="preserve"> Glulam, CLT and I Beams are classified as secondary wood products but for ease of reporting are included in JQ1 and JQ2</t>
    </r>
  </si>
  <si>
    <r>
      <rPr>
        <vertAlign val="superscript"/>
        <sz val="10"/>
        <rFont val="Univers"/>
        <family val="2"/>
      </rPr>
      <t xml:space="preserve">2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</si>
  <si>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t>GLULAM AND CROSS-LAMINATED TIMBER (CLT or X-LAM)</t>
    </r>
    <r>
      <rPr>
        <b/>
        <vertAlign val="superscript"/>
        <sz val="10"/>
        <color rgb="FFFF0000"/>
        <rFont val="Univers"/>
        <family val="2"/>
      </rPr>
      <t>2</t>
    </r>
  </si>
  <si>
    <r>
      <t>I BEAMS (I-JOISTS)</t>
    </r>
    <r>
      <rPr>
        <b/>
        <vertAlign val="superscript"/>
        <sz val="10"/>
        <color rgb="FFFF0000"/>
        <rFont val="Univers"/>
        <family val="2"/>
      </rPr>
      <t>2</t>
    </r>
  </si>
  <si>
    <r>
      <t>1000 m</t>
    </r>
    <r>
      <rPr>
        <vertAlign val="superscript"/>
        <sz val="8"/>
        <color theme="0" tint="-0.34998626667073579"/>
        <rFont val="Univers"/>
        <family val="2"/>
      </rPr>
      <t>3</t>
    </r>
    <r>
      <rPr>
        <sz val="8"/>
        <color theme="0" tint="-0.34998626667073579"/>
        <rFont val="Univers"/>
        <family val="2"/>
      </rPr>
      <t>ob</t>
    </r>
  </si>
  <si>
    <r>
      <t>1000 m</t>
    </r>
    <r>
      <rPr>
        <vertAlign val="superscript"/>
        <sz val="8"/>
        <color theme="0" tint="-0.34998626667073579"/>
        <rFont val="Univers"/>
        <family val="2"/>
      </rPr>
      <t>3</t>
    </r>
    <r>
      <rPr>
        <sz val="8"/>
        <color theme="0" tint="-0.34998626667073579"/>
        <rFont val="Univers"/>
        <family val="2"/>
      </rPr>
      <t>ub</t>
    </r>
  </si>
  <si>
    <r>
      <t>1000 m</t>
    </r>
    <r>
      <rPr>
        <vertAlign val="superscript"/>
        <sz val="8"/>
        <color theme="0" tint="-0.34998626667073579"/>
        <rFont val="Univers"/>
        <family val="2"/>
      </rPr>
      <t>3</t>
    </r>
  </si>
  <si>
    <r>
      <t>GLULAM AND CROSS-LAMINATED TIMBER (CLT or X-LAM)</t>
    </r>
    <r>
      <rPr>
        <b/>
        <vertAlign val="superscript"/>
        <sz val="10"/>
        <color theme="0" tint="-0.34998626667073579"/>
        <rFont val="Univers"/>
        <family val="2"/>
      </rPr>
      <t>1</t>
    </r>
  </si>
  <si>
    <r>
      <t>1000 m</t>
    </r>
    <r>
      <rPr>
        <vertAlign val="superscript"/>
        <sz val="10"/>
        <color theme="0" tint="-0.34998626667073579"/>
        <rFont val="Univers"/>
        <family val="2"/>
      </rPr>
      <t>3</t>
    </r>
  </si>
  <si>
    <r>
      <t>I BEAMS (I-JOISTS)</t>
    </r>
    <r>
      <rPr>
        <b/>
        <vertAlign val="superscript"/>
        <sz val="10"/>
        <color theme="0" tint="-0.34998626667073579"/>
        <rFont val="Univers"/>
        <family val="2"/>
      </rPr>
      <t>1</t>
    </r>
  </si>
  <si>
    <t>RES_SWD</t>
  </si>
  <si>
    <t>PN_PY_LVL</t>
  </si>
  <si>
    <t>GLT_CLT</t>
  </si>
  <si>
    <t>GLT</t>
  </si>
  <si>
    <t>CLT</t>
  </si>
  <si>
    <t>I_BEAMS</t>
  </si>
  <si>
    <r>
      <t>1000 m</t>
    </r>
    <r>
      <rPr>
        <vertAlign val="superscript"/>
        <sz val="11"/>
        <color theme="0" tint="-0.34998626667073579"/>
        <rFont val="Univers"/>
        <family val="2"/>
      </rPr>
      <t>3</t>
    </r>
  </si>
  <si>
    <r>
      <t>GLULAM AND CROSS-LAMINATED TIMBER (CLT or X-LAM)</t>
    </r>
    <r>
      <rPr>
        <b/>
        <vertAlign val="superscript"/>
        <sz val="8"/>
        <color theme="0" tint="-0.34998626667073579"/>
        <rFont val="Univers"/>
        <family val="2"/>
      </rPr>
      <t>1</t>
    </r>
  </si>
  <si>
    <r>
      <t>I BEAMS (I-JOISTS)</t>
    </r>
    <r>
      <rPr>
        <b/>
        <vertAlign val="superscript"/>
        <sz val="8"/>
        <color theme="0" tint="-0.34998626667073579"/>
        <rFont val="Univers"/>
        <family val="2"/>
      </rPr>
      <t>1</t>
    </r>
  </si>
  <si>
    <r>
      <t>BUILDER’S JOINERY AND CARPENTRY OF WOOD</t>
    </r>
    <r>
      <rPr>
        <b/>
        <vertAlign val="superscript"/>
        <sz val="11"/>
        <color rgb="FFFF0000"/>
        <rFont val="Univers"/>
      </rPr>
      <t>1</t>
    </r>
  </si>
  <si>
    <t>Checks whether the sum of subitems is bigger than the total</t>
  </si>
  <si>
    <r>
      <t>NAC/m</t>
    </r>
    <r>
      <rPr>
        <vertAlign val="superscript"/>
        <sz val="8"/>
        <color theme="0" tint="-0.34998626667073579"/>
        <rFont val="Univers"/>
        <family val="2"/>
      </rPr>
      <t>3</t>
    </r>
  </si>
  <si>
    <t>NAC / t</t>
  </si>
  <si>
    <r>
      <t>NAC/m</t>
    </r>
    <r>
      <rPr>
        <vertAlign val="superscript"/>
        <sz val="8"/>
        <color theme="0" tint="-0.34998626667073579"/>
        <rFont val="Univers"/>
        <family val="2"/>
      </rPr>
      <t>3</t>
    </r>
    <r>
      <rPr>
        <sz val="11"/>
        <color theme="1"/>
        <rFont val="Calibri"/>
        <family val="2"/>
        <scheme val="minor"/>
      </rPr>
      <t/>
    </r>
  </si>
  <si>
    <t>NAC/t</t>
  </si>
  <si>
    <r>
      <rPr>
        <b/>
        <sz val="12"/>
        <rFont val="Univers"/>
      </rPr>
      <t xml:space="preserve">FOREST SECTOR QUESTIONNAIRE  </t>
    </r>
    <r>
      <rPr>
        <b/>
        <sz val="24"/>
        <rFont val="Univers"/>
        <family val="2"/>
      </rPr>
      <t>JQ2</t>
    </r>
  </si>
  <si>
    <r>
      <rPr>
        <b/>
        <sz val="14"/>
        <rFont val="Univers"/>
        <family val="2"/>
      </rPr>
      <t xml:space="preserve">FOREST SECTOR QUESTIONNAIRE   </t>
    </r>
    <r>
      <rPr>
        <b/>
        <sz val="24"/>
        <rFont val="Univers"/>
        <family val="2"/>
      </rPr>
      <t>ECE/EU Species Trade</t>
    </r>
  </si>
  <si>
    <r>
      <t>NAC/m</t>
    </r>
    <r>
      <rPr>
        <vertAlign val="superscript"/>
        <sz val="11"/>
        <color theme="0" tint="-0.34998626667073579"/>
        <rFont val="Univers"/>
        <family val="2"/>
      </rPr>
      <t>3</t>
    </r>
  </si>
  <si>
    <r>
      <t>of which: Pine (</t>
    </r>
    <r>
      <rPr>
        <i/>
        <sz val="11"/>
        <color theme="0" tint="-0.34998626667073579"/>
        <rFont val="Univers"/>
        <family val="2"/>
      </rPr>
      <t>Pinus</t>
    </r>
    <r>
      <rPr>
        <sz val="11"/>
        <color theme="0" tint="-0.34998626667073579"/>
        <rFont val="Univers"/>
        <family val="2"/>
      </rPr>
      <t xml:space="preserve"> spp.)</t>
    </r>
  </si>
  <si>
    <r>
      <t>of which: Fir/Spruce (</t>
    </r>
    <r>
      <rPr>
        <i/>
        <sz val="11"/>
        <color theme="0" tint="-0.34998626667073579"/>
        <rFont val="Univers"/>
        <family val="2"/>
      </rPr>
      <t>Abies</t>
    </r>
    <r>
      <rPr>
        <sz val="11"/>
        <color theme="0" tint="-0.34998626667073579"/>
        <rFont val="Univers"/>
        <family val="2"/>
      </rPr>
      <t xml:space="preserve"> spp., </t>
    </r>
    <r>
      <rPr>
        <i/>
        <sz val="11"/>
        <color theme="0" tint="-0.34998626667073579"/>
        <rFont val="Univers"/>
        <family val="2"/>
      </rPr>
      <t>Picea</t>
    </r>
    <r>
      <rPr>
        <sz val="11"/>
        <color theme="0" tint="-0.34998626667073579"/>
        <rFont val="Univers"/>
        <family val="2"/>
      </rPr>
      <t xml:space="preserve"> spp.)</t>
    </r>
  </si>
  <si>
    <t>4403.12/41/42/49/91/93/94
4403.95/96/97/98/99</t>
  </si>
  <si>
    <t>ex4403.12 4403.91</t>
  </si>
  <si>
    <r>
      <t>of which: Oak (</t>
    </r>
    <r>
      <rPr>
        <i/>
        <sz val="11"/>
        <color theme="0" tint="-0.34998626667073579"/>
        <rFont val="Univers"/>
        <family val="2"/>
      </rPr>
      <t>Quercus spp.</t>
    </r>
    <r>
      <rPr>
        <sz val="11"/>
        <color theme="0" tint="-0.34998626667073579"/>
        <rFont val="Univers"/>
        <family val="2"/>
      </rPr>
      <t>)</t>
    </r>
  </si>
  <si>
    <t>ex4403.12 4403.93/94</t>
  </si>
  <si>
    <r>
      <t>of which: Beech (</t>
    </r>
    <r>
      <rPr>
        <i/>
        <sz val="11"/>
        <color theme="0" tint="-0.34998626667073579"/>
        <rFont val="Univers"/>
        <family val="2"/>
      </rPr>
      <t>Fagus spp.</t>
    </r>
    <r>
      <rPr>
        <sz val="11"/>
        <color theme="0" tint="-0.34998626667073579"/>
        <rFont val="Univers"/>
        <family val="2"/>
      </rPr>
      <t>)</t>
    </r>
  </si>
  <si>
    <t>ex4403.12 4403.95/96</t>
  </si>
  <si>
    <r>
      <t>of which: Birch (</t>
    </r>
    <r>
      <rPr>
        <i/>
        <sz val="11"/>
        <color theme="0" tint="-0.34998626667073579"/>
        <rFont val="Univers"/>
        <family val="2"/>
      </rPr>
      <t>Betula spp.</t>
    </r>
    <r>
      <rPr>
        <sz val="11"/>
        <color theme="0" tint="-0.34998626667073579"/>
        <rFont val="Univers"/>
        <family val="2"/>
      </rPr>
      <t>)</t>
    </r>
  </si>
  <si>
    <t>ex4403 12 00 4403 95 90
4403 96 00</t>
  </si>
  <si>
    <t>ex4403.12 4403.97</t>
  </si>
  <si>
    <r>
      <t>of which: Poplar/Aspen (</t>
    </r>
    <r>
      <rPr>
        <i/>
        <sz val="11"/>
        <color theme="0" tint="-0.34998626667073579"/>
        <rFont val="Univers"/>
        <family val="2"/>
      </rPr>
      <t>Populus spp.</t>
    </r>
    <r>
      <rPr>
        <sz val="11"/>
        <color theme="0" tint="-0.34998626667073579"/>
        <rFont val="Univers"/>
        <family val="2"/>
      </rPr>
      <t>)</t>
    </r>
  </si>
  <si>
    <t>ex4403.12 4403.98</t>
  </si>
  <si>
    <r>
      <t>of which: Eucalyptus (</t>
    </r>
    <r>
      <rPr>
        <i/>
        <sz val="11"/>
        <color theme="0" tint="-0.34998626667073579"/>
        <rFont val="Univers"/>
        <family val="2"/>
      </rPr>
      <t>Eucalyptus spp.</t>
    </r>
    <r>
      <rPr>
        <sz val="11"/>
        <color theme="0" tint="-0.34998626667073579"/>
        <rFont val="Univers"/>
        <family val="2"/>
      </rPr>
      <t>)</t>
    </r>
  </si>
  <si>
    <t>4407.11 ex4407.13 ex4406.11/91</t>
  </si>
  <si>
    <r>
      <t xml:space="preserve">of which: Pine </t>
    </r>
    <r>
      <rPr>
        <i/>
        <sz val="11"/>
        <color theme="0" tint="-0.34998626667073579"/>
        <rFont val="Univers"/>
        <family val="2"/>
      </rPr>
      <t>(Pinus</t>
    </r>
    <r>
      <rPr>
        <sz val="11"/>
        <color theme="0" tint="-0.34998626667073579"/>
        <rFont val="Univers"/>
        <family val="2"/>
      </rPr>
      <t xml:space="preserve"> spp.)</t>
    </r>
  </si>
  <si>
    <t>4407.12 ex4407.13/14 ex4406.11/91</t>
  </si>
  <si>
    <r>
      <t xml:space="preserve">of which: Fir/Spruce </t>
    </r>
    <r>
      <rPr>
        <i/>
        <sz val="11"/>
        <color theme="0" tint="-0.34998626667073579"/>
        <rFont val="Univers"/>
        <family val="2"/>
      </rPr>
      <t>(Abies</t>
    </r>
    <r>
      <rPr>
        <sz val="11"/>
        <color theme="0" tint="-0.34998626667073579"/>
        <rFont val="Univers"/>
        <family val="2"/>
      </rPr>
      <t xml:space="preserve"> spp., </t>
    </r>
    <r>
      <rPr>
        <i/>
        <sz val="11"/>
        <color theme="0" tint="-0.34998626667073579"/>
        <rFont val="Univers"/>
        <family val="2"/>
      </rPr>
      <t>Picea</t>
    </r>
    <r>
      <rPr>
        <sz val="11"/>
        <color theme="0" tint="-0.34998626667073579"/>
        <rFont val="Univers"/>
        <family val="2"/>
      </rPr>
      <t xml:space="preserve"> spp.)</t>
    </r>
  </si>
  <si>
    <t>4406.12/92  4407.21/22/23/25/26/27/28/29/ 91/92/93/94/95/96/97/99</t>
  </si>
  <si>
    <t>ex4406.12/92 4407.91</t>
  </si>
  <si>
    <t>ex4406.12/92 4407.92</t>
  </si>
  <si>
    <t>ex4406.12/92 4407.93</t>
  </si>
  <si>
    <r>
      <t>of which: Maple (</t>
    </r>
    <r>
      <rPr>
        <i/>
        <sz val="11"/>
        <color theme="0" tint="-0.34998626667073579"/>
        <rFont val="Univers"/>
        <family val="2"/>
      </rPr>
      <t>Acer spp.</t>
    </r>
    <r>
      <rPr>
        <sz val="11"/>
        <color theme="0" tint="-0.34998626667073579"/>
        <rFont val="Univers"/>
        <family val="2"/>
      </rPr>
      <t>)</t>
    </r>
  </si>
  <si>
    <t>ex4406.12/92 4407.94</t>
  </si>
  <si>
    <r>
      <t>of which: Cherry (</t>
    </r>
    <r>
      <rPr>
        <i/>
        <sz val="11"/>
        <color theme="0" tint="-0.34998626667073579"/>
        <rFont val="Univers"/>
        <family val="2"/>
      </rPr>
      <t>Prunus spp.</t>
    </r>
    <r>
      <rPr>
        <sz val="11"/>
        <color theme="0" tint="-0.34998626667073579"/>
        <rFont val="Univers"/>
        <family val="2"/>
      </rPr>
      <t>)</t>
    </r>
  </si>
  <si>
    <t>ex4406.12/92 4407.95</t>
  </si>
  <si>
    <r>
      <t>of which: Ash (</t>
    </r>
    <r>
      <rPr>
        <i/>
        <sz val="11"/>
        <color theme="0" tint="-0.34998626667073579"/>
        <rFont val="Univers"/>
        <family val="2"/>
      </rPr>
      <t>Fraxinus spp.</t>
    </r>
    <r>
      <rPr>
        <sz val="11"/>
        <color theme="0" tint="-0.34998626667073579"/>
        <rFont val="Univers"/>
        <family val="2"/>
      </rPr>
      <t>)</t>
    </r>
  </si>
  <si>
    <t>ex4406.12/92 4407.96</t>
  </si>
  <si>
    <r>
      <t>of which: Birch (</t>
    </r>
    <r>
      <rPr>
        <i/>
        <sz val="11"/>
        <color theme="0" tint="-0.34998626667073579"/>
        <rFont val="Univers"/>
        <family val="2"/>
      </rPr>
      <t>Betula</t>
    </r>
    <r>
      <rPr>
        <sz val="11"/>
        <color theme="0" tint="-0.34998626667073579"/>
        <rFont val="Univers"/>
        <family val="2"/>
      </rPr>
      <t xml:space="preserve"> spp.)</t>
    </r>
  </si>
  <si>
    <t>ex4406.12/92 4407.97</t>
  </si>
  <si>
    <r>
      <t>of which: Poplar/Aspen (</t>
    </r>
    <r>
      <rPr>
        <i/>
        <sz val="11"/>
        <color theme="0" tint="-0.34998626667073579"/>
        <rFont val="Univers"/>
        <family val="2"/>
      </rPr>
      <t>Populus</t>
    </r>
    <r>
      <rPr>
        <sz val="11"/>
        <color theme="0" tint="-0.34998626667073579"/>
        <rFont val="Univers"/>
        <family val="2"/>
      </rPr>
      <t xml:space="preserve"> spp.)</t>
    </r>
  </si>
  <si>
    <r>
      <t>1000 m</t>
    </r>
    <r>
      <rPr>
        <vertAlign val="superscript"/>
        <sz val="12"/>
        <color theme="0" tint="-0.34998626667073579"/>
        <rFont val="Univers"/>
        <family val="2"/>
      </rPr>
      <t>3</t>
    </r>
  </si>
  <si>
    <t>or " " for not available</t>
  </si>
  <si>
    <r>
      <t>1000 m</t>
    </r>
    <r>
      <rPr>
        <vertAlign val="superscript"/>
        <sz val="11"/>
        <color theme="0" tint="-0.34998626667073579"/>
        <rFont val="Univers"/>
        <family val="2"/>
      </rPr>
      <t>3</t>
    </r>
    <r>
      <rPr>
        <sz val="11"/>
        <color theme="0" tint="-0.34998626667073579"/>
        <rFont val="Univers"/>
        <family val="2"/>
      </rPr>
      <t>ub</t>
    </r>
  </si>
  <si>
    <r>
      <t>GLULAM AND CROSS-LAMINATED TIMBER (CLT or X-LAM)</t>
    </r>
    <r>
      <rPr>
        <b/>
        <vertAlign val="superscript"/>
        <sz val="11"/>
        <color theme="0" tint="-0.34998626667073579"/>
        <rFont val="Univers"/>
        <family val="2"/>
      </rPr>
      <t>1</t>
    </r>
  </si>
  <si>
    <r>
      <t>I BEAMS (I-JOISTS)</t>
    </r>
    <r>
      <rPr>
        <b/>
        <vertAlign val="superscript"/>
        <sz val="11"/>
        <color theme="0" tint="-0.34998626667073579"/>
        <rFont val="Univers"/>
        <family val="2"/>
      </rPr>
      <t>1</t>
    </r>
  </si>
  <si>
    <t>NAC/ t</t>
  </si>
  <si>
    <r>
      <t>NAC/ m</t>
    </r>
    <r>
      <rPr>
        <vertAlign val="superscript"/>
        <sz val="11"/>
        <color theme="0" tint="-0.34998626667073579"/>
        <rFont val="Univers"/>
        <family val="2"/>
      </rPr>
      <t>3</t>
    </r>
  </si>
  <si>
    <r>
      <t>NAC/ m</t>
    </r>
    <r>
      <rPr>
        <vertAlign val="superscript"/>
        <sz val="11"/>
        <color theme="0" tint="-0.34998626667073579"/>
        <rFont val="Univers"/>
        <family val="2"/>
      </rPr>
      <t>3</t>
    </r>
    <r>
      <rPr>
        <sz val="11"/>
        <color theme="1"/>
        <rFont val="Calibri"/>
        <family val="2"/>
        <scheme val="minor"/>
      </rPr>
      <t/>
    </r>
  </si>
  <si>
    <t>Removals by type of ownership</t>
  </si>
  <si>
    <t>JFSQ</t>
  </si>
  <si>
    <t>JOINT FOREST SECTOR QUESTIONNAIRE</t>
  </si>
  <si>
    <t>Conversion Factors</t>
  </si>
  <si>
    <t>NOTE THESE ARE ONLY GENERAL FACTORS. IT WOULD BE PREFERABLE TO USE SPECIES- OR COUNTRY-SPECIFIC FACTORS</t>
  </si>
  <si>
    <t>Multiply the quantity expressed in units on the right side of "per" with the factor to get the value expressed in units on left side of "per".</t>
  </si>
  <si>
    <r>
      <t xml:space="preserve">Items in </t>
    </r>
    <r>
      <rPr>
        <b/>
        <sz val="10"/>
        <color rgb="FFFF0000"/>
        <rFont val="Arial Narrow"/>
        <family val="2"/>
      </rPr>
      <t>BOLD RED</t>
    </r>
    <r>
      <rPr>
        <sz val="10"/>
        <rFont val="Arial Narrow"/>
        <family val="2"/>
      </rPr>
      <t xml:space="preserve"> text were added to the JFSQ in February 2023</t>
    </r>
  </si>
  <si>
    <t>Product Code</t>
  </si>
  <si>
    <t>JFSQ Quantity Unit</t>
  </si>
  <si>
    <t>Results from UNECE/FAO/ITTO 2020 publication "Forest Product Conversion Factors"</t>
  </si>
  <si>
    <t>UNECE/FAO Engineered Wood Products Questionnaire (last revised 2020)</t>
  </si>
  <si>
    <t>Results from UNECE/FAO 2009 Conversion Factors Questionnaire (median)</t>
  </si>
  <si>
    <t>FAO and UNECE Statistical Publications (Pre-2009)</t>
  </si>
  <si>
    <t>volume to weight</t>
  </si>
  <si>
    <t>volume/weight of finished product to volume of roundwood</t>
  </si>
  <si>
    <t>Notes to Results</t>
  </si>
  <si>
    <t>volume to area</t>
  </si>
  <si>
    <r>
      <t>m</t>
    </r>
    <r>
      <rPr>
        <b/>
        <vertAlign val="superscript"/>
        <sz val="12"/>
        <rFont val="Arial Narrow"/>
        <family val="2"/>
      </rPr>
      <t>3</t>
    </r>
    <r>
      <rPr>
        <b/>
        <sz val="12"/>
        <rFont val="Arial Narrow"/>
        <family val="2"/>
      </rPr>
      <t xml:space="preserve"> per MT</t>
    </r>
  </si>
  <si>
    <t>Roundwood 
equivalent</t>
  </si>
  <si>
    <r>
      <t>m</t>
    </r>
    <r>
      <rPr>
        <b/>
        <vertAlign val="superscript"/>
        <sz val="12"/>
        <rFont val="Arial Narrow"/>
        <family val="2"/>
      </rPr>
      <t>3</t>
    </r>
    <r>
      <rPr>
        <b/>
        <sz val="12"/>
        <rFont val="Arial Narrow"/>
        <family val="2"/>
      </rPr>
      <t xml:space="preserve"> per m</t>
    </r>
    <r>
      <rPr>
        <b/>
        <vertAlign val="superscript"/>
        <sz val="12"/>
        <rFont val="Arial Narrow"/>
        <family val="2"/>
      </rPr>
      <t>2</t>
    </r>
  </si>
  <si>
    <t>equivalent</t>
  </si>
  <si>
    <t>Europe</t>
  </si>
  <si>
    <t>NA**</t>
  </si>
  <si>
    <t>EECCA**</t>
  </si>
  <si>
    <r>
      <t>1000 m</t>
    </r>
    <r>
      <rPr>
        <vertAlign val="superscript"/>
        <sz val="11"/>
        <rFont val="Arial Narrow"/>
        <family val="2"/>
      </rPr>
      <t xml:space="preserve">3 </t>
    </r>
    <r>
      <rPr>
        <sz val="11"/>
        <rFont val="Arial Narrow"/>
        <family val="2"/>
      </rPr>
      <t>ub</t>
    </r>
  </si>
  <si>
    <t>WOOD FUEL, INCLUDING WOOD FOR CHARCOAL</t>
  </si>
  <si>
    <t>typical shipping weight</t>
  </si>
  <si>
    <t>Green = 1.12</t>
  </si>
  <si>
    <t xml:space="preserve">Based on 891 kg/m3 green, basic density of .41, and 20% moisture seasoned </t>
  </si>
  <si>
    <t>Seasoned = 1.82</t>
  </si>
  <si>
    <t>Based on 407 kg/m3 dry, assuming 20% moisture</t>
  </si>
  <si>
    <t>Green=1.05</t>
  </si>
  <si>
    <t xml:space="preserve">Based on 1137 kg/m3 green, specific gravity of .55, and 20% moisture seasoned </t>
  </si>
  <si>
    <t>Seasoned=1.43</t>
  </si>
  <si>
    <t>Averaged pulp and log</t>
  </si>
  <si>
    <t>Based on 50/50 ratio of share of logs/pulpwood in industrial roundwood</t>
  </si>
  <si>
    <t>1.2.C.Fir</t>
  </si>
  <si>
    <t>Fir (and Spruce)</t>
  </si>
  <si>
    <t>Austrian Energy Agency, 2009. weighted by share of standing inventory of European speices (57% spruce, 10% silver fir and remaining species)</t>
  </si>
  <si>
    <t>1.2.C.Pine</t>
  </si>
  <si>
    <t>Pine</t>
  </si>
  <si>
    <t>Austrian Energy Agency, 2009, weighted 25% Scots Pine, 2% maritime pine, 2% black pine and remaining species</t>
  </si>
  <si>
    <t>of which:Tropical</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</si>
  <si>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</si>
  <si>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</si>
  <si>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Averaged C &amp; NC</t>
  </si>
  <si>
    <t>Based on 950 kg/m3 green. Bark is included in weight but not in volume.</t>
  </si>
  <si>
    <t>Based on 935 kg/m3 green. Bark is included in weight but not in volume.</t>
  </si>
  <si>
    <t>Based on 1093 kg/m3 green.  Bark is included in weight but not in volume.</t>
  </si>
  <si>
    <t>1.2.NC.Beech</t>
  </si>
  <si>
    <t>Beech</t>
  </si>
  <si>
    <t>Austrian Energy Agency, 2009</t>
  </si>
  <si>
    <t>1.2.NC.Birch</t>
  </si>
  <si>
    <t>Birch</t>
  </si>
  <si>
    <t>1.2.NC.Eucalyptus</t>
  </si>
  <si>
    <t>Eucalyptus</t>
  </si>
  <si>
    <t>ATIBT, 1982</t>
  </si>
  <si>
    <t>1.2.NC.Oak</t>
  </si>
  <si>
    <t>Oak</t>
  </si>
  <si>
    <t>1.2.NC.Poplar</t>
  </si>
  <si>
    <t>Poplar</t>
  </si>
  <si>
    <t xml:space="preserve">PULPWOOD (ROUND &amp; SPLIT) </t>
  </si>
  <si>
    <t>Based on 930 kg/m3 green.  Bark is included in weight but not in volume.</t>
  </si>
  <si>
    <t>Based on 891 kg/m3 green.  Bark is included in weight but not in volume.</t>
  </si>
  <si>
    <t>Based on 1095 kg/m3 green.  Bark is included in weight but not in volume.</t>
  </si>
  <si>
    <t>used pulpwood data</t>
  </si>
  <si>
    <t>same as 1.2.2.C</t>
  </si>
  <si>
    <t>same as 1.2.2.NC</t>
  </si>
  <si>
    <t>1000 MT</t>
  </si>
  <si>
    <t>6  m3rw/tonne</t>
  </si>
  <si>
    <t>Does not include the use of any of the wood fiber to generate the heat to make (add about 30% if inputted wood fiber used to provide heat)</t>
  </si>
  <si>
    <t>3</t>
  </si>
  <si>
    <r>
      <t>1000 m</t>
    </r>
    <r>
      <rPr>
        <vertAlign val="superscript"/>
        <sz val="11"/>
        <rFont val="Arial Narrow"/>
        <family val="2"/>
      </rPr>
      <t>3</t>
    </r>
  </si>
  <si>
    <t>m3 /MT = green swe per odmt / avg delivered tonne/odmt,  rwe= +1%</t>
  </si>
  <si>
    <t>softwood=1.19</t>
  </si>
  <si>
    <t>Based on swe/odmt of 2.41 and avg delivered mt / odmt of 2.0 in solid m3</t>
  </si>
  <si>
    <t>hardwood = 1.05</t>
  </si>
  <si>
    <t>Based on swe/odmt of 2.01 and avg delivered mt / odmt of 1.79 in solid m3</t>
  </si>
  <si>
    <t>Woodchip, Green swe to oven-dry tonne m3/odmt</t>
  </si>
  <si>
    <t>mix = 1.15</t>
  </si>
  <si>
    <t>WOOD RESIDUES</t>
  </si>
  <si>
    <t xml:space="preserve">Based on wood chips </t>
  </si>
  <si>
    <t>Green=1.15</t>
  </si>
  <si>
    <t>Based on wood chips</t>
  </si>
  <si>
    <t>Seasoned = 2.12</t>
  </si>
  <si>
    <t>Assumption for seasoned is based on average basic density of .42 from questionnaire and assumes 15% moisture content</t>
  </si>
  <si>
    <t>of which: SAWDUST</t>
  </si>
  <si>
    <t>Delivered MT (12-20% atmospheric moisture). Convert to dry weight for energy purposes (multiply by 0.88 - 0.80)</t>
  </si>
  <si>
    <t xml:space="preserve">nodata </t>
  </si>
  <si>
    <t xml:space="preserve">m3/ton - bulk density, loose volume, 5-10% mcw- Equivalent - solid wood imput to bulk m3 pellets </t>
  </si>
  <si>
    <t>Bulk (loose) volume, 5-10% moisture</t>
  </si>
  <si>
    <t xml:space="preserve">m3/ton - Pressed logs and briquettes, bulk density, loose volume. Equivalent - m3rw/odmt </t>
  </si>
  <si>
    <t>roundwood equivalent is m3rw/odmt, volume to weight is bulk (loose volume)</t>
  </si>
  <si>
    <t xml:space="preserve">SAWNWOOD </t>
  </si>
  <si>
    <t>1.6 / 1.82*</t>
  </si>
  <si>
    <t>m3/ton - Average Sawnwood shipping weight. Equivalent - Sawnwood green rough</t>
  </si>
  <si>
    <t>Green=1.202</t>
  </si>
  <si>
    <t>RoughGreen=1.67</t>
  </si>
  <si>
    <t>Green sawnwood based on basic density of .94, less bark (11%)</t>
  </si>
  <si>
    <t>Nodata</t>
  </si>
  <si>
    <t>Sawnwood dry rough</t>
  </si>
  <si>
    <t>Dry = 1.99</t>
  </si>
  <si>
    <t>RoughDry=1.99</t>
  </si>
  <si>
    <t>Dry sawnwood weight based on basic density of .42, 4% shrinkage and 15% moisture content</t>
  </si>
  <si>
    <t>Sawnwood dry planed</t>
  </si>
  <si>
    <t>PlanedDry=2.13</t>
  </si>
  <si>
    <t>6.C.Fir</t>
  </si>
  <si>
    <t>Fir and Spruce</t>
  </si>
  <si>
    <t>Austrian Energy Agency, 2009. Dried weight (15% moisture content dry weight). Weighted ratio of standing inventory.</t>
  </si>
  <si>
    <t>6.C.Pine</t>
  </si>
  <si>
    <t>Sawnwood green rough</t>
  </si>
  <si>
    <t>Green=1.04</t>
  </si>
  <si>
    <t>RoughGreen=1.86</t>
  </si>
  <si>
    <t>Green sawnwood based on basic density of 1.09, less bark (12%)</t>
  </si>
  <si>
    <t>nodata</t>
  </si>
  <si>
    <t>Seasoned=1.50</t>
  </si>
  <si>
    <t>RoughDry=2.01</t>
  </si>
  <si>
    <t>Dry sawnwood weight based on basic density of .55, 5% shrinkage and 15% moisture content</t>
  </si>
  <si>
    <t>PlanedDry=2.81</t>
  </si>
  <si>
    <t>6.NC.Ash</t>
  </si>
  <si>
    <t>Ash</t>
  </si>
  <si>
    <t>Wood Database (wood-database.com). Air-dry.</t>
  </si>
  <si>
    <t>6.NC.Beech</t>
  </si>
  <si>
    <t>Austrian Energy Agency, 2009. Dried weight (15% moisture content dry weight).</t>
  </si>
  <si>
    <t>6.NC.Birch</t>
  </si>
  <si>
    <t>6.NC.Cherry</t>
  </si>
  <si>
    <t>Cherry</t>
  </si>
  <si>
    <t>Giordano, 1976, Tecnologia del legno. Air-dry. Prunus avium.</t>
  </si>
  <si>
    <t>6.NC.Maple</t>
  </si>
  <si>
    <t>Maple</t>
  </si>
  <si>
    <t>Giordano, 1976, Tecnologia del legno. Air-dry</t>
  </si>
  <si>
    <t>6.NC.Oak</t>
  </si>
  <si>
    <t>6.NC.Poplar</t>
  </si>
  <si>
    <t>Based on FP Conversion Factors (2019), Asia (720 kg / m3)</t>
  </si>
  <si>
    <t>1.9*</t>
  </si>
  <si>
    <t xml:space="preserve">Green veneer based on the ratio from the old conversion factors </t>
  </si>
  <si>
    <t>Green=1.20</t>
  </si>
  <si>
    <t>1.5***</t>
  </si>
  <si>
    <t>Green veneer based on basic density of .94, less bark (11%)</t>
  </si>
  <si>
    <t>m3/ton - Average panel shipping weight; Roundwood equivalent - m3rw = cubic metre roundwood, m3p = cubic metre product</t>
  </si>
  <si>
    <t>Seasoned=2.06</t>
  </si>
  <si>
    <t>1.6***</t>
  </si>
  <si>
    <t>Dry veneer weight based on basic density of .42, 9% shrinkage and 5% moisture content</t>
  </si>
  <si>
    <t>Green veneer based on basic density of 1.09, less bark (11%)</t>
  </si>
  <si>
    <t>Seasoned=1.53</t>
  </si>
  <si>
    <t>Dry veneer weight based on basic density of .55, 11.5% shrinkage and 5% moisture content</t>
  </si>
  <si>
    <t>2.3*</t>
  </si>
  <si>
    <t>8,1.C</t>
  </si>
  <si>
    <t>dried, sanded, peeled</t>
  </si>
  <si>
    <t>0.0165***</t>
  </si>
  <si>
    <t>dried, sanded, sliced</t>
  </si>
  <si>
    <t>0.0215***</t>
  </si>
  <si>
    <t>of which: LAMINATED VENEER LUMBER</t>
  </si>
  <si>
    <t>Same as coniferous plywood</t>
  </si>
  <si>
    <t>no data</t>
  </si>
  <si>
    <t>PARTICLE BOARD (including OSB)</t>
  </si>
  <si>
    <t>8.2x</t>
  </si>
  <si>
    <t>PARTICLE BOARD (excluding OSB)</t>
  </si>
  <si>
    <t xml:space="preserve">m3/ton - Based on Product based density; Roundwood equivalent - m3rw = cubic metre roundwood, m3p = cubic metre product. </t>
  </si>
  <si>
    <t>0.018***</t>
  </si>
  <si>
    <t>of which: OSB</t>
  </si>
  <si>
    <t>solid wood per m3 of product</t>
  </si>
  <si>
    <t>OTHER FIBREBOARD</t>
  </si>
  <si>
    <t>solid wood per m3 of product, mostly insulating board</t>
  </si>
  <si>
    <t>m3sw/MT, where m3sw = cubic metre solid wood, and MT = tonne (in this case assumed air-dry – 10% moisture, wet basis)</t>
  </si>
  <si>
    <t>MECHANICAL AND SEMI-CHEMICAL</t>
  </si>
  <si>
    <t>air-dried metric ton (mechanical 2.50, semi-chemical 2.70)</t>
  </si>
  <si>
    <t>9..2</t>
  </si>
  <si>
    <t>CHEMICAL</t>
  </si>
  <si>
    <t>SULPHATE</t>
  </si>
  <si>
    <t>air-dried metric ton (unbleached 4.63, bleached 4.50)</t>
  </si>
  <si>
    <t>of which: bleached</t>
  </si>
  <si>
    <t>air-dried metric ton</t>
  </si>
  <si>
    <t>SULPHITE</t>
  </si>
  <si>
    <t>air-dried metric ton (unbleached 4.64 and bleached 5.01)</t>
  </si>
  <si>
    <t>1.28 MT in per MT out</t>
  </si>
  <si>
    <t>12.2</t>
  </si>
  <si>
    <t>SANITARY AND HOUSEHOLD PAPERS</t>
  </si>
  <si>
    <t>12.3</t>
  </si>
  <si>
    <t>12.4</t>
  </si>
  <si>
    <t>OTHER PAPER AND PAPERBOARD N.E.S</t>
  </si>
  <si>
    <t>GLULAM AND CROSS-LAMINATED TIMBER</t>
  </si>
  <si>
    <t>same as coniferous plywood</t>
  </si>
  <si>
    <t>CROSS-LAMINATED TIMBER</t>
  </si>
  <si>
    <t>I-BEAMS</t>
  </si>
  <si>
    <t>222 linear meters per MT</t>
  </si>
  <si>
    <t>For inverse relationships divide 1 by the factor given, e.g. to convert m3 of wood charcoal to mt divide 1 by m3/mt factor of 6 = 0.167</t>
  </si>
  <si>
    <t>Forest Measures</t>
  </si>
  <si>
    <t>MT = metric tonnes (1000 kg)</t>
  </si>
  <si>
    <t>m3/unit</t>
  </si>
  <si>
    <r>
      <t>m</t>
    </r>
    <r>
      <rPr>
        <vertAlign val="superscript"/>
        <sz val="12"/>
        <rFont val="Arial Narrow"/>
        <family val="2"/>
      </rPr>
      <t>3</t>
    </r>
    <r>
      <rPr>
        <sz val="12"/>
        <rFont val="Arial Narrow"/>
        <family val="2"/>
      </rPr>
      <t xml:space="preserve"> = cubic meters (solid volume)</t>
    </r>
  </si>
  <si>
    <t>1000 board feet (sawlogs)</t>
  </si>
  <si>
    <t>4.53****</t>
  </si>
  <si>
    <t>**** = obsolete - more recent figures would be:</t>
  </si>
  <si>
    <r>
      <t>m</t>
    </r>
    <r>
      <rPr>
        <vertAlign val="superscript"/>
        <sz val="12"/>
        <rFont val="Arial Narrow"/>
        <family val="2"/>
      </rPr>
      <t>2</t>
    </r>
    <r>
      <rPr>
        <sz val="12"/>
        <rFont val="Arial Narrow"/>
        <family val="2"/>
      </rPr>
      <t xml:space="preserve"> = square meters</t>
    </r>
  </si>
  <si>
    <t>1000 board feet (sawnwood - nominal)</t>
  </si>
  <si>
    <t>for Oregon, Washington State, Alaska (west of Cascades), South East United States (Doyle region):  6.3</t>
  </si>
  <si>
    <t>(s) = solid volume</t>
  </si>
  <si>
    <t>1000 board feet (sawnwood - actual)</t>
  </si>
  <si>
    <t>Inland Western North America, Great Lakes (North America), Eastern Canada:  5.7</t>
  </si>
  <si>
    <t>1000 square feet (1/8 inch thickness)</t>
  </si>
  <si>
    <t>Northeast United States Int 1/4": 5</t>
  </si>
  <si>
    <t>Unit Conversion</t>
  </si>
  <si>
    <t>cord</t>
  </si>
  <si>
    <t>1 inch = 25.4 millimetres</t>
  </si>
  <si>
    <t>cord (pulpwood)</t>
  </si>
  <si>
    <t>1 square foot = 0.0929 square metre</t>
  </si>
  <si>
    <t>cord (wood fuel)</t>
  </si>
  <si>
    <t>1 pound = 0.454 kilograms</t>
  </si>
  <si>
    <t>cubic foot</t>
  </si>
  <si>
    <t>1 short ton (2000 pounds) = 0.9072 metric ton</t>
  </si>
  <si>
    <t>cubic foot (stacked)</t>
  </si>
  <si>
    <t>1 long ton (2240 pounds) = 1.016 metric ton</t>
  </si>
  <si>
    <t>cunit</t>
  </si>
  <si>
    <r>
      <t>Bold</t>
    </r>
    <r>
      <rPr>
        <sz val="12"/>
        <rFont val="Arial Narrow"/>
        <family val="2"/>
      </rPr>
      <t xml:space="preserve"> = FAO published figure</t>
    </r>
  </si>
  <si>
    <t>fathom</t>
  </si>
  <si>
    <t>hoppus cubic foot</t>
  </si>
  <si>
    <t>*  = ITTO</t>
  </si>
  <si>
    <t>hoppus super(ficial) foot</t>
  </si>
  <si>
    <t>hoppus ton (50 hoppus cubic feet)</t>
  </si>
  <si>
    <t>** NA = North America; EECCA = Eastern Europe, Caucasus and Central Asia</t>
  </si>
  <si>
    <t>Petrograd Standard</t>
  </si>
  <si>
    <t>stere</t>
  </si>
  <si>
    <t>*** = Conversion Factor Study, US figures, rotary for conifer and sliced for non-conifer</t>
  </si>
  <si>
    <t>stere (pulpwood)</t>
  </si>
  <si>
    <t>stere (wood fuel)</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</si>
  <si>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</si>
  <si>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</si>
  <si>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</si>
  <si>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</si>
  <si>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</si>
  <si>
    <t>updated 2023 with results of 2019 UNECE/FAO/ITTO study - https://www.fao.org/documents/card/en/c/ca7952en</t>
  </si>
  <si>
    <t>,m</t>
  </si>
  <si>
    <t>a</t>
  </si>
  <si>
    <t>x</t>
  </si>
  <si>
    <t>čč</t>
  </si>
  <si>
    <r>
      <t>of which: Beech (</t>
    </r>
    <r>
      <rPr>
        <i/>
        <sz val="11"/>
        <rFont val="Univers"/>
        <family val="2"/>
      </rPr>
      <t>Fagus spp.</t>
    </r>
    <r>
      <rPr>
        <sz val="11"/>
        <rFont val="Univers"/>
        <family val="2"/>
      </rPr>
      <t>)  x)</t>
    </r>
  </si>
  <si>
    <r>
      <t>of which: Oak (</t>
    </r>
    <r>
      <rPr>
        <i/>
        <sz val="11"/>
        <rFont val="Univers"/>
        <family val="2"/>
      </rPr>
      <t>Quercus spp.</t>
    </r>
    <r>
      <rPr>
        <sz val="11"/>
        <rFont val="Univers"/>
        <family val="2"/>
      </rPr>
      <t>)   x)</t>
    </r>
  </si>
  <si>
    <t>x)U dubu je v dovozu za rok 2022 započítáno 137408 tis.CZK za dřevěné pražce a ve vývozu je za ně započítáno 232705 tis.CZK.</t>
  </si>
  <si>
    <t>x)U buku je v dovozu za rok 2022 započítáno 464298 tis.CZK za dřevo rozřezané nebo štípané a ve vývozu je za ně jzapočítáno  57990 tis.CZK.</t>
  </si>
  <si>
    <t>CZ</t>
  </si>
  <si>
    <t>Ministry of Agriculture, Forestry Division, Prague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</si>
</sst>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yy\/yy"/>
    <numFmt numFmtId="166" formatCode="0.0%"/>
    <numFmt numFmtId="167" formatCode="0.0"/>
  </numFmts>
  <fonts count="241">
    <font>
      <sz val="10"/>
      <name val="Courie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0"/>
      <name val="Univers"/>
      <family val="2"/>
    </font>
    <font>
      <sz val="10"/>
      <name val="Univers"/>
      <family val="2"/>
    </font>
    <font>
      <b/>
      <sz val="12"/>
      <name val="Univers"/>
      <family val="2"/>
    </font>
    <font>
      <sz val="10"/>
      <name val="Courier"/>
      <family val="3"/>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sz val="10"/>
      <name val="Univers"/>
      <family val="2"/>
    </font>
    <font>
      <sz val="12"/>
      <color indexed="12"/>
      <name val="Univers"/>
      <family val="2"/>
    </font>
    <font>
      <b/>
      <sz val="11"/>
      <name val="Univers"/>
      <family val="2"/>
    </font>
    <font>
      <vertAlign val="superscript"/>
      <sz val="10"/>
      <name val="Univers"/>
      <family val="2"/>
    </font>
    <font>
      <u/>
      <sz val="12"/>
      <color indexed="12"/>
      <name val="Univers"/>
      <family val="2"/>
    </font>
    <font>
      <sz val="11"/>
      <name val="Courier"/>
      <family val="3"/>
    </font>
    <font>
      <sz val="11"/>
      <name val="Univers"/>
      <family val="2"/>
    </font>
    <font>
      <b/>
      <sz val="10"/>
      <color indexed="12"/>
      <name val="Univers"/>
      <family val="2"/>
    </font>
    <font>
      <b/>
      <sz val="24"/>
      <name val="Univers"/>
      <family val="2"/>
    </font>
    <font>
      <b/>
      <sz val="14"/>
      <color indexed="12"/>
      <name val="Univers"/>
      <family val="2"/>
    </font>
    <font>
      <b/>
      <u/>
      <sz val="12"/>
      <name val="Univers"/>
      <family val="2"/>
    </font>
    <font>
      <b/>
      <sz val="10"/>
      <color indexed="9"/>
      <name val="Univers"/>
      <family val="2"/>
    </font>
    <font>
      <sz val="10"/>
      <color indexed="9"/>
      <name val="Univers"/>
      <family val="2"/>
    </font>
    <font>
      <b/>
      <sz val="18"/>
      <name val="Univers"/>
      <family val="2"/>
    </font>
    <font>
      <sz val="7.5"/>
      <name val="Univers"/>
      <family val="2"/>
    </font>
    <font>
      <sz val="10"/>
      <color indexed="12"/>
      <name val="Univers"/>
      <family val="2"/>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b/>
      <sz val="20"/>
      <name val="Courier"/>
      <family val="3"/>
    </font>
    <font>
      <sz val="10"/>
      <name val="Tahoma"/>
      <family val="2"/>
    </font>
    <font>
      <sz val="8"/>
      <name val="Tahoma"/>
      <family val="2"/>
    </font>
    <font>
      <sz val="8"/>
      <name val="Tahoma"/>
      <family val="2"/>
    </font>
    <font>
      <sz val="25"/>
      <name val="Univers"/>
      <family val="2"/>
    </font>
    <font>
      <b/>
      <sz val="20"/>
      <name val="Univers"/>
      <family val="2"/>
    </font>
    <font>
      <b/>
      <sz val="22"/>
      <name val="Univers"/>
      <family val="2"/>
    </font>
    <font>
      <b/>
      <sz val="22"/>
      <name val="Arial"/>
      <family val="2"/>
    </font>
    <font>
      <sz val="20"/>
      <name val="Arial"/>
      <family val="2"/>
    </font>
    <font>
      <b/>
      <sz val="24"/>
      <name val="Arial"/>
      <family val="2"/>
    </font>
    <font>
      <sz val="11"/>
      <name val="Arial"/>
      <family val="2"/>
    </font>
    <font>
      <b/>
      <sz val="16"/>
      <color indexed="10"/>
      <name val="Univers"/>
      <family val="2"/>
    </font>
    <font>
      <sz val="12"/>
      <color indexed="10"/>
      <name val="Univers"/>
      <family val="2"/>
    </font>
    <font>
      <sz val="24"/>
      <name val="Arial"/>
      <family val="2"/>
    </font>
    <font>
      <sz val="12"/>
      <name val="Arial"/>
      <family val="2"/>
    </font>
    <font>
      <sz val="14"/>
      <name val="Arial"/>
      <family val="2"/>
    </font>
    <font>
      <b/>
      <sz val="12"/>
      <name val="Arial"/>
      <family val="2"/>
    </font>
    <font>
      <b/>
      <sz val="16"/>
      <name val="Univers"/>
      <family val="2"/>
    </font>
    <font>
      <b/>
      <sz val="16"/>
      <name val="Arial"/>
      <family val="2"/>
    </font>
    <font>
      <sz val="12"/>
      <color indexed="57"/>
      <name val="Univers"/>
      <family val="2"/>
    </font>
    <font>
      <sz val="14"/>
      <name val="Univers"/>
      <family val="2"/>
    </font>
    <font>
      <sz val="32"/>
      <name val="Univers"/>
      <family val="2"/>
    </font>
    <font>
      <b/>
      <sz val="22"/>
      <name val="Courier"/>
      <family val="3"/>
    </font>
    <font>
      <b/>
      <sz val="15"/>
      <name val="Courier"/>
      <family val="3"/>
    </font>
    <font>
      <sz val="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0"/>
      <name val="Arial"/>
      <family val="2"/>
    </font>
    <font>
      <i/>
      <sz val="10"/>
      <name val="Arial"/>
      <family val="2"/>
    </font>
    <font>
      <b/>
      <sz val="10"/>
      <color rgb="FF00B050"/>
      <name val="Arial"/>
      <family val="2"/>
    </font>
    <font>
      <sz val="14"/>
      <color indexed="12"/>
      <name val="Univers"/>
      <family val="2"/>
    </font>
    <font>
      <b/>
      <sz val="10"/>
      <color indexed="9"/>
      <name val="Univers"/>
      <family val="2"/>
    </font>
    <font>
      <u/>
      <sz val="12"/>
      <name val="Univers"/>
      <family val="2"/>
    </font>
    <font>
      <sz val="12"/>
      <color rgb="FFFF0000"/>
      <name val="Univers"/>
      <family val="2"/>
    </font>
    <font>
      <sz val="12"/>
      <color rgb="FFFF0000"/>
      <name val="Univers"/>
      <family val="2"/>
    </font>
    <font>
      <b/>
      <i/>
      <sz val="10"/>
      <name val="Univers"/>
      <family val="2"/>
    </font>
    <font>
      <b/>
      <sz val="12"/>
      <color indexed="9"/>
      <name val="Univers"/>
      <family val="2"/>
    </font>
    <font>
      <b/>
      <i/>
      <sz val="12"/>
      <name val="Univers"/>
      <family val="2"/>
    </font>
    <font>
      <b/>
      <u/>
      <sz val="12"/>
      <name val="Univers"/>
      <family val="2"/>
    </font>
    <font>
      <b/>
      <sz val="11"/>
      <color rgb="FFFF0000"/>
      <name val="Univers"/>
      <family val="2"/>
    </font>
    <font>
      <i/>
      <sz val="11"/>
      <name val="Univers"/>
      <family val="2"/>
    </font>
    <font>
      <b/>
      <sz val="32"/>
      <name val="Univers"/>
      <family val="2"/>
    </font>
    <font>
      <sz val="14"/>
      <color indexed="10"/>
      <name val="Univers"/>
      <family val="2"/>
    </font>
    <font>
      <sz val="11"/>
      <color rgb="FFFF0000"/>
      <name val="Univer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b/>
      <sz val="18"/>
      <name val="Univers"/>
      <family val="2"/>
    </font>
    <font>
      <b/>
      <sz val="10"/>
      <color rgb="FF0070C0"/>
      <name val="Univers"/>
      <family val="2"/>
    </font>
    <font>
      <b/>
      <sz val="22"/>
      <color theme="1"/>
      <name val="Arial"/>
      <family val="2"/>
    </font>
    <font>
      <b/>
      <sz val="18"/>
      <color theme="1"/>
      <name val="Arial"/>
      <family val="2"/>
    </font>
    <font>
      <b/>
      <strike/>
      <sz val="11"/>
      <name val="Arial"/>
      <family val="2"/>
    </font>
    <font>
      <b/>
      <sz val="11"/>
      <name val="Arial"/>
      <family val="2"/>
    </font>
    <font>
      <sz val="9"/>
      <name val="Arial"/>
      <family val="2"/>
    </font>
    <font>
      <sz val="8"/>
      <name val="Arial"/>
      <family val="2"/>
    </font>
    <font>
      <strike/>
      <sz val="8"/>
      <name val="Arial"/>
      <family val="2"/>
    </font>
    <font>
      <sz val="9"/>
      <color theme="1"/>
      <name val="Arial"/>
      <family val="2"/>
    </font>
    <font>
      <sz val="10"/>
      <color rgb="FFFF0000"/>
      <name val="Univers"/>
      <family val="2"/>
    </font>
    <font>
      <sz val="14"/>
      <color rgb="FFFF0000"/>
      <name val="Univers"/>
      <family val="2"/>
    </font>
    <font>
      <b/>
      <sz val="12"/>
      <color rgb="FFFF0000"/>
      <name val="Univers"/>
      <family val="2"/>
    </font>
    <font>
      <b/>
      <sz val="11"/>
      <name val="Univers"/>
      <family val="2"/>
    </font>
    <font>
      <b/>
      <sz val="32"/>
      <name val="Univers"/>
      <family val="2"/>
    </font>
    <font>
      <b/>
      <sz val="11"/>
      <color theme="1"/>
      <name val="Univers"/>
      <family val="2"/>
    </font>
    <font>
      <b/>
      <sz val="10"/>
      <name val="Courier"/>
    </font>
    <font>
      <sz val="10"/>
      <color indexed="8"/>
      <name val="Arial"/>
      <family val="2"/>
    </font>
    <font>
      <b/>
      <sz val="11"/>
      <name val="Calibri"/>
      <family val="2"/>
    </font>
    <font>
      <sz val="11"/>
      <color theme="1"/>
      <name val="Calibri"/>
      <family val="2"/>
    </font>
    <font>
      <sz val="11"/>
      <name val="Calibri"/>
      <family val="2"/>
    </font>
    <font>
      <sz val="11"/>
      <color rgb="FFFF0000"/>
      <name val="Calibri"/>
      <family val="2"/>
    </font>
    <font>
      <sz val="20"/>
      <name val="Univers"/>
      <family val="2"/>
    </font>
    <font>
      <sz val="10"/>
      <color theme="0" tint="-0.34998626667073579"/>
      <name val="Univers"/>
      <family val="2"/>
    </font>
    <font>
      <b/>
      <sz val="14"/>
      <color theme="0" tint="-0.34998626667073579"/>
      <name val="Univers"/>
      <family val="2"/>
    </font>
    <font>
      <sz val="14"/>
      <color theme="0" tint="-0.34998626667073579"/>
      <name val="Univers"/>
      <family val="2"/>
    </font>
    <font>
      <b/>
      <sz val="10"/>
      <color theme="0" tint="-0.34998626667073579"/>
      <name val="Univers"/>
      <family val="2"/>
    </font>
    <font>
      <b/>
      <sz val="9"/>
      <name val="Univers"/>
      <family val="2"/>
    </font>
    <font>
      <sz val="9"/>
      <name val="Univers"/>
      <family val="2"/>
    </font>
    <font>
      <vertAlign val="superscript"/>
      <sz val="10"/>
      <color theme="0" tint="-0.34998626667073579"/>
      <name val="Univers"/>
      <family val="2"/>
    </font>
    <font>
      <b/>
      <sz val="10"/>
      <color rgb="FFFF0000"/>
      <name val="Univers"/>
      <family val="2"/>
    </font>
    <font>
      <b/>
      <sz val="10"/>
      <name val="Univers"/>
      <family val="2"/>
    </font>
    <font>
      <sz val="9"/>
      <name val="Courier"/>
    </font>
    <font>
      <b/>
      <sz val="9"/>
      <color indexed="10"/>
      <name val="Univers"/>
      <family val="2"/>
    </font>
    <font>
      <sz val="10"/>
      <name val="Univers"/>
      <family val="2"/>
    </font>
    <font>
      <b/>
      <sz val="14"/>
      <color rgb="FFFF0000"/>
      <name val="Univers"/>
      <family val="2"/>
    </font>
    <font>
      <b/>
      <sz val="11"/>
      <color rgb="FF0070C0"/>
      <name val="Univers"/>
      <family val="2"/>
    </font>
    <font>
      <vertAlign val="superscript"/>
      <sz val="10"/>
      <color rgb="FFFF0000"/>
      <name val="Univers"/>
      <family val="2"/>
    </font>
    <font>
      <b/>
      <vertAlign val="superscript"/>
      <sz val="10"/>
      <color rgb="FFFF0000"/>
      <name val="Univers"/>
      <family val="2"/>
    </font>
    <font>
      <u/>
      <sz val="10"/>
      <color theme="10"/>
      <name val="Courier"/>
    </font>
    <font>
      <sz val="10"/>
      <color theme="10"/>
      <name val="Univers"/>
      <family val="2"/>
    </font>
    <font>
      <vertAlign val="superscript"/>
      <sz val="11"/>
      <color rgb="FFFF0000"/>
      <name val="Univers"/>
      <family val="2"/>
    </font>
    <font>
      <sz val="10"/>
      <color rgb="FF000000"/>
      <name val="Univers"/>
      <family val="2"/>
    </font>
    <font>
      <vertAlign val="superscript"/>
      <sz val="10"/>
      <color rgb="FF000000"/>
      <name val="Univers"/>
      <family val="2"/>
    </font>
    <font>
      <b/>
      <vertAlign val="superscript"/>
      <sz val="11"/>
      <name val="Univers"/>
      <family val="2"/>
    </font>
    <font>
      <b/>
      <vertAlign val="superscript"/>
      <sz val="10"/>
      <name val="Univers"/>
      <family val="2"/>
    </font>
    <font>
      <sz val="12"/>
      <color rgb="FF0070C0"/>
      <name val="Univers"/>
      <family val="2"/>
    </font>
    <font>
      <b/>
      <vertAlign val="superscript"/>
      <sz val="11"/>
      <color rgb="FFFF0000"/>
      <name val="Univers"/>
      <family val="2"/>
    </font>
    <font>
      <sz val="10"/>
      <name val="Univers"/>
      <family val="2"/>
    </font>
    <font>
      <sz val="25"/>
      <color theme="0" tint="-0.34998626667073579"/>
      <name val="Univers"/>
      <family val="2"/>
    </font>
    <font>
      <sz val="10"/>
      <color theme="0" tint="-0.34998626667073579"/>
      <name val="Courier"/>
    </font>
    <font>
      <b/>
      <sz val="8"/>
      <color theme="0" tint="-0.34998626667073579"/>
      <name val="Univers"/>
      <family val="2"/>
    </font>
    <font>
      <sz val="8"/>
      <color theme="0" tint="-0.34998626667073579"/>
      <name val="Univers"/>
      <family val="2"/>
    </font>
    <font>
      <vertAlign val="superscript"/>
      <sz val="8"/>
      <color theme="0" tint="-0.34998626667073579"/>
      <name val="Univers"/>
      <family val="2"/>
    </font>
    <font>
      <sz val="12"/>
      <color theme="0" tint="-0.34998626667073579"/>
      <name val="Univers"/>
      <family val="2"/>
    </font>
    <font>
      <b/>
      <sz val="18"/>
      <color theme="0" tint="-0.34998626667073579"/>
      <name val="Univers"/>
      <family val="2"/>
    </font>
    <font>
      <b/>
      <vertAlign val="superscript"/>
      <sz val="10"/>
      <color theme="0" tint="-0.34998626667073579"/>
      <name val="Univers"/>
      <family val="2"/>
    </font>
    <font>
      <sz val="10"/>
      <name val="Univers"/>
    </font>
    <font>
      <b/>
      <sz val="14"/>
      <color indexed="12"/>
      <name val="Arial"/>
      <family val="2"/>
    </font>
    <font>
      <sz val="10"/>
      <color theme="0" tint="-0.34998626667073579"/>
      <name val="Arial"/>
      <family val="2"/>
    </font>
    <font>
      <b/>
      <sz val="11"/>
      <color theme="0" tint="-0.34998626667073579"/>
      <name val="Univers"/>
      <family val="2"/>
    </font>
    <font>
      <b/>
      <u/>
      <sz val="11"/>
      <color theme="0" tint="-0.34998626667073579"/>
      <name val="Univers"/>
      <family val="2"/>
    </font>
    <font>
      <sz val="11"/>
      <color theme="0" tint="-0.34998626667073579"/>
      <name val="Univers"/>
      <family val="2"/>
    </font>
    <font>
      <vertAlign val="superscript"/>
      <sz val="11"/>
      <color theme="0" tint="-0.34998626667073579"/>
      <name val="Univers"/>
      <family val="2"/>
    </font>
    <font>
      <b/>
      <vertAlign val="superscript"/>
      <sz val="8"/>
      <color theme="0" tint="-0.34998626667073579"/>
      <name val="Univers"/>
      <family val="2"/>
    </font>
    <font>
      <sz val="14"/>
      <color rgb="FF2910E0"/>
      <name val="Univers"/>
      <family val="2"/>
    </font>
    <font>
      <sz val="14"/>
      <color indexed="12"/>
      <name val="univers"/>
    </font>
    <font>
      <sz val="11"/>
      <color indexed="12"/>
      <name val="Univers"/>
      <family val="2"/>
    </font>
    <font>
      <b/>
      <sz val="12"/>
      <color theme="0" tint="-0.34998626667073579"/>
      <name val="Univers"/>
      <family val="2"/>
    </font>
    <font>
      <sz val="11"/>
      <name val="Courier"/>
    </font>
    <font>
      <b/>
      <vertAlign val="superscript"/>
      <sz val="11"/>
      <color rgb="FFFF0000"/>
      <name val="Univers"/>
    </font>
    <font>
      <b/>
      <u/>
      <sz val="10"/>
      <color theme="0" tint="-0.34998626667073579"/>
      <name val="Univers"/>
      <family val="2"/>
    </font>
    <font>
      <b/>
      <u/>
      <sz val="12"/>
      <color theme="0" tint="-0.34998626667073579"/>
      <name val="Univers"/>
      <family val="2"/>
    </font>
    <font>
      <sz val="13"/>
      <color indexed="12"/>
      <name val="Univers"/>
      <family val="2"/>
    </font>
    <font>
      <sz val="12"/>
      <color indexed="12"/>
      <name val="Univers 12"/>
    </font>
    <font>
      <b/>
      <sz val="12"/>
      <name val="Univers"/>
    </font>
    <font>
      <b/>
      <sz val="24"/>
      <name val="Univers"/>
    </font>
    <font>
      <i/>
      <sz val="11"/>
      <color theme="0" tint="-0.34998626667073579"/>
      <name val="Univers"/>
      <family val="2"/>
    </font>
    <font>
      <vertAlign val="superscript"/>
      <sz val="12"/>
      <color theme="0" tint="-0.34998626667073579"/>
      <name val="Univers"/>
      <family val="2"/>
    </font>
    <font>
      <sz val="10"/>
      <color rgb="FF2910E0"/>
      <name val="Univers"/>
      <family val="2"/>
    </font>
    <font>
      <b/>
      <sz val="10"/>
      <color rgb="FF2910E0"/>
      <name val="Univers"/>
      <family val="2"/>
    </font>
    <font>
      <sz val="12"/>
      <color rgb="FF2910E0"/>
      <name val="Univers"/>
      <family val="2"/>
    </font>
    <font>
      <b/>
      <sz val="12"/>
      <color rgb="FF2910E0"/>
      <name val="Univers"/>
      <family val="2"/>
    </font>
    <font>
      <b/>
      <vertAlign val="superscript"/>
      <sz val="11"/>
      <color theme="0" tint="-0.34998626667073579"/>
      <name val="Univers"/>
      <family val="2"/>
    </font>
    <font>
      <sz val="13"/>
      <color indexed="12"/>
      <name val="Courier"/>
      <family val="3"/>
    </font>
    <font>
      <b/>
      <sz val="15"/>
      <color indexed="12"/>
      <name val="Univers"/>
      <family val="2"/>
    </font>
    <font>
      <sz val="15"/>
      <name val="Courier"/>
    </font>
    <font>
      <sz val="10"/>
      <color rgb="FF2910E0"/>
      <name val="Courier"/>
    </font>
    <font>
      <sz val="14"/>
      <color rgb="FF2910E0"/>
      <name val="Univers"/>
    </font>
    <font>
      <sz val="14"/>
      <color rgb="FF2910E0"/>
      <name val="Courier"/>
    </font>
    <font>
      <sz val="18"/>
      <color indexed="12"/>
      <name val="Univers"/>
    </font>
    <font>
      <b/>
      <sz val="13"/>
      <name val="Univers"/>
      <family val="2"/>
    </font>
    <font>
      <b/>
      <sz val="9"/>
      <color theme="0" tint="-0.34998626667073579"/>
      <name val="Univers"/>
      <family val="2"/>
    </font>
    <font>
      <sz val="12"/>
      <name val="Arial Narrow"/>
      <family val="2"/>
    </font>
    <font>
      <b/>
      <sz val="12"/>
      <name val="Arial Narrow"/>
      <family val="2"/>
    </font>
    <font>
      <b/>
      <sz val="20"/>
      <name val="Arial Narrow"/>
      <family val="2"/>
    </font>
    <font>
      <sz val="20"/>
      <name val="Arial Narrow"/>
      <family val="2"/>
    </font>
    <font>
      <sz val="20"/>
      <name val="Courier"/>
    </font>
    <font>
      <b/>
      <sz val="14"/>
      <color indexed="12"/>
      <name val="Arial Narrow"/>
      <family val="2"/>
    </font>
    <font>
      <b/>
      <sz val="12"/>
      <color indexed="10"/>
      <name val="Arial Narrow"/>
      <family val="2"/>
    </font>
    <font>
      <sz val="10"/>
      <name val="Arial Narrow"/>
      <family val="2"/>
    </font>
    <font>
      <b/>
      <sz val="10"/>
      <color rgb="FFFF0000"/>
      <name val="Arial Narrow"/>
      <family val="2"/>
    </font>
    <font>
      <b/>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b/>
      <sz val="11"/>
      <color rgb="FFFF0000"/>
      <name val="Arial Narrow"/>
      <family val="2"/>
    </font>
    <font>
      <sz val="11"/>
      <color rgb="FF000000"/>
      <name val="Arial Narrow"/>
      <family val="2"/>
    </font>
    <font>
      <vertAlign val="superscript"/>
      <sz val="12"/>
      <name val="Arial Narrow"/>
      <family val="2"/>
    </font>
    <font>
      <b/>
      <sz val="8"/>
      <color indexed="81"/>
      <name val="Tahoma"/>
      <family val="2"/>
    </font>
    <font>
      <sz val="8"/>
      <color indexed="81"/>
      <name val="Tahoma"/>
      <family val="2"/>
    </font>
  </fonts>
  <fills count="8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
      <patternFill patternType="solid">
        <fgColor indexed="52"/>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indexed="22"/>
        <bgColor indexed="0"/>
      </patternFill>
    </fill>
    <fill>
      <patternFill patternType="solid">
        <fgColor theme="6" tint="0.79998168889431442"/>
        <bgColor indexed="64"/>
      </patternFill>
    </fill>
    <fill>
      <patternFill patternType="solid">
        <fgColor theme="4" tint="0.59999389629810485"/>
        <bgColor indexed="64"/>
      </patternFill>
    </fill>
    <fill>
      <patternFill patternType="solid">
        <fgColor rgb="FFCCFFFF"/>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3F5AD"/>
        <bgColor indexed="64"/>
      </patternFill>
    </fill>
    <fill>
      <patternFill patternType="solid">
        <fgColor rgb="FFF7DB35"/>
        <bgColor indexed="64"/>
      </patternFill>
    </fill>
    <fill>
      <patternFill patternType="solid">
        <fgColor rgb="FFEF5A53"/>
        <bgColor indexed="64"/>
      </patternFill>
    </fill>
    <fill>
      <patternFill patternType="solid">
        <fgColor theme="8"/>
        <bgColor indexed="64"/>
      </patternFill>
    </fill>
    <fill>
      <patternFill patternType="solid">
        <fgColor theme="8" tint="0.79998168889431442"/>
        <bgColor indexed="64"/>
      </patternFill>
    </fill>
    <fill>
      <patternFill patternType="solid">
        <fgColor theme="9" tint="0.59999389629810485"/>
        <bgColor indexed="64"/>
      </patternFill>
    </fill>
  </fills>
  <borders count="1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bottom style="thin">
        <color indexed="64"/>
      </bottom>
      <diagonal/>
    </border>
    <border>
      <left style="thick">
        <color indexed="64"/>
      </left>
      <right/>
      <top/>
      <bottom style="thick">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right/>
      <top style="thick">
        <color indexed="64"/>
      </top>
      <bottom style="thin">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ck">
        <color indexed="64"/>
      </right>
      <top/>
      <bottom/>
      <diagonal/>
    </border>
    <border>
      <left style="thin">
        <color indexed="64"/>
      </left>
      <right style="thin">
        <color indexed="64"/>
      </right>
      <top style="thin">
        <color indexed="57"/>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indexed="64"/>
      </top>
      <bottom/>
      <diagonal/>
    </border>
    <border>
      <left style="thin">
        <color indexed="64"/>
      </left>
      <right/>
      <top/>
      <bottom style="hair">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style="thick">
        <color indexed="64"/>
      </top>
      <bottom/>
      <diagonal/>
    </border>
    <border>
      <left/>
      <right style="thick">
        <color indexed="64"/>
      </right>
      <top style="medium">
        <color indexed="64"/>
      </top>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right style="thick">
        <color indexed="64"/>
      </right>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bottom style="thick">
        <color indexed="64"/>
      </bottom>
      <diagonal/>
    </border>
    <border>
      <left style="thick">
        <color indexed="64"/>
      </left>
      <right/>
      <top style="thick">
        <color indexed="64"/>
      </top>
      <bottom style="thin">
        <color indexed="22"/>
      </bottom>
      <diagonal/>
    </border>
    <border>
      <left/>
      <right style="thick">
        <color indexed="64"/>
      </right>
      <top style="thick">
        <color indexed="64"/>
      </top>
      <bottom style="thin">
        <color indexed="22"/>
      </bottom>
      <diagonal/>
    </border>
    <border>
      <left style="thick">
        <color indexed="64"/>
      </left>
      <right/>
      <top style="thin">
        <color indexed="22"/>
      </top>
      <bottom/>
      <diagonal/>
    </border>
    <border>
      <left/>
      <right style="thick">
        <color indexed="64"/>
      </right>
      <top style="thin">
        <color indexed="22"/>
      </top>
      <bottom/>
      <diagonal/>
    </border>
    <border>
      <left style="thick">
        <color indexed="64"/>
      </left>
      <right/>
      <top/>
      <bottom style="thin">
        <color indexed="22"/>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style="thick">
        <color indexed="64"/>
      </bottom>
      <diagonal/>
    </border>
    <border>
      <left style="thin">
        <color indexed="22"/>
      </left>
      <right style="thin">
        <color indexed="22"/>
      </right>
      <top/>
      <bottom style="thick">
        <color indexed="64"/>
      </bottom>
      <diagonal/>
    </border>
    <border>
      <left style="thick">
        <color indexed="64"/>
      </left>
      <right style="thin">
        <color indexed="22"/>
      </right>
      <top style="thick">
        <color indexed="64"/>
      </top>
      <bottom/>
      <diagonal/>
    </border>
    <border>
      <left style="thin">
        <color indexed="22"/>
      </left>
      <right style="thin">
        <color indexed="22"/>
      </right>
      <top style="thick">
        <color indexed="64"/>
      </top>
      <bottom/>
      <diagonal/>
    </border>
    <border>
      <left style="thin">
        <color indexed="22"/>
      </left>
      <right style="thick">
        <color indexed="64"/>
      </right>
      <top style="thick">
        <color indexed="64"/>
      </top>
      <bottom/>
      <diagonal/>
    </border>
    <border>
      <left style="thin">
        <color indexed="22"/>
      </left>
      <right style="thick">
        <color indexed="64"/>
      </right>
      <top/>
      <bottom style="thick">
        <color indexed="64"/>
      </bottom>
      <diagonal/>
    </border>
    <border>
      <left style="thick">
        <color indexed="64"/>
      </left>
      <right style="thin">
        <color indexed="22"/>
      </right>
      <top style="thick">
        <color indexed="64"/>
      </top>
      <bottom style="thin">
        <color indexed="22"/>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ck">
        <color indexed="64"/>
      </right>
      <top style="thin">
        <color indexed="22"/>
      </top>
      <bottom style="thin">
        <color indexed="22"/>
      </bottom>
      <diagonal/>
    </border>
    <border>
      <left style="thick">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ck">
        <color indexed="64"/>
      </top>
      <bottom/>
      <diagonal/>
    </border>
    <border>
      <left style="thin">
        <color indexed="64"/>
      </left>
      <right style="thick">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97">
    <xf numFmtId="0" fontId="0" fillId="0" borderId="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5" borderId="0" applyNumberFormat="0" applyBorder="0" applyAlignment="0" applyProtection="0"/>
    <xf numFmtId="0" fontId="77" fillId="8" borderId="0" applyNumberFormat="0" applyBorder="0" applyAlignment="0" applyProtection="0"/>
    <xf numFmtId="0" fontId="77" fillId="11" borderId="0" applyNumberFormat="0" applyBorder="0" applyAlignment="0" applyProtection="0"/>
    <xf numFmtId="0" fontId="78" fillId="12"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9" borderId="0" applyNumberFormat="0" applyBorder="0" applyAlignment="0" applyProtection="0"/>
    <xf numFmtId="0" fontId="79" fillId="3" borderId="0" applyNumberFormat="0" applyBorder="0" applyAlignment="0" applyProtection="0"/>
    <xf numFmtId="0" fontId="80" fillId="20" borderId="1" applyNumberFormat="0" applyAlignment="0" applyProtection="0"/>
    <xf numFmtId="0" fontId="81" fillId="21" borderId="2" applyNumberFormat="0" applyAlignment="0" applyProtection="0"/>
    <xf numFmtId="0" fontId="82" fillId="0" borderId="0" applyNumberFormat="0" applyFill="0" applyBorder="0" applyAlignment="0" applyProtection="0"/>
    <xf numFmtId="0" fontId="83" fillId="4"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7" borderId="1" applyNumberFormat="0" applyAlignment="0" applyProtection="0"/>
    <xf numFmtId="0" fontId="88" fillId="0" borderId="6" applyNumberFormat="0" applyFill="0" applyAlignment="0" applyProtection="0"/>
    <xf numFmtId="0" fontId="89" fillId="22" borderId="0" applyNumberFormat="0" applyBorder="0" applyAlignment="0" applyProtection="0"/>
    <xf numFmtId="0" fontId="94" fillId="0" borderId="0"/>
    <xf numFmtId="0" fontId="4" fillId="0" borderId="0"/>
    <xf numFmtId="0" fontId="4" fillId="0" borderId="0"/>
    <xf numFmtId="0" fontId="16" fillId="0" borderId="0"/>
    <xf numFmtId="0" fontId="16" fillId="0" borderId="0"/>
    <xf numFmtId="0" fontId="4" fillId="0" borderId="0"/>
    <xf numFmtId="0" fontId="16" fillId="0" borderId="0"/>
    <xf numFmtId="0" fontId="16" fillId="23" borderId="7" applyNumberFormat="0" applyFont="0" applyAlignment="0" applyProtection="0"/>
    <xf numFmtId="0" fontId="90" fillId="20" borderId="8" applyNumberFormat="0" applyAlignment="0" applyProtection="0"/>
    <xf numFmtId="9" fontId="5"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xf numFmtId="0" fontId="3" fillId="0" borderId="0"/>
    <xf numFmtId="0" fontId="112" fillId="0" borderId="0" applyNumberFormat="0" applyFill="0" applyBorder="0" applyAlignment="0" applyProtection="0"/>
    <xf numFmtId="0" fontId="113" fillId="0" borderId="95" applyNumberFormat="0" applyFill="0" applyAlignment="0" applyProtection="0"/>
    <xf numFmtId="0" fontId="114" fillId="0" borderId="96" applyNumberFormat="0" applyFill="0" applyAlignment="0" applyProtection="0"/>
    <xf numFmtId="0" fontId="115" fillId="0" borderId="97" applyNumberFormat="0" applyFill="0" applyAlignment="0" applyProtection="0"/>
    <xf numFmtId="0" fontId="115" fillId="0" borderId="0" applyNumberFormat="0" applyFill="0" applyBorder="0" applyAlignment="0" applyProtection="0"/>
    <xf numFmtId="0" fontId="116" fillId="39" borderId="0" applyNumberFormat="0" applyBorder="0" applyAlignment="0" applyProtection="0"/>
    <xf numFmtId="0" fontId="117" fillId="40" borderId="0" applyNumberFormat="0" applyBorder="0" applyAlignment="0" applyProtection="0"/>
    <xf numFmtId="0" fontId="118" fillId="41" borderId="0" applyNumberFormat="0" applyBorder="0" applyAlignment="0" applyProtection="0"/>
    <xf numFmtId="0" fontId="119" fillId="42" borderId="98" applyNumberFormat="0" applyAlignment="0" applyProtection="0"/>
    <xf numFmtId="0" fontId="120" fillId="43" borderId="99" applyNumberFormat="0" applyAlignment="0" applyProtection="0"/>
    <xf numFmtId="0" fontId="121" fillId="43" borderId="98" applyNumberFormat="0" applyAlignment="0" applyProtection="0"/>
    <xf numFmtId="0" fontId="122" fillId="0" borderId="100" applyNumberFormat="0" applyFill="0" applyAlignment="0" applyProtection="0"/>
    <xf numFmtId="0" fontId="123" fillId="44" borderId="101" applyNumberFormat="0" applyAlignment="0" applyProtection="0"/>
    <xf numFmtId="0" fontId="124" fillId="0" borderId="0" applyNumberFormat="0" applyFill="0" applyBorder="0" applyAlignment="0" applyProtection="0"/>
    <xf numFmtId="0" fontId="3" fillId="45" borderId="102" applyNumberFormat="0" applyFont="0" applyAlignment="0" applyProtection="0"/>
    <xf numFmtId="0" fontId="125" fillId="0" borderId="0" applyNumberFormat="0" applyFill="0" applyBorder="0" applyAlignment="0" applyProtection="0"/>
    <xf numFmtId="0" fontId="126" fillId="0" borderId="103" applyNumberFormat="0" applyFill="0" applyAlignment="0" applyProtection="0"/>
    <xf numFmtId="0" fontId="127"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127" fillId="49" borderId="0" applyNumberFormat="0" applyBorder="0" applyAlignment="0" applyProtection="0"/>
    <xf numFmtId="0" fontId="127"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127" fillId="53" borderId="0" applyNumberFormat="0" applyBorder="0" applyAlignment="0" applyProtection="0"/>
    <xf numFmtId="0" fontId="127"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27" fillId="57" borderId="0" applyNumberFormat="0" applyBorder="0" applyAlignment="0" applyProtection="0"/>
    <xf numFmtId="0" fontId="127"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7" fillId="61" borderId="0" applyNumberFormat="0" applyBorder="0" applyAlignment="0" applyProtection="0"/>
    <xf numFmtId="0" fontId="127"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127" fillId="65" borderId="0" applyNumberFormat="0" applyBorder="0" applyAlignment="0" applyProtection="0"/>
    <xf numFmtId="0" fontId="127" fillId="66"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127" fillId="69" borderId="0" applyNumberFormat="0" applyBorder="0" applyAlignment="0" applyProtection="0"/>
    <xf numFmtId="0" fontId="2" fillId="0" borderId="0"/>
    <xf numFmtId="0" fontId="4" fillId="0" borderId="0"/>
    <xf numFmtId="0" fontId="146" fillId="0" borderId="0"/>
    <xf numFmtId="0" fontId="146" fillId="0" borderId="0"/>
    <xf numFmtId="0" fontId="168" fillId="0" borderId="0" applyNumberFormat="0" applyFill="0" applyBorder="0" applyAlignment="0" applyProtection="0"/>
  </cellStyleXfs>
  <cellXfs count="2889">
    <xf numFmtId="0" fontId="0" fillId="0" borderId="0" xfId="0"/>
    <xf numFmtId="0" fontId="7" fillId="0" borderId="13" xfId="0" applyFont="1" applyBorder="1" applyAlignment="1">
      <alignment horizontal="center" vertical="center"/>
    </xf>
    <xf numFmtId="0" fontId="8" fillId="0" borderId="0" xfId="0" applyFont="1" applyProtection="1">
      <protection locked="0"/>
    </xf>
    <xf numFmtId="0" fontId="8" fillId="0" borderId="0" xfId="0" applyFont="1" applyAlignment="1" applyProtection="1">
      <alignment vertical="center"/>
      <protection locked="0"/>
    </xf>
    <xf numFmtId="0" fontId="8" fillId="0" borderId="15" xfId="0" applyFont="1" applyBorder="1"/>
    <xf numFmtId="0" fontId="8" fillId="0" borderId="0" xfId="0" applyFont="1"/>
    <xf numFmtId="0" fontId="7" fillId="0" borderId="16" xfId="0" applyFont="1" applyBorder="1" applyAlignment="1">
      <alignment horizontal="center"/>
    </xf>
    <xf numFmtId="0" fontId="8" fillId="0" borderId="10" xfId="0" applyFont="1" applyBorder="1" applyAlignment="1" applyProtection="1">
      <alignment vertical="center"/>
      <protection locked="0"/>
    </xf>
    <xf numFmtId="0" fontId="23" fillId="0" borderId="11" xfId="0" applyFont="1" applyBorder="1" applyAlignment="1">
      <alignment horizontal="left" vertical="center"/>
    </xf>
    <xf numFmtId="0" fontId="23" fillId="0" borderId="11" xfId="0" applyFont="1" applyBorder="1" applyAlignment="1">
      <alignment horizontal="left" vertical="center" indent="2"/>
    </xf>
    <xf numFmtId="0" fontId="23" fillId="0" borderId="11" xfId="0" applyFont="1" applyBorder="1" applyAlignment="1">
      <alignment horizontal="left" vertical="center" indent="3"/>
    </xf>
    <xf numFmtId="0" fontId="23" fillId="0" borderId="11" xfId="0" applyFont="1" applyBorder="1" applyAlignment="1">
      <alignment horizontal="left" vertical="center" indent="1"/>
    </xf>
    <xf numFmtId="0" fontId="23" fillId="0" borderId="18" xfId="0" applyFont="1" applyBorder="1" applyAlignment="1">
      <alignment horizontal="left" vertical="center" indent="2"/>
    </xf>
    <xf numFmtId="0" fontId="23" fillId="0" borderId="18" xfId="0" applyFont="1" applyBorder="1" applyAlignment="1">
      <alignment horizontal="left" vertical="center" indent="1"/>
    </xf>
    <xf numFmtId="0" fontId="23" fillId="0" borderId="18" xfId="0" applyFont="1" applyBorder="1" applyAlignment="1">
      <alignment horizontal="left" vertical="center"/>
    </xf>
    <xf numFmtId="0" fontId="23" fillId="0" borderId="19" xfId="0" applyFont="1" applyBorder="1" applyAlignment="1">
      <alignment horizontal="left" vertical="center" indent="1"/>
    </xf>
    <xf numFmtId="0" fontId="23" fillId="0" borderId="20" xfId="0" applyFont="1" applyBorder="1" applyAlignment="1">
      <alignment horizontal="center" vertical="center"/>
    </xf>
    <xf numFmtId="0" fontId="22" fillId="0" borderId="18" xfId="0" applyFont="1" applyBorder="1" applyAlignment="1">
      <alignment horizontal="center" vertical="center"/>
    </xf>
    <xf numFmtId="0" fontId="8" fillId="0" borderId="22" xfId="0" applyFont="1" applyBorder="1" applyProtection="1">
      <protection locked="0"/>
    </xf>
    <xf numFmtId="0" fontId="23" fillId="0" borderId="18" xfId="0" applyFont="1" applyBorder="1" applyAlignment="1">
      <alignment horizontal="left" vertical="center" indent="3"/>
    </xf>
    <xf numFmtId="0" fontId="27" fillId="0" borderId="0" xfId="0" applyFont="1" applyProtection="1">
      <protection locked="0"/>
    </xf>
    <xf numFmtId="0" fontId="23" fillId="0" borderId="11" xfId="0" quotePrefix="1" applyFont="1" applyBorder="1" applyAlignment="1">
      <alignment horizontal="left" vertical="center" indent="2"/>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Alignment="1">
      <alignment horizontal="center" vertical="center"/>
    </xf>
    <xf numFmtId="0" fontId="8" fillId="0" borderId="26" xfId="0" applyFont="1" applyBorder="1" applyAlignment="1">
      <alignment horizontal="center" vertical="center"/>
    </xf>
    <xf numFmtId="0" fontId="23" fillId="0" borderId="18" xfId="0" applyFont="1" applyBorder="1" applyAlignment="1">
      <alignment vertical="center"/>
    </xf>
    <xf numFmtId="0" fontId="13" fillId="0" borderId="28" xfId="0" applyFont="1" applyBorder="1" applyAlignment="1">
      <alignment horizontal="center" vertical="center"/>
    </xf>
    <xf numFmtId="0" fontId="23" fillId="0" borderId="26" xfId="0" applyFont="1" applyBorder="1" applyAlignment="1">
      <alignment horizontal="center" vertical="center"/>
    </xf>
    <xf numFmtId="0" fontId="7" fillId="0" borderId="0" xfId="0" applyFont="1" applyAlignment="1">
      <alignment horizontal="left" vertical="center"/>
    </xf>
    <xf numFmtId="0" fontId="20" fillId="0" borderId="0" xfId="0" applyFont="1"/>
    <xf numFmtId="0" fontId="7" fillId="0" borderId="0" xfId="0" applyFont="1" applyAlignment="1">
      <alignment horizontal="right"/>
    </xf>
    <xf numFmtId="0" fontId="8" fillId="0" borderId="0" xfId="0" applyFont="1" applyAlignment="1">
      <alignment vertical="center"/>
    </xf>
    <xf numFmtId="0" fontId="12" fillId="0" borderId="0" xfId="0" applyFont="1"/>
    <xf numFmtId="0" fontId="14" fillId="0" borderId="0" xfId="0" applyFont="1"/>
    <xf numFmtId="0" fontId="14" fillId="0" borderId="0" xfId="0" applyFont="1" applyAlignment="1">
      <alignment vertical="center"/>
    </xf>
    <xf numFmtId="0" fontId="8" fillId="0" borderId="0" xfId="0" applyFont="1" applyAlignment="1">
      <alignment horizontal="left"/>
    </xf>
    <xf numFmtId="0" fontId="28"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35" fillId="0" borderId="0" xfId="0" applyFont="1"/>
    <xf numFmtId="0" fontId="14" fillId="0" borderId="0" xfId="0" applyFont="1" applyAlignment="1" applyProtection="1">
      <alignment vertical="center"/>
      <protection locked="0"/>
    </xf>
    <xf numFmtId="0" fontId="15" fillId="0" borderId="26" xfId="43" applyFont="1" applyBorder="1" applyAlignment="1">
      <alignment horizontal="center" vertical="center"/>
    </xf>
    <xf numFmtId="0" fontId="42" fillId="0" borderId="0" xfId="0" applyFont="1"/>
    <xf numFmtId="0" fontId="14" fillId="0" borderId="0" xfId="0" applyFont="1" applyProtection="1">
      <protection locked="0"/>
    </xf>
    <xf numFmtId="0" fontId="32" fillId="0" borderId="11" xfId="0" applyFont="1" applyBorder="1" applyAlignment="1">
      <alignment horizontal="center"/>
    </xf>
    <xf numFmtId="0" fontId="36" fillId="0" borderId="18" xfId="0" applyFont="1" applyBorder="1" applyAlignment="1">
      <alignment horizontal="center" vertical="center"/>
    </xf>
    <xf numFmtId="0" fontId="36" fillId="0" borderId="62" xfId="0" applyFont="1" applyBorder="1" applyAlignment="1">
      <alignment horizontal="center" vertical="center"/>
    </xf>
    <xf numFmtId="0" fontId="36" fillId="0" borderId="23" xfId="0" applyFont="1" applyBorder="1" applyAlignment="1">
      <alignment horizontal="center" vertical="center"/>
    </xf>
    <xf numFmtId="0" fontId="36" fillId="0" borderId="26" xfId="0" applyFont="1" applyBorder="1" applyAlignment="1">
      <alignment horizontal="center" vertical="center"/>
    </xf>
    <xf numFmtId="0" fontId="36" fillId="0" borderId="63" xfId="0" applyFont="1" applyBorder="1" applyAlignment="1">
      <alignment horizontal="center" vertical="center"/>
    </xf>
    <xf numFmtId="0" fontId="36" fillId="0" borderId="27" xfId="0" applyFont="1" applyBorder="1" applyAlignment="1">
      <alignment horizontal="center" vertical="center"/>
    </xf>
    <xf numFmtId="0" fontId="36" fillId="0" borderId="64" xfId="0" applyFont="1" applyBorder="1" applyAlignment="1">
      <alignment horizontal="center" vertical="center"/>
    </xf>
    <xf numFmtId="0" fontId="14" fillId="0" borderId="55" xfId="0" applyFont="1" applyBorder="1"/>
    <xf numFmtId="0" fontId="45" fillId="0" borderId="0" xfId="0" applyFont="1" applyAlignment="1">
      <alignment horizontal="left" vertical="top"/>
    </xf>
    <xf numFmtId="0" fontId="14" fillId="0" borderId="65" xfId="0" applyFont="1" applyBorder="1"/>
    <xf numFmtId="0" fontId="14" fillId="0" borderId="66" xfId="0" applyFont="1" applyBorder="1"/>
    <xf numFmtId="0" fontId="13" fillId="0" borderId="0" xfId="0" applyFont="1" applyAlignment="1">
      <alignment horizontal="left" vertical="center" indent="1"/>
    </xf>
    <xf numFmtId="0" fontId="13" fillId="0" borderId="0" xfId="0" applyFont="1" applyAlignment="1" applyProtection="1">
      <alignment horizontal="left" vertical="center" indent="1"/>
      <protection locked="0"/>
    </xf>
    <xf numFmtId="0" fontId="15" fillId="0" borderId="14" xfId="0" applyFont="1" applyBorder="1" applyAlignment="1">
      <alignment horizontal="right" vertical="center"/>
    </xf>
    <xf numFmtId="0" fontId="13" fillId="0" borderId="14" xfId="0" quotePrefix="1" applyFont="1" applyBorder="1" applyAlignment="1">
      <alignment horizontal="right" vertical="center" wrapText="1"/>
    </xf>
    <xf numFmtId="0" fontId="13" fillId="0" borderId="17" xfId="0" applyFont="1" applyBorder="1" applyAlignment="1">
      <alignment horizontal="right" vertical="center"/>
    </xf>
    <xf numFmtId="0" fontId="13" fillId="0" borderId="65" xfId="0" applyFont="1" applyBorder="1" applyAlignment="1">
      <alignment horizontal="left" vertical="center"/>
    </xf>
    <xf numFmtId="49" fontId="7" fillId="0" borderId="13" xfId="0" applyNumberFormat="1" applyFont="1" applyBorder="1" applyAlignment="1">
      <alignment vertical="center"/>
    </xf>
    <xf numFmtId="49" fontId="7" fillId="0" borderId="14" xfId="0" applyNumberFormat="1" applyFont="1" applyBorder="1" applyAlignment="1">
      <alignment vertical="center"/>
    </xf>
    <xf numFmtId="49" fontId="7" fillId="0" borderId="56" xfId="0" applyNumberFormat="1" applyFont="1" applyBorder="1" applyAlignment="1">
      <alignment vertical="center"/>
    </xf>
    <xf numFmtId="49" fontId="7" fillId="0" borderId="36" xfId="0" applyNumberFormat="1" applyFont="1" applyBorder="1" applyAlignment="1">
      <alignment vertical="center"/>
    </xf>
    <xf numFmtId="0" fontId="26" fillId="0" borderId="0" xfId="0" applyFont="1" applyAlignment="1">
      <alignment vertical="center"/>
    </xf>
    <xf numFmtId="0" fontId="10" fillId="0" borderId="20" xfId="43" applyFont="1" applyBorder="1" applyAlignment="1">
      <alignment horizontal="center" vertical="center"/>
    </xf>
    <xf numFmtId="0" fontId="48" fillId="0" borderId="0" xfId="0" applyFont="1" applyAlignment="1" applyProtection="1">
      <alignment horizontal="center" vertical="center"/>
      <protection locked="0"/>
    </xf>
    <xf numFmtId="0" fontId="23" fillId="0" borderId="37" xfId="0" applyFont="1" applyBorder="1" applyAlignment="1">
      <alignment horizontal="center" vertical="center"/>
    </xf>
    <xf numFmtId="0" fontId="15" fillId="0" borderId="15"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45" xfId="0" applyFont="1" applyBorder="1" applyAlignment="1">
      <alignment horizontal="center" vertical="center"/>
    </xf>
    <xf numFmtId="0" fontId="32" fillId="0" borderId="68" xfId="0" applyFont="1" applyBorder="1" applyAlignment="1">
      <alignment horizontal="center" vertical="center"/>
    </xf>
    <xf numFmtId="0" fontId="13" fillId="0" borderId="0" xfId="0" applyFont="1" applyProtection="1">
      <protection locked="0"/>
    </xf>
    <xf numFmtId="0" fontId="7" fillId="0" borderId="56" xfId="0" applyFont="1" applyBorder="1" applyAlignment="1" applyProtection="1">
      <alignment horizontal="center"/>
      <protection locked="0"/>
    </xf>
    <xf numFmtId="0" fontId="7" fillId="0" borderId="12" xfId="0" applyFont="1" applyBorder="1" applyAlignment="1" applyProtection="1">
      <alignment horizontal="center" vertical="center"/>
      <protection locked="0"/>
    </xf>
    <xf numFmtId="0" fontId="7" fillId="0" borderId="11" xfId="0" applyFont="1" applyBorder="1" applyAlignment="1" applyProtection="1">
      <alignment horizontal="center"/>
      <protection locked="0"/>
    </xf>
    <xf numFmtId="0" fontId="7" fillId="0" borderId="13" xfId="0" applyFont="1" applyBorder="1" applyAlignment="1" applyProtection="1">
      <alignment horizontal="center" vertical="center"/>
      <protection locked="0"/>
    </xf>
    <xf numFmtId="0" fontId="8" fillId="0" borderId="20" xfId="0" applyFont="1" applyBorder="1" applyAlignment="1" applyProtection="1">
      <alignment horizontal="left"/>
      <protection locked="0"/>
    </xf>
    <xf numFmtId="0" fontId="7" fillId="0" borderId="11" xfId="0" applyFont="1" applyBorder="1" applyAlignment="1" applyProtection="1">
      <alignment horizontal="center" vertical="center"/>
      <protection locked="0"/>
    </xf>
    <xf numFmtId="0" fontId="7" fillId="0" borderId="11" xfId="0" applyFont="1" applyBorder="1" applyAlignment="1" applyProtection="1">
      <alignment horizontal="left" vertical="center" indent="2"/>
      <protection locked="0"/>
    </xf>
    <xf numFmtId="0" fontId="50" fillId="0" borderId="0" xfId="0" applyFont="1"/>
    <xf numFmtId="0" fontId="39" fillId="0" borderId="0" xfId="0" applyFont="1"/>
    <xf numFmtId="3" fontId="7" fillId="0" borderId="45" xfId="0" applyNumberFormat="1" applyFont="1" applyBorder="1" applyAlignment="1">
      <alignment horizontal="right" vertical="center" wrapText="1"/>
    </xf>
    <xf numFmtId="1" fontId="22" fillId="0" borderId="19" xfId="0" applyNumberFormat="1" applyFont="1" applyBorder="1" applyAlignment="1">
      <alignment horizontal="right" vertical="center"/>
    </xf>
    <xf numFmtId="1" fontId="22" fillId="0" borderId="76" xfId="0" applyNumberFormat="1" applyFont="1" applyBorder="1" applyAlignment="1">
      <alignment horizontal="right" vertical="center"/>
    </xf>
    <xf numFmtId="1" fontId="22" fillId="0" borderId="77" xfId="0" applyNumberFormat="1" applyFont="1" applyBorder="1" applyAlignment="1">
      <alignment horizontal="right" vertical="center"/>
    </xf>
    <xf numFmtId="1" fontId="22" fillId="0" borderId="18" xfId="0" applyNumberFormat="1" applyFont="1" applyBorder="1" applyAlignment="1">
      <alignment horizontal="right" vertical="center"/>
    </xf>
    <xf numFmtId="1" fontId="22" fillId="0" borderId="42" xfId="0" applyNumberFormat="1" applyFont="1" applyBorder="1" applyAlignment="1">
      <alignment horizontal="right" vertical="center"/>
    </xf>
    <xf numFmtId="1" fontId="22" fillId="0" borderId="25" xfId="0" applyNumberFormat="1" applyFont="1" applyBorder="1" applyAlignment="1">
      <alignment horizontal="right" vertical="center"/>
    </xf>
    <xf numFmtId="1" fontId="22" fillId="0" borderId="74" xfId="0" applyNumberFormat="1" applyFont="1" applyBorder="1" applyAlignment="1">
      <alignment horizontal="right" vertical="center"/>
    </xf>
    <xf numFmtId="1" fontId="22" fillId="0" borderId="26" xfId="0" applyNumberFormat="1" applyFont="1" applyBorder="1" applyAlignment="1">
      <alignment horizontal="right" vertical="center"/>
    </xf>
    <xf numFmtId="1" fontId="22" fillId="0" borderId="45" xfId="0" applyNumberFormat="1" applyFont="1" applyBorder="1" applyAlignment="1">
      <alignment horizontal="right" vertical="center"/>
    </xf>
    <xf numFmtId="3" fontId="7" fillId="0" borderId="42" xfId="0" applyNumberFormat="1" applyFont="1" applyBorder="1" applyAlignment="1">
      <alignment horizontal="right" vertical="center" wrapText="1"/>
    </xf>
    <xf numFmtId="1" fontId="22" fillId="0" borderId="62" xfId="0" applyNumberFormat="1" applyFont="1" applyBorder="1" applyAlignment="1">
      <alignment horizontal="right" vertical="center"/>
    </xf>
    <xf numFmtId="1" fontId="22" fillId="0" borderId="69" xfId="0" applyNumberFormat="1" applyFont="1" applyBorder="1" applyAlignment="1">
      <alignment horizontal="right" vertical="center"/>
    </xf>
    <xf numFmtId="1" fontId="22" fillId="0" borderId="27" xfId="0" applyNumberFormat="1" applyFont="1" applyBorder="1" applyAlignment="1">
      <alignment horizontal="right" vertical="center"/>
    </xf>
    <xf numFmtId="1" fontId="22" fillId="0" borderId="73" xfId="0" applyNumberFormat="1" applyFont="1" applyBorder="1" applyAlignment="1">
      <alignment horizontal="right" vertical="center"/>
    </xf>
    <xf numFmtId="1" fontId="22" fillId="0" borderId="23" xfId="0" applyNumberFormat="1" applyFont="1" applyBorder="1" applyAlignment="1">
      <alignment horizontal="right" vertical="center"/>
    </xf>
    <xf numFmtId="1" fontId="22" fillId="0" borderId="24" xfId="0" applyNumberFormat="1" applyFont="1" applyBorder="1" applyAlignment="1">
      <alignment horizontal="right" vertical="center"/>
    </xf>
    <xf numFmtId="0" fontId="49" fillId="0" borderId="0" xfId="0" applyFont="1" applyAlignment="1" applyProtection="1">
      <alignment horizontal="left" vertical="center"/>
      <protection locked="0"/>
    </xf>
    <xf numFmtId="3" fontId="14" fillId="0" borderId="0" xfId="0" applyNumberFormat="1" applyFont="1"/>
    <xf numFmtId="0" fontId="17" fillId="0" borderId="0" xfId="0" applyFont="1"/>
    <xf numFmtId="0" fontId="13" fillId="0" borderId="0" xfId="0" applyFont="1" applyAlignment="1">
      <alignment horizontal="center"/>
    </xf>
    <xf numFmtId="0" fontId="13" fillId="0" borderId="57" xfId="0" applyFont="1" applyBorder="1" applyAlignment="1" applyProtection="1">
      <alignment horizontal="center"/>
      <protection locked="0"/>
    </xf>
    <xf numFmtId="0" fontId="14" fillId="0" borderId="58" xfId="0" applyFont="1" applyBorder="1" applyProtection="1">
      <protection locked="0"/>
    </xf>
    <xf numFmtId="0" fontId="13" fillId="0" borderId="31" xfId="0" applyFont="1" applyBorder="1" applyAlignment="1" applyProtection="1">
      <alignment horizontal="center"/>
      <protection locked="0"/>
    </xf>
    <xf numFmtId="0" fontId="38" fillId="0" borderId="0" xfId="0" applyFont="1" applyAlignment="1" applyProtection="1">
      <alignment horizontal="center"/>
      <protection locked="0"/>
    </xf>
    <xf numFmtId="0" fontId="36" fillId="0" borderId="23" xfId="0" applyFont="1" applyBorder="1" applyAlignment="1" applyProtection="1">
      <alignment horizontal="center" vertical="center"/>
      <protection locked="0"/>
    </xf>
    <xf numFmtId="0" fontId="13" fillId="0" borderId="14" xfId="0" applyFont="1" applyBorder="1" applyAlignment="1">
      <alignment horizontal="right" vertical="center"/>
    </xf>
    <xf numFmtId="0" fontId="13" fillId="0" borderId="0" xfId="0" applyFont="1" applyAlignment="1">
      <alignment horizontal="left" vertical="center"/>
    </xf>
    <xf numFmtId="0" fontId="32" fillId="0" borderId="0" xfId="0" applyFont="1" applyAlignment="1">
      <alignment horizontal="left" vertical="top" wrapText="1"/>
    </xf>
    <xf numFmtId="0" fontId="32" fillId="0" borderId="55" xfId="0" applyFont="1" applyBorder="1" applyAlignment="1">
      <alignment horizontal="left" vertical="top" wrapText="1"/>
    </xf>
    <xf numFmtId="0" fontId="14" fillId="0" borderId="16" xfId="0" applyFont="1" applyBorder="1" applyProtection="1">
      <protection locked="0"/>
    </xf>
    <xf numFmtId="0" fontId="14" fillId="0" borderId="15" xfId="0" applyFont="1" applyBorder="1" applyProtection="1">
      <protection locked="0"/>
    </xf>
    <xf numFmtId="0" fontId="14" fillId="0" borderId="14" xfId="0" applyFont="1" applyBorder="1" applyProtection="1">
      <protection locked="0"/>
    </xf>
    <xf numFmtId="0" fontId="14" fillId="0" borderId="0" xfId="0" applyFont="1" applyAlignment="1" applyProtection="1">
      <alignment horizontal="center"/>
      <protection locked="0"/>
    </xf>
    <xf numFmtId="0" fontId="13" fillId="0" borderId="14" xfId="0" applyFont="1" applyBorder="1" applyAlignment="1" applyProtection="1">
      <alignment horizontal="left"/>
      <protection locked="0"/>
    </xf>
    <xf numFmtId="0" fontId="43" fillId="0" borderId="14" xfId="0" applyFont="1" applyBorder="1" applyAlignment="1" applyProtection="1">
      <alignment horizontal="center" vertical="top"/>
      <protection locked="0"/>
    </xf>
    <xf numFmtId="0" fontId="43" fillId="0" borderId="0" xfId="0" applyFont="1" applyAlignment="1" applyProtection="1">
      <alignment horizontal="center" vertical="top"/>
      <protection locked="0"/>
    </xf>
    <xf numFmtId="0" fontId="14" fillId="0" borderId="10" xfId="0" applyFont="1" applyBorder="1" applyProtection="1">
      <protection locked="0"/>
    </xf>
    <xf numFmtId="0" fontId="44" fillId="0" borderId="55" xfId="0" applyFont="1" applyBorder="1" applyAlignment="1" applyProtection="1">
      <alignment horizontal="left"/>
      <protection locked="0"/>
    </xf>
    <xf numFmtId="0" fontId="37" fillId="0" borderId="14" xfId="0" applyFont="1" applyBorder="1" applyAlignment="1" applyProtection="1">
      <alignment horizontal="center"/>
      <protection locked="0"/>
    </xf>
    <xf numFmtId="0" fontId="32" fillId="0" borderId="0" xfId="0" applyFont="1" applyAlignment="1" applyProtection="1">
      <alignment horizontal="center"/>
      <protection locked="0"/>
    </xf>
    <xf numFmtId="0" fontId="14" fillId="0" borderId="55" xfId="0" applyFont="1" applyBorder="1" applyProtection="1">
      <protection locked="0"/>
    </xf>
    <xf numFmtId="0" fontId="32" fillId="0" borderId="56" xfId="0" applyFont="1" applyBorder="1" applyAlignment="1" applyProtection="1">
      <alignment horizontal="center"/>
      <protection locked="0"/>
    </xf>
    <xf numFmtId="0" fontId="32" fillId="0" borderId="22" xfId="0" applyFont="1" applyBorder="1" applyAlignment="1" applyProtection="1">
      <alignment horizontal="center"/>
      <protection locked="0"/>
    </xf>
    <xf numFmtId="0" fontId="14" fillId="0" borderId="22" xfId="0" applyFont="1" applyBorder="1" applyProtection="1">
      <protection locked="0"/>
    </xf>
    <xf numFmtId="0" fontId="14" fillId="0" borderId="79" xfId="0" applyFont="1" applyBorder="1" applyProtection="1">
      <protection locked="0"/>
    </xf>
    <xf numFmtId="0" fontId="13" fillId="0" borderId="23" xfId="0" applyFont="1" applyBorder="1" applyAlignment="1" applyProtection="1">
      <alignment horizontal="center"/>
      <protection locked="0"/>
    </xf>
    <xf numFmtId="0" fontId="13" fillId="0" borderId="23" xfId="0" applyFont="1" applyBorder="1" applyProtection="1">
      <protection locked="0"/>
    </xf>
    <xf numFmtId="0" fontId="13" fillId="0" borderId="11"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13" fillId="0" borderId="42" xfId="0" applyFont="1" applyBorder="1" applyAlignment="1" applyProtection="1">
      <alignment horizontal="center"/>
      <protection locked="0"/>
    </xf>
    <xf numFmtId="0" fontId="14" fillId="0" borderId="23" xfId="0" applyFont="1" applyBorder="1" applyAlignment="1" applyProtection="1">
      <alignment horizontal="center" vertical="center"/>
      <protection locked="0"/>
    </xf>
    <xf numFmtId="0" fontId="13" fillId="0" borderId="12" xfId="0" applyFont="1" applyBorder="1" applyAlignment="1" applyProtection="1">
      <alignment horizontal="left" vertical="center"/>
      <protection locked="0"/>
    </xf>
    <xf numFmtId="0" fontId="13" fillId="0" borderId="25" xfId="0" applyFont="1" applyBorder="1" applyAlignment="1" applyProtection="1">
      <alignment horizontal="left" vertical="center"/>
      <protection locked="0"/>
    </xf>
    <xf numFmtId="0" fontId="13" fillId="0" borderId="64" xfId="0" applyFont="1" applyBorder="1" applyAlignment="1" applyProtection="1">
      <alignment horizontal="left" vertical="center"/>
      <protection locked="0"/>
    </xf>
    <xf numFmtId="0" fontId="13" fillId="0" borderId="22" xfId="0" applyFont="1" applyBorder="1" applyAlignment="1" applyProtection="1">
      <alignment horizontal="left" vertical="center" indent="1"/>
      <protection locked="0"/>
    </xf>
    <xf numFmtId="0" fontId="13" fillId="0" borderId="36" xfId="0" applyFont="1" applyBorder="1" applyAlignment="1" applyProtection="1">
      <alignment horizontal="left" vertical="center"/>
      <protection locked="0"/>
    </xf>
    <xf numFmtId="0" fontId="13" fillId="0" borderId="65" xfId="0" applyFont="1" applyBorder="1" applyAlignment="1" applyProtection="1">
      <alignment horizontal="left" vertical="center" indent="1"/>
      <protection locked="0"/>
    </xf>
    <xf numFmtId="0" fontId="13" fillId="0" borderId="76" xfId="0" applyFont="1" applyBorder="1" applyAlignment="1" applyProtection="1">
      <alignment horizontal="left" vertical="center"/>
      <protection locked="0"/>
    </xf>
    <xf numFmtId="0" fontId="14" fillId="0" borderId="62" xfId="0" applyFont="1" applyBorder="1" applyAlignment="1" applyProtection="1">
      <alignment horizontal="center" vertical="center"/>
      <protection locked="0"/>
    </xf>
    <xf numFmtId="0" fontId="23" fillId="29" borderId="28" xfId="0" applyFont="1" applyFill="1" applyBorder="1" applyAlignment="1">
      <alignment horizontal="center" vertical="center"/>
    </xf>
    <xf numFmtId="0" fontId="23" fillId="29" borderId="22" xfId="0" applyFont="1" applyFill="1" applyBorder="1" applyAlignment="1">
      <alignment horizontal="center" vertical="center"/>
    </xf>
    <xf numFmtId="0" fontId="23" fillId="29" borderId="42" xfId="0" applyFont="1" applyFill="1" applyBorder="1" applyAlignment="1">
      <alignment horizontal="center" vertical="center"/>
    </xf>
    <xf numFmtId="0" fontId="13" fillId="0" borderId="14"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5" fillId="0" borderId="16" xfId="0" applyFont="1" applyBorder="1" applyAlignment="1">
      <alignment horizontal="right"/>
    </xf>
    <xf numFmtId="0" fontId="14" fillId="0" borderId="15" xfId="0" applyFont="1" applyBorder="1" applyAlignment="1">
      <alignment horizontal="left" vertical="center" indent="2"/>
    </xf>
    <xf numFmtId="0" fontId="14" fillId="0" borderId="15" xfId="0" applyFont="1" applyBorder="1" applyAlignment="1">
      <alignment horizontal="center" vertical="center"/>
    </xf>
    <xf numFmtId="0" fontId="13" fillId="0" borderId="15" xfId="0" applyFont="1" applyBorder="1" applyAlignment="1">
      <alignment horizontal="center" vertical="center"/>
    </xf>
    <xf numFmtId="0" fontId="45" fillId="0" borderId="41" xfId="0" applyFont="1" applyBorder="1" applyAlignment="1">
      <alignment horizontal="left" vertical="center"/>
    </xf>
    <xf numFmtId="0" fontId="0" fillId="0" borderId="16" xfId="0" applyBorder="1"/>
    <xf numFmtId="0" fontId="0" fillId="0" borderId="15" xfId="0" applyBorder="1"/>
    <xf numFmtId="0" fontId="0" fillId="0" borderId="41" xfId="0" applyBorder="1"/>
    <xf numFmtId="0" fontId="0" fillId="0" borderId="14" xfId="0" applyBorder="1"/>
    <xf numFmtId="0" fontId="0" fillId="0" borderId="55" xfId="0" applyBorder="1"/>
    <xf numFmtId="0" fontId="0" fillId="0" borderId="17" xfId="0" applyBorder="1"/>
    <xf numFmtId="0" fontId="0" fillId="0" borderId="65" xfId="0" applyBorder="1"/>
    <xf numFmtId="0" fontId="0" fillId="0" borderId="66" xfId="0" applyBorder="1"/>
    <xf numFmtId="0" fontId="0" fillId="0" borderId="0" xfId="0" quotePrefix="1"/>
    <xf numFmtId="0" fontId="41" fillId="30" borderId="0" xfId="0" applyFont="1" applyFill="1" applyAlignment="1" applyProtection="1">
      <alignment horizontal="center" vertical="center"/>
      <protection locked="0"/>
    </xf>
    <xf numFmtId="0" fontId="14" fillId="26" borderId="0" xfId="0" applyFont="1" applyFill="1" applyAlignment="1" applyProtection="1">
      <alignment horizontal="center" vertical="center"/>
      <protection locked="0"/>
    </xf>
    <xf numFmtId="0" fontId="53" fillId="0" borderId="26" xfId="0" applyFont="1" applyBorder="1"/>
    <xf numFmtId="49" fontId="53" fillId="0" borderId="26" xfId="0" applyNumberFormat="1" applyFont="1" applyBorder="1"/>
    <xf numFmtId="0" fontId="54" fillId="0" borderId="0" xfId="0" applyFont="1"/>
    <xf numFmtId="49" fontId="54" fillId="0" borderId="0" xfId="0" applyNumberFormat="1" applyFont="1"/>
    <xf numFmtId="0" fontId="54" fillId="25" borderId="0" xfId="0" applyFont="1" applyFill="1"/>
    <xf numFmtId="10" fontId="54" fillId="0" borderId="0" xfId="0" applyNumberFormat="1" applyFont="1"/>
    <xf numFmtId="0" fontId="54" fillId="28" borderId="0" xfId="0" applyFont="1" applyFill="1"/>
    <xf numFmtId="49" fontId="54" fillId="28" borderId="0" xfId="0" applyNumberFormat="1" applyFont="1" applyFill="1"/>
    <xf numFmtId="164" fontId="54" fillId="0" borderId="0" xfId="0" applyNumberFormat="1" applyFont="1"/>
    <xf numFmtId="0" fontId="54" fillId="31" borderId="0" xfId="0" applyFont="1" applyFill="1" applyAlignment="1">
      <alignment horizontal="center"/>
    </xf>
    <xf numFmtId="1" fontId="54" fillId="0" borderId="0" xfId="0" applyNumberFormat="1" applyFont="1"/>
    <xf numFmtId="0" fontId="55" fillId="0" borderId="0" xfId="0" applyFont="1"/>
    <xf numFmtId="1" fontId="0" fillId="0" borderId="0" xfId="0" applyNumberFormat="1"/>
    <xf numFmtId="164" fontId="0" fillId="0" borderId="0" xfId="0" applyNumberFormat="1"/>
    <xf numFmtId="0" fontId="54" fillId="28" borderId="0" xfId="0" applyFont="1" applyFill="1" applyAlignment="1">
      <alignment horizontal="center"/>
    </xf>
    <xf numFmtId="165" fontId="54" fillId="28" borderId="0" xfId="0" applyNumberFormat="1" applyFont="1" applyFill="1" applyAlignment="1">
      <alignment horizontal="center"/>
    </xf>
    <xf numFmtId="165" fontId="54" fillId="31" borderId="0" xfId="0" applyNumberFormat="1" applyFont="1" applyFill="1" applyAlignment="1">
      <alignment horizontal="center"/>
    </xf>
    <xf numFmtId="1" fontId="54" fillId="28" borderId="0" xfId="0" applyNumberFormat="1" applyFont="1" applyFill="1" applyAlignment="1">
      <alignment horizontal="center"/>
    </xf>
    <xf numFmtId="0" fontId="7" fillId="0" borderId="26" xfId="0" applyFont="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7" fillId="0" borderId="0" xfId="0" applyFont="1" applyAlignment="1" applyProtection="1">
      <alignment vertical="center"/>
      <protection locked="0"/>
    </xf>
    <xf numFmtId="49" fontId="7" fillId="24" borderId="70" xfId="0" applyNumberFormat="1" applyFont="1" applyFill="1" applyBorder="1" applyAlignment="1" applyProtection="1">
      <alignment horizontal="left" vertical="center"/>
      <protection locked="0"/>
    </xf>
    <xf numFmtId="0" fontId="7" fillId="24" borderId="23" xfId="0" applyFont="1" applyFill="1" applyBorder="1" applyAlignment="1" applyProtection="1">
      <alignment horizontal="left" vertical="center"/>
      <protection locked="0"/>
    </xf>
    <xf numFmtId="0" fontId="8" fillId="24" borderId="52" xfId="0" quotePrefix="1" applyFont="1" applyFill="1" applyBorder="1" applyAlignment="1" applyProtection="1">
      <alignment horizontal="center" vertical="center"/>
      <protection locked="0"/>
    </xf>
    <xf numFmtId="0" fontId="7" fillId="24" borderId="11" xfId="0" applyFont="1" applyFill="1" applyBorder="1" applyAlignment="1" applyProtection="1">
      <alignment vertical="center"/>
      <protection locked="0"/>
    </xf>
    <xf numFmtId="49" fontId="7" fillId="24" borderId="14" xfId="0" applyNumberFormat="1" applyFont="1" applyFill="1" applyBorder="1" applyAlignment="1" applyProtection="1">
      <alignment horizontal="left" vertical="center"/>
      <protection locked="0"/>
    </xf>
    <xf numFmtId="0" fontId="7" fillId="24" borderId="11" xfId="0" applyFont="1" applyFill="1" applyBorder="1" applyAlignment="1" applyProtection="1">
      <alignment horizontal="left" vertical="center" indent="1"/>
      <protection locked="0"/>
    </xf>
    <xf numFmtId="49" fontId="7" fillId="0" borderId="14" xfId="0" applyNumberFormat="1" applyFont="1" applyBorder="1" applyAlignment="1" applyProtection="1">
      <alignment horizontal="left" vertical="center"/>
      <protection locked="0"/>
    </xf>
    <xf numFmtId="0" fontId="8" fillId="0" borderId="11" xfId="0" applyFont="1" applyBorder="1" applyAlignment="1" applyProtection="1">
      <alignment vertical="center"/>
      <protection locked="0"/>
    </xf>
    <xf numFmtId="0" fontId="7" fillId="24" borderId="11" xfId="0" applyFont="1" applyFill="1" applyBorder="1" applyAlignment="1" applyProtection="1">
      <alignment horizontal="left" vertical="center" indent="2"/>
      <protection locked="0"/>
    </xf>
    <xf numFmtId="0" fontId="7" fillId="0" borderId="11" xfId="0" applyFont="1" applyBorder="1" applyAlignment="1">
      <alignment horizontal="left" vertical="center" indent="2"/>
    </xf>
    <xf numFmtId="0" fontId="7" fillId="0" borderId="11" xfId="0" applyFont="1" applyBorder="1" applyAlignment="1" applyProtection="1">
      <alignment horizontal="left" vertical="center" indent="3"/>
      <protection locked="0"/>
    </xf>
    <xf numFmtId="0" fontId="8" fillId="0" borderId="0" xfId="39" applyFont="1" applyProtection="1">
      <protection locked="0"/>
    </xf>
    <xf numFmtId="0" fontId="7" fillId="0" borderId="16" xfId="39" applyFont="1" applyBorder="1" applyAlignment="1">
      <alignment horizontal="center"/>
    </xf>
    <xf numFmtId="0" fontId="8" fillId="0" borderId="15" xfId="39" applyFont="1" applyBorder="1" applyAlignment="1">
      <alignment horizontal="left"/>
    </xf>
    <xf numFmtId="0" fontId="8" fillId="0" borderId="15" xfId="39" applyFont="1" applyBorder="1"/>
    <xf numFmtId="0" fontId="8" fillId="0" borderId="39" xfId="39" applyFont="1" applyBorder="1"/>
    <xf numFmtId="0" fontId="13" fillId="0" borderId="54" xfId="39" applyFont="1" applyBorder="1" applyAlignment="1">
      <alignment horizontal="left" vertical="center"/>
    </xf>
    <xf numFmtId="0" fontId="14" fillId="0" borderId="75" xfId="39" applyFont="1" applyBorder="1" applyAlignment="1" applyProtection="1">
      <alignment vertical="center"/>
      <protection locked="0"/>
    </xf>
    <xf numFmtId="0" fontId="14" fillId="0" borderId="83" xfId="39" applyFont="1" applyBorder="1" applyAlignment="1" applyProtection="1">
      <alignment vertical="center"/>
      <protection locked="0"/>
    </xf>
    <xf numFmtId="0" fontId="7" fillId="0" borderId="14" xfId="39" applyFont="1" applyBorder="1" applyAlignment="1">
      <alignment horizontal="center"/>
    </xf>
    <xf numFmtId="0" fontId="9" fillId="0" borderId="0" xfId="39" applyFont="1" applyAlignment="1">
      <alignment horizontal="center"/>
    </xf>
    <xf numFmtId="0" fontId="8" fillId="0" borderId="0" xfId="39" applyFont="1"/>
    <xf numFmtId="0" fontId="13" fillId="0" borderId="47" xfId="43" applyFont="1" applyBorder="1" applyAlignment="1">
      <alignment horizontal="left" vertical="center"/>
    </xf>
    <xf numFmtId="0" fontId="14" fillId="0" borderId="50" xfId="39" applyFont="1" applyBorder="1" applyAlignment="1">
      <alignment vertical="center"/>
    </xf>
    <xf numFmtId="0" fontId="14" fillId="0" borderId="50" xfId="39" applyFont="1" applyBorder="1" applyAlignment="1" applyProtection="1">
      <alignment vertical="center"/>
      <protection locked="0"/>
    </xf>
    <xf numFmtId="0" fontId="14" fillId="0" borderId="49" xfId="39" applyFont="1" applyBorder="1" applyAlignment="1" applyProtection="1">
      <alignment vertical="center"/>
      <protection locked="0"/>
    </xf>
    <xf numFmtId="0" fontId="13" fillId="0" borderId="50" xfId="39" applyFont="1" applyBorder="1" applyAlignment="1" applyProtection="1">
      <alignment vertical="center"/>
      <protection locked="0"/>
    </xf>
    <xf numFmtId="0" fontId="13" fillId="0" borderId="49" xfId="39" applyFont="1" applyBorder="1" applyAlignment="1" applyProtection="1">
      <alignment vertical="center"/>
      <protection locked="0"/>
    </xf>
    <xf numFmtId="0" fontId="13" fillId="0" borderId="47" xfId="39" applyFont="1" applyBorder="1" applyAlignment="1">
      <alignment horizontal="left" vertical="center"/>
    </xf>
    <xf numFmtId="0" fontId="14" fillId="0" borderId="52" xfId="39" applyFont="1" applyBorder="1" applyAlignment="1" applyProtection="1">
      <alignment vertical="center"/>
      <protection locked="0"/>
    </xf>
    <xf numFmtId="0" fontId="28" fillId="0" borderId="0" xfId="43" applyFont="1" applyAlignment="1">
      <alignment horizontal="center"/>
    </xf>
    <xf numFmtId="0" fontId="4" fillId="0" borderId="25" xfId="39" applyBorder="1" applyAlignment="1">
      <alignment horizontal="center" vertical="center"/>
    </xf>
    <xf numFmtId="0" fontId="61" fillId="0" borderId="0" xfId="39" applyFont="1" applyAlignment="1">
      <alignment horizontal="center" vertical="center"/>
    </xf>
    <xf numFmtId="0" fontId="23" fillId="0" borderId="0" xfId="39" applyFont="1" applyAlignment="1">
      <alignment horizontal="left" vertical="center"/>
    </xf>
    <xf numFmtId="0" fontId="62" fillId="0" borderId="0" xfId="39" applyFont="1" applyAlignment="1">
      <alignment vertical="center"/>
    </xf>
    <xf numFmtId="0" fontId="62" fillId="0" borderId="55" xfId="39" applyFont="1" applyBorder="1" applyAlignment="1">
      <alignment vertical="center"/>
    </xf>
    <xf numFmtId="0" fontId="31" fillId="0" borderId="0" xfId="0" applyFont="1" applyAlignment="1">
      <alignment horizontal="right" vertical="center"/>
    </xf>
    <xf numFmtId="0" fontId="62" fillId="0" borderId="0" xfId="39" applyFont="1" applyAlignment="1" applyProtection="1">
      <alignment vertical="center"/>
      <protection locked="0"/>
    </xf>
    <xf numFmtId="0" fontId="62" fillId="0" borderId="55" xfId="39" applyFont="1" applyBorder="1" applyAlignment="1" applyProtection="1">
      <alignment vertical="center"/>
      <protection locked="0"/>
    </xf>
    <xf numFmtId="0" fontId="7" fillId="0" borderId="56" xfId="39" applyFont="1" applyBorder="1" applyAlignment="1">
      <alignment horizontal="center"/>
    </xf>
    <xf numFmtId="0" fontId="15" fillId="0" borderId="22" xfId="39" applyFont="1" applyBorder="1" applyAlignment="1">
      <alignment horizontal="center"/>
    </xf>
    <xf numFmtId="0" fontId="8" fillId="0" borderId="0" xfId="39" applyFont="1" applyAlignment="1">
      <alignment horizontal="left"/>
    </xf>
    <xf numFmtId="0" fontId="8" fillId="0" borderId="22" xfId="39" applyFont="1" applyBorder="1"/>
    <xf numFmtId="0" fontId="8" fillId="0" borderId="55" xfId="39" applyFont="1" applyBorder="1"/>
    <xf numFmtId="0" fontId="7" fillId="0" borderId="12" xfId="39" applyFont="1" applyBorder="1" applyAlignment="1">
      <alignment horizontal="center" vertical="center"/>
    </xf>
    <xf numFmtId="0" fontId="15" fillId="0" borderId="23" xfId="39" applyFont="1" applyBorder="1" applyAlignment="1">
      <alignment horizontal="center"/>
    </xf>
    <xf numFmtId="0" fontId="7" fillId="0" borderId="46" xfId="39" applyFont="1" applyBorder="1" applyAlignment="1">
      <alignment horizontal="center"/>
    </xf>
    <xf numFmtId="0" fontId="7" fillId="0" borderId="0" xfId="39" applyFont="1" applyAlignment="1">
      <alignment horizontal="center"/>
    </xf>
    <xf numFmtId="0" fontId="7" fillId="0" borderId="20" xfId="39" applyFont="1" applyBorder="1" applyAlignment="1">
      <alignment horizontal="center" vertical="top" shrinkToFit="1"/>
    </xf>
    <xf numFmtId="0" fontId="13" fillId="0" borderId="20" xfId="39" applyFont="1" applyBorder="1" applyAlignment="1">
      <alignment horizontal="center" vertical="center"/>
    </xf>
    <xf numFmtId="0" fontId="13" fillId="0" borderId="11" xfId="39" applyFont="1" applyBorder="1" applyAlignment="1">
      <alignment horizontal="center" vertical="center"/>
    </xf>
    <xf numFmtId="0" fontId="13" fillId="0" borderId="74" xfId="39" applyFont="1" applyBorder="1" applyAlignment="1">
      <alignment horizontal="center" vertical="center"/>
    </xf>
    <xf numFmtId="0" fontId="7" fillId="0" borderId="13" xfId="39" applyFont="1" applyBorder="1" applyAlignment="1">
      <alignment horizontal="center" vertical="center"/>
    </xf>
    <xf numFmtId="0" fontId="13" fillId="0" borderId="28" xfId="39" applyFont="1" applyBorder="1" applyAlignment="1">
      <alignment horizontal="left"/>
    </xf>
    <xf numFmtId="0" fontId="7" fillId="0" borderId="18" xfId="39" applyFont="1" applyBorder="1" applyAlignment="1">
      <alignment horizontal="center" vertical="top" shrinkToFit="1"/>
    </xf>
    <xf numFmtId="0" fontId="22" fillId="0" borderId="22" xfId="0" applyFont="1" applyBorder="1" applyAlignment="1" applyProtection="1">
      <alignment horizontal="center"/>
      <protection locked="0"/>
    </xf>
    <xf numFmtId="0" fontId="22" fillId="0" borderId="79" xfId="0" applyFont="1" applyBorder="1" applyAlignment="1" applyProtection="1">
      <alignment horizontal="center"/>
      <protection locked="0"/>
    </xf>
    <xf numFmtId="0" fontId="7" fillId="0" borderId="12" xfId="39" applyFont="1" applyBorder="1" applyAlignment="1">
      <alignment horizontal="left" vertical="center"/>
    </xf>
    <xf numFmtId="0" fontId="7" fillId="0" borderId="20" xfId="39" applyFont="1" applyBorder="1" applyAlignment="1">
      <alignment horizontal="left" vertical="center"/>
    </xf>
    <xf numFmtId="0" fontId="8" fillId="0" borderId="18" xfId="39" applyFont="1" applyBorder="1" applyAlignment="1">
      <alignment horizontal="center" vertical="center"/>
    </xf>
    <xf numFmtId="3" fontId="9" fillId="0" borderId="47" xfId="39" applyNumberFormat="1" applyFont="1" applyBorder="1" applyAlignment="1" applyProtection="1">
      <alignment horizontal="right" vertical="center"/>
      <protection locked="0"/>
    </xf>
    <xf numFmtId="3" fontId="9" fillId="0" borderId="26" xfId="39" applyNumberFormat="1" applyFont="1" applyBorder="1" applyAlignment="1" applyProtection="1">
      <alignment horizontal="right" vertical="center"/>
      <protection locked="0"/>
    </xf>
    <xf numFmtId="3" fontId="9" fillId="0" borderId="50" xfId="39" applyNumberFormat="1" applyFont="1" applyBorder="1" applyAlignment="1" applyProtection="1">
      <alignment horizontal="right" vertical="center"/>
      <protection locked="0"/>
    </xf>
    <xf numFmtId="3" fontId="9" fillId="0" borderId="45" xfId="39" applyNumberFormat="1" applyFont="1" applyBorder="1" applyAlignment="1" applyProtection="1">
      <alignment horizontal="right" vertical="center"/>
      <protection locked="0"/>
    </xf>
    <xf numFmtId="0" fontId="8" fillId="0" borderId="0" xfId="39" applyFont="1" applyAlignment="1" applyProtection="1">
      <alignment vertical="center"/>
      <protection locked="0"/>
    </xf>
    <xf numFmtId="0" fontId="7" fillId="0" borderId="20" xfId="39" applyFont="1" applyBorder="1" applyAlignment="1">
      <alignment horizontal="left" vertical="center" indent="1"/>
    </xf>
    <xf numFmtId="3" fontId="9" fillId="0" borderId="28" xfId="39" applyNumberFormat="1" applyFont="1" applyBorder="1" applyAlignment="1" applyProtection="1">
      <alignment horizontal="right" vertical="center"/>
      <protection locked="0"/>
    </xf>
    <xf numFmtId="3" fontId="9" fillId="0" borderId="18" xfId="39" applyNumberFormat="1" applyFont="1" applyBorder="1" applyAlignment="1" applyProtection="1">
      <alignment horizontal="right" vertical="center"/>
      <protection locked="0"/>
    </xf>
    <xf numFmtId="3" fontId="9" fillId="0" borderId="22" xfId="39" applyNumberFormat="1" applyFont="1" applyBorder="1" applyAlignment="1" applyProtection="1">
      <alignment horizontal="right" vertical="center"/>
      <protection locked="0"/>
    </xf>
    <xf numFmtId="3" fontId="9" fillId="0" borderId="42" xfId="39" applyNumberFormat="1" applyFont="1" applyBorder="1" applyAlignment="1" applyProtection="1">
      <alignment horizontal="right" vertical="center"/>
      <protection locked="0"/>
    </xf>
    <xf numFmtId="0" fontId="7" fillId="0" borderId="18" xfId="39" applyFont="1" applyBorder="1" applyAlignment="1">
      <alignment horizontal="left" vertical="center" indent="2"/>
    </xf>
    <xf numFmtId="0" fontId="7" fillId="0" borderId="67" xfId="39" applyFont="1" applyBorder="1" applyAlignment="1">
      <alignment horizontal="left" vertical="center"/>
    </xf>
    <xf numFmtId="0" fontId="7" fillId="0" borderId="46" xfId="39" applyFont="1" applyBorder="1" applyAlignment="1">
      <alignment vertical="center"/>
    </xf>
    <xf numFmtId="0" fontId="7" fillId="0" borderId="11" xfId="39" applyFont="1" applyBorder="1" applyAlignment="1">
      <alignment horizontal="left" vertical="center" indent="1"/>
    </xf>
    <xf numFmtId="0" fontId="7" fillId="0" borderId="13" xfId="39" applyFont="1" applyBorder="1" applyAlignment="1">
      <alignment horizontal="left" vertical="center"/>
    </xf>
    <xf numFmtId="0" fontId="7" fillId="0" borderId="11" xfId="39" applyFont="1" applyBorder="1" applyAlignment="1">
      <alignment horizontal="left" vertical="center"/>
    </xf>
    <xf numFmtId="0" fontId="7" fillId="0" borderId="36" xfId="39" applyFont="1" applyBorder="1" applyAlignment="1">
      <alignment horizontal="left" vertical="center"/>
    </xf>
    <xf numFmtId="0" fontId="7" fillId="0" borderId="19" xfId="39" applyFont="1" applyBorder="1" applyAlignment="1">
      <alignment horizontal="left" vertical="center" indent="2"/>
    </xf>
    <xf numFmtId="0" fontId="8" fillId="0" borderId="19" xfId="39" applyFont="1" applyBorder="1" applyAlignment="1">
      <alignment horizontal="center" vertical="center"/>
    </xf>
    <xf numFmtId="3" fontId="9" fillId="0" borderId="71" xfId="39" applyNumberFormat="1" applyFont="1" applyBorder="1" applyAlignment="1" applyProtection="1">
      <alignment horizontal="right" vertical="center"/>
      <protection locked="0"/>
    </xf>
    <xf numFmtId="3" fontId="9" fillId="0" borderId="19" xfId="39" applyNumberFormat="1" applyFont="1" applyBorder="1" applyAlignment="1" applyProtection="1">
      <alignment horizontal="right" vertical="center"/>
      <protection locked="0"/>
    </xf>
    <xf numFmtId="3" fontId="9" fillId="0" borderId="65" xfId="39" applyNumberFormat="1" applyFont="1" applyBorder="1" applyAlignment="1" applyProtection="1">
      <alignment horizontal="right" vertical="center"/>
      <protection locked="0"/>
    </xf>
    <xf numFmtId="3" fontId="9" fillId="0" borderId="77" xfId="39" applyNumberFormat="1" applyFont="1" applyBorder="1" applyAlignment="1" applyProtection="1">
      <alignment horizontal="right" vertical="center"/>
      <protection locked="0"/>
    </xf>
    <xf numFmtId="0" fontId="14" fillId="0" borderId="0" xfId="39" applyFont="1"/>
    <xf numFmtId="0" fontId="14" fillId="0" borderId="0" xfId="39" applyFont="1" applyProtection="1">
      <protection locked="0"/>
    </xf>
    <xf numFmtId="0" fontId="7" fillId="0" borderId="0" xfId="39" applyFont="1" applyAlignment="1" applyProtection="1">
      <alignment horizontal="center"/>
      <protection locked="0"/>
    </xf>
    <xf numFmtId="0" fontId="7" fillId="0" borderId="0" xfId="43" applyFont="1" applyAlignment="1" applyProtection="1">
      <alignment horizontal="center"/>
      <protection locked="0"/>
    </xf>
    <xf numFmtId="0" fontId="7" fillId="0" borderId="0" xfId="43" applyFont="1" applyProtection="1">
      <protection locked="0"/>
    </xf>
    <xf numFmtId="0" fontId="8" fillId="0" borderId="0" xfId="43" applyFont="1" applyProtection="1">
      <protection locked="0"/>
    </xf>
    <xf numFmtId="0" fontId="7" fillId="0" borderId="16" xfId="43" applyFont="1" applyBorder="1" applyAlignment="1">
      <alignment horizontal="center"/>
    </xf>
    <xf numFmtId="0" fontId="7" fillId="0" borderId="15" xfId="43" applyFont="1" applyBorder="1" applyAlignment="1">
      <alignment horizontal="left"/>
    </xf>
    <xf numFmtId="0" fontId="8" fillId="0" borderId="15" xfId="43" applyFont="1" applyBorder="1"/>
    <xf numFmtId="0" fontId="7" fillId="0" borderId="14" xfId="43" applyFont="1" applyBorder="1" applyAlignment="1">
      <alignment horizontal="center"/>
    </xf>
    <xf numFmtId="0" fontId="11" fillId="0" borderId="0" xfId="43" applyFont="1" applyAlignment="1">
      <alignment horizontal="center"/>
    </xf>
    <xf numFmtId="0" fontId="18" fillId="0" borderId="0" xfId="43" applyFont="1" applyAlignment="1">
      <alignment horizontal="center"/>
    </xf>
    <xf numFmtId="0" fontId="66" fillId="0" borderId="0" xfId="39" applyFont="1"/>
    <xf numFmtId="0" fontId="4" fillId="0" borderId="0" xfId="39"/>
    <xf numFmtId="0" fontId="7" fillId="0" borderId="0" xfId="43" applyFont="1" applyAlignment="1">
      <alignment horizontal="left"/>
    </xf>
    <xf numFmtId="0" fontId="7" fillId="0" borderId="0" xfId="43" applyFont="1"/>
    <xf numFmtId="0" fontId="66" fillId="0" borderId="0" xfId="39" applyFont="1" applyAlignment="1">
      <alignment horizontal="center" vertical="top"/>
    </xf>
    <xf numFmtId="0" fontId="4" fillId="0" borderId="0" xfId="39" applyAlignment="1">
      <alignment horizontal="center"/>
    </xf>
    <xf numFmtId="0" fontId="68" fillId="0" borderId="0" xfId="39" applyFont="1" applyAlignment="1">
      <alignment horizontal="center" vertical="top"/>
    </xf>
    <xf numFmtId="0" fontId="23" fillId="0" borderId="0" xfId="43" applyFont="1" applyAlignment="1">
      <alignment horizontal="left" vertical="center"/>
    </xf>
    <xf numFmtId="0" fontId="23" fillId="0" borderId="55" xfId="43" applyFont="1" applyBorder="1" applyAlignment="1">
      <alignment horizontal="left" vertical="center"/>
    </xf>
    <xf numFmtId="0" fontId="31" fillId="0" borderId="0" xfId="0" applyFont="1" applyAlignment="1" applyProtection="1">
      <alignment horizontal="left" vertical="center"/>
      <protection locked="0"/>
    </xf>
    <xf numFmtId="0" fontId="7" fillId="0" borderId="56" xfId="43" applyFont="1" applyBorder="1" applyAlignment="1">
      <alignment horizontal="center"/>
    </xf>
    <xf numFmtId="0" fontId="7" fillId="0" borderId="0" xfId="43" applyFont="1" applyAlignment="1">
      <alignment horizontal="centerContinuous"/>
    </xf>
    <xf numFmtId="0" fontId="8" fillId="0" borderId="0" xfId="43" applyFont="1"/>
    <xf numFmtId="0" fontId="8" fillId="0" borderId="22" xfId="43" applyFont="1" applyBorder="1"/>
    <xf numFmtId="0" fontId="10" fillId="0" borderId="12" xfId="43" applyFont="1" applyBorder="1" applyAlignment="1">
      <alignment horizontal="center" vertical="center"/>
    </xf>
    <xf numFmtId="0" fontId="7" fillId="0" borderId="46" xfId="43" applyFont="1" applyBorder="1" applyAlignment="1">
      <alignment horizontal="center" vertical="center"/>
    </xf>
    <xf numFmtId="0" fontId="10" fillId="0" borderId="23" xfId="43" applyFont="1" applyBorder="1" applyAlignment="1">
      <alignment horizontal="center" vertical="center"/>
    </xf>
    <xf numFmtId="0" fontId="12" fillId="0" borderId="0" xfId="43" applyFont="1" applyProtection="1">
      <protection locked="0"/>
    </xf>
    <xf numFmtId="0" fontId="7" fillId="0" borderId="12" xfId="43" applyFont="1" applyBorder="1" applyAlignment="1">
      <alignment horizontal="center" vertical="center"/>
    </xf>
    <xf numFmtId="0" fontId="7" fillId="0" borderId="20" xfId="43" applyFont="1" applyBorder="1" applyAlignment="1">
      <alignment horizontal="center" vertical="center"/>
    </xf>
    <xf numFmtId="0" fontId="7" fillId="0" borderId="23" xfId="43" applyFont="1" applyBorder="1" applyAlignment="1">
      <alignment horizontal="center" vertical="center"/>
    </xf>
    <xf numFmtId="0" fontId="13" fillId="0" borderId="20" xfId="43" applyFont="1" applyBorder="1" applyAlignment="1">
      <alignment horizontal="center" vertical="center"/>
    </xf>
    <xf numFmtId="0" fontId="13" fillId="0" borderId="74" xfId="43" applyFont="1" applyBorder="1" applyAlignment="1">
      <alignment horizontal="center" vertical="center"/>
    </xf>
    <xf numFmtId="0" fontId="7" fillId="0" borderId="18" xfId="43" applyFont="1" applyBorder="1"/>
    <xf numFmtId="0" fontId="8" fillId="0" borderId="18" xfId="43" applyFont="1" applyBorder="1"/>
    <xf numFmtId="0" fontId="8" fillId="0" borderId="11" xfId="43" applyFont="1" applyBorder="1" applyAlignment="1">
      <alignment horizontal="center"/>
    </xf>
    <xf numFmtId="0" fontId="12" fillId="24" borderId="20" xfId="39" applyFont="1" applyFill="1" applyBorder="1" applyAlignment="1">
      <alignment vertical="center"/>
    </xf>
    <xf numFmtId="0" fontId="12" fillId="0" borderId="18" xfId="39" applyFont="1" applyBorder="1" applyAlignment="1" applyProtection="1">
      <alignment horizontal="left" vertical="center"/>
      <protection locked="0"/>
    </xf>
    <xf numFmtId="3" fontId="9" fillId="0" borderId="18" xfId="43" applyNumberFormat="1" applyFont="1" applyBorder="1" applyAlignment="1" applyProtection="1">
      <alignment horizontal="right" vertical="center"/>
      <protection locked="0"/>
    </xf>
    <xf numFmtId="3" fontId="9" fillId="0" borderId="42" xfId="43" applyNumberFormat="1" applyFont="1" applyBorder="1" applyAlignment="1" applyProtection="1">
      <alignment horizontal="right" vertical="center"/>
      <protection locked="0"/>
    </xf>
    <xf numFmtId="0" fontId="8" fillId="0" borderId="0" xfId="43" applyFont="1" applyAlignment="1" applyProtection="1">
      <alignment vertical="center"/>
      <protection locked="0"/>
    </xf>
    <xf numFmtId="0" fontId="12" fillId="0" borderId="26" xfId="39" applyFont="1" applyBorder="1" applyAlignment="1" applyProtection="1">
      <alignment horizontal="left" vertical="center"/>
      <protection locked="0"/>
    </xf>
    <xf numFmtId="3" fontId="9" fillId="0" borderId="26" xfId="43" applyNumberFormat="1" applyFont="1" applyBorder="1" applyAlignment="1" applyProtection="1">
      <alignment horizontal="right" vertical="center"/>
      <protection locked="0"/>
    </xf>
    <xf numFmtId="3" fontId="9" fillId="0" borderId="45" xfId="43" applyNumberFormat="1" applyFont="1" applyBorder="1" applyAlignment="1" applyProtection="1">
      <alignment horizontal="right" vertical="center"/>
      <protection locked="0"/>
    </xf>
    <xf numFmtId="0" fontId="7" fillId="0" borderId="0" xfId="43" applyFont="1" applyAlignment="1" applyProtection="1">
      <alignment vertical="center"/>
      <protection locked="0"/>
    </xf>
    <xf numFmtId="0" fontId="12" fillId="0" borderId="18" xfId="39" applyFont="1" applyBorder="1" applyAlignment="1" applyProtection="1">
      <alignment vertical="center"/>
      <protection locked="0"/>
    </xf>
    <xf numFmtId="0" fontId="12" fillId="0" borderId="19" xfId="39" applyFont="1" applyBorder="1" applyAlignment="1" applyProtection="1">
      <alignment vertical="center"/>
      <protection locked="0"/>
    </xf>
    <xf numFmtId="3" fontId="9" fillId="0" borderId="19" xfId="43" applyNumberFormat="1" applyFont="1" applyBorder="1" applyAlignment="1" applyProtection="1">
      <alignment horizontal="right" vertical="center"/>
      <protection locked="0"/>
    </xf>
    <xf numFmtId="3" fontId="9" fillId="0" borderId="77" xfId="43" applyNumberFormat="1" applyFont="1" applyBorder="1" applyAlignment="1" applyProtection="1">
      <alignment horizontal="right" vertical="center"/>
      <protection locked="0"/>
    </xf>
    <xf numFmtId="0" fontId="7" fillId="0" borderId="0" xfId="43" applyFont="1" applyAlignment="1">
      <alignment horizontal="center"/>
    </xf>
    <xf numFmtId="0" fontId="14" fillId="0" borderId="0" xfId="39" applyFont="1" applyAlignment="1">
      <alignment vertical="center"/>
    </xf>
    <xf numFmtId="0" fontId="13" fillId="0" borderId="0" xfId="43" applyFont="1" applyAlignment="1">
      <alignment vertical="center"/>
    </xf>
    <xf numFmtId="0" fontId="14" fillId="0" borderId="0" xfId="43" applyFont="1" applyAlignment="1">
      <alignment vertical="center"/>
    </xf>
    <xf numFmtId="0" fontId="13" fillId="0" borderId="0" xfId="43" applyFont="1" applyProtection="1">
      <protection locked="0"/>
    </xf>
    <xf numFmtId="0" fontId="14" fillId="0" borderId="0" xfId="43" applyFont="1" applyProtection="1">
      <protection locked="0"/>
    </xf>
    <xf numFmtId="0" fontId="13" fillId="0" borderId="15" xfId="43" applyFont="1" applyBorder="1" applyAlignment="1">
      <alignment vertical="center"/>
    </xf>
    <xf numFmtId="0" fontId="13" fillId="0" borderId="41" xfId="43" applyFont="1" applyBorder="1" applyAlignment="1">
      <alignment vertical="center"/>
    </xf>
    <xf numFmtId="0" fontId="13" fillId="0" borderId="55" xfId="43" applyFont="1" applyBorder="1" applyAlignment="1">
      <alignment vertical="center"/>
    </xf>
    <xf numFmtId="0" fontId="13" fillId="0" borderId="22" xfId="43" applyFont="1" applyBorder="1" applyAlignment="1">
      <alignment vertical="center"/>
    </xf>
    <xf numFmtId="0" fontId="13" fillId="0" borderId="79" xfId="43" applyFont="1" applyBorder="1" applyAlignment="1">
      <alignment vertical="center"/>
    </xf>
    <xf numFmtId="0" fontId="0" fillId="32" borderId="0" xfId="0" applyFill="1"/>
    <xf numFmtId="0" fontId="0" fillId="32" borderId="55" xfId="0" applyFill="1" applyBorder="1"/>
    <xf numFmtId="0" fontId="7" fillId="0" borderId="23" xfId="0" applyFont="1" applyBorder="1" applyAlignment="1" applyProtection="1">
      <alignment vertical="center"/>
      <protection locked="0"/>
    </xf>
    <xf numFmtId="0" fontId="7" fillId="0" borderId="0" xfId="0" applyFont="1" applyProtection="1">
      <protection locked="0"/>
    </xf>
    <xf numFmtId="0" fontId="0" fillId="0" borderId="0" xfId="0" applyProtection="1">
      <protection locked="0"/>
    </xf>
    <xf numFmtId="0" fontId="7" fillId="0" borderId="0" xfId="0" applyFont="1" applyAlignment="1" applyProtection="1">
      <alignment horizontal="left"/>
      <protection locked="0"/>
    </xf>
    <xf numFmtId="0" fontId="11" fillId="0" borderId="0" xfId="0" applyFont="1" applyAlignment="1" applyProtection="1">
      <alignment horizontal="center"/>
      <protection locked="0"/>
    </xf>
    <xf numFmtId="0" fontId="23" fillId="0" borderId="0" xfId="0" applyFont="1" applyProtection="1">
      <protection locked="0"/>
    </xf>
    <xf numFmtId="0" fontId="12" fillId="0" borderId="0" xfId="0" applyFont="1" applyProtection="1">
      <protection locked="0"/>
    </xf>
    <xf numFmtId="0" fontId="14" fillId="0" borderId="0" xfId="0" applyFont="1" applyAlignment="1" applyProtection="1">
      <alignment horizontal="center" vertical="center"/>
      <protection locked="0"/>
    </xf>
    <xf numFmtId="0" fontId="8" fillId="0" borderId="20"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13" fillId="0" borderId="74" xfId="0" applyFont="1" applyBorder="1" applyAlignment="1" applyProtection="1">
      <alignment horizontal="center"/>
      <protection locked="0"/>
    </xf>
    <xf numFmtId="0" fontId="7" fillId="25" borderId="11" xfId="0" applyFont="1" applyFill="1" applyBorder="1" applyAlignment="1" applyProtection="1">
      <alignment vertical="center"/>
      <protection locked="0"/>
    </xf>
    <xf numFmtId="0" fontId="13" fillId="24" borderId="67" xfId="0" applyFont="1" applyFill="1" applyBorder="1" applyAlignment="1" applyProtection="1">
      <alignment horizontal="left" vertical="center"/>
      <protection locked="0"/>
    </xf>
    <xf numFmtId="0" fontId="13" fillId="24" borderId="10" xfId="0" applyFont="1" applyFill="1" applyBorder="1" applyAlignment="1" applyProtection="1">
      <alignment horizontal="left" vertical="center"/>
      <protection locked="0"/>
    </xf>
    <xf numFmtId="0" fontId="13" fillId="24" borderId="21" xfId="0" applyFont="1" applyFill="1" applyBorder="1" applyAlignment="1" applyProtection="1">
      <alignment horizontal="left" vertical="center"/>
      <protection locked="0"/>
    </xf>
    <xf numFmtId="0" fontId="14" fillId="24" borderId="23" xfId="0" applyFont="1" applyFill="1" applyBorder="1" applyAlignment="1" applyProtection="1">
      <alignment horizontal="center" vertical="center"/>
      <protection locked="0"/>
    </xf>
    <xf numFmtId="0" fontId="13" fillId="24" borderId="12" xfId="0" applyFont="1" applyFill="1" applyBorder="1" applyAlignment="1" applyProtection="1">
      <alignment horizontal="left" vertical="center"/>
      <protection locked="0"/>
    </xf>
    <xf numFmtId="0" fontId="13" fillId="24" borderId="0" xfId="0" applyFont="1" applyFill="1" applyAlignment="1" applyProtection="1">
      <alignment horizontal="left" vertical="center" indent="1"/>
      <protection locked="0"/>
    </xf>
    <xf numFmtId="0" fontId="13" fillId="24" borderId="25" xfId="0" applyFont="1" applyFill="1" applyBorder="1" applyAlignment="1" applyProtection="1">
      <alignment horizontal="left" vertical="center"/>
      <protection locked="0"/>
    </xf>
    <xf numFmtId="0" fontId="13" fillId="24" borderId="13" xfId="0" applyFont="1" applyFill="1" applyBorder="1" applyAlignment="1" applyProtection="1">
      <alignment horizontal="left" vertical="center"/>
      <protection locked="0"/>
    </xf>
    <xf numFmtId="0" fontId="13" fillId="24" borderId="64" xfId="0" applyFont="1" applyFill="1" applyBorder="1" applyAlignment="1" applyProtection="1">
      <alignment horizontal="left" vertical="center"/>
      <protection locked="0"/>
    </xf>
    <xf numFmtId="0" fontId="7" fillId="0" borderId="18" xfId="0" applyFont="1" applyBorder="1" applyAlignment="1" applyProtection="1">
      <alignment horizontal="center" vertical="center"/>
      <protection locked="0"/>
    </xf>
    <xf numFmtId="0" fontId="54" fillId="0" borderId="22" xfId="0" applyFont="1" applyBorder="1"/>
    <xf numFmtId="49" fontId="54" fillId="0" borderId="22" xfId="0" applyNumberFormat="1" applyFont="1" applyBorder="1"/>
    <xf numFmtId="1" fontId="54" fillId="0" borderId="22" xfId="0" applyNumberFormat="1" applyFont="1" applyBorder="1"/>
    <xf numFmtId="164" fontId="54" fillId="0" borderId="22" xfId="0" applyNumberFormat="1" applyFont="1" applyBorder="1"/>
    <xf numFmtId="0" fontId="54" fillId="25" borderId="22" xfId="0" applyFont="1" applyFill="1" applyBorder="1"/>
    <xf numFmtId="10" fontId="54" fillId="0" borderId="22" xfId="0" applyNumberFormat="1" applyFont="1" applyBorder="1"/>
    <xf numFmtId="0" fontId="54" fillId="0" borderId="0" xfId="0" applyFont="1" applyAlignment="1">
      <alignment horizontal="center"/>
    </xf>
    <xf numFmtId="1" fontId="54" fillId="0" borderId="0" xfId="0" applyNumberFormat="1" applyFont="1" applyAlignment="1">
      <alignment horizontal="center"/>
    </xf>
    <xf numFmtId="0" fontId="55" fillId="0" borderId="22" xfId="0" applyFont="1" applyBorder="1"/>
    <xf numFmtId="0" fontId="0" fillId="0" borderId="22" xfId="0" applyBorder="1"/>
    <xf numFmtId="3" fontId="7" fillId="0" borderId="44" xfId="0" applyNumberFormat="1" applyFont="1" applyBorder="1" applyAlignment="1">
      <alignment horizontal="right" vertical="center" wrapText="1"/>
    </xf>
    <xf numFmtId="3" fontId="7" fillId="0" borderId="13" xfId="0" applyNumberFormat="1" applyFont="1" applyBorder="1" applyAlignment="1">
      <alignment horizontal="right" vertical="center" wrapText="1"/>
    </xf>
    <xf numFmtId="9" fontId="54" fillId="33" borderId="0" xfId="0" applyNumberFormat="1" applyFont="1" applyFill="1"/>
    <xf numFmtId="0" fontId="54" fillId="24" borderId="0" xfId="0" applyFont="1" applyFill="1" applyAlignment="1">
      <alignment horizontal="center"/>
    </xf>
    <xf numFmtId="1" fontId="54" fillId="24" borderId="0" xfId="0" applyNumberFormat="1" applyFont="1" applyFill="1" applyAlignment="1">
      <alignment horizontal="center"/>
    </xf>
    <xf numFmtId="165" fontId="54" fillId="24" borderId="0" xfId="0" applyNumberFormat="1" applyFont="1" applyFill="1" applyAlignment="1">
      <alignment horizontal="center"/>
    </xf>
    <xf numFmtId="0" fontId="8" fillId="0" borderId="25" xfId="0" applyFont="1" applyBorder="1" applyAlignment="1" applyProtection="1">
      <alignment vertical="center"/>
      <protection locked="0"/>
    </xf>
    <xf numFmtId="0" fontId="22" fillId="0" borderId="23"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7" fillId="0" borderId="0" xfId="0" applyFont="1"/>
    <xf numFmtId="0" fontId="8" fillId="34" borderId="0" xfId="0" applyFont="1" applyFill="1" applyAlignment="1">
      <alignment vertical="center"/>
    </xf>
    <xf numFmtId="0" fontId="15" fillId="0" borderId="47" xfId="43" applyFont="1" applyBorder="1" applyAlignment="1">
      <alignment horizontal="center" vertical="center"/>
    </xf>
    <xf numFmtId="0" fontId="5" fillId="0" borderId="0" xfId="40" applyFont="1" applyProtection="1">
      <protection locked="0"/>
    </xf>
    <xf numFmtId="0" fontId="5" fillId="0" borderId="0" xfId="40" applyFont="1" applyAlignment="1" applyProtection="1">
      <alignment horizontal="center"/>
      <protection locked="0"/>
    </xf>
    <xf numFmtId="0" fontId="95" fillId="0" borderId="0" xfId="40" applyFont="1" applyAlignment="1" applyProtection="1">
      <alignment horizontal="center" vertical="center"/>
      <protection locked="0"/>
    </xf>
    <xf numFmtId="0" fontId="5" fillId="0" borderId="0" xfId="40" applyFont="1" applyAlignment="1" applyProtection="1">
      <alignment horizontal="right"/>
      <protection locked="0"/>
    </xf>
    <xf numFmtId="3" fontId="5" fillId="0" borderId="0" xfId="40" applyNumberFormat="1" applyFont="1" applyProtection="1">
      <protection locked="0"/>
    </xf>
    <xf numFmtId="0" fontId="95" fillId="0" borderId="0" xfId="40" applyFont="1" applyAlignment="1" applyProtection="1">
      <alignment vertical="center"/>
      <protection locked="0"/>
    </xf>
    <xf numFmtId="0" fontId="5" fillId="0" borderId="0" xfId="40" applyFont="1" applyAlignment="1" applyProtection="1">
      <alignment horizontal="right" vertical="center"/>
      <protection locked="0"/>
    </xf>
    <xf numFmtId="3" fontId="5" fillId="0" borderId="0" xfId="40" applyNumberFormat="1" applyFont="1" applyAlignment="1" applyProtection="1">
      <alignment vertical="center"/>
      <protection locked="0"/>
    </xf>
    <xf numFmtId="0" fontId="5" fillId="0" borderId="0" xfId="40" applyFont="1" applyAlignment="1" applyProtection="1">
      <alignment vertical="center"/>
      <protection locked="0"/>
    </xf>
    <xf numFmtId="0" fontId="5" fillId="0" borderId="22" xfId="40" applyFont="1" applyBorder="1" applyAlignment="1" applyProtection="1">
      <alignment horizontal="right" vertical="center"/>
      <protection locked="0"/>
    </xf>
    <xf numFmtId="3" fontId="5" fillId="0" borderId="22" xfId="40" applyNumberFormat="1" applyFont="1" applyBorder="1" applyAlignment="1" applyProtection="1">
      <alignment vertical="center"/>
      <protection locked="0"/>
    </xf>
    <xf numFmtId="0" fontId="5" fillId="0" borderId="50" xfId="40" applyFont="1" applyBorder="1" applyAlignment="1" applyProtection="1">
      <alignment horizontal="right" vertical="center"/>
      <protection locked="0"/>
    </xf>
    <xf numFmtId="3" fontId="5" fillId="0" borderId="50" xfId="40" applyNumberFormat="1" applyFont="1" applyBorder="1" applyAlignment="1" applyProtection="1">
      <alignment vertical="center"/>
      <protection locked="0"/>
    </xf>
    <xf numFmtId="0" fontId="95" fillId="0" borderId="22" xfId="40" applyFont="1" applyBorder="1" applyAlignment="1" applyProtection="1">
      <alignment horizontal="right" vertical="center"/>
      <protection locked="0"/>
    </xf>
    <xf numFmtId="3" fontId="95" fillId="0" borderId="22" xfId="40" applyNumberFormat="1" applyFont="1" applyBorder="1" applyAlignment="1" applyProtection="1">
      <alignment vertical="center"/>
      <protection locked="0"/>
    </xf>
    <xf numFmtId="0" fontId="96" fillId="0" borderId="0" xfId="40" applyFont="1" applyAlignment="1" applyProtection="1">
      <alignment vertical="center"/>
      <protection locked="0"/>
    </xf>
    <xf numFmtId="9" fontId="95" fillId="0" borderId="0" xfId="46" applyFont="1" applyBorder="1" applyProtection="1">
      <protection locked="0"/>
    </xf>
    <xf numFmtId="0" fontId="8" fillId="0" borderId="0" xfId="0" applyFont="1" applyAlignment="1" applyProtection="1">
      <alignment horizontal="right" vertical="center"/>
      <protection locked="0"/>
    </xf>
    <xf numFmtId="9" fontId="97" fillId="0" borderId="0" xfId="46" applyFont="1" applyAlignment="1" applyProtection="1">
      <alignment vertical="center"/>
      <protection locked="0"/>
    </xf>
    <xf numFmtId="0" fontId="95" fillId="0" borderId="0" xfId="40" applyFont="1" applyAlignment="1" applyProtection="1">
      <alignment horizontal="right" vertical="center"/>
      <protection locked="0"/>
    </xf>
    <xf numFmtId="166" fontId="97" fillId="0" borderId="0" xfId="46" applyNumberFormat="1" applyFont="1" applyAlignment="1" applyProtection="1">
      <alignment vertical="center"/>
      <protection locked="0"/>
    </xf>
    <xf numFmtId="0" fontId="64" fillId="0" borderId="0" xfId="0" applyFont="1" applyAlignment="1">
      <alignment horizontal="left" vertical="center"/>
    </xf>
    <xf numFmtId="0" fontId="28" fillId="0" borderId="0" xfId="43" applyFont="1"/>
    <xf numFmtId="0" fontId="24" fillId="0" borderId="0" xfId="0" applyFont="1" applyAlignment="1">
      <alignment horizontal="center" vertical="center"/>
    </xf>
    <xf numFmtId="0" fontId="13" fillId="0" borderId="0" xfId="0" applyFont="1" applyAlignment="1" applyProtection="1">
      <alignment horizontal="center" vertical="center"/>
      <protection locked="0"/>
    </xf>
    <xf numFmtId="0" fontId="19" fillId="0" borderId="0" xfId="43" applyFont="1" applyAlignment="1">
      <alignment horizontal="center"/>
    </xf>
    <xf numFmtId="0" fontId="8" fillId="0" borderId="39" xfId="0" applyFont="1" applyBorder="1" applyAlignment="1">
      <alignment horizontal="center"/>
    </xf>
    <xf numFmtId="0" fontId="7" fillId="0" borderId="14" xfId="0" applyFont="1" applyBorder="1" applyAlignment="1">
      <alignment horizontal="center"/>
    </xf>
    <xf numFmtId="0" fontId="9" fillId="0" borderId="25" xfId="0" applyFont="1" applyBorder="1" applyAlignment="1">
      <alignment horizontal="center"/>
    </xf>
    <xf numFmtId="0" fontId="7" fillId="0" borderId="56" xfId="0" applyFont="1" applyBorder="1" applyAlignment="1">
      <alignment horizontal="center"/>
    </xf>
    <xf numFmtId="0" fontId="8" fillId="0" borderId="20" xfId="0" applyFont="1" applyBorder="1" applyAlignment="1">
      <alignment horizontal="left"/>
    </xf>
    <xf numFmtId="49" fontId="7" fillId="24" borderId="12" xfId="0" applyNumberFormat="1" applyFont="1" applyFill="1" applyBorder="1" applyAlignment="1">
      <alignment horizontal="left" vertical="center"/>
    </xf>
    <xf numFmtId="0" fontId="7" fillId="24" borderId="11" xfId="0" applyFont="1" applyFill="1" applyBorder="1" applyAlignment="1">
      <alignment horizontal="left" vertical="center"/>
    </xf>
    <xf numFmtId="0" fontId="8" fillId="24" borderId="23" xfId="0" applyFont="1" applyFill="1" applyBorder="1" applyAlignment="1">
      <alignment horizontal="center" vertical="center"/>
    </xf>
    <xf numFmtId="0" fontId="8" fillId="0" borderId="26" xfId="0" quotePrefix="1" applyFont="1" applyBorder="1" applyAlignment="1">
      <alignment horizontal="center" vertical="center"/>
    </xf>
    <xf numFmtId="49" fontId="7" fillId="0" borderId="12" xfId="0" applyNumberFormat="1" applyFont="1" applyBorder="1" applyAlignment="1" applyProtection="1">
      <alignment horizontal="left" vertical="center"/>
      <protection locked="0"/>
    </xf>
    <xf numFmtId="0" fontId="7" fillId="0" borderId="18" xfId="0" applyFont="1" applyBorder="1" applyAlignment="1">
      <alignment horizontal="left" vertical="center" indent="3"/>
    </xf>
    <xf numFmtId="0" fontId="7" fillId="0" borderId="11" xfId="0" applyFont="1" applyBorder="1" applyAlignment="1">
      <alignment horizontal="left" vertical="center" indent="3"/>
    </xf>
    <xf numFmtId="166" fontId="5" fillId="0" borderId="0" xfId="46" applyNumberFormat="1" applyFont="1" applyAlignment="1" applyProtection="1">
      <alignment vertical="center"/>
      <protection locked="0"/>
    </xf>
    <xf numFmtId="49" fontId="7" fillId="24" borderId="86" xfId="0" applyNumberFormat="1" applyFont="1" applyFill="1" applyBorder="1" applyAlignment="1">
      <alignment horizontal="left" vertical="center"/>
    </xf>
    <xf numFmtId="0" fontId="7" fillId="24" borderId="26" xfId="0" applyFont="1" applyFill="1" applyBorder="1" applyAlignment="1">
      <alignment horizontal="left" vertical="center"/>
    </xf>
    <xf numFmtId="0" fontId="8" fillId="24" borderId="26" xfId="0" applyFont="1" applyFill="1" applyBorder="1" applyAlignment="1">
      <alignment horizontal="center" vertical="center"/>
    </xf>
    <xf numFmtId="0" fontId="7" fillId="0" borderId="11" xfId="0" applyFont="1" applyBorder="1" applyAlignment="1">
      <alignment horizontal="left" vertical="center" indent="1"/>
    </xf>
    <xf numFmtId="49" fontId="7" fillId="24" borderId="67" xfId="0" applyNumberFormat="1" applyFont="1" applyFill="1" applyBorder="1" applyAlignment="1">
      <alignment horizontal="left" vertical="center"/>
    </xf>
    <xf numFmtId="0" fontId="7" fillId="24" borderId="23" xfId="0" applyFont="1" applyFill="1" applyBorder="1" applyAlignment="1">
      <alignment horizontal="left" vertical="center"/>
    </xf>
    <xf numFmtId="49" fontId="7" fillId="0" borderId="12" xfId="0" applyNumberFormat="1" applyFont="1" applyBorder="1" applyAlignment="1">
      <alignment horizontal="left" vertical="center"/>
    </xf>
    <xf numFmtId="49" fontId="7" fillId="0" borderId="13" xfId="0" applyNumberFormat="1" applyFont="1" applyBorder="1" applyAlignment="1">
      <alignment horizontal="left" vertical="center"/>
    </xf>
    <xf numFmtId="0" fontId="7" fillId="0" borderId="18" xfId="0" applyFont="1" applyBorder="1" applyAlignment="1">
      <alignment horizontal="left" vertical="center" indent="2"/>
    </xf>
    <xf numFmtId="49" fontId="7" fillId="24" borderId="14" xfId="0" applyNumberFormat="1" applyFont="1" applyFill="1" applyBorder="1" applyAlignment="1">
      <alignment horizontal="left" vertical="center"/>
    </xf>
    <xf numFmtId="49" fontId="7" fillId="0" borderId="14" xfId="0" applyNumberFormat="1" applyFont="1" applyBorder="1" applyAlignment="1">
      <alignment horizontal="left" vertical="center"/>
    </xf>
    <xf numFmtId="0" fontId="7" fillId="0" borderId="26" xfId="0" applyFont="1" applyBorder="1" applyAlignment="1">
      <alignment horizontal="left" vertical="center" indent="1"/>
    </xf>
    <xf numFmtId="0" fontId="7" fillId="0" borderId="25" xfId="0" applyFont="1" applyBorder="1" applyAlignment="1">
      <alignment horizontal="left" vertical="center" indent="1"/>
    </xf>
    <xf numFmtId="0" fontId="7" fillId="0" borderId="0" xfId="0" applyFont="1" applyAlignment="1" applyProtection="1">
      <alignment horizontal="center"/>
      <protection locked="0"/>
    </xf>
    <xf numFmtId="0" fontId="8" fillId="0" borderId="0" xfId="0" applyFont="1" applyAlignment="1" applyProtection="1">
      <alignment horizontal="left"/>
      <protection locked="0"/>
    </xf>
    <xf numFmtId="0" fontId="14" fillId="0" borderId="0" xfId="0" applyFont="1" applyAlignment="1">
      <alignment horizontal="left"/>
    </xf>
    <xf numFmtId="0" fontId="99" fillId="0" borderId="0" xfId="0" applyFont="1" applyAlignment="1">
      <alignment horizontal="center"/>
    </xf>
    <xf numFmtId="0" fontId="7" fillId="0" borderId="31" xfId="0" applyFont="1" applyBorder="1" applyAlignment="1">
      <alignment horizontal="center"/>
    </xf>
    <xf numFmtId="0" fontId="19" fillId="0" borderId="0" xfId="0" applyFont="1" applyAlignment="1">
      <alignment horizontal="center"/>
    </xf>
    <xf numFmtId="0" fontId="7" fillId="0" borderId="34" xfId="0" applyFont="1" applyBorder="1" applyAlignment="1">
      <alignment horizontal="center"/>
    </xf>
    <xf numFmtId="0" fontId="12" fillId="0" borderId="22" xfId="0" applyFont="1" applyBorder="1" applyAlignment="1" applyProtection="1">
      <alignment horizontal="center" vertical="center"/>
      <protection locked="0"/>
    </xf>
    <xf numFmtId="0" fontId="31" fillId="0" borderId="22" xfId="0" applyFont="1" applyBorder="1" applyAlignment="1" applyProtection="1">
      <alignment horizontal="left" vertical="center"/>
      <protection locked="0"/>
    </xf>
    <xf numFmtId="0" fontId="10" fillId="0" borderId="50" xfId="0" applyFont="1" applyBorder="1" applyAlignment="1" applyProtection="1">
      <alignment vertical="center"/>
      <protection locked="0"/>
    </xf>
    <xf numFmtId="0" fontId="21" fillId="0" borderId="50" xfId="0" applyFont="1" applyBorder="1" applyAlignment="1">
      <alignment vertical="center"/>
    </xf>
    <xf numFmtId="0" fontId="7" fillId="0" borderId="50" xfId="0" applyFont="1" applyBorder="1" applyAlignment="1">
      <alignment vertical="center"/>
    </xf>
    <xf numFmtId="0" fontId="7" fillId="0" borderId="53" xfId="0" applyFont="1" applyBorder="1"/>
    <xf numFmtId="0" fontId="23" fillId="0" borderId="29" xfId="0" applyFont="1" applyBorder="1" applyAlignment="1">
      <alignment horizontal="center" vertical="center"/>
    </xf>
    <xf numFmtId="0" fontId="10" fillId="0" borderId="10" xfId="0" applyFont="1" applyBorder="1" applyAlignment="1">
      <alignment horizontal="center" vertical="center"/>
    </xf>
    <xf numFmtId="3" fontId="8" fillId="0" borderId="0" xfId="0" applyNumberFormat="1" applyFont="1" applyProtection="1">
      <protection locked="0"/>
    </xf>
    <xf numFmtId="0" fontId="23" fillId="0" borderId="11" xfId="0" applyFont="1" applyBorder="1" applyAlignment="1">
      <alignment horizontal="center"/>
    </xf>
    <xf numFmtId="0" fontId="23" fillId="0" borderId="30" xfId="0" applyFont="1" applyBorder="1" applyAlignment="1">
      <alignment horizontal="center" vertical="center"/>
    </xf>
    <xf numFmtId="0" fontId="7" fillId="0" borderId="28" xfId="0" applyFont="1" applyBorder="1" applyAlignment="1">
      <alignment horizontal="center" vertical="center"/>
    </xf>
    <xf numFmtId="0" fontId="23" fillId="0" borderId="61" xfId="0" applyFont="1" applyBorder="1" applyAlignment="1">
      <alignment horizontal="center" vertical="center"/>
    </xf>
    <xf numFmtId="0" fontId="22" fillId="0" borderId="64" xfId="0" applyFont="1" applyBorder="1" applyAlignment="1">
      <alignment horizontal="center" vertical="center"/>
    </xf>
    <xf numFmtId="3" fontId="8" fillId="0" borderId="64" xfId="0" applyNumberFormat="1" applyFont="1" applyBorder="1" applyProtection="1">
      <protection locked="0"/>
    </xf>
    <xf numFmtId="49" fontId="7" fillId="24" borderId="29" xfId="0" applyNumberFormat="1" applyFont="1" applyFill="1" applyBorder="1" applyAlignment="1">
      <alignment horizontal="left" vertical="center"/>
    </xf>
    <xf numFmtId="0" fontId="23" fillId="24" borderId="11" xfId="0" applyFont="1" applyFill="1" applyBorder="1" applyAlignment="1">
      <alignment horizontal="left" vertical="center"/>
    </xf>
    <xf numFmtId="0" fontId="22" fillId="24" borderId="23" xfId="0" applyFont="1" applyFill="1" applyBorder="1" applyAlignment="1">
      <alignment horizontal="center" vertical="center"/>
    </xf>
    <xf numFmtId="0" fontId="7" fillId="0" borderId="0" xfId="0" applyFont="1" applyAlignment="1">
      <alignment vertical="center"/>
    </xf>
    <xf numFmtId="49" fontId="7" fillId="24" borderId="14" xfId="0" applyNumberFormat="1" applyFont="1" applyFill="1" applyBorder="1" applyAlignment="1">
      <alignment vertical="center"/>
    </xf>
    <xf numFmtId="49" fontId="7" fillId="0" borderId="29" xfId="0" applyNumberFormat="1" applyFont="1" applyBorder="1" applyAlignment="1">
      <alignment horizontal="left" vertical="center"/>
    </xf>
    <xf numFmtId="0" fontId="22" fillId="0" borderId="26" xfId="0" applyFont="1" applyBorder="1" applyAlignment="1">
      <alignment horizontal="center" vertical="center"/>
    </xf>
    <xf numFmtId="0" fontId="22" fillId="0" borderId="23" xfId="0" applyFont="1" applyBorder="1" applyAlignment="1">
      <alignment horizontal="center" vertical="center"/>
    </xf>
    <xf numFmtId="0" fontId="22" fillId="0" borderId="11" xfId="0" applyFont="1" applyBorder="1" applyAlignment="1">
      <alignment horizontal="center" vertical="center"/>
    </xf>
    <xf numFmtId="3" fontId="22" fillId="0" borderId="25" xfId="0" applyNumberFormat="1" applyFont="1" applyBorder="1" applyAlignment="1" applyProtection="1">
      <alignment horizontal="right" vertical="center"/>
      <protection locked="0"/>
    </xf>
    <xf numFmtId="49" fontId="7" fillId="0" borderId="30" xfId="0" applyNumberFormat="1" applyFont="1" applyBorder="1" applyAlignment="1">
      <alignment horizontal="left" vertical="center"/>
    </xf>
    <xf numFmtId="49" fontId="7" fillId="24" borderId="32" xfId="0" applyNumberFormat="1" applyFont="1" applyFill="1" applyBorder="1" applyAlignment="1">
      <alignment horizontal="left" vertical="center"/>
    </xf>
    <xf numFmtId="0" fontId="23" fillId="24" borderId="26" xfId="0" applyFont="1" applyFill="1" applyBorder="1" applyAlignment="1">
      <alignment horizontal="left" vertical="center"/>
    </xf>
    <xf numFmtId="0" fontId="22" fillId="24" borderId="26" xfId="0" applyFont="1" applyFill="1" applyBorder="1" applyAlignment="1">
      <alignment horizontal="center" vertical="center"/>
    </xf>
    <xf numFmtId="49" fontId="7" fillId="24" borderId="44" xfId="0" applyNumberFormat="1" applyFont="1" applyFill="1" applyBorder="1" applyAlignment="1">
      <alignment vertical="center"/>
    </xf>
    <xf numFmtId="0" fontId="23" fillId="24" borderId="23" xfId="0" applyFont="1" applyFill="1" applyBorder="1" applyAlignment="1">
      <alignment horizontal="left" vertical="center"/>
    </xf>
    <xf numFmtId="49" fontId="7" fillId="24" borderId="67" xfId="0" applyNumberFormat="1" applyFont="1" applyFill="1" applyBorder="1" applyAlignment="1">
      <alignment vertical="center"/>
    </xf>
    <xf numFmtId="49" fontId="7" fillId="24" borderId="33" xfId="0" applyNumberFormat="1" applyFont="1" applyFill="1" applyBorder="1" applyAlignment="1">
      <alignment horizontal="left" vertical="center"/>
    </xf>
    <xf numFmtId="0" fontId="23" fillId="0" borderId="18" xfId="0" quotePrefix="1" applyFont="1" applyBorder="1" applyAlignment="1">
      <alignment horizontal="left" vertical="center" indent="2"/>
    </xf>
    <xf numFmtId="3" fontId="7" fillId="0" borderId="0" xfId="0" applyNumberFormat="1" applyFont="1" applyAlignment="1">
      <alignment vertical="center"/>
    </xf>
    <xf numFmtId="49" fontId="7" fillId="24" borderId="31" xfId="0" applyNumberFormat="1" applyFont="1" applyFill="1" applyBorder="1" applyAlignment="1">
      <alignment horizontal="left" vertical="center"/>
    </xf>
    <xf numFmtId="0" fontId="22" fillId="24" borderId="18" xfId="0" applyFont="1" applyFill="1" applyBorder="1" applyAlignment="1">
      <alignment horizontal="center" vertical="center"/>
    </xf>
    <xf numFmtId="49" fontId="7" fillId="0" borderId="31" xfId="0" applyNumberFormat="1" applyFont="1" applyBorder="1" applyAlignment="1">
      <alignment horizontal="left" vertical="center"/>
    </xf>
    <xf numFmtId="0" fontId="23" fillId="0" borderId="26" xfId="0" applyFont="1" applyBorder="1" applyAlignment="1">
      <alignment horizontal="left" vertical="center" indent="1"/>
    </xf>
    <xf numFmtId="0" fontId="22" fillId="0" borderId="52" xfId="0" applyFont="1" applyBorder="1" applyAlignment="1">
      <alignment horizontal="center" vertical="center"/>
    </xf>
    <xf numFmtId="0" fontId="23" fillId="24" borderId="18" xfId="0" applyFont="1" applyFill="1" applyBorder="1" applyAlignment="1">
      <alignment horizontal="left" vertical="center"/>
    </xf>
    <xf numFmtId="49" fontId="7" fillId="24" borderId="13" xfId="0" applyNumberFormat="1" applyFont="1" applyFill="1" applyBorder="1" applyAlignment="1">
      <alignment vertical="center"/>
    </xf>
    <xf numFmtId="0" fontId="16" fillId="0" borderId="0" xfId="0" applyFont="1" applyProtection="1">
      <protection locked="0"/>
    </xf>
    <xf numFmtId="0" fontId="76" fillId="0" borderId="0" xfId="0" applyFont="1" applyAlignment="1" applyProtection="1">
      <alignment horizontal="center" vertical="center"/>
      <protection locked="0"/>
    </xf>
    <xf numFmtId="3" fontId="22" fillId="24" borderId="0" xfId="0" applyNumberFormat="1" applyFont="1" applyFill="1" applyAlignment="1" applyProtection="1">
      <alignment horizontal="right" vertical="center"/>
      <protection locked="0"/>
    </xf>
    <xf numFmtId="3" fontId="22" fillId="0" borderId="0" xfId="0" applyNumberFormat="1" applyFont="1" applyAlignment="1" applyProtection="1">
      <alignment horizontal="right" vertical="center"/>
      <protection locked="0"/>
    </xf>
    <xf numFmtId="3" fontId="22" fillId="24" borderId="25" xfId="0" applyNumberFormat="1" applyFont="1" applyFill="1" applyBorder="1" applyAlignment="1" applyProtection="1">
      <alignment horizontal="right" vertical="center"/>
      <protection locked="0"/>
    </xf>
    <xf numFmtId="0" fontId="7" fillId="0" borderId="15" xfId="0" applyFont="1" applyBorder="1" applyAlignment="1">
      <alignment horizontal="center"/>
    </xf>
    <xf numFmtId="0" fontId="23" fillId="0" borderId="0" xfId="0" applyFont="1" applyAlignment="1">
      <alignment horizontal="left" vertical="center"/>
    </xf>
    <xf numFmtId="0" fontId="19" fillId="0" borderId="0" xfId="0" applyFont="1" applyAlignment="1">
      <alignment horizontal="center" vertical="center"/>
    </xf>
    <xf numFmtId="0" fontId="28" fillId="0" borderId="0" xfId="0" applyFont="1" applyAlignment="1">
      <alignment horizontal="center" vertical="center"/>
    </xf>
    <xf numFmtId="0" fontId="10" fillId="0" borderId="0" xfId="0" applyFont="1" applyAlignment="1">
      <alignment vertical="center"/>
    </xf>
    <xf numFmtId="0" fontId="21" fillId="0" borderId="0" xfId="0" applyFont="1" applyAlignment="1">
      <alignment vertical="center"/>
    </xf>
    <xf numFmtId="0" fontId="7" fillId="0" borderId="55" xfId="0" applyFont="1" applyBorder="1" applyAlignment="1">
      <alignment vertical="center"/>
    </xf>
    <xf numFmtId="0" fontId="34" fillId="0" borderId="55" xfId="0" applyFont="1" applyBorder="1" applyAlignment="1">
      <alignment horizontal="left" vertical="center"/>
    </xf>
    <xf numFmtId="0" fontId="8" fillId="0" borderId="55" xfId="0" applyFont="1" applyBorder="1"/>
    <xf numFmtId="0" fontId="23" fillId="0" borderId="14" xfId="0" applyFont="1" applyBorder="1" applyAlignment="1">
      <alignment horizontal="center" vertical="center"/>
    </xf>
    <xf numFmtId="0" fontId="23" fillId="0" borderId="56" xfId="0" applyFont="1" applyBorder="1" applyAlignment="1">
      <alignment horizontal="center" vertical="center"/>
    </xf>
    <xf numFmtId="0" fontId="23" fillId="0" borderId="18" xfId="0" applyFont="1" applyBorder="1" applyAlignment="1">
      <alignment horizontal="center" vertical="center"/>
    </xf>
    <xf numFmtId="0" fontId="23" fillId="0" borderId="42" xfId="0" applyFont="1" applyBorder="1" applyAlignment="1">
      <alignment horizontal="center" vertical="center"/>
    </xf>
    <xf numFmtId="0" fontId="23" fillId="0" borderId="14" xfId="0" applyFont="1" applyBorder="1" applyAlignment="1">
      <alignment horizontal="left" vertical="center"/>
    </xf>
    <xf numFmtId="0" fontId="23" fillId="0" borderId="12" xfId="0" applyFont="1" applyBorder="1" applyAlignment="1">
      <alignment horizontal="left" vertical="center"/>
    </xf>
    <xf numFmtId="0" fontId="23" fillId="0" borderId="12" xfId="0" applyFont="1" applyBorder="1" applyAlignment="1">
      <alignment horizontal="left" vertical="center" indent="1"/>
    </xf>
    <xf numFmtId="0" fontId="23" fillId="0" borderId="78" xfId="0" applyFont="1" applyBorder="1" applyAlignment="1">
      <alignment horizontal="left" vertical="center"/>
    </xf>
    <xf numFmtId="0" fontId="23" fillId="0" borderId="13" xfId="0" applyFont="1" applyBorder="1" applyAlignment="1">
      <alignment horizontal="left" vertical="center" indent="2"/>
    </xf>
    <xf numFmtId="0" fontId="23" fillId="0" borderId="44" xfId="0" applyFont="1" applyBorder="1" applyAlignment="1">
      <alignment vertical="center"/>
    </xf>
    <xf numFmtId="0" fontId="23" fillId="0" borderId="13" xfId="0" applyFont="1" applyBorder="1" applyAlignment="1">
      <alignment vertical="center"/>
    </xf>
    <xf numFmtId="0" fontId="23" fillId="0" borderId="12" xfId="0" applyFont="1" applyBorder="1" applyAlignment="1">
      <alignment vertical="center"/>
    </xf>
    <xf numFmtId="0" fontId="23" fillId="0" borderId="26" xfId="0" applyFont="1" applyBorder="1" applyAlignment="1">
      <alignment vertical="center"/>
    </xf>
    <xf numFmtId="0" fontId="23" fillId="0" borderId="13" xfId="0" applyFont="1" applyBorder="1" applyAlignment="1">
      <alignment horizontal="left" vertical="center"/>
    </xf>
    <xf numFmtId="0" fontId="23" fillId="0" borderId="44" xfId="0" applyFont="1" applyBorder="1" applyAlignment="1">
      <alignment horizontal="left" vertical="center"/>
    </xf>
    <xf numFmtId="0" fontId="23" fillId="0" borderId="14" xfId="0" applyFont="1" applyBorder="1" applyAlignment="1">
      <alignment horizontal="left" vertical="top"/>
    </xf>
    <xf numFmtId="0" fontId="23" fillId="0" borderId="12" xfId="0" applyFont="1" applyBorder="1" applyAlignment="1">
      <alignment horizontal="left" vertical="top"/>
    </xf>
    <xf numFmtId="0" fontId="23" fillId="0" borderId="17" xfId="0" applyFont="1" applyBorder="1" applyAlignment="1">
      <alignment horizontal="left" vertical="center"/>
    </xf>
    <xf numFmtId="0" fontId="23" fillId="0" borderId="36" xfId="0" quotePrefix="1" applyFont="1" applyBorder="1" applyAlignment="1">
      <alignment horizontal="left" vertical="center" indent="1"/>
    </xf>
    <xf numFmtId="0" fontId="22" fillId="0" borderId="15" xfId="0" applyFont="1" applyBorder="1"/>
    <xf numFmtId="0" fontId="100" fillId="24" borderId="20" xfId="39" applyFont="1" applyFill="1" applyBorder="1" applyAlignment="1">
      <alignment vertical="center"/>
    </xf>
    <xf numFmtId="0" fontId="17" fillId="24" borderId="20" xfId="39" applyFont="1" applyFill="1" applyBorder="1" applyAlignment="1">
      <alignment vertical="center"/>
    </xf>
    <xf numFmtId="0" fontId="8" fillId="0" borderId="20" xfId="39" applyFont="1" applyBorder="1" applyAlignment="1" applyProtection="1">
      <alignment vertical="center"/>
      <protection locked="0"/>
    </xf>
    <xf numFmtId="0" fontId="8" fillId="0" borderId="18" xfId="39" applyFont="1" applyBorder="1" applyAlignment="1" applyProtection="1">
      <alignment vertical="center"/>
      <protection locked="0"/>
    </xf>
    <xf numFmtId="0" fontId="100" fillId="24" borderId="11" xfId="39" applyFont="1" applyFill="1" applyBorder="1" applyAlignment="1">
      <alignment vertical="center" wrapText="1"/>
    </xf>
    <xf numFmtId="0" fontId="8" fillId="0" borderId="11" xfId="39" applyFont="1" applyBorder="1" applyAlignment="1" applyProtection="1">
      <alignment horizontal="left" vertical="center"/>
      <protection locked="0"/>
    </xf>
    <xf numFmtId="0" fontId="8" fillId="0" borderId="18" xfId="39" applyFont="1" applyBorder="1" applyAlignment="1" applyProtection="1">
      <alignment horizontal="left" vertical="center"/>
      <protection locked="0"/>
    </xf>
    <xf numFmtId="0" fontId="12" fillId="0" borderId="11" xfId="43" applyFont="1" applyBorder="1" applyAlignment="1">
      <alignment horizontal="left" vertical="center"/>
    </xf>
    <xf numFmtId="0" fontId="7" fillId="0" borderId="11" xfId="39" applyFont="1" applyBorder="1" applyAlignment="1" applyProtection="1">
      <alignment horizontal="left" vertical="center"/>
      <protection locked="0"/>
    </xf>
    <xf numFmtId="0" fontId="7" fillId="0" borderId="19" xfId="39" applyFont="1" applyBorder="1" applyAlignment="1" applyProtection="1">
      <alignment horizontal="left" vertical="center"/>
      <protection locked="0"/>
    </xf>
    <xf numFmtId="0" fontId="23" fillId="0" borderId="54" xfId="39" applyFont="1" applyBorder="1" applyAlignment="1">
      <alignment vertical="center"/>
    </xf>
    <xf numFmtId="0" fontId="23" fillId="0" borderId="54" xfId="39" applyFont="1" applyBorder="1" applyAlignment="1">
      <alignment horizontal="left" vertical="center"/>
    </xf>
    <xf numFmtId="0" fontId="19" fillId="0" borderId="0" xfId="39" applyFont="1" applyAlignment="1">
      <alignment horizontal="center" vertical="center"/>
    </xf>
    <xf numFmtId="0" fontId="23" fillId="0" borderId="26" xfId="43" applyFont="1" applyBorder="1" applyAlignment="1">
      <alignment horizontal="left" vertical="center"/>
    </xf>
    <xf numFmtId="0" fontId="22" fillId="0" borderId="18" xfId="39" applyFont="1" applyBorder="1" applyAlignment="1">
      <alignment vertical="center"/>
    </xf>
    <xf numFmtId="0" fontId="22" fillId="0" borderId="47" xfId="39" applyFont="1" applyBorder="1" applyAlignment="1" applyProtection="1">
      <alignment vertical="center"/>
      <protection locked="0"/>
    </xf>
    <xf numFmtId="0" fontId="19" fillId="0" borderId="0" xfId="39" applyFont="1" applyAlignment="1">
      <alignment horizontal="center"/>
    </xf>
    <xf numFmtId="0" fontId="19" fillId="0" borderId="0" xfId="39" applyFont="1"/>
    <xf numFmtId="0" fontId="19" fillId="0" borderId="25" xfId="39" applyFont="1" applyBorder="1"/>
    <xf numFmtId="0" fontId="23" fillId="0" borderId="26" xfId="43" applyFont="1" applyBorder="1" applyAlignment="1" applyProtection="1">
      <alignment horizontal="left" vertical="center"/>
      <protection locked="0"/>
    </xf>
    <xf numFmtId="0" fontId="22" fillId="0" borderId="50" xfId="39" applyFont="1" applyBorder="1" applyAlignment="1" applyProtection="1">
      <alignment horizontal="center" vertical="center"/>
      <protection locked="0"/>
    </xf>
    <xf numFmtId="0" fontId="22" fillId="0" borderId="49" xfId="39" applyFont="1" applyBorder="1" applyAlignment="1" applyProtection="1">
      <alignment horizontal="center" vertical="center"/>
      <protection locked="0"/>
    </xf>
    <xf numFmtId="0" fontId="28" fillId="0" borderId="0" xfId="43" applyFont="1" applyAlignment="1">
      <alignment horizontal="center" vertical="center"/>
    </xf>
    <xf numFmtId="0" fontId="23" fillId="0" borderId="28" xfId="39" applyFont="1" applyBorder="1" applyAlignment="1">
      <alignment vertical="center"/>
    </xf>
    <xf numFmtId="0" fontId="22" fillId="0" borderId="22" xfId="39" applyFont="1" applyBorder="1" applyAlignment="1" applyProtection="1">
      <alignment horizontal="center" vertical="center"/>
      <protection locked="0"/>
    </xf>
    <xf numFmtId="0" fontId="23" fillId="0" borderId="47" xfId="39" applyFont="1" applyBorder="1" applyAlignment="1">
      <alignment horizontal="left" vertical="center"/>
    </xf>
    <xf numFmtId="0" fontId="18" fillId="0" borderId="0" xfId="43" applyFont="1" applyAlignment="1">
      <alignment horizontal="center" vertical="center"/>
    </xf>
    <xf numFmtId="0" fontId="23" fillId="0" borderId="47" xfId="43" applyFont="1" applyBorder="1" applyAlignment="1">
      <alignment horizontal="left" vertical="center"/>
    </xf>
    <xf numFmtId="0" fontId="7" fillId="0" borderId="22" xfId="43" applyFont="1" applyBorder="1" applyAlignment="1">
      <alignment horizontal="centerContinuous"/>
    </xf>
    <xf numFmtId="0" fontId="103" fillId="0" borderId="22" xfId="43" applyFont="1" applyBorder="1" applyAlignment="1">
      <alignment horizontal="left"/>
    </xf>
    <xf numFmtId="0" fontId="8" fillId="0" borderId="22" xfId="43" applyFont="1" applyBorder="1" applyAlignment="1">
      <alignment horizontal="left"/>
    </xf>
    <xf numFmtId="0" fontId="8" fillId="0" borderId="79" xfId="43" applyFont="1" applyBorder="1"/>
    <xf numFmtId="0" fontId="12" fillId="0" borderId="47" xfId="39" applyFont="1" applyBorder="1" applyProtection="1">
      <protection locked="0"/>
    </xf>
    <xf numFmtId="0" fontId="12" fillId="0" borderId="26" xfId="39" applyFont="1" applyBorder="1" applyProtection="1">
      <protection locked="0"/>
    </xf>
    <xf numFmtId="0" fontId="12" fillId="0" borderId="45" xfId="39" applyFont="1" applyBorder="1" applyProtection="1">
      <protection locked="0"/>
    </xf>
    <xf numFmtId="0" fontId="12" fillId="0" borderId="18" xfId="39" applyFont="1" applyBorder="1" applyProtection="1">
      <protection locked="0"/>
    </xf>
    <xf numFmtId="0" fontId="12" fillId="0" borderId="50" xfId="39" applyFont="1" applyBorder="1" applyProtection="1">
      <protection locked="0"/>
    </xf>
    <xf numFmtId="0" fontId="12" fillId="0" borderId="49" xfId="39" applyFont="1" applyBorder="1" applyProtection="1">
      <protection locked="0"/>
    </xf>
    <xf numFmtId="0" fontId="10" fillId="0" borderId="47" xfId="39" applyFont="1" applyBorder="1" applyAlignment="1" applyProtection="1">
      <alignment horizontal="left" vertical="center"/>
      <protection locked="0"/>
    </xf>
    <xf numFmtId="0" fontId="10" fillId="0" borderId="0" xfId="43" applyFont="1" applyAlignment="1" applyProtection="1">
      <alignment horizontal="left"/>
      <protection locked="0"/>
    </xf>
    <xf numFmtId="0" fontId="10" fillId="0" borderId="0" xfId="43" applyFont="1" applyProtection="1">
      <protection locked="0"/>
    </xf>
    <xf numFmtId="0" fontId="10" fillId="0" borderId="16" xfId="43" applyFont="1" applyBorder="1" applyAlignment="1">
      <alignment horizontal="left"/>
    </xf>
    <xf numFmtId="0" fontId="10" fillId="0" borderId="15" xfId="43" applyFont="1" applyBorder="1" applyAlignment="1">
      <alignment horizontal="left"/>
    </xf>
    <xf numFmtId="0" fontId="12" fillId="0" borderId="15" xfId="43" applyFont="1" applyBorder="1"/>
    <xf numFmtId="0" fontId="18" fillId="0" borderId="0" xfId="43" applyFont="1" applyProtection="1">
      <protection locked="0"/>
    </xf>
    <xf numFmtId="0" fontId="10" fillId="0" borderId="14" xfId="43" applyFont="1" applyBorder="1" applyAlignment="1">
      <alignment horizontal="center"/>
    </xf>
    <xf numFmtId="0" fontId="12" fillId="0" borderId="0" xfId="43" applyFont="1"/>
    <xf numFmtId="0" fontId="10" fillId="0" borderId="0" xfId="43" applyFont="1" applyAlignment="1">
      <alignment horizontal="left"/>
    </xf>
    <xf numFmtId="0" fontId="12" fillId="0" borderId="0" xfId="43" quotePrefix="1" applyFont="1" applyProtection="1">
      <protection locked="0"/>
    </xf>
    <xf numFmtId="0" fontId="34" fillId="0" borderId="0" xfId="0" applyFont="1" applyAlignment="1" applyProtection="1">
      <alignment horizontal="right" vertical="center"/>
      <protection locked="0"/>
    </xf>
    <xf numFmtId="0" fontId="10" fillId="0" borderId="0" xfId="43" applyFont="1" applyAlignment="1" applyProtection="1">
      <alignment horizontal="left" vertical="center"/>
      <protection locked="0"/>
    </xf>
    <xf numFmtId="0" fontId="12" fillId="0" borderId="0" xfId="43" applyFont="1" applyAlignment="1">
      <alignment vertical="center"/>
    </xf>
    <xf numFmtId="0" fontId="10" fillId="0" borderId="0" xfId="43" applyFont="1" applyAlignment="1">
      <alignment horizontal="left" vertical="center"/>
    </xf>
    <xf numFmtId="0" fontId="104" fillId="0" borderId="0" xfId="43" applyFont="1" applyAlignment="1">
      <alignment vertical="center"/>
    </xf>
    <xf numFmtId="0" fontId="10" fillId="0" borderId="55" xfId="43" applyFont="1" applyBorder="1" applyAlignment="1">
      <alignment vertical="center"/>
    </xf>
    <xf numFmtId="0" fontId="10" fillId="0" borderId="0" xfId="43" applyFont="1" applyAlignment="1">
      <alignment horizontal="centerContinuous"/>
    </xf>
    <xf numFmtId="0" fontId="12" fillId="0" borderId="22" xfId="43" applyFont="1" applyBorder="1"/>
    <xf numFmtId="0" fontId="105" fillId="0" borderId="0" xfId="43" applyFont="1" applyAlignment="1">
      <alignment horizontal="left"/>
    </xf>
    <xf numFmtId="0" fontId="12" fillId="0" borderId="0" xfId="43" applyFont="1" applyAlignment="1">
      <alignment horizontal="left"/>
    </xf>
    <xf numFmtId="0" fontId="12" fillId="0" borderId="55" xfId="43" applyFont="1" applyBorder="1"/>
    <xf numFmtId="0" fontId="10" fillId="0" borderId="13" xfId="43" applyFont="1" applyBorder="1" applyAlignment="1">
      <alignment horizontal="center" vertical="center"/>
    </xf>
    <xf numFmtId="0" fontId="10" fillId="0" borderId="18" xfId="38" applyFont="1" applyBorder="1" applyAlignment="1">
      <alignment horizontal="center" vertical="center"/>
    </xf>
    <xf numFmtId="0" fontId="10" fillId="0" borderId="26" xfId="43" applyFont="1" applyBorder="1" applyAlignment="1">
      <alignment horizontal="center" vertical="center"/>
    </xf>
    <xf numFmtId="0" fontId="10" fillId="0" borderId="45" xfId="43" applyFont="1" applyBorder="1" applyAlignment="1">
      <alignment horizontal="center" vertical="center"/>
    </xf>
    <xf numFmtId="0" fontId="23" fillId="24" borderId="67" xfId="43" applyFont="1" applyFill="1" applyBorder="1" applyAlignment="1">
      <alignment horizontal="left" vertical="center"/>
    </xf>
    <xf numFmtId="0" fontId="23" fillId="24" borderId="46" xfId="38" applyFont="1" applyFill="1" applyBorder="1" applyAlignment="1">
      <alignment vertical="center"/>
    </xf>
    <xf numFmtId="0" fontId="23" fillId="0" borderId="12" xfId="43" applyFont="1" applyBorder="1" applyAlignment="1">
      <alignment horizontal="left" vertical="center"/>
    </xf>
    <xf numFmtId="0" fontId="22" fillId="0" borderId="25" xfId="38" applyFont="1" applyBorder="1" applyAlignment="1">
      <alignment horizontal="left" vertical="center" indent="1"/>
    </xf>
    <xf numFmtId="0" fontId="22" fillId="0" borderId="25" xfId="38" applyFont="1" applyBorder="1" applyAlignment="1">
      <alignment horizontal="left" vertical="center" indent="2"/>
    </xf>
    <xf numFmtId="0" fontId="22" fillId="0" borderId="18" xfId="38" applyFont="1" applyBorder="1" applyAlignment="1">
      <alignment horizontal="left" vertical="center" indent="2"/>
    </xf>
    <xf numFmtId="0" fontId="22" fillId="0" borderId="26" xfId="38" applyFont="1" applyBorder="1" applyAlignment="1">
      <alignment horizontal="left" vertical="center" indent="2"/>
    </xf>
    <xf numFmtId="0" fontId="22" fillId="0" borderId="25" xfId="38" applyFont="1" applyBorder="1" applyAlignment="1">
      <alignment horizontal="left" vertical="center" indent="3"/>
    </xf>
    <xf numFmtId="0" fontId="22" fillId="0" borderId="18" xfId="38" applyFont="1" applyBorder="1" applyAlignment="1">
      <alignment horizontal="left" vertical="center" indent="3"/>
    </xf>
    <xf numFmtId="0" fontId="23" fillId="0" borderId="13" xfId="43" applyFont="1" applyBorder="1" applyAlignment="1">
      <alignment horizontal="left" vertical="center"/>
    </xf>
    <xf numFmtId="0" fontId="23" fillId="24" borderId="12" xfId="43" applyFont="1" applyFill="1" applyBorder="1" applyAlignment="1">
      <alignment horizontal="left" vertical="center"/>
    </xf>
    <xf numFmtId="0" fontId="23" fillId="24" borderId="20" xfId="38" applyFont="1" applyFill="1" applyBorder="1" applyAlignment="1">
      <alignment vertical="center"/>
    </xf>
    <xf numFmtId="0" fontId="22" fillId="0" borderId="11" xfId="38" applyFont="1" applyBorder="1" applyAlignment="1">
      <alignment horizontal="left" vertical="center" indent="2"/>
    </xf>
    <xf numFmtId="0" fontId="23" fillId="0" borderId="36" xfId="43" applyFont="1" applyBorder="1" applyAlignment="1">
      <alignment horizontal="left" vertical="center"/>
    </xf>
    <xf numFmtId="0" fontId="22" fillId="0" borderId="19" xfId="38" applyFont="1" applyBorder="1" applyAlignment="1">
      <alignment horizontal="left" vertical="center" indent="2"/>
    </xf>
    <xf numFmtId="0" fontId="12" fillId="27" borderId="0" xfId="38" applyFont="1" applyFill="1" applyAlignment="1">
      <alignment horizontal="left"/>
    </xf>
    <xf numFmtId="0" fontId="12" fillId="27" borderId="0" xfId="43" applyFont="1" applyFill="1"/>
    <xf numFmtId="0" fontId="12" fillId="27" borderId="0" xfId="43" applyFont="1" applyFill="1" applyProtection="1">
      <protection locked="0"/>
    </xf>
    <xf numFmtId="0" fontId="12" fillId="0" borderId="0" xfId="43" applyFont="1" applyAlignment="1" applyProtection="1">
      <alignment horizontal="left"/>
      <protection locked="0"/>
    </xf>
    <xf numFmtId="0" fontId="12" fillId="0" borderId="0" xfId="0" applyFont="1" applyAlignment="1">
      <alignment vertical="center"/>
    </xf>
    <xf numFmtId="0" fontId="51" fillId="0" borderId="0" xfId="0" applyFont="1"/>
    <xf numFmtId="0" fontId="8" fillId="0" borderId="0" xfId="0" quotePrefix="1" applyFont="1"/>
    <xf numFmtId="0" fontId="8" fillId="34" borderId="22" xfId="0" applyFont="1" applyFill="1" applyBorder="1" applyAlignment="1">
      <alignment vertical="center"/>
    </xf>
    <xf numFmtId="0" fontId="12" fillId="0" borderId="15" xfId="0" applyFont="1" applyBorder="1"/>
    <xf numFmtId="0" fontId="12" fillId="0" borderId="41" xfId="0" applyFont="1" applyBorder="1"/>
    <xf numFmtId="0" fontId="12" fillId="0" borderId="55" xfId="0" applyFont="1" applyBorder="1"/>
    <xf numFmtId="0" fontId="12" fillId="0" borderId="79" xfId="0" applyFont="1" applyBorder="1"/>
    <xf numFmtId="0" fontId="10" fillId="0" borderId="12" xfId="0" applyFont="1" applyBorder="1" applyAlignment="1">
      <alignment horizontal="center" vertical="center"/>
    </xf>
    <xf numFmtId="0" fontId="10" fillId="0" borderId="20" xfId="0" applyFont="1" applyBorder="1" applyAlignment="1">
      <alignment horizontal="center" vertical="center"/>
    </xf>
    <xf numFmtId="0" fontId="23" fillId="0" borderId="11" xfId="0" applyFont="1" applyBorder="1" applyAlignment="1">
      <alignment horizontal="left" vertical="center" wrapText="1" indent="2"/>
    </xf>
    <xf numFmtId="0" fontId="12" fillId="0" borderId="0" xfId="0" applyFont="1" applyAlignment="1">
      <alignment vertical="top"/>
    </xf>
    <xf numFmtId="0" fontId="107" fillId="0" borderId="45" xfId="0" applyFont="1" applyBorder="1" applyAlignment="1">
      <alignment horizontal="left" vertical="center" wrapText="1"/>
    </xf>
    <xf numFmtId="0" fontId="29" fillId="0" borderId="0" xfId="0" quotePrefix="1" applyFont="1" applyAlignment="1">
      <alignment horizontal="left" vertical="top" wrapText="1"/>
    </xf>
    <xf numFmtId="0" fontId="8" fillId="0" borderId="0" xfId="0" applyFont="1" applyAlignment="1">
      <alignment vertical="top" wrapText="1"/>
    </xf>
    <xf numFmtId="0" fontId="12" fillId="0" borderId="18" xfId="0" applyFont="1" applyBorder="1"/>
    <xf numFmtId="49" fontId="7" fillId="38" borderId="12" xfId="0" applyNumberFormat="1" applyFont="1" applyFill="1" applyBorder="1" applyAlignment="1">
      <alignment horizontal="left" vertical="center"/>
    </xf>
    <xf numFmtId="0" fontId="8" fillId="38" borderId="26" xfId="0" applyFont="1" applyFill="1" applyBorder="1" applyAlignment="1">
      <alignment horizontal="center" vertical="center"/>
    </xf>
    <xf numFmtId="49" fontId="7" fillId="38" borderId="14" xfId="0" applyNumberFormat="1" applyFont="1" applyFill="1" applyBorder="1" applyAlignment="1">
      <alignment horizontal="left" vertical="center"/>
    </xf>
    <xf numFmtId="49" fontId="7" fillId="38" borderId="29" xfId="0" applyNumberFormat="1" applyFont="1" applyFill="1" applyBorder="1" applyAlignment="1">
      <alignment horizontal="left" vertical="center"/>
    </xf>
    <xf numFmtId="0" fontId="23" fillId="38" borderId="23" xfId="0" applyFont="1" applyFill="1" applyBorder="1" applyAlignment="1">
      <alignment horizontal="left" vertical="center" indent="1"/>
    </xf>
    <xf numFmtId="0" fontId="22" fillId="38" borderId="26" xfId="0" applyFont="1" applyFill="1" applyBorder="1" applyAlignment="1">
      <alignment horizontal="center" vertical="center"/>
    </xf>
    <xf numFmtId="0" fontId="23" fillId="38" borderId="11" xfId="0" applyFont="1" applyFill="1" applyBorder="1" applyAlignment="1">
      <alignment horizontal="left" vertical="center" indent="2"/>
    </xf>
    <xf numFmtId="0" fontId="22" fillId="38" borderId="23" xfId="0" applyFont="1" applyFill="1" applyBorder="1" applyAlignment="1">
      <alignment horizontal="center" vertical="center"/>
    </xf>
    <xf numFmtId="0" fontId="23" fillId="38" borderId="18" xfId="0" applyFont="1" applyFill="1" applyBorder="1" applyAlignment="1">
      <alignment horizontal="left" vertical="center" indent="2"/>
    </xf>
    <xf numFmtId="0" fontId="23" fillId="38" borderId="11" xfId="0" applyFont="1" applyFill="1" applyBorder="1" applyAlignment="1">
      <alignment horizontal="left" vertical="center" indent="1"/>
    </xf>
    <xf numFmtId="0" fontId="22" fillId="38" borderId="11" xfId="0" applyFont="1" applyFill="1" applyBorder="1" applyAlignment="1">
      <alignment horizontal="center" vertical="center"/>
    </xf>
    <xf numFmtId="49" fontId="7" fillId="38" borderId="30" xfId="0" applyNumberFormat="1" applyFont="1" applyFill="1" applyBorder="1" applyAlignment="1">
      <alignment horizontal="left" vertical="center"/>
    </xf>
    <xf numFmtId="49" fontId="7" fillId="38" borderId="33" xfId="0" applyNumberFormat="1" applyFont="1" applyFill="1" applyBorder="1" applyAlignment="1">
      <alignment horizontal="left" vertical="center"/>
    </xf>
    <xf numFmtId="0" fontId="23" fillId="38" borderId="23" xfId="0" applyFont="1" applyFill="1" applyBorder="1" applyAlignment="1">
      <alignment horizontal="left" vertical="center"/>
    </xf>
    <xf numFmtId="0" fontId="23" fillId="38" borderId="11" xfId="0" quotePrefix="1" applyFont="1" applyFill="1" applyBorder="1" applyAlignment="1">
      <alignment horizontal="left" vertical="center" indent="1"/>
    </xf>
    <xf numFmtId="49" fontId="7" fillId="38" borderId="31" xfId="0" applyNumberFormat="1" applyFont="1" applyFill="1" applyBorder="1" applyAlignment="1">
      <alignment horizontal="left" vertical="center"/>
    </xf>
    <xf numFmtId="0" fontId="22" fillId="38" borderId="64" xfId="0" applyFont="1" applyFill="1" applyBorder="1" applyAlignment="1">
      <alignment horizontal="center" vertical="center"/>
    </xf>
    <xf numFmtId="49" fontId="7" fillId="38" borderId="34" xfId="0" applyNumberFormat="1" applyFont="1" applyFill="1" applyBorder="1" applyAlignment="1">
      <alignment horizontal="left" vertical="center"/>
    </xf>
    <xf numFmtId="0" fontId="23" fillId="38" borderId="18" xfId="0" applyFont="1" applyFill="1" applyBorder="1" applyAlignment="1">
      <alignment horizontal="left" vertical="center" indent="1"/>
    </xf>
    <xf numFmtId="0" fontId="22" fillId="38" borderId="18" xfId="0" applyFont="1" applyFill="1" applyBorder="1" applyAlignment="1">
      <alignment horizontal="center" vertical="center"/>
    </xf>
    <xf numFmtId="0" fontId="23" fillId="38" borderId="26" xfId="0" applyFont="1" applyFill="1" applyBorder="1" applyAlignment="1">
      <alignment horizontal="left" vertical="center" indent="1"/>
    </xf>
    <xf numFmtId="0" fontId="7" fillId="38" borderId="14" xfId="0" applyFont="1" applyFill="1" applyBorder="1" applyAlignment="1">
      <alignment horizontal="left" vertical="center"/>
    </xf>
    <xf numFmtId="0" fontId="23" fillId="38" borderId="14" xfId="0" applyFont="1" applyFill="1" applyBorder="1" applyAlignment="1">
      <alignment horizontal="left" vertical="center"/>
    </xf>
    <xf numFmtId="0" fontId="23" fillId="38" borderId="11" xfId="0" applyFont="1" applyFill="1" applyBorder="1" applyAlignment="1">
      <alignment horizontal="left" vertical="center"/>
    </xf>
    <xf numFmtId="49" fontId="7" fillId="0" borderId="87" xfId="0" applyNumberFormat="1" applyFont="1" applyBorder="1" applyAlignment="1">
      <alignment horizontal="left" vertical="center"/>
    </xf>
    <xf numFmtId="0" fontId="23" fillId="0" borderId="26" xfId="0" applyFont="1" applyBorder="1" applyAlignment="1">
      <alignment horizontal="left" vertical="center"/>
    </xf>
    <xf numFmtId="0" fontId="13" fillId="38" borderId="67" xfId="0" applyFont="1" applyFill="1" applyBorder="1" applyAlignment="1" applyProtection="1">
      <alignment horizontal="left" vertical="center"/>
      <protection locked="0"/>
    </xf>
    <xf numFmtId="0" fontId="13" fillId="38" borderId="10" xfId="0" applyFont="1" applyFill="1" applyBorder="1" applyAlignment="1" applyProtection="1">
      <alignment horizontal="left" vertical="center"/>
      <protection locked="0"/>
    </xf>
    <xf numFmtId="0" fontId="13" fillId="38" borderId="21" xfId="0" applyFont="1" applyFill="1" applyBorder="1" applyAlignment="1" applyProtection="1">
      <alignment horizontal="left" vertical="center"/>
      <protection locked="0"/>
    </xf>
    <xf numFmtId="0" fontId="14" fillId="38" borderId="23" xfId="0" applyFont="1" applyFill="1" applyBorder="1" applyAlignment="1" applyProtection="1">
      <alignment horizontal="center" vertical="center"/>
      <protection locked="0"/>
    </xf>
    <xf numFmtId="0" fontId="13" fillId="38" borderId="12" xfId="0" applyFont="1" applyFill="1" applyBorder="1" applyAlignment="1" applyProtection="1">
      <alignment horizontal="left" vertical="center"/>
      <protection locked="0"/>
    </xf>
    <xf numFmtId="0" fontId="36" fillId="0" borderId="11" xfId="38" applyFont="1" applyBorder="1" applyAlignment="1">
      <alignment horizontal="left" vertical="center"/>
    </xf>
    <xf numFmtId="0" fontId="111" fillId="0" borderId="18" xfId="38" applyFont="1" applyBorder="1" applyAlignment="1">
      <alignment horizontal="left" vertical="center"/>
    </xf>
    <xf numFmtId="0" fontId="36" fillId="0" borderId="18" xfId="38" applyFont="1" applyBorder="1" applyAlignment="1">
      <alignment horizontal="left" vertical="center"/>
    </xf>
    <xf numFmtId="0" fontId="36" fillId="24" borderId="23" xfId="38" applyFont="1" applyFill="1" applyBorder="1" applyAlignment="1">
      <alignment horizontal="left" vertical="center" wrapText="1"/>
    </xf>
    <xf numFmtId="0" fontId="10" fillId="0" borderId="11" xfId="43" applyFont="1" applyBorder="1" applyAlignment="1" applyProtection="1">
      <alignment horizontal="center" wrapText="1"/>
      <protection locked="0"/>
    </xf>
    <xf numFmtId="0" fontId="10" fillId="0" borderId="28" xfId="43" applyFont="1" applyBorder="1" applyAlignment="1">
      <alignment horizontal="center" vertical="center" wrapText="1"/>
    </xf>
    <xf numFmtId="0" fontId="36" fillId="24" borderId="26" xfId="38" applyFont="1" applyFill="1" applyBorder="1" applyAlignment="1">
      <alignment vertical="center" wrapText="1"/>
    </xf>
    <xf numFmtId="0" fontId="36" fillId="0" borderId="26" xfId="38" applyFont="1" applyBorder="1" applyAlignment="1">
      <alignment vertical="center" wrapText="1"/>
    </xf>
    <xf numFmtId="0" fontId="36" fillId="0" borderId="26" xfId="38" applyFont="1" applyBorder="1" applyAlignment="1">
      <alignment horizontal="left" vertical="center" wrapText="1"/>
    </xf>
    <xf numFmtId="49" fontId="36" fillId="0" borderId="26" xfId="38" applyNumberFormat="1" applyFont="1" applyBorder="1" applyAlignment="1">
      <alignment vertical="center" wrapText="1"/>
    </xf>
    <xf numFmtId="0" fontId="36" fillId="0" borderId="11" xfId="38" applyFont="1" applyBorder="1" applyAlignment="1">
      <alignment horizontal="left" vertical="center" wrapText="1"/>
    </xf>
    <xf numFmtId="0" fontId="36" fillId="0" borderId="18" xfId="38" applyFont="1" applyBorder="1" applyAlignment="1">
      <alignment horizontal="left" vertical="center" wrapText="1"/>
    </xf>
    <xf numFmtId="0" fontId="36" fillId="24" borderId="11" xfId="38" applyFont="1" applyFill="1" applyBorder="1" applyAlignment="1">
      <alignment horizontal="left" vertical="center" wrapText="1"/>
    </xf>
    <xf numFmtId="0" fontId="36" fillId="0" borderId="19" xfId="38" applyFont="1" applyBorder="1" applyAlignment="1">
      <alignment horizontal="left" vertical="center" wrapText="1"/>
    </xf>
    <xf numFmtId="49" fontId="36" fillId="24" borderId="23" xfId="38" applyNumberFormat="1" applyFont="1" applyFill="1" applyBorder="1" applyAlignment="1">
      <alignment horizontal="left" vertical="center"/>
    </xf>
    <xf numFmtId="49" fontId="7" fillId="38" borderId="14" xfId="0" applyNumberFormat="1" applyFont="1" applyFill="1" applyBorder="1" applyAlignment="1" applyProtection="1">
      <alignment horizontal="left" vertical="center"/>
      <protection locked="0"/>
    </xf>
    <xf numFmtId="0" fontId="7" fillId="38" borderId="11" xfId="0" applyFont="1" applyFill="1" applyBorder="1" applyAlignment="1" applyProtection="1">
      <alignment horizontal="left" vertical="center" indent="2"/>
      <protection locked="0"/>
    </xf>
    <xf numFmtId="0" fontId="7" fillId="38" borderId="11" xfId="0" applyFont="1" applyFill="1" applyBorder="1" applyAlignment="1" applyProtection="1">
      <alignment vertical="center"/>
      <protection locked="0"/>
    </xf>
    <xf numFmtId="0" fontId="8" fillId="38" borderId="11" xfId="0" applyFont="1" applyFill="1" applyBorder="1" applyAlignment="1" applyProtection="1">
      <alignment vertical="center"/>
      <protection locked="0"/>
    </xf>
    <xf numFmtId="0" fontId="7" fillId="38" borderId="11" xfId="0" applyFont="1" applyFill="1" applyBorder="1" applyAlignment="1" applyProtection="1">
      <alignment horizontal="left" vertical="center" indent="1"/>
      <protection locked="0"/>
    </xf>
    <xf numFmtId="0" fontId="23" fillId="38" borderId="70" xfId="0" applyFont="1" applyFill="1" applyBorder="1" applyAlignment="1">
      <alignment vertical="center"/>
    </xf>
    <xf numFmtId="0" fontId="53" fillId="0" borderId="0" xfId="0" applyFont="1"/>
    <xf numFmtId="0" fontId="7" fillId="0" borderId="11" xfId="0" applyFont="1" applyBorder="1" applyAlignment="1">
      <alignment horizontal="left" vertical="center" wrapText="1" indent="2"/>
    </xf>
    <xf numFmtId="0" fontId="13" fillId="0" borderId="0" xfId="0" applyFont="1" applyAlignment="1">
      <alignment vertical="center"/>
    </xf>
    <xf numFmtId="0" fontId="13" fillId="0" borderId="0" xfId="0" applyFont="1" applyAlignment="1" applyProtection="1">
      <alignment vertical="center"/>
      <protection locked="0"/>
    </xf>
    <xf numFmtId="0" fontId="39" fillId="0" borderId="0" xfId="0" applyFont="1" applyAlignment="1">
      <alignment horizontal="center" vertical="center"/>
    </xf>
    <xf numFmtId="0" fontId="38" fillId="0" borderId="0" xfId="0" applyFont="1" applyAlignment="1">
      <alignment vertical="center"/>
    </xf>
    <xf numFmtId="49" fontId="13" fillId="0" borderId="0" xfId="0" applyNumberFormat="1" applyFont="1" applyAlignment="1" applyProtection="1">
      <alignment vertical="center"/>
      <protection locked="0"/>
    </xf>
    <xf numFmtId="0" fontId="129" fillId="0" borderId="0" xfId="0" applyFont="1" applyAlignment="1">
      <alignment vertical="center"/>
    </xf>
    <xf numFmtId="0" fontId="130" fillId="0" borderId="0" xfId="0" applyFont="1"/>
    <xf numFmtId="0" fontId="31" fillId="0" borderId="0" xfId="0" applyFont="1" applyAlignment="1">
      <alignment horizontal="center"/>
    </xf>
    <xf numFmtId="0" fontId="7" fillId="24" borderId="11" xfId="0" applyFont="1" applyFill="1" applyBorder="1" applyAlignment="1" applyProtection="1">
      <alignment horizontal="left" vertical="center" indent="3"/>
      <protection locked="0"/>
    </xf>
    <xf numFmtId="0" fontId="8" fillId="24" borderId="18" xfId="0" quotePrefix="1" applyFont="1" applyFill="1" applyBorder="1" applyAlignment="1" applyProtection="1">
      <alignment horizontal="right" vertical="center"/>
      <protection locked="0"/>
    </xf>
    <xf numFmtId="0" fontId="8" fillId="24" borderId="18" xfId="0" applyFont="1" applyFill="1" applyBorder="1" applyAlignment="1" applyProtection="1">
      <alignment horizontal="right" vertical="center"/>
      <protection locked="0"/>
    </xf>
    <xf numFmtId="0" fontId="8" fillId="38" borderId="18" xfId="0" applyFont="1" applyFill="1" applyBorder="1" applyAlignment="1" applyProtection="1">
      <alignment horizontal="right" vertical="center"/>
      <protection locked="0"/>
    </xf>
    <xf numFmtId="0" fontId="8" fillId="0" borderId="18" xfId="0" applyFont="1" applyBorder="1" applyAlignment="1" applyProtection="1">
      <alignment horizontal="right" vertical="center"/>
      <protection locked="0"/>
    </xf>
    <xf numFmtId="0" fontId="8" fillId="24" borderId="26" xfId="0" applyFont="1" applyFill="1" applyBorder="1" applyAlignment="1" applyProtection="1">
      <alignment horizontal="right" vertical="center"/>
      <protection locked="0"/>
    </xf>
    <xf numFmtId="0" fontId="8" fillId="24" borderId="28" xfId="0" applyFont="1" applyFill="1" applyBorder="1" applyAlignment="1" applyProtection="1">
      <alignment horizontal="right" vertical="center"/>
      <protection locked="0"/>
    </xf>
    <xf numFmtId="0" fontId="8" fillId="0" borderId="28" xfId="0" applyFont="1" applyBorder="1" applyAlignment="1" applyProtection="1">
      <alignment horizontal="right" vertical="center"/>
      <protection locked="0"/>
    </xf>
    <xf numFmtId="0" fontId="22" fillId="24" borderId="11" xfId="0" applyFont="1" applyFill="1" applyBorder="1" applyAlignment="1" applyProtection="1">
      <alignment horizontal="right" vertical="center"/>
      <protection locked="0"/>
    </xf>
    <xf numFmtId="0" fontId="22" fillId="24" borderId="89" xfId="0" applyFont="1" applyFill="1" applyBorder="1" applyAlignment="1" applyProtection="1">
      <alignment horizontal="right" vertical="center"/>
      <protection locked="0"/>
    </xf>
    <xf numFmtId="0" fontId="22" fillId="38" borderId="26" xfId="0" applyFont="1" applyFill="1" applyBorder="1" applyAlignment="1" applyProtection="1">
      <alignment horizontal="right" vertical="center"/>
      <protection locked="0"/>
    </xf>
    <xf numFmtId="0" fontId="22" fillId="38" borderId="61" xfId="0" applyFont="1" applyFill="1" applyBorder="1" applyAlignment="1" applyProtection="1">
      <alignment horizontal="right" vertical="center"/>
      <protection locked="0"/>
    </xf>
    <xf numFmtId="0" fontId="22" fillId="38" borderId="18" xfId="0" applyFont="1" applyFill="1" applyBorder="1" applyAlignment="1" applyProtection="1">
      <alignment horizontal="right" vertical="center"/>
      <protection locked="0"/>
    </xf>
    <xf numFmtId="0" fontId="22" fillId="38" borderId="25" xfId="0" applyFont="1" applyFill="1" applyBorder="1" applyAlignment="1" applyProtection="1">
      <alignment horizontal="right" vertical="center"/>
      <protection locked="0"/>
    </xf>
    <xf numFmtId="0" fontId="22" fillId="38" borderId="93" xfId="0" applyFont="1" applyFill="1" applyBorder="1" applyAlignment="1" applyProtection="1">
      <alignment horizontal="right" vertical="center"/>
      <protection locked="0"/>
    </xf>
    <xf numFmtId="0" fontId="22" fillId="24" borderId="26" xfId="0" applyFont="1" applyFill="1" applyBorder="1" applyAlignment="1" applyProtection="1">
      <alignment horizontal="right" vertical="center"/>
      <protection locked="0"/>
    </xf>
    <xf numFmtId="0" fontId="22" fillId="24" borderId="61" xfId="0" applyFont="1" applyFill="1" applyBorder="1" applyAlignment="1" applyProtection="1">
      <alignment horizontal="right" vertical="center"/>
      <protection locked="0"/>
    </xf>
    <xf numFmtId="0" fontId="22" fillId="0" borderId="26" xfId="0" applyFont="1" applyBorder="1" applyAlignment="1" applyProtection="1">
      <alignment horizontal="right" vertical="center"/>
      <protection locked="0"/>
    </xf>
    <xf numFmtId="0" fontId="22" fillId="0" borderId="61" xfId="0" applyFont="1" applyBorder="1" applyAlignment="1" applyProtection="1">
      <alignment horizontal="right" vertical="center"/>
      <protection locked="0"/>
    </xf>
    <xf numFmtId="0" fontId="22" fillId="24" borderId="18" xfId="0" applyFont="1" applyFill="1" applyBorder="1" applyAlignment="1" applyProtection="1">
      <alignment horizontal="right" vertical="center"/>
      <protection locked="0"/>
    </xf>
    <xf numFmtId="0" fontId="22" fillId="24" borderId="88" xfId="0" applyFont="1" applyFill="1" applyBorder="1" applyAlignment="1" applyProtection="1">
      <alignment horizontal="right" vertical="center"/>
      <protection locked="0"/>
    </xf>
    <xf numFmtId="0" fontId="22" fillId="38" borderId="88" xfId="0" applyFont="1" applyFill="1" applyBorder="1" applyAlignment="1" applyProtection="1">
      <alignment horizontal="right" vertical="center"/>
      <protection locked="0"/>
    </xf>
    <xf numFmtId="0" fontId="22" fillId="0" borderId="18" xfId="0" applyFont="1" applyBorder="1" applyAlignment="1" applyProtection="1">
      <alignment horizontal="right" vertical="center"/>
      <protection locked="0"/>
    </xf>
    <xf numFmtId="0" fontId="22" fillId="0" borderId="88" xfId="0" applyFont="1" applyBorder="1" applyAlignment="1" applyProtection="1">
      <alignment horizontal="right" vertical="center"/>
      <protection locked="0"/>
    </xf>
    <xf numFmtId="0" fontId="22" fillId="0" borderId="89" xfId="0" applyFont="1" applyBorder="1" applyAlignment="1" applyProtection="1">
      <alignment horizontal="right" vertical="center"/>
      <protection locked="0"/>
    </xf>
    <xf numFmtId="0" fontId="22" fillId="0" borderId="47" xfId="0" applyFont="1" applyBorder="1" applyAlignment="1" applyProtection="1">
      <alignment vertical="center"/>
      <protection locked="0"/>
    </xf>
    <xf numFmtId="0" fontId="22" fillId="0" borderId="26" xfId="0" applyFont="1" applyBorder="1" applyAlignment="1" applyProtection="1">
      <alignment vertical="center"/>
      <protection locked="0"/>
    </xf>
    <xf numFmtId="0" fontId="22" fillId="0" borderId="28"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22" fillId="0" borderId="71" xfId="0" applyFont="1" applyBorder="1" applyAlignment="1" applyProtection="1">
      <alignment vertical="center"/>
      <protection locked="0"/>
    </xf>
    <xf numFmtId="0" fontId="8" fillId="24" borderId="45" xfId="0" applyFont="1" applyFill="1" applyBorder="1" applyAlignment="1" applyProtection="1">
      <alignment horizontal="right" vertical="center"/>
      <protection locked="0"/>
    </xf>
    <xf numFmtId="0" fontId="8" fillId="38" borderId="42" xfId="0" applyFont="1" applyFill="1" applyBorder="1" applyAlignment="1" applyProtection="1">
      <alignment horizontal="right" vertical="center"/>
      <protection locked="0"/>
    </xf>
    <xf numFmtId="0" fontId="8" fillId="0" borderId="45" xfId="0" applyFont="1" applyBorder="1" applyAlignment="1" applyProtection="1">
      <alignment horizontal="right" vertical="center"/>
      <protection locked="0"/>
    </xf>
    <xf numFmtId="0" fontId="8" fillId="38" borderId="45" xfId="0" applyFont="1" applyFill="1" applyBorder="1" applyAlignment="1" applyProtection="1">
      <alignment horizontal="right" vertical="center"/>
      <protection locked="0"/>
    </xf>
    <xf numFmtId="0" fontId="8" fillId="0" borderId="69" xfId="0" applyFont="1" applyBorder="1" applyAlignment="1" applyProtection="1">
      <alignment horizontal="right" vertical="center"/>
      <protection locked="0"/>
    </xf>
    <xf numFmtId="0" fontId="2" fillId="0" borderId="0" xfId="92" applyAlignment="1">
      <alignment vertical="center"/>
    </xf>
    <xf numFmtId="0" fontId="2" fillId="0" borderId="0" xfId="92"/>
    <xf numFmtId="0" fontId="135" fillId="0" borderId="105" xfId="93" applyFont="1" applyBorder="1" applyAlignment="1">
      <alignment vertical="center" wrapText="1"/>
    </xf>
    <xf numFmtId="0" fontId="135" fillId="0" borderId="26" xfId="93" applyFont="1" applyBorder="1" applyAlignment="1">
      <alignment vertical="center" wrapText="1"/>
    </xf>
    <xf numFmtId="0" fontId="137" fillId="0" borderId="106" xfId="93" applyFont="1" applyBorder="1" applyAlignment="1">
      <alignment horizontal="center" vertical="center" wrapText="1"/>
    </xf>
    <xf numFmtId="0" fontId="136" fillId="0" borderId="106" xfId="93" applyFont="1" applyBorder="1" applyAlignment="1">
      <alignment horizontal="center" vertical="center" wrapText="1"/>
    </xf>
    <xf numFmtId="0" fontId="135" fillId="0" borderId="106" xfId="93" applyFont="1" applyBorder="1" applyAlignment="1">
      <alignment horizontal="left" vertical="center" wrapText="1"/>
    </xf>
    <xf numFmtId="0" fontId="135" fillId="0" borderId="52" xfId="93" applyFont="1" applyBorder="1" applyAlignment="1">
      <alignment vertical="center" wrapText="1"/>
    </xf>
    <xf numFmtId="0" fontId="136" fillId="0" borderId="26" xfId="93" applyFont="1" applyBorder="1" applyAlignment="1">
      <alignment horizontal="center" vertical="center" wrapText="1"/>
    </xf>
    <xf numFmtId="0" fontId="135" fillId="0" borderId="105" xfId="93" applyFont="1" applyBorder="1" applyAlignment="1">
      <alignment horizontal="left" vertical="center" wrapText="1"/>
    </xf>
    <xf numFmtId="0" fontId="135" fillId="0" borderId="18" xfId="93" applyFont="1" applyBorder="1" applyAlignment="1">
      <alignment horizontal="left" vertical="center" wrapText="1"/>
    </xf>
    <xf numFmtId="0" fontId="136" fillId="0" borderId="18" xfId="93" applyFont="1" applyBorder="1" applyAlignment="1">
      <alignment horizontal="left" vertical="center" wrapText="1"/>
    </xf>
    <xf numFmtId="0" fontId="135" fillId="70" borderId="105" xfId="93" applyFont="1" applyFill="1" applyBorder="1" applyAlignment="1">
      <alignment horizontal="left" vertical="center" wrapText="1"/>
    </xf>
    <xf numFmtId="0" fontId="2" fillId="0" borderId="11" xfId="92" applyBorder="1" applyAlignment="1">
      <alignment horizontal="left" vertical="center" wrapText="1"/>
    </xf>
    <xf numFmtId="0" fontId="135" fillId="0" borderId="11" xfId="93" applyFont="1" applyBorder="1" applyAlignment="1">
      <alignment horizontal="left" vertical="center" wrapText="1"/>
    </xf>
    <xf numFmtId="0" fontId="135" fillId="70" borderId="11" xfId="93" applyFont="1" applyFill="1" applyBorder="1" applyAlignment="1">
      <alignment horizontal="left" vertical="center" wrapText="1"/>
    </xf>
    <xf numFmtId="0" fontId="135" fillId="0" borderId="107" xfId="93" applyFont="1" applyBorder="1" applyAlignment="1">
      <alignment horizontal="left" vertical="center" wrapText="1"/>
    </xf>
    <xf numFmtId="0" fontId="135" fillId="70" borderId="108" xfId="93" applyFont="1" applyFill="1" applyBorder="1" applyAlignment="1">
      <alignment horizontal="left" vertical="center" wrapText="1"/>
    </xf>
    <xf numFmtId="0" fontId="138" fillId="0" borderId="0" xfId="92" applyFont="1"/>
    <xf numFmtId="0" fontId="135" fillId="0" borderId="108" xfId="93" applyFont="1" applyBorder="1" applyAlignment="1">
      <alignment horizontal="left" vertical="center" wrapText="1"/>
    </xf>
    <xf numFmtId="0" fontId="135" fillId="0" borderId="109" xfId="93" applyFont="1" applyBorder="1" applyAlignment="1">
      <alignment horizontal="left" vertical="center" wrapText="1"/>
    </xf>
    <xf numFmtId="0" fontId="135" fillId="0" borderId="110" xfId="93" applyFont="1" applyBorder="1" applyAlignment="1">
      <alignment horizontal="left" vertical="center" wrapText="1"/>
    </xf>
    <xf numFmtId="0" fontId="135" fillId="0" borderId="111" xfId="93" applyFont="1" applyBorder="1" applyAlignment="1">
      <alignment horizontal="left" vertical="center" wrapText="1"/>
    </xf>
    <xf numFmtId="0" fontId="135" fillId="0" borderId="64" xfId="93" applyFont="1" applyBorder="1" applyAlignment="1">
      <alignment horizontal="left" vertical="center" wrapText="1"/>
    </xf>
    <xf numFmtId="0" fontId="135" fillId="0" borderId="105" xfId="92" applyFont="1" applyBorder="1" applyAlignment="1">
      <alignment vertical="center" wrapText="1"/>
    </xf>
    <xf numFmtId="0" fontId="136" fillId="0" borderId="112" xfId="93" applyFont="1" applyBorder="1" applyAlignment="1">
      <alignment horizontal="center" vertical="center" wrapText="1"/>
    </xf>
    <xf numFmtId="0" fontId="136" fillId="0" borderId="113" xfId="93" applyFont="1" applyBorder="1" applyAlignment="1">
      <alignment horizontal="center" vertical="center" wrapText="1"/>
    </xf>
    <xf numFmtId="0" fontId="135" fillId="0" borderId="26" xfId="93" applyFont="1" applyBorder="1" applyAlignment="1">
      <alignment horizontal="left" vertical="center" wrapText="1"/>
    </xf>
    <xf numFmtId="0" fontId="2" fillId="0" borderId="115" xfId="92" applyBorder="1"/>
    <xf numFmtId="0" fontId="2" fillId="0" borderId="116" xfId="92" applyBorder="1"/>
    <xf numFmtId="0" fontId="135" fillId="0" borderId="111" xfId="93" applyFont="1" applyBorder="1" applyAlignment="1">
      <alignment vertical="center" wrapText="1"/>
    </xf>
    <xf numFmtId="0" fontId="2" fillId="0" borderId="114" xfId="92" applyBorder="1"/>
    <xf numFmtId="0" fontId="136" fillId="0" borderId="111" xfId="93" applyFont="1" applyBorder="1" applyAlignment="1">
      <alignment horizontal="center" vertical="center" wrapText="1"/>
    </xf>
    <xf numFmtId="0" fontId="4" fillId="71" borderId="26" xfId="93" applyFill="1" applyBorder="1" applyAlignment="1">
      <alignment horizontal="right" vertical="center"/>
    </xf>
    <xf numFmtId="0" fontId="133" fillId="71" borderId="26" xfId="93" applyFont="1" applyFill="1" applyBorder="1" applyAlignment="1">
      <alignment horizontal="center" vertical="center" wrapText="1"/>
    </xf>
    <xf numFmtId="0" fontId="134" fillId="71" borderId="26" xfId="93" applyFont="1" applyFill="1" applyBorder="1" applyAlignment="1">
      <alignment horizontal="center" vertical="center" wrapText="1"/>
    </xf>
    <xf numFmtId="0" fontId="95" fillId="72" borderId="23" xfId="93" applyFont="1" applyFill="1" applyBorder="1" applyAlignment="1">
      <alignment horizontal="left" vertical="center" wrapText="1"/>
    </xf>
    <xf numFmtId="0" fontId="134" fillId="72" borderId="26" xfId="93" applyFont="1" applyFill="1" applyBorder="1" applyAlignment="1">
      <alignment vertical="center" wrapText="1"/>
    </xf>
    <xf numFmtId="0" fontId="135" fillId="72" borderId="26" xfId="93" applyFont="1" applyFill="1" applyBorder="1" applyAlignment="1">
      <alignment horizontal="center" vertical="center" wrapText="1"/>
    </xf>
    <xf numFmtId="0" fontId="136" fillId="72" borderId="26" xfId="93" applyFont="1" applyFill="1" applyBorder="1" applyAlignment="1">
      <alignment horizontal="left" vertical="center" wrapText="1"/>
    </xf>
    <xf numFmtId="0" fontId="135" fillId="0" borderId="110" xfId="93" applyFont="1" applyBorder="1" applyAlignment="1">
      <alignment vertical="center" wrapText="1"/>
    </xf>
    <xf numFmtId="0" fontId="136" fillId="70" borderId="111" xfId="93" applyFont="1" applyFill="1" applyBorder="1" applyAlignment="1">
      <alignment horizontal="center" vertical="center" wrapText="1"/>
    </xf>
    <xf numFmtId="0" fontId="135" fillId="72" borderId="23" xfId="93" applyFont="1" applyFill="1" applyBorder="1" applyAlignment="1">
      <alignment horizontal="center" vertical="center" wrapText="1"/>
    </xf>
    <xf numFmtId="0" fontId="135" fillId="0" borderId="23" xfId="93" applyFont="1" applyBorder="1" applyAlignment="1">
      <alignment horizontal="left" vertical="center" wrapText="1"/>
    </xf>
    <xf numFmtId="0" fontId="7" fillId="0" borderId="21" xfId="0" applyFont="1" applyBorder="1" applyAlignment="1" applyProtection="1">
      <alignment vertical="center"/>
      <protection locked="0"/>
    </xf>
    <xf numFmtId="0" fontId="8" fillId="0" borderId="18" xfId="0" applyFont="1" applyBorder="1" applyAlignment="1" applyProtection="1">
      <alignment vertical="center"/>
      <protection locked="0"/>
    </xf>
    <xf numFmtId="49" fontId="7" fillId="0" borderId="56" xfId="0" applyNumberFormat="1" applyFont="1" applyBorder="1" applyAlignment="1" applyProtection="1">
      <alignment horizontal="left" vertical="center"/>
      <protection locked="0"/>
    </xf>
    <xf numFmtId="0" fontId="7" fillId="0" borderId="18" xfId="0" applyFont="1" applyBorder="1" applyAlignment="1" applyProtection="1">
      <alignment horizontal="left" vertical="center" indent="3"/>
      <protection locked="0"/>
    </xf>
    <xf numFmtId="0" fontId="7" fillId="0" borderId="20"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7" fillId="0" borderId="67" xfId="0" applyFont="1" applyBorder="1" applyAlignment="1">
      <alignment horizontal="center" vertical="center"/>
    </xf>
    <xf numFmtId="0" fontId="7" fillId="0" borderId="23" xfId="0" applyFont="1" applyBorder="1" applyAlignment="1">
      <alignment horizontal="center"/>
    </xf>
    <xf numFmtId="0" fontId="7" fillId="0" borderId="52" xfId="0" applyFont="1" applyBorder="1" applyAlignment="1" applyProtection="1">
      <alignment horizontal="center" vertical="center"/>
      <protection locked="0"/>
    </xf>
    <xf numFmtId="0" fontId="101" fillId="0" borderId="0" xfId="0" applyFont="1"/>
    <xf numFmtId="0" fontId="139" fillId="0" borderId="0" xfId="0" applyFont="1" applyAlignment="1">
      <alignment vertical="top" wrapText="1"/>
    </xf>
    <xf numFmtId="0" fontId="101" fillId="0" borderId="0" xfId="0" applyFont="1" applyAlignment="1">
      <alignment horizontal="left" vertical="top" wrapText="1"/>
    </xf>
    <xf numFmtId="0" fontId="101" fillId="0" borderId="0" xfId="0" applyFont="1" applyAlignment="1">
      <alignment horizontal="left" vertical="top" wrapText="1" indent="2"/>
    </xf>
    <xf numFmtId="0" fontId="141" fillId="0" borderId="0" xfId="0" applyFont="1" applyAlignment="1">
      <alignment horizontal="left" vertical="top" wrapText="1"/>
    </xf>
    <xf numFmtId="0" fontId="101" fillId="0" borderId="0" xfId="0" applyFont="1" applyAlignment="1">
      <alignment vertical="top"/>
    </xf>
    <xf numFmtId="49" fontId="107" fillId="0" borderId="69" xfId="0" applyNumberFormat="1" applyFont="1" applyBorder="1" applyAlignment="1">
      <alignment horizontal="left" vertical="top" wrapText="1"/>
    </xf>
    <xf numFmtId="0" fontId="23" fillId="0" borderId="19" xfId="0" applyFont="1" applyBorder="1" applyAlignment="1">
      <alignment horizontal="left" vertical="top" indent="1"/>
    </xf>
    <xf numFmtId="49" fontId="23" fillId="0" borderId="17" xfId="0" applyNumberFormat="1" applyFont="1" applyBorder="1" applyAlignment="1">
      <alignment horizontal="left" vertical="top"/>
    </xf>
    <xf numFmtId="49" fontId="107" fillId="0" borderId="24" xfId="0" applyNumberFormat="1" applyFont="1" applyBorder="1" applyAlignment="1">
      <alignment horizontal="left" vertical="top" wrapText="1"/>
    </xf>
    <xf numFmtId="49" fontId="23" fillId="0" borderId="14" xfId="0" applyNumberFormat="1" applyFont="1" applyBorder="1" applyAlignment="1">
      <alignment horizontal="left" vertical="top"/>
    </xf>
    <xf numFmtId="0" fontId="23" fillId="0" borderId="11" xfId="0" applyFont="1" applyBorder="1" applyAlignment="1">
      <alignment horizontal="left" vertical="top" indent="2"/>
    </xf>
    <xf numFmtId="49" fontId="23" fillId="0" borderId="24" xfId="0" applyNumberFormat="1" applyFont="1" applyBorder="1" applyAlignment="1">
      <alignment horizontal="left" vertical="top" wrapText="1"/>
    </xf>
    <xf numFmtId="0" fontId="23" fillId="0" borderId="23" xfId="0" applyFont="1" applyBorder="1" applyAlignment="1">
      <alignment horizontal="left" vertical="top" indent="1"/>
    </xf>
    <xf numFmtId="49" fontId="23" fillId="0" borderId="12" xfId="0" applyNumberFormat="1" applyFont="1" applyBorder="1" applyAlignment="1">
      <alignment horizontal="left" vertical="top"/>
    </xf>
    <xf numFmtId="0" fontId="23" fillId="0" borderId="26" xfId="0" applyFont="1" applyBorder="1" applyAlignment="1">
      <alignment horizontal="left" vertical="top"/>
    </xf>
    <xf numFmtId="49" fontId="23" fillId="0" borderId="56" xfId="0" applyNumberFormat="1" applyFont="1" applyBorder="1" applyAlignment="1">
      <alignment horizontal="left" vertical="center"/>
    </xf>
    <xf numFmtId="49" fontId="23" fillId="0" borderId="13" xfId="0" applyNumberFormat="1" applyFont="1" applyBorder="1" applyAlignment="1">
      <alignment horizontal="left" vertical="center"/>
    </xf>
    <xf numFmtId="0" fontId="23" fillId="0" borderId="85" xfId="0" applyFont="1" applyBorder="1" applyAlignment="1">
      <alignment horizontal="left" vertical="center" indent="1"/>
    </xf>
    <xf numFmtId="49" fontId="23" fillId="0" borderId="12" xfId="0" applyNumberFormat="1" applyFont="1" applyBorder="1" applyAlignment="1">
      <alignment horizontal="left" vertical="center"/>
    </xf>
    <xf numFmtId="0" fontId="23" fillId="0" borderId="84" xfId="0" applyFont="1" applyBorder="1" applyAlignment="1">
      <alignment horizontal="left" vertical="center"/>
    </xf>
    <xf numFmtId="49" fontId="23" fillId="0" borderId="70" xfId="0" applyNumberFormat="1" applyFont="1" applyBorder="1" applyAlignment="1">
      <alignment horizontal="left" vertical="center"/>
    </xf>
    <xf numFmtId="49" fontId="23" fillId="0" borderId="42" xfId="0" applyNumberFormat="1" applyFont="1" applyBorder="1" applyAlignment="1">
      <alignment horizontal="left" vertical="top" wrapText="1"/>
    </xf>
    <xf numFmtId="49" fontId="107" fillId="0" borderId="42" xfId="0" applyNumberFormat="1" applyFont="1" applyBorder="1" applyAlignment="1">
      <alignment horizontal="left" vertical="top" wrapText="1"/>
    </xf>
    <xf numFmtId="49" fontId="23" fillId="0" borderId="14" xfId="0" applyNumberFormat="1" applyFont="1" applyBorder="1" applyAlignment="1">
      <alignment horizontal="left" vertical="center"/>
    </xf>
    <xf numFmtId="49" fontId="107" fillId="0" borderId="45" xfId="0" applyNumberFormat="1" applyFont="1" applyBorder="1" applyAlignment="1">
      <alignment horizontal="left" vertical="top" wrapText="1"/>
    </xf>
    <xf numFmtId="49" fontId="23" fillId="0" borderId="74" xfId="0" applyNumberFormat="1" applyFont="1" applyBorder="1" applyAlignment="1">
      <alignment horizontal="left" vertical="top" wrapText="1"/>
    </xf>
    <xf numFmtId="49" fontId="23" fillId="0" borderId="45" xfId="0" applyNumberFormat="1" applyFont="1" applyBorder="1" applyAlignment="1">
      <alignment horizontal="left" vertical="top" wrapText="1"/>
    </xf>
    <xf numFmtId="0" fontId="23" fillId="0" borderId="85" xfId="0" applyFont="1" applyBorder="1" applyAlignment="1">
      <alignment horizontal="left" vertical="center" indent="2"/>
    </xf>
    <xf numFmtId="0" fontId="23" fillId="0" borderId="11" xfId="0" quotePrefix="1" applyFont="1" applyBorder="1" applyAlignment="1">
      <alignment horizontal="left" vertical="center" indent="1"/>
    </xf>
    <xf numFmtId="0" fontId="23" fillId="0" borderId="85" xfId="0" applyFont="1" applyBorder="1" applyAlignment="1">
      <alignment horizontal="left" vertical="top" indent="3"/>
    </xf>
    <xf numFmtId="49" fontId="142" fillId="0" borderId="42" xfId="0" applyNumberFormat="1" applyFont="1" applyBorder="1" applyAlignment="1">
      <alignment horizontal="left" vertical="top" wrapText="1"/>
    </xf>
    <xf numFmtId="49" fontId="142" fillId="0" borderId="45" xfId="0" applyNumberFormat="1" applyFont="1" applyBorder="1" applyAlignment="1">
      <alignment horizontal="left" vertical="top" wrapText="1"/>
    </xf>
    <xf numFmtId="0" fontId="23" fillId="0" borderId="94" xfId="0" applyFont="1" applyBorder="1" applyAlignment="1">
      <alignment horizontal="left" vertical="center"/>
    </xf>
    <xf numFmtId="0" fontId="23" fillId="0" borderId="85" xfId="0" applyFont="1" applyBorder="1" applyAlignment="1">
      <alignment horizontal="left" vertical="center" indent="3"/>
    </xf>
    <xf numFmtId="49" fontId="23" fillId="0" borderId="42" xfId="0" quotePrefix="1" applyNumberFormat="1" applyFont="1" applyBorder="1" applyAlignment="1">
      <alignment horizontal="left" vertical="top" wrapText="1"/>
    </xf>
    <xf numFmtId="0" fontId="23" fillId="0" borderId="23" xfId="0" applyFont="1" applyBorder="1" applyAlignment="1">
      <alignment horizontal="left" vertical="center"/>
    </xf>
    <xf numFmtId="49" fontId="23" fillId="0" borderId="67" xfId="0" applyNumberFormat="1" applyFont="1" applyBorder="1" applyAlignment="1">
      <alignment horizontal="left" vertical="center"/>
    </xf>
    <xf numFmtId="49" fontId="23" fillId="0" borderId="86" xfId="0" applyNumberFormat="1" applyFont="1" applyBorder="1" applyAlignment="1">
      <alignment horizontal="left" vertical="center"/>
    </xf>
    <xf numFmtId="0" fontId="23" fillId="0" borderId="25" xfId="0" applyFont="1" applyBorder="1" applyAlignment="1">
      <alignment horizontal="left" vertical="center" indent="2"/>
    </xf>
    <xf numFmtId="0" fontId="23" fillId="0" borderId="21" xfId="0" applyFont="1" applyBorder="1" applyAlignment="1">
      <alignment horizontal="left" vertical="center" indent="1"/>
    </xf>
    <xf numFmtId="0" fontId="23" fillId="0" borderId="85" xfId="0" applyFont="1" applyBorder="1" applyAlignment="1">
      <alignment horizontal="left" vertical="center"/>
    </xf>
    <xf numFmtId="0" fontId="12" fillId="0" borderId="13" xfId="0" applyFont="1" applyBorder="1" applyAlignment="1">
      <alignment horizontal="left" vertical="center"/>
    </xf>
    <xf numFmtId="0" fontId="12" fillId="0" borderId="12" xfId="0" applyFont="1" applyBorder="1" applyAlignment="1">
      <alignment horizontal="left" vertical="center"/>
    </xf>
    <xf numFmtId="0" fontId="101" fillId="0" borderId="79" xfId="0" applyFont="1" applyBorder="1" applyAlignment="1">
      <alignment horizontal="center"/>
    </xf>
    <xf numFmtId="0" fontId="141" fillId="0" borderId="22" xfId="0" applyFont="1" applyBorder="1" applyAlignment="1">
      <alignment horizontal="centerContinuous"/>
    </xf>
    <xf numFmtId="0" fontId="141" fillId="0" borderId="56" xfId="0" applyFont="1" applyBorder="1" applyAlignment="1">
      <alignment horizontal="center"/>
    </xf>
    <xf numFmtId="0" fontId="28" fillId="0" borderId="55" xfId="0" applyFont="1" applyBorder="1" applyAlignment="1">
      <alignment horizontal="center" vertical="center"/>
    </xf>
    <xf numFmtId="0" fontId="141" fillId="0" borderId="0" xfId="0" applyFont="1" applyAlignment="1">
      <alignment horizontal="center"/>
    </xf>
    <xf numFmtId="0" fontId="141" fillId="0" borderId="14" xfId="0" applyFont="1" applyBorder="1" applyAlignment="1">
      <alignment horizontal="center"/>
    </xf>
    <xf numFmtId="0" fontId="29" fillId="0" borderId="55" xfId="0" applyFont="1" applyBorder="1" applyAlignment="1">
      <alignment horizontal="center"/>
    </xf>
    <xf numFmtId="0" fontId="101" fillId="0" borderId="55" xfId="0" applyFont="1" applyBorder="1" applyAlignment="1">
      <alignment horizontal="center"/>
    </xf>
    <xf numFmtId="0" fontId="101" fillId="0" borderId="41" xfId="0" applyFont="1" applyBorder="1" applyAlignment="1">
      <alignment horizontal="center"/>
    </xf>
    <xf numFmtId="0" fontId="141" fillId="0" borderId="15" xfId="0" applyFont="1" applyBorder="1" applyAlignment="1">
      <alignment horizontal="left"/>
    </xf>
    <xf numFmtId="0" fontId="141" fillId="0" borderId="16" xfId="0" applyFont="1" applyBorder="1" applyAlignment="1">
      <alignment horizontal="center"/>
    </xf>
    <xf numFmtId="0" fontId="141" fillId="0" borderId="0" xfId="0" applyFont="1"/>
    <xf numFmtId="0" fontId="101" fillId="0" borderId="0" xfId="0" applyFont="1" applyAlignment="1">
      <alignment horizontal="left"/>
    </xf>
    <xf numFmtId="0" fontId="72" fillId="0" borderId="0" xfId="0" applyFont="1"/>
    <xf numFmtId="0" fontId="5" fillId="0" borderId="46" xfId="40" applyFont="1" applyBorder="1" applyProtection="1">
      <protection locked="0"/>
    </xf>
    <xf numFmtId="0" fontId="5" fillId="0" borderId="10" xfId="40" applyFont="1" applyBorder="1" applyProtection="1">
      <protection locked="0"/>
    </xf>
    <xf numFmtId="0" fontId="5" fillId="0" borderId="50" xfId="40" applyFont="1" applyBorder="1" applyAlignment="1" applyProtection="1">
      <alignment horizontal="center"/>
      <protection locked="0"/>
    </xf>
    <xf numFmtId="0" fontId="5" fillId="0" borderId="52" xfId="40" applyFont="1" applyBorder="1" applyAlignment="1" applyProtection="1">
      <alignment horizontal="center"/>
      <protection locked="0"/>
    </xf>
    <xf numFmtId="9" fontId="5" fillId="0" borderId="25" xfId="46" applyFont="1" applyBorder="1" applyProtection="1">
      <protection locked="0"/>
    </xf>
    <xf numFmtId="9" fontId="5" fillId="0" borderId="64" xfId="46" applyFont="1" applyBorder="1" applyProtection="1">
      <protection locked="0"/>
    </xf>
    <xf numFmtId="0" fontId="95" fillId="0" borderId="20" xfId="40" applyFont="1" applyBorder="1" applyAlignment="1" applyProtection="1">
      <alignment vertical="center" wrapText="1"/>
      <protection locked="0"/>
    </xf>
    <xf numFmtId="0" fontId="95" fillId="0" borderId="28" xfId="40" applyFont="1" applyBorder="1" applyAlignment="1" applyProtection="1">
      <alignment vertical="center" wrapText="1"/>
      <protection locked="0"/>
    </xf>
    <xf numFmtId="0" fontId="95" fillId="0" borderId="46" xfId="40" applyFont="1" applyBorder="1" applyAlignment="1" applyProtection="1">
      <alignment horizontal="center" vertical="center"/>
      <protection locked="0"/>
    </xf>
    <xf numFmtId="9" fontId="5" fillId="0" borderId="52" xfId="46" applyFont="1" applyBorder="1" applyProtection="1">
      <protection locked="0"/>
    </xf>
    <xf numFmtId="0" fontId="95" fillId="0" borderId="20" xfId="40" applyFont="1" applyBorder="1" applyAlignment="1" applyProtection="1">
      <alignment horizontal="center" vertical="center"/>
      <protection locked="0"/>
    </xf>
    <xf numFmtId="9" fontId="95" fillId="0" borderId="52" xfId="46" applyFont="1" applyBorder="1" applyAlignment="1" applyProtection="1">
      <alignment vertical="center"/>
      <protection locked="0"/>
    </xf>
    <xf numFmtId="0" fontId="95" fillId="0" borderId="28" xfId="40" applyFont="1" applyBorder="1" applyAlignment="1" applyProtection="1">
      <alignment horizontal="center" vertical="center"/>
      <protection locked="0"/>
    </xf>
    <xf numFmtId="9" fontId="5" fillId="0" borderId="22" xfId="46" applyFont="1" applyBorder="1" applyAlignment="1" applyProtection="1">
      <alignment vertical="center"/>
      <protection locked="0"/>
    </xf>
    <xf numFmtId="0" fontId="8" fillId="0" borderId="64" xfId="0" applyFont="1" applyBorder="1" applyAlignment="1" applyProtection="1">
      <alignment vertical="center"/>
      <protection locked="0"/>
    </xf>
    <xf numFmtId="0" fontId="5" fillId="36" borderId="46" xfId="40" applyFont="1" applyFill="1" applyBorder="1" applyProtection="1">
      <protection locked="0"/>
    </xf>
    <xf numFmtId="0" fontId="8" fillId="0" borderId="10" xfId="0" applyFont="1" applyBorder="1" applyProtection="1">
      <protection locked="0"/>
    </xf>
    <xf numFmtId="0" fontId="5" fillId="0" borderId="21" xfId="40" applyFont="1" applyBorder="1" applyAlignment="1" applyProtection="1">
      <alignment horizontal="center"/>
      <protection locked="0"/>
    </xf>
    <xf numFmtId="9" fontId="95" fillId="36" borderId="20" xfId="46" applyFont="1" applyFill="1" applyBorder="1" applyProtection="1">
      <protection locked="0"/>
    </xf>
    <xf numFmtId="0" fontId="4" fillId="0" borderId="0" xfId="40" applyFont="1" applyProtection="1">
      <protection locked="0"/>
    </xf>
    <xf numFmtId="0" fontId="5" fillId="0" borderId="25" xfId="40" applyFont="1" applyBorder="1" applyAlignment="1" applyProtection="1">
      <alignment horizontal="center"/>
      <protection locked="0"/>
    </xf>
    <xf numFmtId="0" fontId="7" fillId="36" borderId="20" xfId="0" applyFont="1" applyFill="1" applyBorder="1" applyAlignment="1" applyProtection="1">
      <alignment vertical="center"/>
      <protection locked="0"/>
    </xf>
    <xf numFmtId="0" fontId="5" fillId="36" borderId="20" xfId="40" applyFont="1" applyFill="1" applyBorder="1" applyAlignment="1" applyProtection="1">
      <alignment vertical="center"/>
      <protection locked="0"/>
    </xf>
    <xf numFmtId="0" fontId="97" fillId="0" borderId="0" xfId="40" applyFont="1" applyAlignment="1" applyProtection="1">
      <alignment vertical="center"/>
      <protection locked="0"/>
    </xf>
    <xf numFmtId="0" fontId="95" fillId="0" borderId="25" xfId="40" applyFont="1" applyBorder="1" applyAlignment="1" applyProtection="1">
      <alignment vertical="center"/>
      <protection locked="0"/>
    </xf>
    <xf numFmtId="9" fontId="5" fillId="36" borderId="20" xfId="46" applyFont="1" applyFill="1" applyBorder="1" applyProtection="1">
      <protection locked="0"/>
    </xf>
    <xf numFmtId="0" fontId="5" fillId="0" borderId="25" xfId="40" applyFont="1" applyBorder="1" applyAlignment="1" applyProtection="1">
      <alignment vertical="center"/>
      <protection locked="0"/>
    </xf>
    <xf numFmtId="0" fontId="8" fillId="0" borderId="22" xfId="0" applyFont="1" applyBorder="1" applyAlignment="1" applyProtection="1">
      <alignment vertical="center"/>
      <protection locked="0"/>
    </xf>
    <xf numFmtId="0" fontId="5" fillId="0" borderId="64" xfId="40" applyFont="1" applyBorder="1" applyAlignment="1" applyProtection="1">
      <alignment vertical="center"/>
      <protection locked="0"/>
    </xf>
    <xf numFmtId="0" fontId="8" fillId="0" borderId="0" xfId="0" applyFont="1" applyAlignment="1" applyProtection="1">
      <alignment horizontal="center"/>
      <protection locked="0"/>
    </xf>
    <xf numFmtId="0" fontId="63" fillId="0" borderId="0" xfId="0" applyFont="1" applyAlignment="1">
      <alignment horizontal="right" vertical="center"/>
    </xf>
    <xf numFmtId="0" fontId="64" fillId="0" borderId="0" xfId="0" applyFont="1" applyAlignment="1" applyProtection="1">
      <alignment horizontal="right" vertical="center"/>
      <protection locked="0"/>
    </xf>
    <xf numFmtId="0" fontId="49" fillId="0" borderId="0" xfId="0" applyFont="1" applyAlignment="1" applyProtection="1">
      <alignment horizontal="right" vertical="center"/>
      <protection locked="0"/>
    </xf>
    <xf numFmtId="0" fontId="63" fillId="0" borderId="22" xfId="0" applyFont="1" applyBorder="1" applyAlignment="1">
      <alignment horizontal="right" vertical="center"/>
    </xf>
    <xf numFmtId="0" fontId="12" fillId="0" borderId="22" xfId="0" applyFont="1" applyBorder="1" applyAlignment="1" applyProtection="1">
      <alignment horizontal="right" vertical="center"/>
      <protection locked="0"/>
    </xf>
    <xf numFmtId="0" fontId="49" fillId="0" borderId="28" xfId="0" applyFont="1" applyBorder="1" applyAlignment="1">
      <alignment horizontal="right" vertical="center"/>
    </xf>
    <xf numFmtId="0" fontId="22" fillId="0" borderId="26" xfId="38" applyFont="1" applyBorder="1" applyAlignment="1">
      <alignment horizontal="left" vertical="center" wrapText="1"/>
    </xf>
    <xf numFmtId="0" fontId="22" fillId="0" borderId="23" xfId="38" applyFont="1" applyBorder="1" applyAlignment="1">
      <alignment horizontal="left" vertical="center" wrapText="1"/>
    </xf>
    <xf numFmtId="0" fontId="22" fillId="0" borderId="23" xfId="38" applyFont="1" applyBorder="1" applyAlignment="1">
      <alignment horizontal="left" vertical="center"/>
    </xf>
    <xf numFmtId="49" fontId="22" fillId="0" borderId="26" xfId="38" applyNumberFormat="1" applyFont="1" applyBorder="1" applyAlignment="1">
      <alignment vertical="center" wrapText="1"/>
    </xf>
    <xf numFmtId="0" fontId="22" fillId="0" borderId="26" xfId="38" applyFont="1" applyBorder="1" applyAlignment="1">
      <alignment horizontal="left" vertical="center"/>
    </xf>
    <xf numFmtId="0" fontId="22" fillId="0" borderId="18" xfId="38" applyFont="1" applyBorder="1" applyAlignment="1">
      <alignment horizontal="left" vertical="center"/>
    </xf>
    <xf numFmtId="0" fontId="22" fillId="24" borderId="23" xfId="38" applyFont="1" applyFill="1" applyBorder="1" applyAlignment="1">
      <alignment horizontal="left" vertical="center" wrapText="1"/>
    </xf>
    <xf numFmtId="0" fontId="22" fillId="0" borderId="62" xfId="38" applyFont="1" applyBorder="1" applyAlignment="1">
      <alignment horizontal="left" vertical="center"/>
    </xf>
    <xf numFmtId="0" fontId="8" fillId="0" borderId="0" xfId="0" applyFont="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7" fillId="25" borderId="25" xfId="0" applyFont="1" applyFill="1" applyBorder="1" applyAlignment="1" applyProtection="1">
      <alignment vertical="center"/>
      <protection locked="0"/>
    </xf>
    <xf numFmtId="0" fontId="7" fillId="24" borderId="25" xfId="0" applyFont="1" applyFill="1" applyBorder="1" applyAlignment="1" applyProtection="1">
      <alignment vertical="center"/>
      <protection locked="0"/>
    </xf>
    <xf numFmtId="0" fontId="147" fillId="73" borderId="118" xfId="94" applyFont="1" applyFill="1" applyBorder="1" applyAlignment="1" applyProtection="1">
      <alignment horizontal="center" vertical="top"/>
      <protection locked="0"/>
    </xf>
    <xf numFmtId="0" fontId="147" fillId="73" borderId="119" xfId="94" applyFont="1" applyFill="1" applyBorder="1" applyAlignment="1" applyProtection="1">
      <alignment horizontal="center" vertical="top"/>
      <protection locked="0"/>
    </xf>
    <xf numFmtId="0" fontId="92" fillId="73" borderId="120" xfId="94" applyFont="1" applyFill="1" applyBorder="1" applyAlignment="1" applyProtection="1">
      <alignment horizontal="center" vertical="top"/>
      <protection locked="0"/>
    </xf>
    <xf numFmtId="0" fontId="148" fillId="0" borderId="0" xfId="0" applyFont="1" applyAlignment="1">
      <alignment vertical="center"/>
    </xf>
    <xf numFmtId="0" fontId="149" fillId="0" borderId="57" xfId="94" applyFont="1" applyBorder="1" applyAlignment="1">
      <alignment horizontal="left"/>
    </xf>
    <xf numFmtId="0" fontId="149" fillId="0" borderId="58" xfId="94" applyFont="1" applyBorder="1" applyAlignment="1">
      <alignment horizontal="left"/>
    </xf>
    <xf numFmtId="0" fontId="149" fillId="0" borderId="121" xfId="0" applyFont="1" applyBorder="1" applyAlignment="1">
      <alignment horizontal="right" vertical="center"/>
    </xf>
    <xf numFmtId="0" fontId="77" fillId="0" borderId="122" xfId="94" applyFont="1" applyBorder="1" applyAlignment="1">
      <alignment horizontal="center"/>
    </xf>
    <xf numFmtId="0" fontId="149" fillId="0" borderId="31" xfId="94" applyFont="1" applyBorder="1" applyAlignment="1">
      <alignment horizontal="left"/>
    </xf>
    <xf numFmtId="0" fontId="149" fillId="0" borderId="0" xfId="94" applyFont="1" applyAlignment="1">
      <alignment horizontal="left"/>
    </xf>
    <xf numFmtId="0" fontId="149" fillId="0" borderId="92" xfId="0" applyFont="1" applyBorder="1" applyAlignment="1">
      <alignment horizontal="right" vertical="center"/>
    </xf>
    <xf numFmtId="0" fontId="77" fillId="0" borderId="92" xfId="94" applyFont="1" applyBorder="1" applyAlignment="1">
      <alignment horizontal="center"/>
    </xf>
    <xf numFmtId="0" fontId="149" fillId="0" borderId="123" xfId="94" applyFont="1" applyBorder="1" applyAlignment="1">
      <alignment horizontal="left" wrapText="1"/>
    </xf>
    <xf numFmtId="0" fontId="149" fillId="0" borderId="124" xfId="94" applyFont="1" applyBorder="1" applyAlignment="1">
      <alignment wrapText="1"/>
    </xf>
    <xf numFmtId="0" fontId="148" fillId="0" borderId="92" xfId="0" applyFont="1" applyBorder="1" applyAlignment="1">
      <alignment vertical="center"/>
    </xf>
    <xf numFmtId="0" fontId="149" fillId="0" borderId="125" xfId="94" applyFont="1" applyBorder="1" applyAlignment="1">
      <alignment horizontal="left" wrapText="1"/>
    </xf>
    <xf numFmtId="0" fontId="149" fillId="0" borderId="7" xfId="94" applyFont="1" applyBorder="1" applyAlignment="1">
      <alignment wrapText="1"/>
    </xf>
    <xf numFmtId="0" fontId="149" fillId="0" borderId="31" xfId="94" applyFont="1" applyBorder="1" applyAlignment="1">
      <alignment horizontal="left" wrapText="1"/>
    </xf>
    <xf numFmtId="0" fontId="149" fillId="0" borderId="0" xfId="94" applyFont="1" applyAlignment="1">
      <alignment wrapText="1"/>
    </xf>
    <xf numFmtId="0" fontId="150" fillId="0" borderId="92" xfId="0" applyFont="1" applyBorder="1" applyAlignment="1">
      <alignment vertical="center"/>
    </xf>
    <xf numFmtId="0" fontId="149" fillId="0" borderId="0" xfId="94" applyFont="1" applyAlignment="1">
      <alignment horizontal="left" wrapText="1"/>
    </xf>
    <xf numFmtId="0" fontId="149" fillId="0" borderId="92" xfId="94" applyFont="1" applyBorder="1" applyAlignment="1">
      <alignment horizontal="right" wrapText="1"/>
    </xf>
    <xf numFmtId="0" fontId="149" fillId="0" borderId="35" xfId="94" applyFont="1" applyBorder="1" applyAlignment="1">
      <alignment horizontal="left" wrapText="1"/>
    </xf>
    <xf numFmtId="0" fontId="149" fillId="0" borderId="126" xfId="94" applyFont="1" applyBorder="1" applyAlignment="1">
      <alignment horizontal="right" wrapText="1"/>
    </xf>
    <xf numFmtId="0" fontId="150" fillId="0" borderId="121" xfId="0" applyFont="1" applyBorder="1" applyAlignment="1">
      <alignment horizontal="right" vertical="center"/>
    </xf>
    <xf numFmtId="0" fontId="150" fillId="0" borderId="92" xfId="94" applyFont="1" applyBorder="1" applyAlignment="1">
      <alignment horizontal="right" wrapText="1"/>
    </xf>
    <xf numFmtId="0" fontId="149" fillId="0" borderId="127" xfId="94" applyFont="1" applyBorder="1" applyAlignment="1">
      <alignment horizontal="left" wrapText="1"/>
    </xf>
    <xf numFmtId="0" fontId="149" fillId="0" borderId="65" xfId="94" applyFont="1" applyBorder="1" applyAlignment="1">
      <alignment wrapText="1"/>
    </xf>
    <xf numFmtId="0" fontId="149" fillId="0" borderId="128" xfId="94" applyFont="1" applyBorder="1" applyAlignment="1">
      <alignment horizontal="right" wrapText="1"/>
    </xf>
    <xf numFmtId="0" fontId="149" fillId="0" borderId="129" xfId="94" applyFont="1" applyBorder="1" applyAlignment="1">
      <alignment horizontal="left" wrapText="1"/>
    </xf>
    <xf numFmtId="0" fontId="149" fillId="0" borderId="15" xfId="94" applyFont="1" applyBorder="1" applyAlignment="1">
      <alignment wrapText="1"/>
    </xf>
    <xf numFmtId="0" fontId="150" fillId="0" borderId="122" xfId="94" applyFont="1" applyBorder="1" applyAlignment="1">
      <alignment horizontal="right" wrapText="1"/>
    </xf>
    <xf numFmtId="0" fontId="149" fillId="0" borderId="57" xfId="94" applyFont="1" applyBorder="1" applyAlignment="1">
      <alignment horizontal="left" wrapText="1"/>
    </xf>
    <xf numFmtId="0" fontId="149" fillId="0" borderId="58" xfId="94" applyFont="1" applyBorder="1" applyAlignment="1">
      <alignment wrapText="1"/>
    </xf>
    <xf numFmtId="0" fontId="150" fillId="0" borderId="121" xfId="94" applyFont="1" applyBorder="1" applyAlignment="1">
      <alignment horizontal="right" wrapText="1"/>
    </xf>
    <xf numFmtId="0" fontId="149" fillId="0" borderId="130" xfId="94" applyFont="1" applyBorder="1" applyAlignment="1">
      <alignment wrapText="1"/>
    </xf>
    <xf numFmtId="0" fontId="149" fillId="0" borderId="131" xfId="94" applyFont="1" applyBorder="1" applyAlignment="1">
      <alignment horizontal="left" wrapText="1"/>
    </xf>
    <xf numFmtId="0" fontId="150" fillId="0" borderId="132" xfId="94" applyFont="1" applyBorder="1" applyAlignment="1">
      <alignment horizontal="right" wrapText="1"/>
    </xf>
    <xf numFmtId="0" fontId="150" fillId="0" borderId="92" xfId="94" applyFont="1" applyBorder="1" applyAlignment="1">
      <alignment wrapText="1"/>
    </xf>
    <xf numFmtId="0" fontId="149" fillId="0" borderId="133" xfId="94" applyFont="1" applyBorder="1" applyAlignment="1">
      <alignment horizontal="left" wrapText="1"/>
    </xf>
    <xf numFmtId="0" fontId="149" fillId="0" borderId="134" xfId="94" applyFont="1" applyBorder="1" applyAlignment="1">
      <alignment horizontal="right" wrapText="1"/>
    </xf>
    <xf numFmtId="0" fontId="149" fillId="0" borderId="135" xfId="94" applyFont="1" applyBorder="1" applyAlignment="1">
      <alignment horizontal="left" wrapText="1"/>
    </xf>
    <xf numFmtId="0" fontId="150" fillId="0" borderId="136" xfId="94" applyFont="1" applyBorder="1" applyAlignment="1">
      <alignment horizontal="right" wrapText="1"/>
    </xf>
    <xf numFmtId="0" fontId="149" fillId="0" borderId="137" xfId="94" applyFont="1" applyBorder="1" applyAlignment="1">
      <alignment horizontal="right" wrapText="1"/>
    </xf>
    <xf numFmtId="0" fontId="149" fillId="0" borderId="138" xfId="94" applyFont="1" applyBorder="1" applyAlignment="1">
      <alignment horizontal="left" wrapText="1"/>
    </xf>
    <xf numFmtId="0" fontId="149" fillId="0" borderId="139" xfId="94" applyFont="1" applyBorder="1" applyAlignment="1">
      <alignment wrapText="1"/>
    </xf>
    <xf numFmtId="0" fontId="149" fillId="0" borderId="140" xfId="94" applyFont="1" applyBorder="1" applyAlignment="1">
      <alignment horizontal="right" wrapText="1"/>
    </xf>
    <xf numFmtId="0" fontId="150" fillId="0" borderId="137" xfId="94" applyFont="1" applyBorder="1" applyAlignment="1">
      <alignment horizontal="right" wrapText="1"/>
    </xf>
    <xf numFmtId="0" fontId="149" fillId="0" borderId="141" xfId="94" applyFont="1" applyBorder="1" applyAlignment="1">
      <alignment horizontal="left" wrapText="1"/>
    </xf>
    <xf numFmtId="0" fontId="149" fillId="0" borderId="142" xfId="94" applyFont="1" applyBorder="1" applyAlignment="1">
      <alignment wrapText="1"/>
    </xf>
    <xf numFmtId="0" fontId="149" fillId="0" borderId="143" xfId="94" applyFont="1" applyBorder="1" applyAlignment="1">
      <alignment horizontal="right" wrapText="1"/>
    </xf>
    <xf numFmtId="0" fontId="149" fillId="0" borderId="144" xfId="94" applyFont="1" applyBorder="1" applyAlignment="1">
      <alignment horizontal="left" wrapText="1"/>
    </xf>
    <xf numFmtId="0" fontId="149" fillId="0" borderId="145" xfId="94" applyFont="1" applyBorder="1" applyAlignment="1">
      <alignment wrapText="1"/>
    </xf>
    <xf numFmtId="0" fontId="149" fillId="0" borderId="146" xfId="94" applyFont="1" applyBorder="1" applyAlignment="1">
      <alignment horizontal="right" wrapText="1"/>
    </xf>
    <xf numFmtId="0" fontId="149" fillId="0" borderId="132" xfId="94" applyFont="1" applyBorder="1" applyAlignment="1">
      <alignment horizontal="right" wrapText="1"/>
    </xf>
    <xf numFmtId="0" fontId="77" fillId="0" borderId="92" xfId="94" applyFont="1" applyBorder="1" applyAlignment="1">
      <alignment wrapText="1"/>
    </xf>
    <xf numFmtId="0" fontId="149" fillId="0" borderId="147" xfId="94" applyFont="1" applyBorder="1" applyAlignment="1">
      <alignment horizontal="right" wrapText="1"/>
    </xf>
    <xf numFmtId="0" fontId="150" fillId="0" borderId="143" xfId="94" applyFont="1" applyBorder="1" applyAlignment="1">
      <alignment horizontal="right" wrapText="1"/>
    </xf>
    <xf numFmtId="0" fontId="150" fillId="0" borderId="146" xfId="94" applyFont="1" applyBorder="1" applyAlignment="1">
      <alignment horizontal="right" wrapText="1"/>
    </xf>
    <xf numFmtId="0" fontId="150" fillId="0" borderId="140" xfId="94" applyFont="1" applyBorder="1" applyAlignment="1">
      <alignment horizontal="right" wrapText="1"/>
    </xf>
    <xf numFmtId="0" fontId="149" fillId="0" borderId="148" xfId="94" applyFont="1" applyBorder="1" applyAlignment="1">
      <alignment horizontal="left" wrapText="1"/>
    </xf>
    <xf numFmtId="0" fontId="149" fillId="0" borderId="149" xfId="94" applyFont="1" applyBorder="1" applyAlignment="1">
      <alignment wrapText="1"/>
    </xf>
    <xf numFmtId="0" fontId="149" fillId="0" borderId="150" xfId="94" applyFont="1" applyBorder="1" applyAlignment="1">
      <alignment horizontal="left" wrapText="1"/>
    </xf>
    <xf numFmtId="0" fontId="149" fillId="0" borderId="151" xfId="94" applyFont="1" applyBorder="1" applyAlignment="1">
      <alignment wrapText="1"/>
    </xf>
    <xf numFmtId="0" fontId="149" fillId="0" borderId="152" xfId="94" applyFont="1" applyBorder="1" applyAlignment="1">
      <alignment horizontal="right" wrapText="1"/>
    </xf>
    <xf numFmtId="0" fontId="150" fillId="0" borderId="152" xfId="94" applyFont="1" applyBorder="1" applyAlignment="1">
      <alignment horizontal="right" wrapText="1"/>
    </xf>
    <xf numFmtId="0" fontId="150" fillId="0" borderId="147" xfId="94" applyFont="1" applyBorder="1" applyAlignment="1">
      <alignment horizontal="right" wrapText="1"/>
    </xf>
    <xf numFmtId="0" fontId="149" fillId="0" borderId="152" xfId="94" applyFont="1" applyBorder="1" applyAlignment="1">
      <alignment wrapText="1"/>
    </xf>
    <xf numFmtId="0" fontId="149" fillId="0" borderId="143" xfId="94" applyFont="1" applyBorder="1" applyAlignment="1">
      <alignment wrapText="1"/>
    </xf>
    <xf numFmtId="0" fontId="150" fillId="0" borderId="92" xfId="0" applyFont="1" applyBorder="1" applyAlignment="1">
      <alignment horizontal="right" vertical="center"/>
    </xf>
    <xf numFmtId="0" fontId="149" fillId="0" borderId="153" xfId="94" applyFont="1" applyBorder="1" applyAlignment="1">
      <alignment horizontal="right" wrapText="1"/>
    </xf>
    <xf numFmtId="0" fontId="150" fillId="0" borderId="126" xfId="94" applyFont="1" applyBorder="1" applyAlignment="1">
      <alignment horizontal="right" wrapText="1"/>
    </xf>
    <xf numFmtId="0" fontId="149" fillId="0" borderId="121" xfId="94" applyFont="1" applyBorder="1" applyAlignment="1">
      <alignment horizontal="right" wrapText="1"/>
    </xf>
    <xf numFmtId="0" fontId="149" fillId="0" borderId="143" xfId="0" applyFont="1" applyBorder="1" applyAlignment="1">
      <alignment horizontal="right" vertical="center"/>
    </xf>
    <xf numFmtId="0" fontId="149" fillId="0" borderId="154" xfId="94" applyFont="1" applyBorder="1" applyAlignment="1">
      <alignment horizontal="left" wrapText="1"/>
    </xf>
    <xf numFmtId="0" fontId="149" fillId="0" borderId="126" xfId="0" applyFont="1" applyBorder="1" applyAlignment="1">
      <alignment horizontal="right" vertical="center"/>
    </xf>
    <xf numFmtId="0" fontId="149" fillId="0" borderId="155" xfId="94" applyFont="1" applyBorder="1" applyAlignment="1">
      <alignment wrapText="1"/>
    </xf>
    <xf numFmtId="0" fontId="149" fillId="0" borderId="156" xfId="94" applyFont="1" applyBorder="1" applyAlignment="1">
      <alignment horizontal="right" wrapText="1"/>
    </xf>
    <xf numFmtId="0" fontId="149" fillId="0" borderId="123" xfId="95" applyFont="1" applyBorder="1" applyAlignment="1">
      <alignment horizontal="left" wrapText="1"/>
    </xf>
    <xf numFmtId="0" fontId="149" fillId="0" borderId="124" xfId="95" applyFont="1" applyBorder="1" applyAlignment="1">
      <alignment wrapText="1"/>
    </xf>
    <xf numFmtId="0" fontId="149" fillId="0" borderId="137" xfId="95" applyFont="1" applyBorder="1" applyAlignment="1">
      <alignment horizontal="right" wrapText="1"/>
    </xf>
    <xf numFmtId="0" fontId="149" fillId="0" borderId="141" xfId="95" applyFont="1" applyBorder="1" applyAlignment="1">
      <alignment horizontal="left" wrapText="1"/>
    </xf>
    <xf numFmtId="0" fontId="149" fillId="0" borderId="142" xfId="95" applyFont="1" applyBorder="1" applyAlignment="1">
      <alignment wrapText="1"/>
    </xf>
    <xf numFmtId="0" fontId="149" fillId="0" borderId="143" xfId="95" applyFont="1" applyBorder="1" applyAlignment="1">
      <alignment horizontal="right" wrapText="1"/>
    </xf>
    <xf numFmtId="0" fontId="149" fillId="0" borderId="144" xfId="95" applyFont="1" applyBorder="1" applyAlignment="1">
      <alignment horizontal="left" wrapText="1"/>
    </xf>
    <xf numFmtId="0" fontId="149" fillId="0" borderId="145" xfId="95" applyFont="1" applyBorder="1" applyAlignment="1">
      <alignment wrapText="1"/>
    </xf>
    <xf numFmtId="0" fontId="149" fillId="0" borderId="146" xfId="95" applyFont="1" applyBorder="1" applyAlignment="1">
      <alignment horizontal="right" wrapText="1"/>
    </xf>
    <xf numFmtId="0" fontId="150" fillId="0" borderId="137" xfId="95" applyFont="1" applyBorder="1" applyAlignment="1">
      <alignment horizontal="right" wrapText="1"/>
    </xf>
    <xf numFmtId="0" fontId="150" fillId="0" borderId="143" xfId="95" applyFont="1" applyBorder="1" applyAlignment="1">
      <alignment horizontal="right" wrapText="1"/>
    </xf>
    <xf numFmtId="0" fontId="149" fillId="0" borderId="150" xfId="95" applyFont="1" applyBorder="1" applyAlignment="1">
      <alignment horizontal="left" wrapText="1"/>
    </xf>
    <xf numFmtId="0" fontId="149" fillId="0" borderId="151" xfId="95" applyFont="1" applyBorder="1" applyAlignment="1">
      <alignment wrapText="1"/>
    </xf>
    <xf numFmtId="0" fontId="149" fillId="0" borderId="152" xfId="95" applyFont="1" applyBorder="1" applyAlignment="1">
      <alignment horizontal="right" wrapText="1"/>
    </xf>
    <xf numFmtId="0" fontId="77" fillId="70" borderId="157" xfId="95" applyFont="1" applyFill="1" applyBorder="1" applyAlignment="1">
      <alignment wrapText="1"/>
    </xf>
    <xf numFmtId="0" fontId="150" fillId="70" borderId="157" xfId="95" applyFont="1" applyFill="1" applyBorder="1" applyAlignment="1">
      <alignment wrapText="1"/>
    </xf>
    <xf numFmtId="0" fontId="149" fillId="0" borderId="147" xfId="95" applyFont="1" applyBorder="1" applyAlignment="1">
      <alignment horizontal="right" wrapText="1"/>
    </xf>
    <xf numFmtId="0" fontId="150" fillId="0" borderId="147" xfId="95" applyFont="1" applyBorder="1" applyAlignment="1">
      <alignment horizontal="right" wrapText="1"/>
    </xf>
    <xf numFmtId="0" fontId="149" fillId="0" borderId="7" xfId="95" applyFont="1" applyBorder="1" applyAlignment="1">
      <alignment wrapText="1"/>
    </xf>
    <xf numFmtId="0" fontId="149" fillId="0" borderId="139" xfId="95" applyFont="1" applyBorder="1" applyAlignment="1">
      <alignment wrapText="1"/>
    </xf>
    <xf numFmtId="0" fontId="150" fillId="0" borderId="140" xfId="95" applyFont="1" applyBorder="1" applyAlignment="1">
      <alignment horizontal="right" wrapText="1"/>
    </xf>
    <xf numFmtId="0" fontId="149" fillId="0" borderId="140" xfId="95" applyFont="1" applyBorder="1" applyAlignment="1">
      <alignment horizontal="right" wrapText="1"/>
    </xf>
    <xf numFmtId="0" fontId="150" fillId="0" borderId="146" xfId="95" applyFont="1" applyBorder="1" applyAlignment="1">
      <alignment horizontal="right" wrapText="1"/>
    </xf>
    <xf numFmtId="0" fontId="149" fillId="0" borderId="31" xfId="95" applyFont="1" applyBorder="1" applyAlignment="1">
      <alignment horizontal="left" wrapText="1"/>
    </xf>
    <xf numFmtId="0" fontId="149" fillId="0" borderId="0" xfId="95" applyFont="1" applyAlignment="1">
      <alignment wrapText="1"/>
    </xf>
    <xf numFmtId="0" fontId="149" fillId="0" borderId="92" xfId="95" applyFont="1" applyBorder="1" applyAlignment="1">
      <alignment horizontal="right" wrapText="1"/>
    </xf>
    <xf numFmtId="0" fontId="149" fillId="0" borderId="130" xfId="95" applyFont="1" applyBorder="1" applyAlignment="1">
      <alignment wrapText="1"/>
    </xf>
    <xf numFmtId="0" fontId="149" fillId="0" borderId="126" xfId="95" applyFont="1" applyBorder="1" applyAlignment="1">
      <alignment horizontal="right" wrapText="1"/>
    </xf>
    <xf numFmtId="0" fontId="149" fillId="0" borderId="57" xfId="95" applyFont="1" applyBorder="1" applyAlignment="1">
      <alignment horizontal="left" wrapText="1"/>
    </xf>
    <xf numFmtId="0" fontId="149" fillId="0" borderId="58" xfId="95" applyFont="1" applyBorder="1" applyAlignment="1">
      <alignment wrapText="1"/>
    </xf>
    <xf numFmtId="0" fontId="149" fillId="0" borderId="121" xfId="95" applyFont="1" applyBorder="1" applyAlignment="1">
      <alignment horizontal="right" wrapText="1"/>
    </xf>
    <xf numFmtId="0" fontId="149" fillId="0" borderId="35" xfId="95" applyFont="1" applyBorder="1" applyAlignment="1">
      <alignment horizontal="left" wrapText="1"/>
    </xf>
    <xf numFmtId="0" fontId="149" fillId="0" borderId="125" xfId="95" applyFont="1" applyBorder="1" applyAlignment="1">
      <alignment horizontal="left" wrapText="1"/>
    </xf>
    <xf numFmtId="0" fontId="150" fillId="0" borderId="92" xfId="95" applyFont="1" applyBorder="1" applyAlignment="1">
      <alignment horizontal="right" wrapText="1"/>
    </xf>
    <xf numFmtId="0" fontId="149" fillId="0" borderId="125" xfId="95" applyFont="1" applyBorder="1" applyAlignment="1">
      <alignment wrapText="1"/>
    </xf>
    <xf numFmtId="0" fontId="149" fillId="0" borderId="138" xfId="95" applyFont="1" applyBorder="1" applyAlignment="1">
      <alignment wrapText="1"/>
    </xf>
    <xf numFmtId="0" fontId="149" fillId="0" borderId="144" xfId="95" applyFont="1" applyBorder="1" applyAlignment="1">
      <alignment wrapText="1"/>
    </xf>
    <xf numFmtId="0" fontId="77" fillId="70" borderId="134" xfId="95" applyFont="1" applyFill="1" applyBorder="1" applyAlignment="1">
      <alignment wrapText="1"/>
    </xf>
    <xf numFmtId="0" fontId="77" fillId="70" borderId="156" xfId="95" applyFont="1" applyFill="1" applyBorder="1" applyAlignment="1">
      <alignment wrapText="1"/>
    </xf>
    <xf numFmtId="0" fontId="150" fillId="0" borderId="121" xfId="95" applyFont="1" applyBorder="1" applyAlignment="1">
      <alignment horizontal="right" wrapText="1"/>
    </xf>
    <xf numFmtId="0" fontId="149" fillId="0" borderId="0" xfId="0" applyFont="1" applyAlignment="1">
      <alignment vertical="center"/>
    </xf>
    <xf numFmtId="0" fontId="149" fillId="0" borderId="0" xfId="0" applyFont="1" applyAlignment="1">
      <alignment horizontal="right" vertical="center"/>
    </xf>
    <xf numFmtId="0" fontId="7" fillId="38" borderId="67" xfId="43" applyFont="1" applyFill="1" applyBorder="1" applyAlignment="1">
      <alignment horizontal="left" vertical="center"/>
    </xf>
    <xf numFmtId="0" fontId="100" fillId="38" borderId="20" xfId="39" applyFont="1" applyFill="1" applyBorder="1" applyAlignment="1">
      <alignment vertical="center"/>
    </xf>
    <xf numFmtId="0" fontId="10" fillId="38" borderId="20" xfId="39" applyFont="1" applyFill="1" applyBorder="1" applyAlignment="1">
      <alignment vertical="center"/>
    </xf>
    <xf numFmtId="3" fontId="9" fillId="38" borderId="26" xfId="43" applyNumberFormat="1" applyFont="1" applyFill="1" applyBorder="1" applyAlignment="1" applyProtection="1">
      <alignment horizontal="right" vertical="center"/>
      <protection locked="0"/>
    </xf>
    <xf numFmtId="3" fontId="9" fillId="38" borderId="45" xfId="43" applyNumberFormat="1" applyFont="1" applyFill="1" applyBorder="1" applyAlignment="1" applyProtection="1">
      <alignment horizontal="right" vertical="center"/>
      <protection locked="0"/>
    </xf>
    <xf numFmtId="0" fontId="13" fillId="38" borderId="67" xfId="43" applyFont="1" applyFill="1" applyBorder="1" applyAlignment="1">
      <alignment horizontal="left" vertical="center"/>
    </xf>
    <xf numFmtId="0" fontId="100" fillId="38" borderId="23" xfId="39" applyFont="1" applyFill="1" applyBorder="1" applyAlignment="1">
      <alignment vertical="center"/>
    </xf>
    <xf numFmtId="3" fontId="9" fillId="38" borderId="18" xfId="43" applyNumberFormat="1" applyFont="1" applyFill="1" applyBorder="1" applyAlignment="1" applyProtection="1">
      <alignment horizontal="right" vertical="center"/>
      <protection locked="0"/>
    </xf>
    <xf numFmtId="3" fontId="9" fillId="38" borderId="42" xfId="43" applyNumberFormat="1" applyFont="1" applyFill="1" applyBorder="1" applyAlignment="1" applyProtection="1">
      <alignment horizontal="right" vertical="center"/>
      <protection locked="0"/>
    </xf>
    <xf numFmtId="0" fontId="152" fillId="0" borderId="0" xfId="0" applyFont="1"/>
    <xf numFmtId="0" fontId="153" fillId="0" borderId="22" xfId="0" applyFont="1" applyBorder="1" applyAlignment="1">
      <alignment horizontal="center" vertical="center"/>
    </xf>
    <xf numFmtId="0" fontId="154" fillId="0" borderId="22" xfId="0" applyFont="1" applyBorder="1"/>
    <xf numFmtId="0" fontId="156" fillId="0" borderId="26" xfId="0" applyFont="1" applyBorder="1" applyAlignment="1" applyProtection="1">
      <alignment vertical="center"/>
      <protection locked="0"/>
    </xf>
    <xf numFmtId="0" fontId="48"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53" fillId="74" borderId="26" xfId="0" applyFont="1" applyFill="1" applyBorder="1"/>
    <xf numFmtId="49" fontId="53" fillId="74" borderId="26" xfId="0" applyNumberFormat="1" applyFont="1" applyFill="1" applyBorder="1"/>
    <xf numFmtId="0" fontId="155" fillId="0" borderId="23" xfId="0" applyFont="1" applyBorder="1" applyAlignment="1" applyProtection="1">
      <alignment horizontal="center" vertical="center"/>
      <protection locked="0"/>
    </xf>
    <xf numFmtId="0" fontId="155" fillId="0" borderId="23" xfId="0" applyFont="1" applyBorder="1" applyAlignment="1" applyProtection="1">
      <alignment horizontal="center"/>
      <protection locked="0"/>
    </xf>
    <xf numFmtId="0" fontId="155" fillId="0" borderId="26" xfId="0" applyFont="1" applyBorder="1" applyAlignment="1" applyProtection="1">
      <alignment horizontal="center" vertical="center"/>
      <protection locked="0"/>
    </xf>
    <xf numFmtId="0" fontId="155" fillId="0" borderId="49" xfId="0" applyFont="1" applyBorder="1" applyAlignment="1" applyProtection="1">
      <alignment horizontal="center" vertical="center"/>
      <protection locked="0"/>
    </xf>
    <xf numFmtId="0" fontId="155" fillId="0" borderId="18" xfId="0" applyFont="1" applyBorder="1" applyAlignment="1" applyProtection="1">
      <alignment horizontal="center" vertical="center"/>
      <protection locked="0"/>
    </xf>
    <xf numFmtId="0" fontId="152" fillId="0" borderId="18" xfId="0" applyFont="1" applyBorder="1" applyAlignment="1" applyProtection="1">
      <alignment horizontal="left"/>
      <protection locked="0"/>
    </xf>
    <xf numFmtId="0" fontId="155" fillId="0" borderId="11" xfId="0" applyFont="1" applyBorder="1" applyAlignment="1" applyProtection="1">
      <alignment horizontal="center" vertical="center"/>
      <protection locked="0"/>
    </xf>
    <xf numFmtId="0" fontId="155" fillId="0" borderId="74" xfId="0" applyFont="1" applyBorder="1" applyAlignment="1" applyProtection="1">
      <alignment horizontal="center" vertical="center"/>
      <protection locked="0"/>
    </xf>
    <xf numFmtId="49" fontId="155" fillId="38" borderId="70" xfId="0" applyNumberFormat="1" applyFont="1" applyFill="1" applyBorder="1" applyAlignment="1" applyProtection="1">
      <alignment horizontal="left" vertical="center"/>
      <protection locked="0"/>
    </xf>
    <xf numFmtId="0" fontId="155" fillId="38" borderId="23" xfId="0" applyFont="1" applyFill="1" applyBorder="1" applyAlignment="1" applyProtection="1">
      <alignment horizontal="left" vertical="center"/>
      <protection locked="0"/>
    </xf>
    <xf numFmtId="0" fontId="152" fillId="35" borderId="23" xfId="42" applyFont="1" applyFill="1" applyBorder="1" applyAlignment="1" applyProtection="1">
      <alignment horizontal="center" vertical="center"/>
      <protection locked="0"/>
    </xf>
    <xf numFmtId="164" fontId="152" fillId="38" borderId="18" xfId="0" applyNumberFormat="1" applyFont="1" applyFill="1" applyBorder="1" applyAlignment="1" applyProtection="1">
      <alignment horizontal="right" vertical="center"/>
      <protection locked="0"/>
    </xf>
    <xf numFmtId="49" fontId="155" fillId="38" borderId="14" xfId="0" applyNumberFormat="1" applyFont="1" applyFill="1" applyBorder="1" applyAlignment="1" applyProtection="1">
      <alignment horizontal="left" vertical="center"/>
      <protection locked="0"/>
    </xf>
    <xf numFmtId="0" fontId="155" fillId="38" borderId="11" xfId="0" applyFont="1" applyFill="1" applyBorder="1" applyAlignment="1" applyProtection="1">
      <alignment horizontal="left" vertical="center" indent="1"/>
      <protection locked="0"/>
    </xf>
    <xf numFmtId="0" fontId="155" fillId="38" borderId="11" xfId="0" applyFont="1" applyFill="1" applyBorder="1" applyAlignment="1" applyProtection="1">
      <alignment horizontal="left" vertical="center" indent="2"/>
      <protection locked="0"/>
    </xf>
    <xf numFmtId="49" fontId="155" fillId="0" borderId="14" xfId="0" applyNumberFormat="1" applyFont="1" applyBorder="1" applyAlignment="1" applyProtection="1">
      <alignment horizontal="left" vertical="center"/>
      <protection locked="0"/>
    </xf>
    <xf numFmtId="0" fontId="155" fillId="0" borderId="11" xfId="0" applyFont="1" applyBorder="1" applyAlignment="1" applyProtection="1">
      <alignment horizontal="left" vertical="center" indent="2"/>
      <protection locked="0"/>
    </xf>
    <xf numFmtId="164" fontId="152" fillId="0" borderId="18" xfId="0" applyNumberFormat="1" applyFont="1" applyBorder="1" applyAlignment="1" applyProtection="1">
      <alignment horizontal="right" vertical="center"/>
      <protection locked="0"/>
    </xf>
    <xf numFmtId="0" fontId="155" fillId="0" borderId="11" xfId="0" applyFont="1" applyBorder="1" applyAlignment="1" applyProtection="1">
      <alignment horizontal="left" vertical="center" indent="3"/>
      <protection locked="0"/>
    </xf>
    <xf numFmtId="49" fontId="155" fillId="0" borderId="56" xfId="0" applyNumberFormat="1" applyFont="1" applyBorder="1" applyAlignment="1" applyProtection="1">
      <alignment horizontal="left" vertical="center"/>
      <protection locked="0"/>
    </xf>
    <xf numFmtId="0" fontId="155" fillId="0" borderId="18" xfId="0" applyFont="1" applyBorder="1" applyAlignment="1" applyProtection="1">
      <alignment horizontal="left" vertical="center" indent="3"/>
      <protection locked="0"/>
    </xf>
    <xf numFmtId="0" fontId="152" fillId="35" borderId="26" xfId="42" applyFont="1" applyFill="1" applyBorder="1" applyAlignment="1" applyProtection="1">
      <alignment horizontal="center" vertical="center"/>
      <protection locked="0"/>
    </xf>
    <xf numFmtId="0" fontId="7" fillId="38" borderId="26" xfId="0" applyFont="1" applyFill="1" applyBorder="1" applyAlignment="1">
      <alignment horizontal="left" vertical="center"/>
    </xf>
    <xf numFmtId="0" fontId="7" fillId="0" borderId="50" xfId="0" applyFont="1" applyBorder="1" applyAlignment="1" applyProtection="1">
      <alignment horizontal="center" vertical="center"/>
      <protection locked="0"/>
    </xf>
    <xf numFmtId="0" fontId="48" fillId="0" borderId="26" xfId="0" applyFont="1" applyBorder="1" applyAlignment="1" applyProtection="1">
      <alignment horizontal="center" vertical="center"/>
      <protection locked="0"/>
    </xf>
    <xf numFmtId="49" fontId="7" fillId="38" borderId="44" xfId="0" applyNumberFormat="1" applyFont="1" applyFill="1" applyBorder="1" applyAlignment="1">
      <alignment horizontal="left" vertical="center"/>
    </xf>
    <xf numFmtId="0" fontId="8" fillId="38" borderId="23" xfId="0" applyFont="1" applyFill="1" applyBorder="1" applyAlignment="1">
      <alignment horizontal="center" vertical="center"/>
    </xf>
    <xf numFmtId="0" fontId="8" fillId="38" borderId="26" xfId="0" applyFont="1" applyFill="1" applyBorder="1" applyAlignment="1" applyProtection="1">
      <alignment horizontal="right" vertical="center"/>
      <protection locked="0"/>
    </xf>
    <xf numFmtId="0" fontId="145" fillId="0" borderId="0" xfId="0" applyFont="1" applyAlignment="1">
      <alignment horizontal="center"/>
    </xf>
    <xf numFmtId="0" fontId="0" fillId="0" borderId="0" xfId="0" applyAlignment="1">
      <alignment horizontal="center"/>
    </xf>
    <xf numFmtId="0" fontId="27" fillId="0" borderId="0" xfId="0" applyFont="1" applyAlignment="1" applyProtection="1">
      <alignment horizontal="center"/>
      <protection locked="0"/>
    </xf>
    <xf numFmtId="0" fontId="0" fillId="0" borderId="0" xfId="0" applyAlignment="1" applyProtection="1">
      <alignment horizontal="center"/>
      <protection locked="0"/>
    </xf>
    <xf numFmtId="0" fontId="23" fillId="0" borderId="10" xfId="0" applyFont="1" applyBorder="1" applyAlignment="1" applyProtection="1">
      <alignment horizontal="center"/>
      <protection locked="0"/>
    </xf>
    <xf numFmtId="0" fontId="23" fillId="0" borderId="21" xfId="0" applyFont="1" applyBorder="1" applyAlignment="1" applyProtection="1">
      <alignment horizontal="center"/>
      <protection locked="0"/>
    </xf>
    <xf numFmtId="3" fontId="22" fillId="24" borderId="0" xfId="0" applyNumberFormat="1" applyFont="1" applyFill="1" applyAlignment="1" applyProtection="1">
      <alignment horizontal="center" vertical="center"/>
      <protection locked="0"/>
    </xf>
    <xf numFmtId="3" fontId="22" fillId="24" borderId="25" xfId="0" applyNumberFormat="1" applyFont="1" applyFill="1" applyBorder="1" applyAlignment="1" applyProtection="1">
      <alignment horizontal="center" vertical="center"/>
      <protection locked="0"/>
    </xf>
    <xf numFmtId="3" fontId="22" fillId="0" borderId="0" xfId="0" applyNumberFormat="1" applyFont="1" applyAlignment="1" applyProtection="1">
      <alignment horizontal="center" vertical="center"/>
      <protection locked="0"/>
    </xf>
    <xf numFmtId="3" fontId="22" fillId="0" borderId="25" xfId="0" applyNumberFormat="1" applyFont="1" applyBorder="1" applyAlignment="1" applyProtection="1">
      <alignment horizontal="center" vertical="center"/>
      <protection locked="0"/>
    </xf>
    <xf numFmtId="3" fontId="22" fillId="24" borderId="55" xfId="0" applyNumberFormat="1" applyFont="1" applyFill="1" applyBorder="1" applyAlignment="1" applyProtection="1">
      <alignment horizontal="center" vertical="center"/>
      <protection locked="0"/>
    </xf>
    <xf numFmtId="3" fontId="22" fillId="0" borderId="55" xfId="0" applyNumberFormat="1" applyFont="1" applyBorder="1" applyAlignment="1" applyProtection="1">
      <alignment horizontal="center" vertical="center"/>
      <protection locked="0"/>
    </xf>
    <xf numFmtId="0" fontId="23" fillId="0" borderId="51" xfId="0" applyFont="1" applyBorder="1" applyAlignment="1" applyProtection="1">
      <alignment horizontal="center"/>
      <protection locked="0"/>
    </xf>
    <xf numFmtId="0" fontId="8" fillId="0" borderId="21" xfId="0" applyFont="1" applyBorder="1"/>
    <xf numFmtId="0" fontId="23" fillId="0" borderId="46" xfId="0" applyFont="1" applyBorder="1" applyAlignment="1">
      <alignment horizontal="center" vertical="center"/>
    </xf>
    <xf numFmtId="0" fontId="23" fillId="0" borderId="67" xfId="0" applyFont="1" applyBorder="1" applyAlignment="1">
      <alignment horizontal="center" vertical="center"/>
    </xf>
    <xf numFmtId="0" fontId="8" fillId="0" borderId="18"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8" fillId="0" borderId="13" xfId="0" applyFont="1" applyBorder="1" applyAlignment="1">
      <alignment horizontal="center"/>
    </xf>
    <xf numFmtId="0" fontId="8" fillId="0" borderId="42" xfId="0" applyFont="1" applyBorder="1" applyAlignment="1">
      <alignment horizontal="center"/>
    </xf>
    <xf numFmtId="0" fontId="27" fillId="0" borderId="0" xfId="0" applyFont="1" applyAlignment="1">
      <alignment horizontal="center"/>
    </xf>
    <xf numFmtId="0" fontId="8" fillId="0" borderId="0" xfId="0" applyFont="1" applyAlignment="1">
      <alignment horizontal="center" vertical="center"/>
    </xf>
    <xf numFmtId="1" fontId="76" fillId="0" borderId="18" xfId="0" applyNumberFormat="1" applyFont="1" applyBorder="1" applyAlignment="1">
      <alignment horizontal="center" vertical="center"/>
    </xf>
    <xf numFmtId="1" fontId="76" fillId="0" borderId="42" xfId="0" applyNumberFormat="1" applyFont="1" applyBorder="1" applyAlignment="1">
      <alignment horizontal="center" vertical="center"/>
    </xf>
    <xf numFmtId="0" fontId="76" fillId="34" borderId="52" xfId="0" applyFont="1" applyFill="1" applyBorder="1" applyAlignment="1">
      <alignment horizontal="center" vertical="center"/>
    </xf>
    <xf numFmtId="3" fontId="7" fillId="0" borderId="0" xfId="0" applyNumberFormat="1" applyFont="1" applyAlignment="1" applyProtection="1">
      <alignment vertical="center"/>
      <protection locked="0"/>
    </xf>
    <xf numFmtId="3" fontId="8" fillId="0" borderId="0" xfId="0" applyNumberFormat="1" applyFont="1" applyAlignment="1" applyProtection="1">
      <alignment horizontal="left" vertical="center" indent="1"/>
      <protection locked="0"/>
    </xf>
    <xf numFmtId="0" fontId="8" fillId="0" borderId="0" xfId="0" applyFont="1" applyAlignment="1" applyProtection="1">
      <alignment horizontal="left" indent="1"/>
      <protection locked="0"/>
    </xf>
    <xf numFmtId="0" fontId="156" fillId="0" borderId="47" xfId="0" applyFont="1" applyBorder="1" applyAlignment="1" applyProtection="1">
      <alignment horizontal="left" vertical="center"/>
      <protection locked="0"/>
    </xf>
    <xf numFmtId="0" fontId="157" fillId="0" borderId="50" xfId="0" applyFont="1" applyBorder="1" applyAlignment="1" applyProtection="1">
      <alignment vertical="center"/>
      <protection locked="0"/>
    </xf>
    <xf numFmtId="0" fontId="157" fillId="0" borderId="52" xfId="0" applyFont="1" applyBorder="1" applyAlignment="1" applyProtection="1">
      <alignment vertical="center"/>
      <protection locked="0"/>
    </xf>
    <xf numFmtId="0" fontId="157" fillId="0" borderId="10" xfId="0" applyFont="1" applyBorder="1" applyAlignment="1" applyProtection="1">
      <alignment vertical="center"/>
      <protection locked="0"/>
    </xf>
    <xf numFmtId="0" fontId="157" fillId="0" borderId="21" xfId="0" applyFont="1" applyBorder="1" applyAlignment="1" applyProtection="1">
      <alignment vertical="center"/>
      <protection locked="0"/>
    </xf>
    <xf numFmtId="0" fontId="23" fillId="0" borderId="0" xfId="0" applyFont="1" applyAlignment="1" applyProtection="1">
      <alignment horizontal="center"/>
      <protection locked="0"/>
    </xf>
    <xf numFmtId="164" fontId="23" fillId="38" borderId="26" xfId="0" applyNumberFormat="1" applyFont="1" applyFill="1" applyBorder="1" applyAlignment="1">
      <alignment vertical="center"/>
    </xf>
    <xf numFmtId="0" fontId="156" fillId="0" borderId="52" xfId="0" applyFont="1" applyBorder="1" applyAlignment="1" applyProtection="1">
      <alignment horizontal="center" vertical="center"/>
      <protection locked="0"/>
    </xf>
    <xf numFmtId="0" fontId="156" fillId="0" borderId="46" xfId="0" applyFont="1" applyBorder="1" applyAlignment="1" applyProtection="1">
      <alignment horizontal="left" vertical="center"/>
      <protection locked="0"/>
    </xf>
    <xf numFmtId="0" fontId="156" fillId="0" borderId="26" xfId="0" applyFont="1" applyBorder="1" applyAlignment="1" applyProtection="1">
      <alignment horizontal="left" vertical="center"/>
      <protection locked="0"/>
    </xf>
    <xf numFmtId="0" fontId="157" fillId="0" borderId="22" xfId="0" applyFont="1" applyBorder="1" applyAlignment="1" applyProtection="1">
      <alignment horizontal="right" vertical="center"/>
      <protection locked="0"/>
    </xf>
    <xf numFmtId="0" fontId="161" fillId="0" borderId="64" xfId="0" applyFont="1" applyBorder="1" applyAlignment="1">
      <alignment horizontal="center" vertical="center"/>
    </xf>
    <xf numFmtId="0" fontId="162" fillId="0" borderId="54" xfId="0" applyFont="1" applyBorder="1" applyAlignment="1" applyProtection="1">
      <alignment horizontal="left" vertical="center"/>
      <protection locked="0"/>
    </xf>
    <xf numFmtId="0" fontId="156" fillId="0" borderId="54" xfId="0" applyFont="1" applyBorder="1" applyAlignment="1" applyProtection="1">
      <alignment horizontal="left" vertical="center"/>
      <protection locked="0"/>
    </xf>
    <xf numFmtId="0" fontId="156" fillId="0" borderId="83" xfId="0" applyFont="1" applyBorder="1" applyProtection="1">
      <protection locked="0"/>
    </xf>
    <xf numFmtId="0" fontId="156" fillId="0" borderId="47" xfId="0" applyFont="1" applyBorder="1" applyAlignment="1" applyProtection="1">
      <alignment vertical="center"/>
      <protection locked="0"/>
    </xf>
    <xf numFmtId="0" fontId="156" fillId="0" borderId="50" xfId="0" applyFont="1" applyBorder="1" applyAlignment="1" applyProtection="1">
      <alignment vertical="center"/>
      <protection locked="0"/>
    </xf>
    <xf numFmtId="0" fontId="156" fillId="0" borderId="49" xfId="0" applyFont="1" applyBorder="1" applyProtection="1">
      <protection locked="0"/>
    </xf>
    <xf numFmtId="0" fontId="157" fillId="0" borderId="0" xfId="0" applyFont="1" applyAlignment="1" applyProtection="1">
      <alignment vertical="center"/>
      <protection locked="0"/>
    </xf>
    <xf numFmtId="0" fontId="162" fillId="0" borderId="54" xfId="0" applyFont="1" applyBorder="1" applyAlignment="1" applyProtection="1">
      <alignment vertical="center"/>
      <protection locked="0"/>
    </xf>
    <xf numFmtId="0" fontId="156" fillId="0" borderId="43" xfId="0" applyFont="1" applyBorder="1" applyAlignment="1" applyProtection="1">
      <alignment vertical="center"/>
      <protection locked="0"/>
    </xf>
    <xf numFmtId="0" fontId="156" fillId="0" borderId="48" xfId="0" applyFont="1" applyBorder="1" applyAlignment="1" applyProtection="1">
      <alignment vertical="center"/>
      <protection locked="0"/>
    </xf>
    <xf numFmtId="0" fontId="156" fillId="0" borderId="49" xfId="0" applyFont="1" applyBorder="1" applyAlignment="1" applyProtection="1">
      <alignment vertical="center"/>
      <protection locked="0"/>
    </xf>
    <xf numFmtId="0" fontId="156" fillId="0" borderId="45" xfId="0" applyFont="1" applyBorder="1" applyAlignment="1" applyProtection="1">
      <alignment vertical="center"/>
      <protection locked="0"/>
    </xf>
    <xf numFmtId="0" fontId="156" fillId="0" borderId="54" xfId="43" applyFont="1" applyBorder="1" applyAlignment="1" applyProtection="1">
      <alignment vertical="center"/>
      <protection locked="0"/>
    </xf>
    <xf numFmtId="0" fontId="156" fillId="0" borderId="54" xfId="43" applyFont="1" applyBorder="1" applyAlignment="1" applyProtection="1">
      <alignment horizontal="left" vertical="center"/>
      <protection locked="0"/>
    </xf>
    <xf numFmtId="0" fontId="157" fillId="0" borderId="22" xfId="38" applyFont="1" applyBorder="1" applyAlignment="1" applyProtection="1">
      <alignment vertical="center"/>
      <protection locked="0"/>
    </xf>
    <xf numFmtId="0" fontId="157" fillId="0" borderId="50" xfId="38" applyFont="1" applyBorder="1" applyAlignment="1" applyProtection="1">
      <alignment vertical="center"/>
      <protection locked="0"/>
    </xf>
    <xf numFmtId="0" fontId="157" fillId="0" borderId="49" xfId="38" applyFont="1" applyBorder="1" applyAlignment="1" applyProtection="1">
      <alignment vertical="center"/>
      <protection locked="0"/>
    </xf>
    <xf numFmtId="0" fontId="156" fillId="0" borderId="28" xfId="43" applyFont="1" applyBorder="1" applyAlignment="1" applyProtection="1">
      <alignment vertical="center"/>
      <protection locked="0"/>
    </xf>
    <xf numFmtId="0" fontId="156" fillId="0" borderId="47" xfId="43" applyFont="1" applyBorder="1" applyAlignment="1" applyProtection="1">
      <alignment horizontal="left" vertical="center"/>
      <protection locked="0"/>
    </xf>
    <xf numFmtId="0" fontId="156" fillId="0" borderId="47" xfId="43" applyFont="1" applyBorder="1" applyAlignment="1" applyProtection="1">
      <alignment vertical="center"/>
      <protection locked="0"/>
    </xf>
    <xf numFmtId="0" fontId="13" fillId="0" borderId="22" xfId="0" applyFont="1" applyBorder="1" applyProtection="1">
      <protection locked="0"/>
    </xf>
    <xf numFmtId="0" fontId="23" fillId="0" borderId="22" xfId="0" applyFont="1" applyBorder="1" applyProtection="1">
      <protection locked="0"/>
    </xf>
    <xf numFmtId="3" fontId="10" fillId="0" borderId="0" xfId="0" applyNumberFormat="1" applyFont="1" applyAlignment="1" applyProtection="1">
      <alignment vertical="center"/>
      <protection locked="0"/>
    </xf>
    <xf numFmtId="3" fontId="12" fillId="0" borderId="0" xfId="0" applyNumberFormat="1" applyFont="1" applyAlignment="1" applyProtection="1">
      <alignment horizontal="left" vertical="center" indent="1"/>
      <protection locked="0"/>
    </xf>
    <xf numFmtId="0" fontId="12" fillId="0" borderId="0" xfId="0" applyFont="1" applyAlignment="1" applyProtection="1">
      <alignment horizontal="left" indent="1"/>
      <protection locked="0"/>
    </xf>
    <xf numFmtId="0" fontId="12" fillId="0" borderId="0" xfId="38" applyFont="1" applyAlignment="1">
      <alignment horizontal="left"/>
    </xf>
    <xf numFmtId="0" fontId="12" fillId="76" borderId="0" xfId="43" applyFont="1" applyFill="1" applyProtection="1">
      <protection locked="0"/>
    </xf>
    <xf numFmtId="0" fontId="163" fillId="0" borderId="64" xfId="0" applyFont="1" applyBorder="1" applyAlignment="1" applyProtection="1">
      <alignment horizontal="center" vertical="center"/>
      <protection locked="0"/>
    </xf>
    <xf numFmtId="0" fontId="8" fillId="28" borderId="26" xfId="0" applyFont="1" applyFill="1" applyBorder="1"/>
    <xf numFmtId="3" fontId="14" fillId="28" borderId="26" xfId="0" applyNumberFormat="1" applyFont="1" applyFill="1" applyBorder="1" applyAlignment="1">
      <alignment vertical="center"/>
    </xf>
    <xf numFmtId="0" fontId="14" fillId="28" borderId="26" xfId="0" applyFont="1" applyFill="1" applyBorder="1" applyAlignment="1">
      <alignment vertical="center"/>
    </xf>
    <xf numFmtId="0" fontId="14" fillId="0" borderId="26" xfId="0" applyFont="1" applyBorder="1" applyAlignment="1">
      <alignment vertical="center"/>
    </xf>
    <xf numFmtId="0" fontId="156" fillId="0" borderId="59" xfId="0" applyFont="1" applyBorder="1" applyAlignment="1" applyProtection="1">
      <alignment horizontal="left" vertical="center"/>
      <protection locked="0"/>
    </xf>
    <xf numFmtId="0" fontId="156" fillId="0" borderId="60" xfId="0" applyFont="1" applyBorder="1" applyProtection="1">
      <protection locked="0"/>
    </xf>
    <xf numFmtId="0" fontId="156" fillId="0" borderId="53" xfId="0" applyFont="1" applyBorder="1" applyProtection="1">
      <protection locked="0"/>
    </xf>
    <xf numFmtId="3" fontId="22" fillId="24" borderId="20" xfId="0" applyNumberFormat="1" applyFont="1" applyFill="1" applyBorder="1" applyAlignment="1" applyProtection="1">
      <alignment horizontal="right" vertical="center"/>
      <protection locked="0"/>
    </xf>
    <xf numFmtId="3" fontId="22" fillId="0" borderId="20" xfId="0" applyNumberFormat="1" applyFont="1" applyBorder="1" applyAlignment="1" applyProtection="1">
      <alignment horizontal="right" vertical="center"/>
      <protection locked="0"/>
    </xf>
    <xf numFmtId="0" fontId="17" fillId="0" borderId="25" xfId="0" applyFont="1" applyBorder="1"/>
    <xf numFmtId="0" fontId="14" fillId="0" borderId="25" xfId="0" applyFont="1" applyBorder="1"/>
    <xf numFmtId="0" fontId="7" fillId="0" borderId="18" xfId="0" applyFont="1" applyBorder="1" applyAlignment="1">
      <alignment horizontal="center" vertical="center"/>
    </xf>
    <xf numFmtId="0" fontId="7" fillId="0" borderId="26" xfId="0" applyFont="1" applyBorder="1" applyAlignment="1">
      <alignment horizontal="center" vertical="center"/>
    </xf>
    <xf numFmtId="1" fontId="8" fillId="0" borderId="18" xfId="0" applyNumberFormat="1" applyFont="1" applyBorder="1" applyAlignment="1">
      <alignment horizontal="right" vertical="center"/>
    </xf>
    <xf numFmtId="1" fontId="8" fillId="0" borderId="64" xfId="0" applyNumberFormat="1" applyFont="1" applyBorder="1" applyAlignment="1">
      <alignment horizontal="right" vertical="center"/>
    </xf>
    <xf numFmtId="0" fontId="8" fillId="34" borderId="26" xfId="0" applyFont="1" applyFill="1" applyBorder="1" applyAlignment="1">
      <alignment vertical="center"/>
    </xf>
    <xf numFmtId="0" fontId="157" fillId="0" borderId="43" xfId="0" applyFont="1" applyBorder="1" applyAlignment="1" applyProtection="1">
      <alignment vertical="center"/>
      <protection locked="0"/>
    </xf>
    <xf numFmtId="0" fontId="157" fillId="0" borderId="22" xfId="0" applyFont="1" applyBorder="1" applyAlignment="1" applyProtection="1">
      <alignment vertical="center"/>
      <protection locked="0"/>
    </xf>
    <xf numFmtId="0" fontId="157" fillId="0" borderId="49" xfId="0" applyFont="1" applyBorder="1" applyAlignment="1" applyProtection="1">
      <alignment vertical="center"/>
      <protection locked="0"/>
    </xf>
    <xf numFmtId="0" fontId="156" fillId="0" borderId="28" xfId="0" applyFont="1" applyBorder="1" applyAlignment="1" applyProtection="1">
      <alignment horizontal="left" vertical="center"/>
      <protection locked="0"/>
    </xf>
    <xf numFmtId="0" fontId="157" fillId="0" borderId="45" xfId="0" applyFont="1" applyBorder="1" applyAlignment="1" applyProtection="1">
      <alignment vertical="center"/>
      <protection locked="0"/>
    </xf>
    <xf numFmtId="0" fontId="8" fillId="24" borderId="24" xfId="0" applyFont="1" applyFill="1" applyBorder="1" applyAlignment="1" applyProtection="1">
      <alignment horizontal="right" vertical="center"/>
      <protection locked="0"/>
    </xf>
    <xf numFmtId="0" fontId="8" fillId="28" borderId="18" xfId="0" applyFont="1" applyFill="1" applyBorder="1"/>
    <xf numFmtId="0" fontId="13" fillId="0" borderId="20" xfId="0" applyFont="1" applyBorder="1" applyProtection="1">
      <protection locked="0"/>
    </xf>
    <xf numFmtId="0" fontId="14" fillId="0" borderId="52" xfId="0" applyFont="1" applyBorder="1" applyAlignment="1" applyProtection="1">
      <alignment horizontal="center" vertical="center"/>
      <protection locked="0"/>
    </xf>
    <xf numFmtId="0" fontId="53" fillId="77" borderId="26" xfId="0" applyFont="1" applyFill="1" applyBorder="1"/>
    <xf numFmtId="49" fontId="53" fillId="77" borderId="26" xfId="0" applyNumberFormat="1" applyFont="1" applyFill="1" applyBorder="1"/>
    <xf numFmtId="0" fontId="53" fillId="78" borderId="26" xfId="0" applyFont="1" applyFill="1" applyBorder="1"/>
    <xf numFmtId="0" fontId="128" fillId="78" borderId="26" xfId="50" applyFont="1" applyFill="1" applyBorder="1"/>
    <xf numFmtId="49" fontId="53" fillId="78" borderId="26" xfId="0" applyNumberFormat="1" applyFont="1" applyFill="1" applyBorder="1"/>
    <xf numFmtId="0" fontId="53" fillId="75" borderId="26" xfId="0" applyFont="1" applyFill="1" applyBorder="1"/>
    <xf numFmtId="0" fontId="128" fillId="75" borderId="26" xfId="50" applyFont="1" applyFill="1" applyBorder="1"/>
    <xf numFmtId="49" fontId="53" fillId="75" borderId="26" xfId="0" applyNumberFormat="1" applyFont="1" applyFill="1" applyBorder="1"/>
    <xf numFmtId="3" fontId="53" fillId="75" borderId="26" xfId="0" applyNumberFormat="1" applyFont="1" applyFill="1" applyBorder="1"/>
    <xf numFmtId="0" fontId="53" fillId="79" borderId="26" xfId="0" applyFont="1" applyFill="1" applyBorder="1"/>
    <xf numFmtId="49" fontId="53" fillId="79" borderId="26" xfId="0" applyNumberFormat="1" applyFont="1" applyFill="1" applyBorder="1"/>
    <xf numFmtId="3" fontId="53" fillId="79" borderId="26" xfId="0" applyNumberFormat="1" applyFont="1" applyFill="1" applyBorder="1"/>
    <xf numFmtId="0" fontId="53" fillId="80" borderId="26" xfId="0" applyFont="1" applyFill="1" applyBorder="1"/>
    <xf numFmtId="49" fontId="53" fillId="80" borderId="26" xfId="0" applyNumberFormat="1" applyFont="1" applyFill="1" applyBorder="1"/>
    <xf numFmtId="3" fontId="53" fillId="80" borderId="26" xfId="0" applyNumberFormat="1" applyFont="1" applyFill="1" applyBorder="1"/>
    <xf numFmtId="0" fontId="53" fillId="81" borderId="26" xfId="0" applyFont="1" applyFill="1" applyBorder="1"/>
    <xf numFmtId="49" fontId="53" fillId="81" borderId="26" xfId="0" applyNumberFormat="1" applyFont="1" applyFill="1" applyBorder="1"/>
    <xf numFmtId="3" fontId="53" fillId="81" borderId="26" xfId="0" applyNumberFormat="1" applyFont="1" applyFill="1" applyBorder="1"/>
    <xf numFmtId="0" fontId="164" fillId="0" borderId="0" xfId="43" applyFont="1" applyAlignment="1">
      <alignment horizontal="left"/>
    </xf>
    <xf numFmtId="0" fontId="15" fillId="0" borderId="28" xfId="43" applyFont="1" applyBorder="1" applyAlignment="1">
      <alignment horizontal="center" vertical="center"/>
    </xf>
    <xf numFmtId="0" fontId="15" fillId="0" borderId="22" xfId="43" applyFont="1" applyBorder="1" applyAlignment="1">
      <alignment horizontal="center" vertical="center"/>
    </xf>
    <xf numFmtId="0" fontId="10" fillId="0" borderId="28" xfId="43" applyFont="1" applyBorder="1" applyAlignment="1">
      <alignment horizontal="center" vertical="center"/>
    </xf>
    <xf numFmtId="0" fontId="101" fillId="35" borderId="0" xfId="0" applyFont="1" applyFill="1"/>
    <xf numFmtId="0" fontId="150" fillId="35" borderId="0" xfId="0" applyFont="1" applyFill="1" applyAlignment="1">
      <alignment vertical="center"/>
    </xf>
    <xf numFmtId="0" fontId="8" fillId="0" borderId="23" xfId="0" quotePrefix="1" applyFont="1" applyBorder="1" applyAlignment="1">
      <alignment horizontal="center" vertical="center"/>
    </xf>
    <xf numFmtId="49" fontId="159" fillId="0" borderId="12" xfId="0" applyNumberFormat="1" applyFont="1" applyBorder="1" applyAlignment="1" applyProtection="1">
      <alignment horizontal="left" vertical="center"/>
      <protection locked="0"/>
    </xf>
    <xf numFmtId="0" fontId="159" fillId="0" borderId="18" xfId="0" applyFont="1" applyBorder="1" applyAlignment="1">
      <alignment horizontal="left" vertical="center" indent="3"/>
    </xf>
    <xf numFmtId="0" fontId="159" fillId="0" borderId="20" xfId="0" applyFont="1" applyBorder="1" applyAlignment="1">
      <alignment horizontal="left" vertical="center" wrapText="1" indent="1"/>
    </xf>
    <xf numFmtId="0" fontId="159" fillId="0" borderId="28" xfId="0" applyFont="1" applyBorder="1" applyAlignment="1">
      <alignment horizontal="left" vertical="center" wrapText="1" indent="1"/>
    </xf>
    <xf numFmtId="0" fontId="139" fillId="0" borderId="26" xfId="0" quotePrefix="1" applyFont="1" applyBorder="1" applyAlignment="1">
      <alignment horizontal="center" vertical="center"/>
    </xf>
    <xf numFmtId="49" fontId="159" fillId="0" borderId="14" xfId="0" applyNumberFormat="1" applyFont="1" applyBorder="1" applyAlignment="1">
      <alignment horizontal="left" vertical="center"/>
    </xf>
    <xf numFmtId="0" fontId="6" fillId="0" borderId="0" xfId="0" applyFont="1" applyAlignment="1">
      <alignment horizontal="left" vertical="center" indent="1"/>
    </xf>
    <xf numFmtId="3" fontId="8" fillId="0" borderId="0" xfId="0" applyNumberFormat="1" applyFont="1" applyAlignment="1" applyProtection="1">
      <alignment vertical="center"/>
      <protection locked="0"/>
    </xf>
    <xf numFmtId="3" fontId="8" fillId="0" borderId="0" xfId="0" applyNumberFormat="1" applyFont="1" applyAlignment="1" applyProtection="1">
      <alignment horizontal="right" vertical="center"/>
      <protection locked="0"/>
    </xf>
    <xf numFmtId="0" fontId="159" fillId="24" borderId="26" xfId="0" applyFont="1" applyFill="1" applyBorder="1" applyAlignment="1">
      <alignment horizontal="left" vertical="center"/>
    </xf>
    <xf numFmtId="0" fontId="159" fillId="0" borderId="11" xfId="0" applyFont="1" applyBorder="1" applyAlignment="1">
      <alignment horizontal="left" vertical="center" indent="1"/>
    </xf>
    <xf numFmtId="0" fontId="159" fillId="24" borderId="62" xfId="0" applyFont="1" applyFill="1" applyBorder="1" applyAlignment="1">
      <alignment horizontal="left" vertical="center"/>
    </xf>
    <xf numFmtId="0" fontId="139" fillId="24" borderId="62" xfId="0" applyFont="1" applyFill="1" applyBorder="1" applyAlignment="1">
      <alignment horizontal="center" vertical="center"/>
    </xf>
    <xf numFmtId="49" fontId="159" fillId="24" borderId="86" xfId="0" applyNumberFormat="1" applyFont="1" applyFill="1" applyBorder="1" applyAlignment="1">
      <alignment horizontal="left" vertical="center"/>
    </xf>
    <xf numFmtId="0" fontId="139" fillId="24" borderId="26" xfId="0" applyFont="1" applyFill="1" applyBorder="1" applyAlignment="1">
      <alignment horizontal="center" vertical="center"/>
    </xf>
    <xf numFmtId="0" fontId="159" fillId="24" borderId="0" xfId="0" applyFont="1" applyFill="1" applyAlignment="1">
      <alignment horizontal="left" vertical="center"/>
    </xf>
    <xf numFmtId="0" fontId="159" fillId="24" borderId="10" xfId="0" applyFont="1" applyFill="1" applyBorder="1" applyAlignment="1">
      <alignment horizontal="left" vertical="center"/>
    </xf>
    <xf numFmtId="49" fontId="159" fillId="24" borderId="67" xfId="0" applyNumberFormat="1" applyFont="1" applyFill="1" applyBorder="1" applyAlignment="1">
      <alignment horizontal="left" vertical="center"/>
    </xf>
    <xf numFmtId="0" fontId="169" fillId="0" borderId="0" xfId="96" applyFont="1" applyFill="1" applyBorder="1" applyAlignment="1" applyProtection="1">
      <alignment vertical="center"/>
    </xf>
    <xf numFmtId="0" fontId="22" fillId="0" borderId="21" xfId="0" quotePrefix="1" applyFont="1" applyBorder="1" applyAlignment="1">
      <alignment horizontal="center" vertical="center"/>
    </xf>
    <xf numFmtId="0" fontId="22" fillId="24" borderId="21" xfId="0" applyFont="1" applyFill="1" applyBorder="1" applyAlignment="1">
      <alignment horizontal="center" vertical="center"/>
    </xf>
    <xf numFmtId="0" fontId="22" fillId="38" borderId="21" xfId="0" applyFont="1" applyFill="1" applyBorder="1" applyAlignment="1">
      <alignment horizontal="center" vertical="center"/>
    </xf>
    <xf numFmtId="0" fontId="22" fillId="0" borderId="21" xfId="0" applyFont="1" applyBorder="1" applyAlignment="1">
      <alignment horizontal="center" vertical="center"/>
    </xf>
    <xf numFmtId="0" fontId="107" fillId="0" borderId="11" xfId="0" applyFont="1" applyBorder="1" applyAlignment="1">
      <alignment horizontal="left" vertical="center" indent="3"/>
    </xf>
    <xf numFmtId="0" fontId="12" fillId="0" borderId="0" xfId="0" applyFont="1" applyAlignment="1">
      <alignment horizontal="center"/>
    </xf>
    <xf numFmtId="0" fontId="12" fillId="0" borderId="55" xfId="0" applyFont="1" applyBorder="1" applyAlignment="1">
      <alignment horizontal="center"/>
    </xf>
    <xf numFmtId="0" fontId="8" fillId="0" borderId="55" xfId="0" applyFont="1" applyBorder="1" applyAlignment="1">
      <alignment horizontal="center"/>
    </xf>
    <xf numFmtId="0" fontId="76" fillId="34" borderId="0" xfId="0" applyFont="1" applyFill="1" applyAlignment="1">
      <alignment horizontal="center" vertical="center"/>
    </xf>
    <xf numFmtId="0" fontId="76" fillId="34" borderId="55" xfId="0" applyFont="1" applyFill="1" applyBorder="1" applyAlignment="1">
      <alignment horizontal="center" vertical="center"/>
    </xf>
    <xf numFmtId="0" fontId="76" fillId="34" borderId="45" xfId="0" applyFont="1" applyFill="1" applyBorder="1" applyAlignment="1">
      <alignment horizontal="center" vertical="center"/>
    </xf>
    <xf numFmtId="0" fontId="76" fillId="0" borderId="0" xfId="0" applyFont="1" applyAlignment="1">
      <alignment horizontal="center" vertical="center"/>
    </xf>
    <xf numFmtId="0" fontId="76" fillId="0" borderId="55" xfId="0" applyFont="1" applyBorder="1" applyAlignment="1">
      <alignment horizontal="center" vertical="center"/>
    </xf>
    <xf numFmtId="49" fontId="159" fillId="0" borderId="13" xfId="0" applyNumberFormat="1" applyFont="1" applyBorder="1" applyAlignment="1" applyProtection="1">
      <alignment horizontal="left" vertical="center"/>
      <protection locked="0"/>
    </xf>
    <xf numFmtId="0" fontId="107" fillId="0" borderId="20" xfId="0" applyFont="1" applyBorder="1" applyAlignment="1">
      <alignment horizontal="left" vertical="center" wrapText="1" indent="1"/>
    </xf>
    <xf numFmtId="0" fontId="107" fillId="0" borderId="28" xfId="0" applyFont="1" applyBorder="1" applyAlignment="1">
      <alignment horizontal="left" vertical="center" wrapText="1" indent="1"/>
    </xf>
    <xf numFmtId="0" fontId="111" fillId="0" borderId="26" xfId="0" quotePrefix="1" applyFont="1" applyBorder="1" applyAlignment="1">
      <alignment horizontal="center" vertical="center"/>
    </xf>
    <xf numFmtId="0" fontId="76" fillId="0" borderId="20" xfId="0" applyFont="1" applyBorder="1" applyAlignment="1" applyProtection="1">
      <alignment horizontal="center" vertical="center"/>
      <protection locked="0"/>
    </xf>
    <xf numFmtId="49" fontId="7" fillId="0" borderId="0" xfId="0" applyNumberFormat="1" applyFont="1" applyAlignment="1">
      <alignment vertical="center"/>
    </xf>
    <xf numFmtId="3" fontId="7" fillId="0" borderId="0" xfId="0" applyNumberFormat="1" applyFont="1" applyAlignment="1" applyProtection="1">
      <alignment horizontal="right" vertical="center" wrapText="1"/>
      <protection locked="0"/>
    </xf>
    <xf numFmtId="3" fontId="7" fillId="0" borderId="0" xfId="0" applyNumberFormat="1" applyFont="1" applyAlignment="1">
      <alignment horizontal="right" vertical="center" wrapText="1"/>
    </xf>
    <xf numFmtId="0" fontId="36" fillId="0" borderId="0" xfId="0" applyFont="1" applyAlignment="1">
      <alignment horizontal="center" vertical="center"/>
    </xf>
    <xf numFmtId="1" fontId="76" fillId="0" borderId="0" xfId="0" applyNumberFormat="1" applyFont="1" applyAlignment="1">
      <alignment horizontal="center" vertical="center"/>
    </xf>
    <xf numFmtId="0" fontId="23" fillId="0" borderId="0" xfId="0" applyFont="1" applyAlignment="1">
      <alignment horizontal="left" vertical="center" indent="1"/>
    </xf>
    <xf numFmtId="1" fontId="22" fillId="0" borderId="0" xfId="0" applyNumberFormat="1" applyFont="1" applyAlignment="1">
      <alignment horizontal="right" vertical="center"/>
    </xf>
    <xf numFmtId="0" fontId="22" fillId="0" borderId="0" xfId="0" applyFont="1" applyAlignment="1">
      <alignment horizontal="center" vertical="center"/>
    </xf>
    <xf numFmtId="0" fontId="22" fillId="0" borderId="0" xfId="0" applyFont="1" applyAlignment="1" applyProtection="1">
      <alignment horizontal="right" vertical="center"/>
      <protection locked="0"/>
    </xf>
    <xf numFmtId="49" fontId="159" fillId="24" borderId="12" xfId="0" applyNumberFormat="1" applyFont="1" applyFill="1" applyBorder="1" applyAlignment="1">
      <alignment horizontal="left" vertical="center"/>
    </xf>
    <xf numFmtId="49" fontId="7" fillId="38" borderId="86" xfId="0" applyNumberFormat="1" applyFont="1" applyFill="1" applyBorder="1" applyAlignment="1">
      <alignment horizontal="left" vertical="center"/>
    </xf>
    <xf numFmtId="49" fontId="107" fillId="0" borderId="14" xfId="0" applyNumberFormat="1" applyFont="1" applyBorder="1" applyAlignment="1" applyProtection="1">
      <alignment horizontal="left" vertical="center"/>
      <protection locked="0"/>
    </xf>
    <xf numFmtId="49" fontId="7" fillId="0" borderId="86" xfId="0" applyNumberFormat="1" applyFont="1" applyBorder="1" applyAlignment="1">
      <alignment horizontal="left" vertical="center"/>
    </xf>
    <xf numFmtId="49" fontId="7" fillId="38" borderId="67" xfId="0" applyNumberFormat="1" applyFont="1" applyFill="1" applyBorder="1" applyAlignment="1">
      <alignment horizontal="left" vertical="center"/>
    </xf>
    <xf numFmtId="49" fontId="159" fillId="24" borderId="159" xfId="0" applyNumberFormat="1" applyFont="1" applyFill="1" applyBorder="1" applyAlignment="1">
      <alignment horizontal="left" vertical="center"/>
    </xf>
    <xf numFmtId="0" fontId="171" fillId="0" borderId="0" xfId="0" applyFont="1" applyAlignment="1">
      <alignment horizontal="left" vertical="center"/>
    </xf>
    <xf numFmtId="0" fontId="22" fillId="24" borderId="26" xfId="38" applyFont="1" applyFill="1" applyBorder="1" applyAlignment="1">
      <alignment horizontal="left" vertical="center" wrapText="1"/>
    </xf>
    <xf numFmtId="49" fontId="22" fillId="24" borderId="18" xfId="38" applyNumberFormat="1" applyFont="1" applyFill="1" applyBorder="1" applyAlignment="1">
      <alignment horizontal="left" vertical="center" wrapText="1"/>
    </xf>
    <xf numFmtId="0" fontId="22" fillId="0" borderId="11" xfId="38" applyFont="1" applyBorder="1" applyAlignment="1">
      <alignment horizontal="left" vertical="center"/>
    </xf>
    <xf numFmtId="0" fontId="8" fillId="0" borderId="0" xfId="39" quotePrefix="1" applyFont="1"/>
    <xf numFmtId="0" fontId="10" fillId="0" borderId="52" xfId="43" applyFont="1" applyBorder="1" applyAlignment="1">
      <alignment horizontal="center" vertical="center"/>
    </xf>
    <xf numFmtId="0" fontId="10" fillId="0" borderId="37" xfId="43" applyFont="1" applyBorder="1" applyAlignment="1">
      <alignment horizontal="center" vertical="center"/>
    </xf>
    <xf numFmtId="0" fontId="10" fillId="0" borderId="38" xfId="43" applyFont="1" applyBorder="1" applyAlignment="1">
      <alignment horizontal="center" vertical="center"/>
    </xf>
    <xf numFmtId="0" fontId="10" fillId="0" borderId="68" xfId="43" applyFont="1" applyBorder="1" applyAlignment="1">
      <alignment horizontal="center" vertical="center"/>
    </xf>
    <xf numFmtId="0" fontId="10" fillId="0" borderId="160" xfId="43" applyFont="1" applyBorder="1" applyAlignment="1">
      <alignment horizontal="center" vertical="center"/>
    </xf>
    <xf numFmtId="0" fontId="10" fillId="0" borderId="74" xfId="43" applyFont="1" applyBorder="1" applyAlignment="1">
      <alignment horizontal="center" vertical="center"/>
    </xf>
    <xf numFmtId="0" fontId="10" fillId="0" borderId="42" xfId="43" applyFont="1" applyBorder="1" applyAlignment="1" applyProtection="1">
      <alignment horizontal="center"/>
      <protection locked="0"/>
    </xf>
    <xf numFmtId="0" fontId="71" fillId="0" borderId="0" xfId="0" applyFont="1" applyAlignment="1">
      <alignment horizontal="left"/>
    </xf>
    <xf numFmtId="0" fontId="10" fillId="0" borderId="0" xfId="0" applyFont="1"/>
    <xf numFmtId="0" fontId="10" fillId="0" borderId="16" xfId="0" applyFont="1" applyBorder="1" applyAlignment="1">
      <alignment horizontal="center"/>
    </xf>
    <xf numFmtId="0" fontId="10" fillId="0" borderId="15" xfId="0" applyFont="1" applyBorder="1" applyAlignment="1">
      <alignment horizontal="left"/>
    </xf>
    <xf numFmtId="0" fontId="10" fillId="0" borderId="14" xfId="0" applyFont="1" applyBorder="1" applyAlignment="1">
      <alignment horizontal="center"/>
    </xf>
    <xf numFmtId="0" fontId="18" fillId="0" borderId="0" xfId="0" applyFont="1" applyAlignment="1">
      <alignment horizontal="center"/>
    </xf>
    <xf numFmtId="0" fontId="29" fillId="0" borderId="14" xfId="0" applyFont="1" applyBorder="1" applyAlignment="1">
      <alignment horizontal="center"/>
    </xf>
    <xf numFmtId="0" fontId="10" fillId="0" borderId="56" xfId="0" applyFont="1" applyBorder="1" applyAlignment="1">
      <alignment horizontal="center"/>
    </xf>
    <xf numFmtId="0" fontId="10" fillId="0" borderId="22" xfId="0" applyFont="1" applyBorder="1" applyAlignment="1">
      <alignment horizontal="centerContinuous"/>
    </xf>
    <xf numFmtId="0" fontId="71" fillId="0" borderId="12" xfId="0" applyFont="1" applyBorder="1" applyAlignment="1">
      <alignment horizontal="left" vertical="center"/>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71" fillId="0" borderId="13" xfId="0" applyFont="1" applyBorder="1" applyAlignment="1">
      <alignment horizontal="left" vertical="center"/>
    </xf>
    <xf numFmtId="0" fontId="71" fillId="0" borderId="18" xfId="0" applyFont="1" applyBorder="1"/>
    <xf numFmtId="0" fontId="71" fillId="0" borderId="0" xfId="0" applyFont="1"/>
    <xf numFmtId="49" fontId="23" fillId="0" borderId="12" xfId="0" applyNumberFormat="1" applyFont="1" applyBorder="1" applyAlignment="1">
      <alignment horizontal="left" vertical="center" wrapText="1"/>
    </xf>
    <xf numFmtId="0" fontId="23" fillId="0" borderId="84" xfId="0" applyFont="1" applyBorder="1" applyAlignment="1">
      <alignment horizontal="left" vertical="center" wrapText="1"/>
    </xf>
    <xf numFmtId="0" fontId="23" fillId="0" borderId="47" xfId="0" applyFont="1" applyBorder="1" applyAlignment="1">
      <alignment vertical="center" wrapText="1"/>
    </xf>
    <xf numFmtId="0" fontId="23" fillId="0" borderId="24" xfId="0" applyFont="1" applyBorder="1" applyAlignment="1">
      <alignment horizontal="left" vertical="center" wrapText="1"/>
    </xf>
    <xf numFmtId="0" fontId="23" fillId="0" borderId="94" xfId="0" applyFont="1" applyBorder="1" applyAlignment="1">
      <alignment horizontal="left" vertical="center" wrapText="1" indent="1"/>
    </xf>
    <xf numFmtId="0" fontId="23" fillId="0" borderId="45" xfId="0" applyFont="1" applyBorder="1" applyAlignment="1">
      <alignment horizontal="left" vertical="center" wrapText="1"/>
    </xf>
    <xf numFmtId="0" fontId="23" fillId="0" borderId="47" xfId="0" applyFont="1" applyBorder="1" applyAlignment="1">
      <alignment horizontal="left" vertical="center" wrapText="1"/>
    </xf>
    <xf numFmtId="2" fontId="107" fillId="0" borderId="47" xfId="0" applyNumberFormat="1" applyFont="1" applyBorder="1" applyAlignment="1">
      <alignment horizontal="left" vertical="center" wrapText="1"/>
    </xf>
    <xf numFmtId="0" fontId="107" fillId="0" borderId="42" xfId="0" applyFont="1" applyBorder="1" applyAlignment="1">
      <alignment horizontal="left" vertical="center" wrapText="1"/>
    </xf>
    <xf numFmtId="0" fontId="23" fillId="0" borderId="85" xfId="0" applyFont="1" applyBorder="1" applyAlignment="1">
      <alignment horizontal="left" vertical="center" wrapText="1" indent="2"/>
    </xf>
    <xf numFmtId="0" fontId="23" fillId="0" borderId="28" xfId="0" applyFont="1" applyBorder="1" applyAlignment="1">
      <alignment horizontal="left" vertical="center" wrapText="1"/>
    </xf>
    <xf numFmtId="0" fontId="23" fillId="0" borderId="11" xfId="0" applyFont="1" applyBorder="1" applyAlignment="1">
      <alignment horizontal="left" vertical="center" wrapText="1" indent="1"/>
    </xf>
    <xf numFmtId="0" fontId="23" fillId="0" borderId="42" xfId="0" applyFont="1" applyBorder="1" applyAlignment="1">
      <alignment horizontal="left" vertical="center" wrapText="1"/>
    </xf>
    <xf numFmtId="0" fontId="23" fillId="0" borderId="28" xfId="0" applyFont="1" applyBorder="1" applyAlignment="1">
      <alignment vertical="center" wrapText="1"/>
    </xf>
    <xf numFmtId="0" fontId="23" fillId="0" borderId="11" xfId="0" applyFont="1" applyBorder="1" applyAlignment="1">
      <alignment horizontal="left" vertical="center" wrapText="1" indent="3"/>
    </xf>
    <xf numFmtId="0" fontId="23" fillId="0" borderId="20" xfId="0" applyFont="1" applyBorder="1" applyAlignment="1">
      <alignment vertical="center" wrapText="1"/>
    </xf>
    <xf numFmtId="49" fontId="23" fillId="0" borderId="86" xfId="0" applyNumberFormat="1" applyFont="1" applyBorder="1" applyAlignment="1">
      <alignment horizontal="left" vertical="center" wrapText="1"/>
    </xf>
    <xf numFmtId="0" fontId="23" fillId="0" borderId="26" xfId="0" applyFont="1" applyBorder="1" applyAlignment="1">
      <alignment horizontal="left" vertical="center" wrapText="1"/>
    </xf>
    <xf numFmtId="49" fontId="23" fillId="0" borderId="47" xfId="0" applyNumberFormat="1" applyFont="1" applyBorder="1" applyAlignment="1">
      <alignment horizontal="left" vertical="center" wrapText="1"/>
    </xf>
    <xf numFmtId="0" fontId="107" fillId="0" borderId="24" xfId="0" applyFont="1" applyBorder="1" applyAlignment="1">
      <alignment horizontal="left" vertical="center" wrapText="1"/>
    </xf>
    <xf numFmtId="49" fontId="23" fillId="0" borderId="67" xfId="0" applyNumberFormat="1" applyFont="1" applyBorder="1" applyAlignment="1">
      <alignment horizontal="left" vertical="center" wrapText="1"/>
    </xf>
    <xf numFmtId="0" fontId="23" fillId="0" borderId="23" xfId="0" applyFont="1" applyBorder="1" applyAlignment="1">
      <alignment horizontal="left" vertical="center" wrapText="1"/>
    </xf>
    <xf numFmtId="0" fontId="107" fillId="0" borderId="47" xfId="0" applyFont="1" applyBorder="1" applyAlignment="1">
      <alignment horizontal="left" vertical="center" wrapText="1"/>
    </xf>
    <xf numFmtId="0" fontId="23" fillId="0" borderId="42" xfId="0" quotePrefix="1" applyFont="1" applyBorder="1" applyAlignment="1">
      <alignment horizontal="left" vertical="center" wrapText="1"/>
    </xf>
    <xf numFmtId="0" fontId="165" fillId="0" borderId="47" xfId="0" applyFont="1" applyBorder="1" applyAlignment="1">
      <alignment horizontal="left" vertical="center" wrapText="1"/>
    </xf>
    <xf numFmtId="0" fontId="23" fillId="0" borderId="11" xfId="0" applyFont="1" applyBorder="1" applyAlignment="1">
      <alignment horizontal="left" vertical="center" wrapText="1"/>
    </xf>
    <xf numFmtId="49" fontId="23" fillId="0" borderId="13" xfId="0" applyNumberFormat="1" applyFont="1" applyBorder="1" applyAlignment="1">
      <alignment horizontal="left" vertical="center" wrapText="1"/>
    </xf>
    <xf numFmtId="0" fontId="23" fillId="0" borderId="18" xfId="0" applyFont="1" applyBorder="1" applyAlignment="1">
      <alignment horizontal="left" vertical="center" wrapText="1" indent="1"/>
    </xf>
    <xf numFmtId="0" fontId="23" fillId="0" borderId="47" xfId="0" quotePrefix="1" applyFont="1" applyBorder="1" applyAlignment="1">
      <alignment horizontal="left" vertical="center" wrapText="1"/>
    </xf>
    <xf numFmtId="49" fontId="23" fillId="0" borderId="28" xfId="0" applyNumberFormat="1" applyFont="1" applyBorder="1" applyAlignment="1">
      <alignment horizontal="left" vertical="center" wrapText="1"/>
    </xf>
    <xf numFmtId="0" fontId="107" fillId="0" borderId="42" xfId="0" quotePrefix="1" applyFont="1" applyBorder="1" applyAlignment="1">
      <alignment horizontal="left" vertical="center" wrapText="1"/>
    </xf>
    <xf numFmtId="0" fontId="23" fillId="0" borderId="18" xfId="0" applyFont="1" applyBorder="1" applyAlignment="1">
      <alignment horizontal="left" vertical="center" wrapText="1" indent="2"/>
    </xf>
    <xf numFmtId="0" fontId="23" fillId="0" borderId="26" xfId="0" applyFont="1" applyBorder="1" applyAlignment="1">
      <alignment vertical="center" wrapText="1"/>
    </xf>
    <xf numFmtId="0" fontId="107" fillId="0" borderId="26" xfId="0" applyFont="1" applyBorder="1" applyAlignment="1">
      <alignment vertical="center" wrapText="1"/>
    </xf>
    <xf numFmtId="0" fontId="23" fillId="0" borderId="20" xfId="0" applyFont="1" applyBorder="1" applyAlignment="1">
      <alignment horizontal="left" vertical="center" wrapText="1"/>
    </xf>
    <xf numFmtId="0" fontId="107" fillId="0" borderId="20" xfId="0" applyFont="1" applyBorder="1" applyAlignment="1">
      <alignment horizontal="left" vertical="center" wrapText="1"/>
    </xf>
    <xf numFmtId="0" fontId="23" fillId="0" borderId="85" xfId="0" applyFont="1" applyBorder="1" applyAlignment="1">
      <alignment horizontal="left" vertical="center" wrapText="1"/>
    </xf>
    <xf numFmtId="0" fontId="23" fillId="0" borderId="46" xfId="0" applyFont="1" applyBorder="1" applyAlignment="1">
      <alignment horizontal="left" vertical="center" wrapText="1"/>
    </xf>
    <xf numFmtId="0" fontId="107" fillId="0" borderId="46" xfId="0" applyFont="1" applyBorder="1" applyAlignment="1">
      <alignment horizontal="left" vertical="center" wrapText="1"/>
    </xf>
    <xf numFmtId="49" fontId="23" fillId="0" borderId="14" xfId="0" applyNumberFormat="1" applyFont="1" applyBorder="1" applyAlignment="1">
      <alignment horizontal="left" vertical="center" wrapText="1"/>
    </xf>
    <xf numFmtId="0" fontId="23" fillId="0" borderId="85" xfId="0" applyFont="1" applyBorder="1" applyAlignment="1">
      <alignment horizontal="left" vertical="center" wrapText="1" indent="3"/>
    </xf>
    <xf numFmtId="0" fontId="107" fillId="0" borderId="26" xfId="0" applyFont="1" applyBorder="1" applyAlignment="1">
      <alignment horizontal="left" vertical="center" wrapText="1"/>
    </xf>
    <xf numFmtId="0" fontId="165" fillId="0" borderId="46" xfId="0" applyFont="1" applyBorder="1" applyAlignment="1">
      <alignment horizontal="left" vertical="center" wrapText="1"/>
    </xf>
    <xf numFmtId="0" fontId="23" fillId="0" borderId="11" xfId="0" quotePrefix="1" applyFont="1" applyBorder="1" applyAlignment="1">
      <alignment horizontal="left" vertical="center" wrapText="1" indent="1"/>
    </xf>
    <xf numFmtId="49" fontId="23" fillId="0" borderId="26" xfId="0" applyNumberFormat="1" applyFont="1" applyBorder="1" applyAlignment="1">
      <alignment vertical="center" wrapText="1"/>
    </xf>
    <xf numFmtId="0" fontId="23" fillId="0" borderId="74" xfId="0" applyFont="1" applyBorder="1" applyAlignment="1">
      <alignment horizontal="left" vertical="center" wrapText="1"/>
    </xf>
    <xf numFmtId="49" fontId="23" fillId="0" borderId="56" xfId="0" applyNumberFormat="1" applyFont="1" applyBorder="1" applyAlignment="1">
      <alignment horizontal="left" vertical="center" wrapText="1"/>
    </xf>
    <xf numFmtId="49" fontId="23" fillId="0" borderId="70" xfId="0" applyNumberFormat="1" applyFont="1" applyBorder="1" applyAlignment="1">
      <alignment horizontal="left" vertical="center" wrapText="1"/>
    </xf>
    <xf numFmtId="0" fontId="23" fillId="0" borderId="18" xfId="0" applyFont="1" applyBorder="1" applyAlignment="1">
      <alignment horizontal="left" vertical="center" wrapText="1"/>
    </xf>
    <xf numFmtId="0" fontId="23" fillId="0" borderId="23" xfId="0" applyFont="1" applyBorder="1" applyAlignment="1">
      <alignment horizontal="left" vertical="center" wrapText="1" indent="1"/>
    </xf>
    <xf numFmtId="0" fontId="23" fillId="0" borderId="11" xfId="0" quotePrefix="1" applyFont="1" applyBorder="1" applyAlignment="1">
      <alignment horizontal="left" vertical="center" wrapText="1" indent="2"/>
    </xf>
    <xf numFmtId="0" fontId="23" fillId="0" borderId="26" xfId="0" applyFont="1" applyBorder="1" applyAlignment="1">
      <alignment horizontal="left" vertical="center" wrapText="1" indent="1"/>
    </xf>
    <xf numFmtId="49" fontId="23" fillId="0" borderId="19" xfId="0" applyNumberFormat="1" applyFont="1" applyBorder="1" applyAlignment="1">
      <alignment vertical="center" wrapText="1"/>
    </xf>
    <xf numFmtId="0" fontId="10"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top" wrapText="1" indent="2"/>
    </xf>
    <xf numFmtId="0" fontId="23" fillId="0" borderId="69" xfId="0" applyFont="1" applyBorder="1" applyAlignment="1">
      <alignment horizontal="left" vertical="center" wrapText="1"/>
    </xf>
    <xf numFmtId="49" fontId="23" fillId="0" borderId="71" xfId="0" applyNumberFormat="1" applyFont="1" applyBorder="1" applyAlignment="1">
      <alignment horizontal="left" vertical="center" wrapText="1"/>
    </xf>
    <xf numFmtId="0" fontId="23" fillId="0" borderId="19" xfId="0" quotePrefix="1" applyFont="1" applyBorder="1" applyAlignment="1">
      <alignment horizontal="left" vertical="center" wrapText="1" indent="1"/>
    </xf>
    <xf numFmtId="0" fontId="23" fillId="0" borderId="36" xfId="0" applyFont="1" applyBorder="1" applyAlignment="1">
      <alignment horizontal="left" vertical="center"/>
    </xf>
    <xf numFmtId="0" fontId="107" fillId="0" borderId="74" xfId="0" applyFont="1" applyBorder="1" applyAlignment="1">
      <alignment horizontal="left" vertical="center" wrapText="1"/>
    </xf>
    <xf numFmtId="49" fontId="23" fillId="0" borderId="20" xfId="0" applyNumberFormat="1" applyFont="1" applyBorder="1" applyAlignment="1">
      <alignment horizontal="left" vertical="center" wrapText="1"/>
    </xf>
    <xf numFmtId="49" fontId="107" fillId="0" borderId="28" xfId="0" applyNumberFormat="1" applyFont="1" applyBorder="1" applyAlignment="1">
      <alignment horizontal="left" vertical="center" wrapText="1"/>
    </xf>
    <xf numFmtId="0" fontId="23" fillId="37" borderId="14" xfId="0" applyFont="1" applyFill="1" applyBorder="1" applyAlignment="1">
      <alignment horizontal="left" vertical="center"/>
    </xf>
    <xf numFmtId="49" fontId="23" fillId="0" borderId="45" xfId="0" applyNumberFormat="1" applyFont="1" applyBorder="1" applyAlignment="1">
      <alignment horizontal="left" vertical="center" wrapText="1"/>
    </xf>
    <xf numFmtId="0" fontId="23" fillId="0" borderId="18" xfId="0" applyFont="1" applyBorder="1" applyAlignment="1">
      <alignment vertical="center" wrapText="1"/>
    </xf>
    <xf numFmtId="49" fontId="107" fillId="0" borderId="24" xfId="0" applyNumberFormat="1" applyFont="1" applyBorder="1" applyAlignment="1">
      <alignment horizontal="left" vertical="center" wrapText="1"/>
    </xf>
    <xf numFmtId="49" fontId="107" fillId="0" borderId="47" xfId="0" applyNumberFormat="1" applyFont="1" applyBorder="1" applyAlignment="1">
      <alignment horizontal="left" vertical="center" wrapText="1"/>
    </xf>
    <xf numFmtId="0" fontId="23" fillId="0" borderId="85" xfId="0" applyFont="1" applyBorder="1" applyAlignment="1">
      <alignment vertical="center" wrapText="1"/>
    </xf>
    <xf numFmtId="49" fontId="23" fillId="0" borderId="24" xfId="0" applyNumberFormat="1" applyFont="1" applyBorder="1" applyAlignment="1">
      <alignment horizontal="left" vertical="center" wrapText="1"/>
    </xf>
    <xf numFmtId="49" fontId="23" fillId="0" borderId="74" xfId="0" applyNumberFormat="1" applyFont="1" applyBorder="1" applyAlignment="1">
      <alignment horizontal="left" vertical="center" wrapText="1"/>
    </xf>
    <xf numFmtId="49" fontId="107" fillId="0" borderId="45" xfId="0" applyNumberFormat="1" applyFont="1" applyBorder="1" applyAlignment="1">
      <alignment horizontal="left" vertical="center" wrapText="1"/>
    </xf>
    <xf numFmtId="49" fontId="107" fillId="0" borderId="47" xfId="0" applyNumberFormat="1" applyFont="1" applyBorder="1" applyAlignment="1">
      <alignment vertical="center" wrapText="1"/>
    </xf>
    <xf numFmtId="49" fontId="23" fillId="0" borderId="47" xfId="0" applyNumberFormat="1" applyFont="1" applyBorder="1" applyAlignment="1">
      <alignment vertical="center" wrapText="1"/>
    </xf>
    <xf numFmtId="49" fontId="23" fillId="0" borderId="42" xfId="0" applyNumberFormat="1" applyFont="1" applyBorder="1" applyAlignment="1">
      <alignment horizontal="left" vertical="center" wrapText="1"/>
    </xf>
    <xf numFmtId="49" fontId="23" fillId="0" borderId="28" xfId="0" applyNumberFormat="1" applyFont="1" applyBorder="1" applyAlignment="1">
      <alignment vertical="center" wrapText="1"/>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37" xfId="0" applyFont="1" applyBorder="1" applyAlignment="1">
      <alignment horizontal="center" vertical="center"/>
    </xf>
    <xf numFmtId="0" fontId="10" fillId="0" borderId="0" xfId="0" applyFont="1" applyAlignment="1">
      <alignment horizontal="centerContinuous"/>
    </xf>
    <xf numFmtId="0" fontId="10" fillId="0" borderId="0" xfId="0" applyFont="1" applyAlignment="1">
      <alignment horizontal="left"/>
    </xf>
    <xf numFmtId="0" fontId="10" fillId="0" borderId="0" xfId="0" applyFont="1" applyAlignment="1">
      <alignment horizontal="center"/>
    </xf>
    <xf numFmtId="49" fontId="107" fillId="0" borderId="26" xfId="0" applyNumberFormat="1" applyFont="1" applyBorder="1" applyAlignment="1">
      <alignment vertical="center" wrapText="1"/>
    </xf>
    <xf numFmtId="49" fontId="107" fillId="0" borderId="19" xfId="0" applyNumberFormat="1" applyFont="1" applyBorder="1" applyAlignment="1">
      <alignment vertical="center" wrapText="1"/>
    </xf>
    <xf numFmtId="0" fontId="107" fillId="0" borderId="69" xfId="0" applyFont="1" applyBorder="1" applyAlignment="1">
      <alignment horizontal="left" vertical="center" wrapText="1"/>
    </xf>
    <xf numFmtId="0" fontId="12" fillId="0" borderId="0" xfId="0" applyFont="1" applyAlignment="1">
      <alignment horizontal="left" vertical="top"/>
    </xf>
    <xf numFmtId="0" fontId="7" fillId="0" borderId="25" xfId="0" applyFont="1" applyBorder="1" applyAlignment="1">
      <alignment horizontal="left" vertical="center" indent="2"/>
    </xf>
    <xf numFmtId="0" fontId="7" fillId="0" borderId="21" xfId="0" applyFont="1" applyBorder="1" applyAlignment="1">
      <alignment horizontal="left" vertical="center" indent="1"/>
    </xf>
    <xf numFmtId="0" fontId="7" fillId="0" borderId="23" xfId="0" applyFont="1" applyBorder="1" applyAlignment="1">
      <alignment horizontal="left" vertical="center" indent="1"/>
    </xf>
    <xf numFmtId="0" fontId="8" fillId="0" borderId="52" xfId="0" applyFont="1" applyBorder="1" applyAlignment="1">
      <alignment horizontal="center" vertical="center"/>
    </xf>
    <xf numFmtId="0" fontId="7" fillId="0" borderId="20" xfId="0" applyFont="1" applyBorder="1" applyAlignment="1">
      <alignment horizontal="left" vertical="center" indent="1"/>
    </xf>
    <xf numFmtId="0" fontId="7" fillId="0" borderId="11" xfId="0" quotePrefix="1" applyFont="1" applyBorder="1" applyAlignment="1">
      <alignment horizontal="left" vertical="center" indent="1"/>
    </xf>
    <xf numFmtId="0" fontId="7" fillId="0" borderId="18" xfId="0" quotePrefix="1" applyFont="1" applyBorder="1" applyAlignment="1">
      <alignment horizontal="left" vertical="center" indent="2"/>
    </xf>
    <xf numFmtId="3" fontId="8" fillId="0" borderId="23" xfId="0" applyNumberFormat="1" applyFont="1" applyBorder="1" applyAlignment="1" applyProtection="1">
      <alignment horizontal="center" vertical="center"/>
      <protection locked="0"/>
    </xf>
    <xf numFmtId="0" fontId="22" fillId="0" borderId="25" xfId="0" applyFont="1" applyBorder="1" applyAlignment="1" applyProtection="1">
      <alignment horizontal="right" vertical="center"/>
      <protection locked="0"/>
    </xf>
    <xf numFmtId="0" fontId="23" fillId="38" borderId="26" xfId="0" applyFont="1" applyFill="1" applyBorder="1" applyAlignment="1">
      <alignment horizontal="left" vertical="center"/>
    </xf>
    <xf numFmtId="3" fontId="22" fillId="38" borderId="25" xfId="0" applyNumberFormat="1" applyFont="1" applyFill="1" applyBorder="1" applyAlignment="1" applyProtection="1">
      <alignment horizontal="center" vertical="center"/>
      <protection locked="0"/>
    </xf>
    <xf numFmtId="3" fontId="22" fillId="38" borderId="0" xfId="0" applyNumberFormat="1" applyFont="1" applyFill="1" applyAlignment="1" applyProtection="1">
      <alignment horizontal="center" vertical="center"/>
      <protection locked="0"/>
    </xf>
    <xf numFmtId="3" fontId="22" fillId="38" borderId="55" xfId="0" applyNumberFormat="1" applyFont="1" applyFill="1" applyBorder="1" applyAlignment="1" applyProtection="1">
      <alignment horizontal="center" vertical="center"/>
      <protection locked="0"/>
    </xf>
    <xf numFmtId="0" fontId="22" fillId="24" borderId="46" xfId="0" applyFont="1" applyFill="1" applyBorder="1" applyAlignment="1" applyProtection="1">
      <alignment horizontal="right" vertical="center"/>
      <protection locked="0"/>
    </xf>
    <xf numFmtId="0" fontId="22" fillId="0" borderId="20" xfId="0" applyFont="1" applyBorder="1" applyAlignment="1" applyProtection="1">
      <alignment horizontal="right" vertical="center"/>
      <protection locked="0"/>
    </xf>
    <xf numFmtId="3" fontId="22" fillId="38" borderId="64" xfId="0" applyNumberFormat="1" applyFont="1" applyFill="1" applyBorder="1" applyAlignment="1" applyProtection="1">
      <alignment horizontal="center" vertical="center"/>
      <protection locked="0"/>
    </xf>
    <xf numFmtId="3" fontId="22" fillId="38" borderId="22" xfId="0" applyNumberFormat="1" applyFont="1" applyFill="1" applyBorder="1" applyAlignment="1" applyProtection="1">
      <alignment horizontal="center" vertical="center"/>
      <protection locked="0"/>
    </xf>
    <xf numFmtId="0" fontId="23" fillId="0" borderId="23" xfId="0" applyFont="1" applyBorder="1" applyAlignment="1">
      <alignment horizontal="left" vertical="center" indent="1"/>
    </xf>
    <xf numFmtId="49" fontId="7" fillId="0" borderId="56" xfId="0" applyNumberFormat="1" applyFont="1" applyBorder="1" applyAlignment="1">
      <alignment horizontal="left" vertical="center"/>
    </xf>
    <xf numFmtId="3" fontId="7" fillId="0" borderId="26" xfId="0" applyNumberFormat="1" applyFont="1" applyBorder="1" applyAlignment="1">
      <alignment horizontal="right" vertical="center" wrapText="1"/>
    </xf>
    <xf numFmtId="1" fontId="76" fillId="0" borderId="19" xfId="0" applyNumberFormat="1" applyFont="1" applyBorder="1" applyAlignment="1">
      <alignment horizontal="center" vertical="center"/>
    </xf>
    <xf numFmtId="1" fontId="76" fillId="0" borderId="77" xfId="0" applyNumberFormat="1" applyFont="1" applyBorder="1" applyAlignment="1">
      <alignment horizontal="center" vertical="center"/>
    </xf>
    <xf numFmtId="3" fontId="7" fillId="0" borderId="62" xfId="0" applyNumberFormat="1" applyFont="1" applyBorder="1" applyAlignment="1">
      <alignment horizontal="right" vertical="center" wrapText="1"/>
    </xf>
    <xf numFmtId="3" fontId="7" fillId="0" borderId="69" xfId="0" applyNumberFormat="1" applyFont="1" applyBorder="1" applyAlignment="1">
      <alignment horizontal="right" vertical="center" wrapText="1"/>
    </xf>
    <xf numFmtId="3" fontId="7" fillId="0" borderId="67" xfId="0" applyNumberFormat="1" applyFont="1" applyBorder="1" applyAlignment="1">
      <alignment horizontal="right" vertical="center" wrapText="1"/>
    </xf>
    <xf numFmtId="3" fontId="7" fillId="0" borderId="24" xfId="0" applyNumberFormat="1" applyFont="1" applyBorder="1" applyAlignment="1">
      <alignment horizontal="right" vertical="center" wrapText="1"/>
    </xf>
    <xf numFmtId="49" fontId="159" fillId="0" borderId="70" xfId="0" applyNumberFormat="1" applyFont="1" applyBorder="1" applyAlignment="1">
      <alignment horizontal="left" vertical="center"/>
    </xf>
    <xf numFmtId="0" fontId="107" fillId="0" borderId="26" xfId="0" applyFont="1" applyBorder="1" applyAlignment="1">
      <alignment horizontal="left" vertical="center"/>
    </xf>
    <xf numFmtId="0" fontId="107" fillId="0" borderId="11" xfId="0" applyFont="1" applyBorder="1" applyAlignment="1">
      <alignment horizontal="left" vertical="center" indent="1"/>
    </xf>
    <xf numFmtId="49" fontId="159" fillId="0" borderId="56" xfId="0" applyNumberFormat="1" applyFont="1" applyBorder="1" applyAlignment="1">
      <alignment horizontal="left" vertical="center"/>
    </xf>
    <xf numFmtId="0" fontId="107" fillId="0" borderId="18" xfId="0" applyFont="1" applyBorder="1" applyAlignment="1">
      <alignment horizontal="left" vertical="center" indent="1"/>
    </xf>
    <xf numFmtId="49" fontId="159" fillId="0" borderId="36" xfId="0" applyNumberFormat="1" applyFont="1" applyBorder="1" applyAlignment="1">
      <alignment horizontal="left" vertical="center"/>
    </xf>
    <xf numFmtId="0" fontId="107" fillId="0" borderId="19" xfId="0" applyFont="1" applyBorder="1" applyAlignment="1">
      <alignment horizontal="left" vertical="center"/>
    </xf>
    <xf numFmtId="49" fontId="159" fillId="0" borderId="12" xfId="0" applyNumberFormat="1" applyFont="1" applyBorder="1" applyAlignment="1">
      <alignment horizontal="left" vertical="center"/>
    </xf>
    <xf numFmtId="0" fontId="107" fillId="0" borderId="25" xfId="0" applyFont="1" applyBorder="1" applyAlignment="1">
      <alignment horizontal="left" vertical="center" wrapText="1" indent="1"/>
    </xf>
    <xf numFmtId="0" fontId="107" fillId="0" borderId="64" xfId="0" applyFont="1" applyBorder="1" applyAlignment="1">
      <alignment horizontal="left" vertical="center" wrapText="1" indent="1"/>
    </xf>
    <xf numFmtId="0" fontId="107" fillId="0" borderId="18" xfId="0" applyFont="1" applyBorder="1" applyAlignment="1">
      <alignment horizontal="left" vertical="center" indent="2"/>
    </xf>
    <xf numFmtId="0" fontId="12" fillId="0" borderId="0" xfId="0" quotePrefix="1" applyFont="1" applyAlignment="1">
      <alignment horizontal="left" vertical="top"/>
    </xf>
    <xf numFmtId="0" fontId="10" fillId="0" borderId="68" xfId="0" applyFont="1" applyBorder="1" applyAlignment="1">
      <alignment horizontal="center" vertical="center"/>
    </xf>
    <xf numFmtId="0" fontId="177" fillId="0" borderId="0" xfId="0" applyFont="1" applyAlignment="1">
      <alignment vertical="center"/>
    </xf>
    <xf numFmtId="49" fontId="159" fillId="24" borderId="46" xfId="0" applyNumberFormat="1" applyFont="1" applyFill="1" applyBorder="1" applyAlignment="1">
      <alignment horizontal="left" vertical="center"/>
    </xf>
    <xf numFmtId="0" fontId="139" fillId="0" borderId="18" xfId="0" quotePrefix="1" applyFont="1" applyBorder="1" applyAlignment="1">
      <alignment horizontal="center" vertical="center"/>
    </xf>
    <xf numFmtId="0" fontId="111" fillId="24" borderId="62" xfId="0" applyFont="1" applyFill="1" applyBorder="1" applyAlignment="1">
      <alignment horizontal="center" vertical="center"/>
    </xf>
    <xf numFmtId="3" fontId="8" fillId="0" borderId="0" xfId="0" applyNumberFormat="1" applyFont="1" applyAlignment="1">
      <alignment horizontal="center" vertical="center"/>
    </xf>
    <xf numFmtId="0" fontId="8" fillId="0" borderId="0" xfId="0" quotePrefix="1" applyFont="1" applyAlignment="1" applyProtection="1">
      <alignment vertical="center"/>
      <protection locked="0"/>
    </xf>
    <xf numFmtId="0" fontId="155" fillId="0" borderId="0" xfId="0" applyFont="1"/>
    <xf numFmtId="0" fontId="153" fillId="0" borderId="0" xfId="0" applyFont="1" applyAlignment="1">
      <alignment horizontal="center" vertical="center"/>
    </xf>
    <xf numFmtId="0" fontId="154" fillId="0" borderId="0" xfId="0" applyFont="1"/>
    <xf numFmtId="0" fontId="155" fillId="0" borderId="23" xfId="0" applyFont="1" applyBorder="1" applyAlignment="1">
      <alignment horizontal="center" vertical="center"/>
    </xf>
    <xf numFmtId="0" fontId="153" fillId="0" borderId="11" xfId="0" applyFont="1" applyBorder="1" applyAlignment="1">
      <alignment horizontal="center" vertical="center"/>
    </xf>
    <xf numFmtId="0" fontId="155" fillId="0" borderId="23" xfId="0" applyFont="1" applyBorder="1" applyAlignment="1">
      <alignment horizontal="center"/>
    </xf>
    <xf numFmtId="0" fontId="155" fillId="0" borderId="21" xfId="0" applyFont="1" applyBorder="1" applyAlignment="1">
      <alignment horizontal="center"/>
    </xf>
    <xf numFmtId="0" fontId="155" fillId="0" borderId="18" xfId="0" applyFont="1" applyBorder="1" applyAlignment="1">
      <alignment horizontal="center" vertical="center"/>
    </xf>
    <xf numFmtId="0" fontId="153" fillId="0" borderId="18" xfId="0" applyFont="1" applyBorder="1" applyAlignment="1">
      <alignment horizontal="center" vertical="center"/>
    </xf>
    <xf numFmtId="0" fontId="152" fillId="0" borderId="11" xfId="0" applyFont="1" applyBorder="1"/>
    <xf numFmtId="0" fontId="155" fillId="0" borderId="11" xfId="0" applyFont="1" applyBorder="1" applyAlignment="1">
      <alignment horizontal="center"/>
    </xf>
    <xf numFmtId="0" fontId="155" fillId="0" borderId="25" xfId="0" applyFont="1" applyBorder="1" applyAlignment="1">
      <alignment horizontal="center"/>
    </xf>
    <xf numFmtId="0" fontId="155" fillId="25" borderId="26" xfId="0" applyFont="1" applyFill="1" applyBorder="1" applyAlignment="1">
      <alignment horizontal="center" vertical="center"/>
    </xf>
    <xf numFmtId="0" fontId="180" fillId="25" borderId="18" xfId="0" applyFont="1" applyFill="1" applyBorder="1" applyAlignment="1">
      <alignment horizontal="center" vertical="center"/>
    </xf>
    <xf numFmtId="0" fontId="155" fillId="25" borderId="18" xfId="0" applyFont="1" applyFill="1" applyBorder="1" applyAlignment="1">
      <alignment vertical="center"/>
    </xf>
    <xf numFmtId="0" fontId="155" fillId="25" borderId="11" xfId="0" applyFont="1" applyFill="1" applyBorder="1" applyAlignment="1">
      <alignment vertical="center"/>
    </xf>
    <xf numFmtId="0" fontId="155" fillId="25" borderId="64" xfId="0" applyFont="1" applyFill="1" applyBorder="1" applyAlignment="1">
      <alignment vertical="center"/>
    </xf>
    <xf numFmtId="0" fontId="155" fillId="0" borderId="23" xfId="0" applyFont="1" applyBorder="1" applyAlignment="1">
      <alignment horizontal="left" vertical="center"/>
    </xf>
    <xf numFmtId="0" fontId="180" fillId="0" borderId="11" xfId="0" applyFont="1" applyBorder="1" applyAlignment="1">
      <alignment horizontal="left" vertical="center"/>
    </xf>
    <xf numFmtId="0" fontId="181" fillId="0" borderId="26" xfId="0" quotePrefix="1" applyFont="1" applyBorder="1" applyAlignment="1">
      <alignment horizontal="center" vertical="center"/>
    </xf>
    <xf numFmtId="3" fontId="152" fillId="0" borderId="23" xfId="0" applyNumberFormat="1" applyFont="1" applyBorder="1" applyAlignment="1">
      <alignment horizontal="center" vertical="center"/>
    </xf>
    <xf numFmtId="0" fontId="155" fillId="0" borderId="11" xfId="0" applyFont="1" applyBorder="1" applyAlignment="1">
      <alignment horizontal="left" vertical="center"/>
    </xf>
    <xf numFmtId="0" fontId="180" fillId="0" borderId="23" xfId="0" applyFont="1" applyBorder="1" applyAlignment="1">
      <alignment horizontal="left" vertical="center" indent="1"/>
    </xf>
    <xf numFmtId="0" fontId="180" fillId="0" borderId="11" xfId="0" applyFont="1" applyBorder="1" applyAlignment="1">
      <alignment horizontal="left" vertical="center" indent="2"/>
    </xf>
    <xf numFmtId="0" fontId="152" fillId="0" borderId="11" xfId="0" applyFont="1" applyBorder="1" applyAlignment="1">
      <alignment horizontal="center" vertical="center"/>
    </xf>
    <xf numFmtId="0" fontId="152" fillId="0" borderId="25" xfId="0" applyFont="1" applyBorder="1" applyAlignment="1">
      <alignment horizontal="center" vertical="center"/>
    </xf>
    <xf numFmtId="0" fontId="152" fillId="0" borderId="18" xfId="0" applyFont="1" applyBorder="1" applyAlignment="1">
      <alignment horizontal="center" vertical="center"/>
    </xf>
    <xf numFmtId="0" fontId="152" fillId="0" borderId="64" xfId="0" applyFont="1" applyBorder="1" applyAlignment="1">
      <alignment horizontal="center" vertical="center"/>
    </xf>
    <xf numFmtId="3" fontId="152" fillId="0" borderId="11" xfId="0" applyNumberFormat="1" applyFont="1" applyBorder="1" applyAlignment="1">
      <alignment horizontal="center" vertical="center"/>
    </xf>
    <xf numFmtId="0" fontId="180" fillId="0" borderId="11" xfId="0" applyFont="1" applyBorder="1" applyAlignment="1">
      <alignment horizontal="left" vertical="center" indent="3"/>
    </xf>
    <xf numFmtId="0" fontId="155" fillId="0" borderId="18" xfId="0" applyFont="1" applyBorder="1" applyAlignment="1">
      <alignment horizontal="left" vertical="center"/>
    </xf>
    <xf numFmtId="0" fontId="180" fillId="0" borderId="18" xfId="0" applyFont="1" applyBorder="1" applyAlignment="1">
      <alignment horizontal="left" vertical="center" indent="3"/>
    </xf>
    <xf numFmtId="0" fontId="155" fillId="0" borderId="0" xfId="0" applyFont="1" applyAlignment="1">
      <alignment horizontal="center"/>
    </xf>
    <xf numFmtId="0" fontId="152" fillId="0" borderId="25" xfId="0" applyFont="1" applyBorder="1" applyAlignment="1">
      <alignment vertical="center"/>
    </xf>
    <xf numFmtId="3" fontId="152" fillId="0" borderId="11" xfId="0" applyNumberFormat="1" applyFont="1" applyBorder="1" applyAlignment="1">
      <alignment vertical="center"/>
    </xf>
    <xf numFmtId="3" fontId="152" fillId="0" borderId="0" xfId="0" applyNumberFormat="1" applyFont="1" applyAlignment="1">
      <alignment vertical="center"/>
    </xf>
    <xf numFmtId="0" fontId="152" fillId="0" borderId="0" xfId="0" applyFont="1" applyAlignment="1" applyProtection="1">
      <alignment horizontal="left" indent="1"/>
      <protection locked="0"/>
    </xf>
    <xf numFmtId="0" fontId="152" fillId="0" borderId="46" xfId="0" applyFont="1" applyBorder="1"/>
    <xf numFmtId="0" fontId="152" fillId="0" borderId="20" xfId="0" applyFont="1" applyBorder="1"/>
    <xf numFmtId="0" fontId="155" fillId="0" borderId="28" xfId="0" applyFont="1" applyBorder="1" applyAlignment="1">
      <alignment horizontal="left" vertical="center"/>
    </xf>
    <xf numFmtId="0" fontId="154" fillId="0" borderId="64" xfId="0" applyFont="1" applyBorder="1"/>
    <xf numFmtId="0" fontId="152" fillId="0" borderId="22" xfId="0" applyFont="1" applyBorder="1"/>
    <xf numFmtId="0" fontId="155" fillId="0" borderId="23" xfId="0" applyFont="1" applyBorder="1" applyAlignment="1">
      <alignment horizontal="right"/>
    </xf>
    <xf numFmtId="0" fontId="155" fillId="0" borderId="21" xfId="0" applyFont="1" applyBorder="1" applyAlignment="1">
      <alignment horizontal="right"/>
    </xf>
    <xf numFmtId="0" fontId="155" fillId="0" borderId="11" xfId="0" applyFont="1" applyBorder="1" applyAlignment="1">
      <alignment horizontal="right"/>
    </xf>
    <xf numFmtId="0" fontId="155" fillId="0" borderId="25" xfId="0" applyFont="1" applyBorder="1" applyAlignment="1">
      <alignment horizontal="right"/>
    </xf>
    <xf numFmtId="0" fontId="155" fillId="25" borderId="18" xfId="0" applyFont="1" applyFill="1" applyBorder="1" applyAlignment="1">
      <alignment horizontal="center" vertical="center"/>
    </xf>
    <xf numFmtId="0" fontId="155" fillId="25" borderId="26" xfId="0" applyFont="1" applyFill="1" applyBorder="1" applyAlignment="1">
      <alignment vertical="center"/>
    </xf>
    <xf numFmtId="0" fontId="155" fillId="25" borderId="52" xfId="0" applyFont="1" applyFill="1" applyBorder="1" applyAlignment="1">
      <alignment vertical="center"/>
    </xf>
    <xf numFmtId="0" fontId="155" fillId="38" borderId="23" xfId="0" applyFont="1" applyFill="1" applyBorder="1" applyAlignment="1">
      <alignment horizontal="left" vertical="center"/>
    </xf>
    <xf numFmtId="0" fontId="180" fillId="38" borderId="11" xfId="0" applyFont="1" applyFill="1" applyBorder="1" applyAlignment="1">
      <alignment horizontal="left" vertical="center"/>
    </xf>
    <xf numFmtId="0" fontId="181" fillId="38" borderId="26" xfId="0" quotePrefix="1" applyFont="1" applyFill="1" applyBorder="1" applyAlignment="1">
      <alignment horizontal="center" vertical="center"/>
    </xf>
    <xf numFmtId="3" fontId="152" fillId="38" borderId="23" xfId="0" applyNumberFormat="1" applyFont="1" applyFill="1" applyBorder="1" applyAlignment="1">
      <alignment horizontal="center" vertical="center"/>
    </xf>
    <xf numFmtId="0" fontId="155" fillId="25" borderId="11" xfId="0" applyFont="1" applyFill="1" applyBorder="1" applyAlignment="1">
      <alignment horizontal="left" vertical="center"/>
    </xf>
    <xf numFmtId="0" fontId="152" fillId="25" borderId="23" xfId="0" applyFont="1" applyFill="1" applyBorder="1" applyAlignment="1">
      <alignment horizontal="center" vertical="center"/>
    </xf>
    <xf numFmtId="0" fontId="152" fillId="25" borderId="26" xfId="0" applyFont="1" applyFill="1" applyBorder="1" applyAlignment="1">
      <alignment horizontal="center" vertical="center"/>
    </xf>
    <xf numFmtId="0" fontId="155" fillId="38" borderId="11" xfId="0" applyFont="1" applyFill="1" applyBorder="1" applyAlignment="1">
      <alignment horizontal="left" vertical="center"/>
    </xf>
    <xf numFmtId="0" fontId="181" fillId="38" borderId="26" xfId="0" applyFont="1" applyFill="1" applyBorder="1" applyAlignment="1">
      <alignment horizontal="center" vertical="center"/>
    </xf>
    <xf numFmtId="0" fontId="152" fillId="38" borderId="11" xfId="0" applyFont="1" applyFill="1" applyBorder="1" applyAlignment="1">
      <alignment horizontal="center" vertical="center"/>
    </xf>
    <xf numFmtId="0" fontId="180" fillId="38" borderId="46" xfId="0" applyFont="1" applyFill="1" applyBorder="1" applyAlignment="1">
      <alignment horizontal="left" vertical="center"/>
    </xf>
    <xf numFmtId="0" fontId="180" fillId="0" borderId="11" xfId="0" applyFont="1" applyBorder="1" applyAlignment="1">
      <alignment horizontal="left" vertical="center" indent="1"/>
    </xf>
    <xf numFmtId="0" fontId="180" fillId="38" borderId="23" xfId="0" applyFont="1" applyFill="1" applyBorder="1" applyAlignment="1">
      <alignment horizontal="left" vertical="center"/>
    </xf>
    <xf numFmtId="0" fontId="155" fillId="0" borderId="20" xfId="0" applyFont="1" applyBorder="1" applyAlignment="1">
      <alignment horizontal="left" vertical="center" wrapText="1" indent="1"/>
    </xf>
    <xf numFmtId="0" fontId="155" fillId="0" borderId="28" xfId="0" applyFont="1" applyBorder="1" applyAlignment="1">
      <alignment horizontal="left" vertical="center" wrapText="1" indent="1"/>
    </xf>
    <xf numFmtId="0" fontId="180" fillId="0" borderId="25" xfId="0" applyFont="1" applyBorder="1" applyAlignment="1">
      <alignment horizontal="left" vertical="center" indent="2"/>
    </xf>
    <xf numFmtId="0" fontId="181" fillId="0" borderId="26" xfId="0" applyFont="1" applyBorder="1" applyAlignment="1">
      <alignment horizontal="center" vertical="center"/>
    </xf>
    <xf numFmtId="0" fontId="181" fillId="0" borderId="52" xfId="0" applyFont="1" applyBorder="1" applyAlignment="1">
      <alignment horizontal="center" vertical="center"/>
    </xf>
    <xf numFmtId="0" fontId="180" fillId="0" borderId="25" xfId="0" applyFont="1" applyBorder="1" applyAlignment="1">
      <alignment horizontal="left" vertical="center" indent="1"/>
    </xf>
    <xf numFmtId="0" fontId="180" fillId="0" borderId="18" xfId="0" applyFont="1" applyBorder="1" applyAlignment="1">
      <alignment horizontal="left" vertical="center" indent="1"/>
    </xf>
    <xf numFmtId="0" fontId="180" fillId="38" borderId="26" xfId="0" applyFont="1" applyFill="1" applyBorder="1" applyAlignment="1">
      <alignment horizontal="left" vertical="center"/>
    </xf>
    <xf numFmtId="0" fontId="152" fillId="38" borderId="26" xfId="0" applyFont="1" applyFill="1" applyBorder="1" applyAlignment="1">
      <alignment horizontal="center" vertical="center"/>
    </xf>
    <xf numFmtId="3" fontId="181" fillId="0" borderId="23" xfId="0" applyNumberFormat="1" applyFont="1" applyBorder="1" applyAlignment="1" applyProtection="1">
      <alignment horizontal="center" vertical="center"/>
      <protection locked="0"/>
    </xf>
    <xf numFmtId="49" fontId="155" fillId="38" borderId="23" xfId="0" applyNumberFormat="1" applyFont="1" applyFill="1" applyBorder="1" applyAlignment="1">
      <alignment horizontal="left" vertical="center"/>
    </xf>
    <xf numFmtId="0" fontId="155" fillId="38" borderId="10" xfId="0" applyFont="1" applyFill="1" applyBorder="1" applyAlignment="1">
      <alignment horizontal="left" vertical="center"/>
    </xf>
    <xf numFmtId="0" fontId="152" fillId="38" borderId="23" xfId="0" applyFont="1" applyFill="1" applyBorder="1" applyAlignment="1">
      <alignment horizontal="center" vertical="center"/>
    </xf>
    <xf numFmtId="49" fontId="155" fillId="0" borderId="11" xfId="0" applyNumberFormat="1" applyFont="1" applyBorder="1" applyAlignment="1">
      <alignment horizontal="left" vertical="center"/>
    </xf>
    <xf numFmtId="0" fontId="155" fillId="0" borderId="11" xfId="0" applyFont="1" applyBorder="1" applyAlignment="1">
      <alignment horizontal="left" vertical="center" indent="1"/>
    </xf>
    <xf numFmtId="0" fontId="152" fillId="0" borderId="26" xfId="0" quotePrefix="1" applyFont="1" applyBorder="1" applyAlignment="1">
      <alignment horizontal="center" vertical="center"/>
    </xf>
    <xf numFmtId="49" fontId="155" fillId="38" borderId="26" xfId="0" applyNumberFormat="1" applyFont="1" applyFill="1" applyBorder="1" applyAlignment="1">
      <alignment horizontal="left" vertical="center"/>
    </xf>
    <xf numFmtId="0" fontId="155" fillId="38" borderId="26" xfId="0" applyFont="1" applyFill="1" applyBorder="1" applyAlignment="1">
      <alignment horizontal="left" vertical="center"/>
    </xf>
    <xf numFmtId="0" fontId="152" fillId="38" borderId="52" xfId="0" applyFont="1" applyFill="1" applyBorder="1" applyAlignment="1">
      <alignment horizontal="center" vertical="center"/>
    </xf>
    <xf numFmtId="0" fontId="155" fillId="0" borderId="0" xfId="0" applyFont="1" applyAlignment="1" applyProtection="1">
      <alignment horizontal="left" vertical="center"/>
      <protection locked="0"/>
    </xf>
    <xf numFmtId="0" fontId="152" fillId="0" borderId="0" xfId="0" applyFont="1" applyAlignment="1">
      <alignment vertical="center"/>
    </xf>
    <xf numFmtId="0" fontId="152" fillId="0" borderId="0" xfId="0" applyFont="1" applyAlignment="1" applyProtection="1">
      <alignment vertical="center"/>
      <protection locked="0"/>
    </xf>
    <xf numFmtId="0" fontId="152" fillId="0" borderId="0" xfId="0" applyFont="1" applyProtection="1">
      <protection locked="0"/>
    </xf>
    <xf numFmtId="0" fontId="152" fillId="0" borderId="64" xfId="0" applyFont="1" applyBorder="1"/>
    <xf numFmtId="0" fontId="152" fillId="0" borderId="10" xfId="0" applyFont="1" applyBorder="1"/>
    <xf numFmtId="0" fontId="152" fillId="0" borderId="21" xfId="0" applyFont="1" applyBorder="1"/>
    <xf numFmtId="0" fontId="186" fillId="38" borderId="11" xfId="0" applyFont="1" applyFill="1" applyBorder="1" applyAlignment="1" applyProtection="1">
      <alignment vertical="center"/>
      <protection locked="0"/>
    </xf>
    <xf numFmtId="0" fontId="188" fillId="0" borderId="0" xfId="40" applyFont="1" applyAlignment="1" applyProtection="1">
      <alignment horizontal="center" wrapText="1"/>
      <protection locked="0"/>
    </xf>
    <xf numFmtId="0" fontId="188" fillId="0" borderId="0" xfId="40" applyFont="1" applyProtection="1">
      <protection locked="0"/>
    </xf>
    <xf numFmtId="0" fontId="188" fillId="0" borderId="10" xfId="40" applyFont="1" applyBorder="1" applyProtection="1">
      <protection locked="0"/>
    </xf>
    <xf numFmtId="0" fontId="5" fillId="0" borderId="22" xfId="40" applyFont="1" applyBorder="1" applyProtection="1">
      <protection locked="0"/>
    </xf>
    <xf numFmtId="0" fontId="188" fillId="0" borderId="22" xfId="40" applyFont="1" applyBorder="1" applyAlignment="1" applyProtection="1">
      <alignment horizontal="center" wrapText="1"/>
      <protection locked="0"/>
    </xf>
    <xf numFmtId="0" fontId="5" fillId="0" borderId="20" xfId="40" applyFont="1" applyBorder="1" applyProtection="1">
      <protection locked="0"/>
    </xf>
    <xf numFmtId="0" fontId="5" fillId="0" borderId="28" xfId="40" applyFont="1" applyBorder="1" applyProtection="1">
      <protection locked="0"/>
    </xf>
    <xf numFmtId="0" fontId="188" fillId="0" borderId="21" xfId="40" applyFont="1" applyBorder="1" applyProtection="1">
      <protection locked="0"/>
    </xf>
    <xf numFmtId="0" fontId="188" fillId="0" borderId="25" xfId="40" applyFont="1" applyBorder="1" applyProtection="1">
      <protection locked="0"/>
    </xf>
    <xf numFmtId="0" fontId="188" fillId="0" borderId="25" xfId="40" applyFont="1" applyBorder="1" applyAlignment="1" applyProtection="1">
      <alignment horizontal="center" wrapText="1"/>
      <protection locked="0"/>
    </xf>
    <xf numFmtId="0" fontId="188" fillId="0" borderId="64" xfId="40" applyFont="1" applyBorder="1" applyAlignment="1" applyProtection="1">
      <alignment horizontal="center" wrapText="1"/>
      <protection locked="0"/>
    </xf>
    <xf numFmtId="0" fontId="14" fillId="0" borderId="22" xfId="0" applyFont="1" applyBorder="1" applyAlignment="1" applyProtection="1">
      <alignment horizontal="right" vertical="center"/>
      <protection locked="0"/>
    </xf>
    <xf numFmtId="0" fontId="95" fillId="0" borderId="46" xfId="40" applyFont="1" applyBorder="1" applyAlignment="1" applyProtection="1">
      <alignment horizontal="center" vertical="center" wrapText="1"/>
      <protection locked="0"/>
    </xf>
    <xf numFmtId="3" fontId="5" fillId="0" borderId="0" xfId="40" applyNumberFormat="1" applyFont="1"/>
    <xf numFmtId="1" fontId="14" fillId="0" borderId="22" xfId="0" applyNumberFormat="1" applyFont="1" applyBorder="1" applyAlignment="1">
      <alignment vertical="center"/>
    </xf>
    <xf numFmtId="9" fontId="5" fillId="0" borderId="64" xfId="46" applyFont="1" applyBorder="1" applyProtection="1"/>
    <xf numFmtId="9" fontId="5" fillId="0" borderId="25" xfId="46" applyFont="1" applyBorder="1" applyProtection="1"/>
    <xf numFmtId="0" fontId="8" fillId="24" borderId="23" xfId="0" applyFont="1" applyFill="1" applyBorder="1" applyAlignment="1">
      <alignment vertical="center"/>
    </xf>
    <xf numFmtId="3" fontId="8" fillId="0" borderId="26" xfId="0" applyNumberFormat="1" applyFont="1" applyBorder="1" applyAlignment="1" applyProtection="1">
      <alignment vertical="center"/>
      <protection locked="0"/>
    </xf>
    <xf numFmtId="3" fontId="8" fillId="0" borderId="47" xfId="0" applyNumberFormat="1" applyFont="1" applyBorder="1" applyAlignment="1" applyProtection="1">
      <alignment vertical="center"/>
      <protection locked="0"/>
    </xf>
    <xf numFmtId="0" fontId="8" fillId="24" borderId="26" xfId="0" applyFont="1" applyFill="1" applyBorder="1" applyAlignment="1">
      <alignment vertical="center"/>
    </xf>
    <xf numFmtId="0" fontId="186" fillId="0" borderId="11" xfId="0" applyFont="1" applyBorder="1" applyAlignment="1" applyProtection="1">
      <alignment vertical="center"/>
      <protection locked="0"/>
    </xf>
    <xf numFmtId="0" fontId="186" fillId="0" borderId="25" xfId="0" applyFont="1" applyBorder="1" applyAlignment="1" applyProtection="1">
      <alignment vertical="center"/>
      <protection locked="0"/>
    </xf>
    <xf numFmtId="0" fontId="186" fillId="0" borderId="20" xfId="0" applyFont="1" applyBorder="1" applyAlignment="1" applyProtection="1">
      <alignment vertical="center"/>
      <protection locked="0"/>
    </xf>
    <xf numFmtId="0" fontId="186" fillId="0" borderId="18" xfId="0" applyFont="1" applyBorder="1" applyAlignment="1" applyProtection="1">
      <alignment vertical="center"/>
      <protection locked="0"/>
    </xf>
    <xf numFmtId="0" fontId="186" fillId="0" borderId="64" xfId="0" applyFont="1" applyBorder="1" applyAlignment="1" applyProtection="1">
      <alignment vertical="center"/>
      <protection locked="0"/>
    </xf>
    <xf numFmtId="49" fontId="155" fillId="0" borderId="25" xfId="0" applyNumberFormat="1" applyFont="1" applyBorder="1" applyAlignment="1" applyProtection="1">
      <alignment horizontal="left" vertical="center"/>
      <protection locked="0"/>
    </xf>
    <xf numFmtId="0" fontId="5" fillId="0" borderId="47" xfId="40" applyFont="1" applyBorder="1" applyAlignment="1" applyProtection="1">
      <alignment horizontal="center"/>
      <protection locked="0"/>
    </xf>
    <xf numFmtId="3" fontId="5" fillId="0" borderId="20" xfId="40" applyNumberFormat="1" applyFont="1" applyBorder="1"/>
    <xf numFmtId="1" fontId="14" fillId="0" borderId="28" xfId="0" applyNumberFormat="1" applyFont="1" applyBorder="1" applyAlignment="1">
      <alignment vertical="center"/>
    </xf>
    <xf numFmtId="3" fontId="5" fillId="0" borderId="20" xfId="40" applyNumberFormat="1" applyFont="1" applyBorder="1" applyProtection="1">
      <protection locked="0"/>
    </xf>
    <xf numFmtId="3" fontId="5" fillId="0" borderId="20" xfId="40" applyNumberFormat="1" applyFont="1" applyBorder="1" applyAlignment="1" applyProtection="1">
      <alignment vertical="center"/>
      <protection locked="0"/>
    </xf>
    <xf numFmtId="3" fontId="5" fillId="0" borderId="28" xfId="40" applyNumberFormat="1" applyFont="1" applyBorder="1" applyAlignment="1" applyProtection="1">
      <alignment vertical="center"/>
      <protection locked="0"/>
    </xf>
    <xf numFmtId="3" fontId="5" fillId="0" borderId="47" xfId="40" applyNumberFormat="1" applyFont="1" applyBorder="1" applyAlignment="1" applyProtection="1">
      <alignment vertical="center"/>
      <protection locked="0"/>
    </xf>
    <xf numFmtId="3" fontId="95" fillId="0" borderId="28" xfId="40" applyNumberFormat="1" applyFont="1" applyBorder="1" applyAlignment="1" applyProtection="1">
      <alignment vertical="center"/>
      <protection locked="0"/>
    </xf>
    <xf numFmtId="9" fontId="5" fillId="0" borderId="28" xfId="46" applyFont="1" applyBorder="1" applyAlignment="1" applyProtection="1">
      <alignment vertical="center"/>
      <protection locked="0"/>
    </xf>
    <xf numFmtId="0" fontId="8" fillId="0" borderId="25" xfId="0" applyFont="1" applyBorder="1"/>
    <xf numFmtId="0" fontId="8" fillId="0" borderId="46" xfId="0" applyFont="1" applyBorder="1"/>
    <xf numFmtId="0" fontId="8" fillId="0" borderId="10" xfId="0" applyFont="1" applyBorder="1"/>
    <xf numFmtId="0" fontId="8" fillId="0" borderId="20" xfId="0" applyFont="1" applyBorder="1"/>
    <xf numFmtId="0" fontId="8" fillId="0" borderId="28" xfId="0" applyFont="1" applyBorder="1"/>
    <xf numFmtId="0" fontId="8" fillId="0" borderId="22" xfId="0" applyFont="1" applyBorder="1"/>
    <xf numFmtId="0" fontId="152" fillId="0" borderId="25" xfId="0" applyFont="1" applyBorder="1"/>
    <xf numFmtId="0" fontId="152" fillId="0" borderId="28" xfId="0" applyFont="1" applyBorder="1"/>
    <xf numFmtId="0" fontId="155" fillId="0" borderId="22" xfId="0" applyFont="1" applyBorder="1" applyAlignment="1">
      <alignment horizontal="right"/>
    </xf>
    <xf numFmtId="0" fontId="153" fillId="0" borderId="0" xfId="0" applyFont="1" applyAlignment="1">
      <alignment horizontal="center"/>
    </xf>
    <xf numFmtId="0" fontId="189" fillId="0" borderId="25" xfId="0" applyFont="1" applyBorder="1" applyAlignment="1">
      <alignment horizontal="center" vertical="center"/>
    </xf>
    <xf numFmtId="0" fontId="153" fillId="0" borderId="20" xfId="0" applyFont="1" applyBorder="1" applyAlignment="1">
      <alignment horizontal="center" vertical="center"/>
    </xf>
    <xf numFmtId="0" fontId="189" fillId="0" borderId="25" xfId="0" applyFont="1" applyBorder="1" applyAlignment="1">
      <alignment horizontal="center"/>
    </xf>
    <xf numFmtId="0" fontId="153" fillId="0" borderId="28" xfId="0" applyFont="1" applyBorder="1" applyAlignment="1">
      <alignment horizontal="center" vertical="center"/>
    </xf>
    <xf numFmtId="0" fontId="191" fillId="0" borderId="64" xfId="0" applyFont="1" applyBorder="1" applyAlignment="1">
      <alignment horizontal="center" vertical="center"/>
    </xf>
    <xf numFmtId="0" fontId="189" fillId="0" borderId="26" xfId="0" applyFont="1" applyBorder="1" applyAlignment="1">
      <alignment horizontal="center" vertical="center"/>
    </xf>
    <xf numFmtId="0" fontId="189" fillId="0" borderId="23" xfId="0" applyFont="1" applyBorder="1" applyAlignment="1">
      <alignment horizontal="center" vertical="center"/>
    </xf>
    <xf numFmtId="0" fontId="189" fillId="0" borderId="20" xfId="0" applyFont="1" applyBorder="1" applyAlignment="1">
      <alignment horizontal="center" vertical="center"/>
    </xf>
    <xf numFmtId="0" fontId="189" fillId="0" borderId="21" xfId="0" applyFont="1" applyBorder="1" applyAlignment="1">
      <alignment horizontal="center" vertical="center"/>
    </xf>
    <xf numFmtId="0" fontId="189" fillId="0" borderId="24" xfId="0" applyFont="1" applyBorder="1" applyAlignment="1">
      <alignment horizontal="center" vertical="center"/>
    </xf>
    <xf numFmtId="0" fontId="180" fillId="24" borderId="11" xfId="0" applyFont="1" applyFill="1" applyBorder="1" applyAlignment="1">
      <alignment horizontal="left" vertical="center"/>
    </xf>
    <xf numFmtId="0" fontId="181" fillId="24" borderId="11" xfId="0" applyFont="1" applyFill="1" applyBorder="1" applyAlignment="1">
      <alignment horizontal="center" vertical="center"/>
    </xf>
    <xf numFmtId="3" fontId="152" fillId="24" borderId="26" xfId="0" applyNumberFormat="1" applyFont="1" applyFill="1" applyBorder="1" applyAlignment="1">
      <alignment horizontal="center" vertical="center"/>
    </xf>
    <xf numFmtId="3" fontId="152" fillId="24" borderId="45" xfId="0" applyNumberFormat="1" applyFont="1" applyFill="1" applyBorder="1" applyAlignment="1">
      <alignment horizontal="center" vertical="center"/>
    </xf>
    <xf numFmtId="3" fontId="152" fillId="0" borderId="74" xfId="0" applyNumberFormat="1" applyFont="1" applyBorder="1" applyAlignment="1">
      <alignment horizontal="center" vertical="center"/>
    </xf>
    <xf numFmtId="0" fontId="181" fillId="0" borderId="23" xfId="0" applyFont="1" applyBorder="1" applyAlignment="1">
      <alignment horizontal="center" vertical="center"/>
    </xf>
    <xf numFmtId="0" fontId="152" fillId="0" borderId="74" xfId="0" applyFont="1" applyBorder="1" applyAlignment="1">
      <alignment horizontal="center" vertical="center"/>
    </xf>
    <xf numFmtId="0" fontId="181" fillId="0" borderId="11" xfId="0" applyFont="1" applyBorder="1" applyAlignment="1">
      <alignment horizontal="center" vertical="center"/>
    </xf>
    <xf numFmtId="3" fontId="152" fillId="0" borderId="18" xfId="0" applyNumberFormat="1" applyFont="1" applyBorder="1" applyAlignment="1">
      <alignment horizontal="center" vertical="center"/>
    </xf>
    <xf numFmtId="3" fontId="152" fillId="0" borderId="42" xfId="0" applyNumberFormat="1" applyFont="1" applyBorder="1" applyAlignment="1">
      <alignment horizontal="center" vertical="center"/>
    </xf>
    <xf numFmtId="0" fontId="152" fillId="0" borderId="42" xfId="0" applyFont="1" applyBorder="1" applyAlignment="1">
      <alignment horizontal="center" vertical="center"/>
    </xf>
    <xf numFmtId="0" fontId="180" fillId="24" borderId="26" xfId="0" applyFont="1" applyFill="1" applyBorder="1" applyAlignment="1">
      <alignment horizontal="left" vertical="center"/>
    </xf>
    <xf numFmtId="0" fontId="181" fillId="24" borderId="26" xfId="0" applyFont="1" applyFill="1" applyBorder="1" applyAlignment="1">
      <alignment horizontal="center" vertical="center"/>
    </xf>
    <xf numFmtId="0" fontId="152" fillId="24" borderId="26" xfId="0" applyFont="1" applyFill="1" applyBorder="1" applyAlignment="1">
      <alignment horizontal="center" vertical="center"/>
    </xf>
    <xf numFmtId="0" fontId="152" fillId="24" borderId="45" xfId="0" applyFont="1" applyFill="1" applyBorder="1" applyAlignment="1">
      <alignment horizontal="center" vertical="center"/>
    </xf>
    <xf numFmtId="0" fontId="180" fillId="24" borderId="23" xfId="0" applyFont="1" applyFill="1" applyBorder="1" applyAlignment="1">
      <alignment horizontal="left" vertical="center"/>
    </xf>
    <xf numFmtId="0" fontId="181" fillId="24" borderId="23" xfId="0" applyFont="1" applyFill="1" applyBorder="1" applyAlignment="1">
      <alignment horizontal="center" vertical="center"/>
    </xf>
    <xf numFmtId="3" fontId="152" fillId="24" borderId="18" xfId="0" applyNumberFormat="1" applyFont="1" applyFill="1" applyBorder="1" applyAlignment="1">
      <alignment horizontal="center" vertical="center"/>
    </xf>
    <xf numFmtId="3" fontId="152" fillId="24" borderId="42" xfId="0" applyNumberFormat="1" applyFont="1" applyFill="1" applyBorder="1" applyAlignment="1">
      <alignment horizontal="center" vertical="center"/>
    </xf>
    <xf numFmtId="0" fontId="180" fillId="0" borderId="21" xfId="0" applyFont="1" applyBorder="1" applyAlignment="1">
      <alignment horizontal="left" vertical="center" indent="1"/>
    </xf>
    <xf numFmtId="0" fontId="181" fillId="0" borderId="21" xfId="0" applyFont="1" applyBorder="1" applyAlignment="1">
      <alignment horizontal="center" vertical="center"/>
    </xf>
    <xf numFmtId="49" fontId="189" fillId="0" borderId="13" xfId="0" applyNumberFormat="1" applyFont="1" applyBorder="1" applyAlignment="1" applyProtection="1">
      <alignment horizontal="left" vertical="center"/>
      <protection locked="0"/>
    </xf>
    <xf numFmtId="0" fontId="189" fillId="0" borderId="64" xfId="0" applyFont="1" applyBorder="1" applyAlignment="1">
      <alignment horizontal="left" vertical="center" indent="3"/>
    </xf>
    <xf numFmtId="0" fontId="180" fillId="24" borderId="25" xfId="0" applyFont="1" applyFill="1" applyBorder="1" applyAlignment="1">
      <alignment horizontal="left" vertical="center"/>
    </xf>
    <xf numFmtId="0" fontId="180" fillId="0" borderId="18" xfId="0" applyFont="1" applyBorder="1" applyAlignment="1">
      <alignment horizontal="left" vertical="center" indent="2"/>
    </xf>
    <xf numFmtId="49" fontId="155" fillId="0" borderId="14" xfId="0" applyNumberFormat="1" applyFont="1" applyBorder="1" applyAlignment="1">
      <alignment horizontal="left" vertical="center"/>
    </xf>
    <xf numFmtId="0" fontId="180" fillId="0" borderId="20" xfId="0" applyFont="1" applyBorder="1" applyAlignment="1">
      <alignment horizontal="left" vertical="center" wrapText="1" indent="1"/>
    </xf>
    <xf numFmtId="0" fontId="180" fillId="0" borderId="28" xfId="0" applyFont="1" applyBorder="1" applyAlignment="1">
      <alignment horizontal="left" vertical="center" wrapText="1" indent="1"/>
    </xf>
    <xf numFmtId="0" fontId="181" fillId="24" borderId="18" xfId="0" applyFont="1" applyFill="1" applyBorder="1" applyAlignment="1">
      <alignment horizontal="center" vertical="center"/>
    </xf>
    <xf numFmtId="0" fontId="181" fillId="0" borderId="64" xfId="0" applyFont="1" applyBorder="1" applyAlignment="1">
      <alignment horizontal="center" vertical="center"/>
    </xf>
    <xf numFmtId="0" fontId="181" fillId="0" borderId="18" xfId="0" applyFont="1" applyBorder="1" applyAlignment="1">
      <alignment horizontal="center" vertical="center"/>
    </xf>
    <xf numFmtId="0" fontId="180" fillId="24" borderId="18" xfId="0" applyFont="1" applyFill="1" applyBorder="1" applyAlignment="1">
      <alignment horizontal="left" vertical="center"/>
    </xf>
    <xf numFmtId="3" fontId="152" fillId="0" borderId="26" xfId="0" applyNumberFormat="1" applyFont="1" applyBorder="1" applyAlignment="1">
      <alignment horizontal="center" vertical="center"/>
    </xf>
    <xf numFmtId="3" fontId="152" fillId="0" borderId="45" xfId="0" applyNumberFormat="1" applyFont="1" applyBorder="1" applyAlignment="1">
      <alignment horizontal="center" vertical="center"/>
    </xf>
    <xf numFmtId="49" fontId="155" fillId="24" borderId="67" xfId="0" applyNumberFormat="1" applyFont="1" applyFill="1" applyBorder="1" applyAlignment="1">
      <alignment horizontal="left" vertical="center"/>
    </xf>
    <xf numFmtId="0" fontId="180" fillId="24" borderId="10" xfId="0" applyFont="1" applyFill="1" applyBorder="1" applyAlignment="1">
      <alignment horizontal="left" vertical="center"/>
    </xf>
    <xf numFmtId="0" fontId="152" fillId="38" borderId="24" xfId="0" applyFont="1" applyFill="1" applyBorder="1" applyAlignment="1">
      <alignment horizontal="center" vertical="center"/>
    </xf>
    <xf numFmtId="49" fontId="155" fillId="24" borderId="159" xfId="0" applyNumberFormat="1" applyFont="1" applyFill="1" applyBorder="1" applyAlignment="1">
      <alignment horizontal="left" vertical="center"/>
    </xf>
    <xf numFmtId="0" fontId="180" fillId="24" borderId="62" xfId="0" applyFont="1" applyFill="1" applyBorder="1" applyAlignment="1">
      <alignment horizontal="left" vertical="center"/>
    </xf>
    <xf numFmtId="0" fontId="181" fillId="24" borderId="62" xfId="0" applyFont="1" applyFill="1" applyBorder="1" applyAlignment="1">
      <alignment horizontal="center" vertical="center"/>
    </xf>
    <xf numFmtId="0" fontId="152" fillId="38" borderId="19" xfId="0" applyFont="1" applyFill="1" applyBorder="1" applyAlignment="1">
      <alignment horizontal="center" vertical="center"/>
    </xf>
    <xf numFmtId="0" fontId="152" fillId="38" borderId="77" xfId="0" applyFont="1" applyFill="1" applyBorder="1" applyAlignment="1">
      <alignment horizontal="center" vertical="center"/>
    </xf>
    <xf numFmtId="0" fontId="155" fillId="0" borderId="0" xfId="0" applyFont="1" applyAlignment="1">
      <alignment horizontal="left" vertical="center"/>
    </xf>
    <xf numFmtId="0" fontId="180" fillId="0" borderId="0" xfId="0" applyFont="1" applyAlignment="1">
      <alignment horizontal="left" vertical="center" indent="1"/>
    </xf>
    <xf numFmtId="0" fontId="181" fillId="0" borderId="0" xfId="0" applyFont="1" applyAlignment="1">
      <alignment horizontal="center" vertical="center"/>
    </xf>
    <xf numFmtId="0" fontId="152" fillId="0" borderId="0" xfId="0" applyFont="1" applyAlignment="1">
      <alignment horizontal="center" vertical="center"/>
    </xf>
    <xf numFmtId="0" fontId="152" fillId="0" borderId="23" xfId="0" applyFont="1" applyBorder="1"/>
    <xf numFmtId="0" fontId="183" fillId="0" borderId="11" xfId="0" applyFont="1" applyBorder="1" applyAlignment="1">
      <alignment horizontal="center"/>
    </xf>
    <xf numFmtId="0" fontId="183" fillId="0" borderId="11" xfId="41" applyFont="1" applyBorder="1" applyAlignment="1">
      <alignment horizontal="center" vertical="center"/>
    </xf>
    <xf numFmtId="0" fontId="155" fillId="0" borderId="18" xfId="41" applyFont="1" applyBorder="1" applyAlignment="1">
      <alignment horizontal="center" vertical="center"/>
    </xf>
    <xf numFmtId="0" fontId="155" fillId="24" borderId="11" xfId="0" applyFont="1" applyFill="1" applyBorder="1" applyAlignment="1">
      <alignment horizontal="left" vertical="center"/>
    </xf>
    <xf numFmtId="0" fontId="155" fillId="24" borderId="26" xfId="0" applyFont="1" applyFill="1" applyBorder="1" applyAlignment="1">
      <alignment horizontal="left" vertical="center"/>
    </xf>
    <xf numFmtId="0" fontId="155" fillId="24" borderId="23" xfId="0" applyFont="1" applyFill="1" applyBorder="1" applyAlignment="1">
      <alignment horizontal="left" vertical="center"/>
    </xf>
    <xf numFmtId="49" fontId="189" fillId="0" borderId="18" xfId="0" applyNumberFormat="1" applyFont="1" applyBorder="1" applyAlignment="1" applyProtection="1">
      <alignment horizontal="left" vertical="center"/>
      <protection locked="0"/>
    </xf>
    <xf numFmtId="0" fontId="155" fillId="24" borderId="18" xfId="0" applyFont="1" applyFill="1" applyBorder="1" applyAlignment="1">
      <alignment horizontal="left" vertical="center"/>
    </xf>
    <xf numFmtId="49" fontId="155" fillId="24" borderId="23" xfId="0" applyNumberFormat="1" applyFont="1" applyFill="1" applyBorder="1" applyAlignment="1">
      <alignment horizontal="left" vertical="center"/>
    </xf>
    <xf numFmtId="49" fontId="155" fillId="24" borderId="62" xfId="0" applyNumberFormat="1" applyFont="1" applyFill="1" applyBorder="1" applyAlignment="1">
      <alignment horizontal="left" vertical="center"/>
    </xf>
    <xf numFmtId="0" fontId="7" fillId="0" borderId="49" xfId="0" applyFont="1" applyBorder="1"/>
    <xf numFmtId="0" fontId="28" fillId="0" borderId="14" xfId="0" applyFont="1" applyBorder="1" applyAlignment="1">
      <alignment horizontal="center"/>
    </xf>
    <xf numFmtId="0" fontId="28" fillId="0" borderId="22" xfId="0" applyFont="1" applyBorder="1" applyAlignment="1">
      <alignment horizontal="center"/>
    </xf>
    <xf numFmtId="0" fontId="8" fillId="0" borderId="64" xfId="0" applyFont="1" applyBorder="1" applyProtection="1">
      <protection locked="0"/>
    </xf>
    <xf numFmtId="0" fontId="8" fillId="0" borderId="28" xfId="0" applyFont="1" applyBorder="1" applyProtection="1">
      <protection locked="0"/>
    </xf>
    <xf numFmtId="0" fontId="8" fillId="0" borderId="79" xfId="0" applyFont="1" applyBorder="1" applyProtection="1">
      <protection locked="0"/>
    </xf>
    <xf numFmtId="0" fontId="8" fillId="0" borderId="14" xfId="0" applyFont="1" applyBorder="1"/>
    <xf numFmtId="0" fontId="8" fillId="0" borderId="28" xfId="0" applyFont="1" applyBorder="1" applyAlignment="1">
      <alignment horizontal="center"/>
    </xf>
    <xf numFmtId="0" fontId="8" fillId="0" borderId="22" xfId="0" applyFont="1" applyBorder="1" applyAlignment="1">
      <alignment horizontal="center"/>
    </xf>
    <xf numFmtId="0" fontId="7" fillId="0" borderId="22" xfId="0" applyFont="1" applyBorder="1" applyAlignment="1" applyProtection="1">
      <alignment horizontal="right"/>
      <protection locked="0"/>
    </xf>
    <xf numFmtId="49" fontId="8" fillId="0" borderId="22" xfId="0" applyNumberFormat="1" applyFont="1" applyBorder="1" applyProtection="1">
      <protection locked="0"/>
    </xf>
    <xf numFmtId="0" fontId="194" fillId="0" borderId="0" xfId="0" applyFont="1" applyAlignment="1">
      <alignment horizontal="left"/>
    </xf>
    <xf numFmtId="49" fontId="155" fillId="0" borderId="67" xfId="0" applyNumberFormat="1" applyFont="1" applyBorder="1" applyAlignment="1">
      <alignment vertical="center"/>
    </xf>
    <xf numFmtId="0" fontId="190" fillId="0" borderId="0" xfId="0" applyFont="1" applyAlignment="1">
      <alignment horizontal="center" vertical="center"/>
    </xf>
    <xf numFmtId="49" fontId="155" fillId="0" borderId="12" xfId="0" applyNumberFormat="1" applyFont="1" applyBorder="1" applyAlignment="1">
      <alignment vertical="center"/>
    </xf>
    <xf numFmtId="0" fontId="189" fillId="0" borderId="0" xfId="0" applyFont="1" applyAlignment="1">
      <alignment horizontal="center" vertical="center"/>
    </xf>
    <xf numFmtId="49" fontId="155" fillId="0" borderId="13" xfId="0" applyNumberFormat="1" applyFont="1" applyBorder="1" applyAlignment="1">
      <alignment vertical="center"/>
    </xf>
    <xf numFmtId="0" fontId="189" fillId="0" borderId="22" xfId="0" applyFont="1" applyBorder="1" applyAlignment="1">
      <alignment horizontal="center" vertical="center"/>
    </xf>
    <xf numFmtId="49" fontId="155" fillId="24" borderId="14" xfId="0" applyNumberFormat="1" applyFont="1" applyFill="1" applyBorder="1" applyAlignment="1">
      <alignment vertical="center"/>
    </xf>
    <xf numFmtId="49" fontId="155" fillId="0" borderId="14" xfId="0" applyNumberFormat="1" applyFont="1" applyBorder="1" applyAlignment="1">
      <alignment vertical="center"/>
    </xf>
    <xf numFmtId="49" fontId="155" fillId="0" borderId="56" xfId="0" applyNumberFormat="1" applyFont="1" applyBorder="1" applyAlignment="1">
      <alignment vertical="center"/>
    </xf>
    <xf numFmtId="49" fontId="155" fillId="24" borderId="44" xfId="0" applyNumberFormat="1" applyFont="1" applyFill="1" applyBorder="1" applyAlignment="1">
      <alignment vertical="center"/>
    </xf>
    <xf numFmtId="49" fontId="155" fillId="24" borderId="67" xfId="0" applyNumberFormat="1" applyFont="1" applyFill="1" applyBorder="1" applyAlignment="1">
      <alignment vertical="center"/>
    </xf>
    <xf numFmtId="49" fontId="155" fillId="0" borderId="13" xfId="0" applyNumberFormat="1" applyFont="1" applyBorder="1" applyAlignment="1" applyProtection="1">
      <alignment horizontal="left" vertical="center"/>
      <protection locked="0"/>
    </xf>
    <xf numFmtId="0" fontId="180" fillId="0" borderId="64" xfId="0" applyFont="1" applyBorder="1" applyAlignment="1">
      <alignment horizontal="left" vertical="center" indent="3"/>
    </xf>
    <xf numFmtId="3" fontId="155" fillId="24" borderId="26" xfId="0" applyNumberFormat="1" applyFont="1" applyFill="1" applyBorder="1" applyAlignment="1" applyProtection="1">
      <alignment horizontal="right" vertical="center" wrapText="1"/>
      <protection locked="0"/>
    </xf>
    <xf numFmtId="3" fontId="155" fillId="24" borderId="49" xfId="0" applyNumberFormat="1" applyFont="1" applyFill="1" applyBorder="1" applyAlignment="1" applyProtection="1">
      <alignment horizontal="right" vertical="center" wrapText="1"/>
      <protection locked="0"/>
    </xf>
    <xf numFmtId="3" fontId="155" fillId="0" borderId="26" xfId="0" applyNumberFormat="1" applyFont="1" applyBorder="1" applyAlignment="1" applyProtection="1">
      <alignment horizontal="right" vertical="center" wrapText="1"/>
      <protection locked="0"/>
    </xf>
    <xf numFmtId="3" fontId="155" fillId="0" borderId="49" xfId="0" applyNumberFormat="1" applyFont="1" applyBorder="1" applyAlignment="1" applyProtection="1">
      <alignment horizontal="right" vertical="center" wrapText="1"/>
      <protection locked="0"/>
    </xf>
    <xf numFmtId="3" fontId="155" fillId="38" borderId="49" xfId="0" applyNumberFormat="1" applyFont="1" applyFill="1" applyBorder="1" applyAlignment="1" applyProtection="1">
      <alignment horizontal="right" vertical="center" wrapText="1"/>
      <protection locked="0"/>
    </xf>
    <xf numFmtId="49" fontId="155" fillId="24" borderId="13" xfId="0" applyNumberFormat="1" applyFont="1" applyFill="1" applyBorder="1" applyAlignment="1">
      <alignment vertical="center"/>
    </xf>
    <xf numFmtId="3" fontId="155" fillId="0" borderId="23" xfId="0" applyNumberFormat="1" applyFont="1" applyBorder="1" applyAlignment="1" applyProtection="1">
      <alignment horizontal="right" vertical="center" wrapText="1"/>
      <protection locked="0"/>
    </xf>
    <xf numFmtId="3" fontId="155" fillId="38" borderId="23" xfId="0" applyNumberFormat="1" applyFont="1" applyFill="1" applyBorder="1" applyAlignment="1" applyProtection="1">
      <alignment horizontal="right" vertical="center" wrapText="1"/>
      <protection locked="0"/>
    </xf>
    <xf numFmtId="3" fontId="155" fillId="38" borderId="62" xfId="0" applyNumberFormat="1" applyFont="1" applyFill="1" applyBorder="1" applyAlignment="1" applyProtection="1">
      <alignment horizontal="right" vertical="center" wrapText="1"/>
      <protection locked="0"/>
    </xf>
    <xf numFmtId="3" fontId="155" fillId="38" borderId="161" xfId="0" applyNumberFormat="1" applyFont="1" applyFill="1" applyBorder="1" applyAlignment="1" applyProtection="1">
      <alignment horizontal="right" vertical="center" wrapText="1"/>
      <protection locked="0"/>
    </xf>
    <xf numFmtId="3" fontId="155" fillId="24" borderId="18" xfId="0" applyNumberFormat="1" applyFont="1" applyFill="1" applyBorder="1" applyAlignment="1" applyProtection="1">
      <alignment horizontal="right" vertical="center" wrapText="1"/>
      <protection locked="0"/>
    </xf>
    <xf numFmtId="3" fontId="155" fillId="0" borderId="45" xfId="0" applyNumberFormat="1" applyFont="1" applyBorder="1" applyAlignment="1" applyProtection="1">
      <alignment horizontal="right" vertical="center" wrapText="1"/>
      <protection locked="0"/>
    </xf>
    <xf numFmtId="0" fontId="56" fillId="0" borderId="46" xfId="0" applyFont="1" applyBorder="1" applyAlignment="1">
      <alignment vertical="center"/>
    </xf>
    <xf numFmtId="0" fontId="56" fillId="0" borderId="10" xfId="0" applyFont="1" applyBorder="1" applyAlignment="1">
      <alignment vertical="center"/>
    </xf>
    <xf numFmtId="0" fontId="8" fillId="0" borderId="10" xfId="0" applyFont="1" applyBorder="1" applyAlignment="1">
      <alignment horizontal="center"/>
    </xf>
    <xf numFmtId="0" fontId="8" fillId="0" borderId="21" xfId="0" applyFont="1" applyBorder="1" applyAlignment="1">
      <alignment horizontal="center"/>
    </xf>
    <xf numFmtId="0" fontId="56" fillId="0" borderId="20" xfId="0" applyFont="1" applyBorder="1" applyAlignment="1">
      <alignment vertical="center"/>
    </xf>
    <xf numFmtId="0" fontId="56" fillId="0" borderId="0" xfId="0" applyFont="1" applyAlignment="1">
      <alignment vertical="center"/>
    </xf>
    <xf numFmtId="0" fontId="8" fillId="0" borderId="25" xfId="0" applyFont="1" applyBorder="1" applyAlignment="1">
      <alignment horizontal="center"/>
    </xf>
    <xf numFmtId="0" fontId="50" fillId="0" borderId="22" xfId="0" applyFont="1" applyBorder="1"/>
    <xf numFmtId="0" fontId="8" fillId="0" borderId="64" xfId="0" applyFont="1" applyBorder="1" applyAlignment="1">
      <alignment horizontal="center"/>
    </xf>
    <xf numFmtId="0" fontId="196" fillId="0" borderId="10" xfId="0" quotePrefix="1" applyFont="1" applyBorder="1" applyAlignment="1">
      <alignment horizontal="left" vertical="center"/>
    </xf>
    <xf numFmtId="0" fontId="196" fillId="0" borderId="0" xfId="0" applyFont="1" applyAlignment="1">
      <alignment horizontal="left" vertical="center"/>
    </xf>
    <xf numFmtId="0" fontId="196" fillId="0" borderId="22" xfId="0" applyFont="1" applyBorder="1" applyAlignment="1">
      <alignment horizontal="left" vertical="center"/>
    </xf>
    <xf numFmtId="0" fontId="50" fillId="0" borderId="10" xfId="0" quotePrefix="1" applyFont="1" applyBorder="1" applyAlignment="1">
      <alignment horizontal="center" vertical="center"/>
    </xf>
    <xf numFmtId="0" fontId="50" fillId="0" borderId="0" xfId="0" applyFont="1" applyAlignment="1">
      <alignment horizontal="center" vertical="center"/>
    </xf>
    <xf numFmtId="0" fontId="50" fillId="0" borderId="22" xfId="0" applyFont="1" applyBorder="1" applyAlignment="1">
      <alignment horizontal="center" vertical="center"/>
    </xf>
    <xf numFmtId="0" fontId="191" fillId="0" borderId="23" xfId="0" applyFont="1" applyBorder="1" applyAlignment="1">
      <alignment horizontal="center" vertical="center"/>
    </xf>
    <xf numFmtId="0" fontId="191" fillId="0" borderId="26" xfId="0" applyFont="1" applyBorder="1" applyAlignment="1">
      <alignment horizontal="center" vertical="center"/>
    </xf>
    <xf numFmtId="0" fontId="181" fillId="0" borderId="23" xfId="0" applyFont="1" applyBorder="1" applyAlignment="1" applyProtection="1">
      <alignment horizontal="center" vertical="center"/>
      <protection locked="0"/>
    </xf>
    <xf numFmtId="1" fontId="76" fillId="0" borderId="26" xfId="0" applyNumberFormat="1" applyFont="1" applyBorder="1" applyAlignment="1">
      <alignment horizontal="center" vertical="center"/>
    </xf>
    <xf numFmtId="0" fontId="76" fillId="34" borderId="76" xfId="0" applyFont="1" applyFill="1" applyBorder="1" applyAlignment="1">
      <alignment horizontal="center" vertical="center"/>
    </xf>
    <xf numFmtId="0" fontId="76" fillId="34" borderId="77" xfId="0" applyFont="1" applyFill="1" applyBorder="1" applyAlignment="1">
      <alignment horizontal="center" vertical="center"/>
    </xf>
    <xf numFmtId="0" fontId="189" fillId="0" borderId="12" xfId="0" applyFont="1" applyBorder="1" applyAlignment="1">
      <alignment horizontal="center" vertical="center"/>
    </xf>
    <xf numFmtId="0" fontId="197" fillId="0" borderId="0" xfId="0" applyFont="1" applyAlignment="1">
      <alignment horizontal="center" vertical="center"/>
    </xf>
    <xf numFmtId="0" fontId="189" fillId="0" borderId="11" xfId="0" applyFont="1" applyBorder="1" applyAlignment="1">
      <alignment horizontal="center" vertical="center"/>
    </xf>
    <xf numFmtId="0" fontId="189" fillId="0" borderId="11" xfId="0" applyFont="1" applyBorder="1" applyAlignment="1">
      <alignment horizontal="center"/>
    </xf>
    <xf numFmtId="0" fontId="189" fillId="0" borderId="13" xfId="0" applyFont="1" applyBorder="1" applyAlignment="1">
      <alignment horizontal="center" vertical="center"/>
    </xf>
    <xf numFmtId="0" fontId="155" fillId="0" borderId="28" xfId="0" applyFont="1" applyBorder="1" applyAlignment="1">
      <alignment horizontal="center" vertical="center"/>
    </xf>
    <xf numFmtId="0" fontId="191" fillId="0" borderId="18" xfId="0" applyFont="1" applyBorder="1" applyAlignment="1">
      <alignment horizontal="center" vertical="center"/>
    </xf>
    <xf numFmtId="0" fontId="180" fillId="0" borderId="20" xfId="0" applyFont="1" applyBorder="1" applyAlignment="1">
      <alignment horizontal="left" vertical="center" indent="2"/>
    </xf>
    <xf numFmtId="0" fontId="180" fillId="0" borderId="20" xfId="0" applyFont="1" applyBorder="1" applyAlignment="1">
      <alignment horizontal="left" vertical="center" indent="1"/>
    </xf>
    <xf numFmtId="0" fontId="180" fillId="24" borderId="21" xfId="0" applyFont="1" applyFill="1" applyBorder="1" applyAlignment="1">
      <alignment horizontal="left" vertical="center"/>
    </xf>
    <xf numFmtId="1" fontId="76" fillId="0" borderId="24" xfId="0" applyNumberFormat="1" applyFont="1" applyBorder="1" applyAlignment="1">
      <alignment horizontal="center" vertical="center"/>
    </xf>
    <xf numFmtId="1" fontId="76" fillId="0" borderId="45" xfId="0" applyNumberFormat="1" applyFont="1" applyBorder="1" applyAlignment="1">
      <alignment horizontal="center" vertical="center"/>
    </xf>
    <xf numFmtId="0" fontId="76" fillId="34" borderId="13" xfId="0" applyFont="1" applyFill="1" applyBorder="1" applyAlignment="1">
      <alignment horizontal="center" vertical="center"/>
    </xf>
    <xf numFmtId="0" fontId="76" fillId="34" borderId="42" xfId="0" applyFont="1" applyFill="1" applyBorder="1" applyAlignment="1">
      <alignment horizontal="center" vertical="center"/>
    </xf>
    <xf numFmtId="0" fontId="76" fillId="34" borderId="44" xfId="0" applyFont="1" applyFill="1" applyBorder="1" applyAlignment="1">
      <alignment horizontal="center" vertical="center"/>
    </xf>
    <xf numFmtId="0" fontId="76" fillId="34" borderId="64" xfId="0" applyFont="1" applyFill="1" applyBorder="1" applyAlignment="1">
      <alignment horizontal="center" vertical="center"/>
    </xf>
    <xf numFmtId="0" fontId="22" fillId="0" borderId="23" xfId="0" applyFont="1" applyBorder="1" applyAlignment="1" applyProtection="1">
      <alignment vertical="center"/>
      <protection locked="0"/>
    </xf>
    <xf numFmtId="0" fontId="22" fillId="24" borderId="11" xfId="0" applyFont="1" applyFill="1" applyBorder="1" applyAlignment="1">
      <alignment vertical="center"/>
    </xf>
    <xf numFmtId="3" fontId="22" fillId="0" borderId="26" xfId="0" applyNumberFormat="1" applyFont="1" applyBorder="1" applyAlignment="1" applyProtection="1">
      <alignment vertical="center"/>
      <protection locked="0"/>
    </xf>
    <xf numFmtId="3" fontId="22" fillId="0" borderId="47" xfId="0" applyNumberFormat="1" applyFont="1" applyBorder="1" applyAlignment="1" applyProtection="1">
      <alignment vertical="center"/>
      <protection locked="0"/>
    </xf>
    <xf numFmtId="0" fontId="22" fillId="24" borderId="62" xfId="0" applyFont="1" applyFill="1" applyBorder="1" applyAlignment="1">
      <alignment vertical="center"/>
    </xf>
    <xf numFmtId="0" fontId="111" fillId="24" borderId="18" xfId="0" applyFont="1" applyFill="1" applyBorder="1" applyAlignment="1">
      <alignment horizontal="center" vertical="center"/>
    </xf>
    <xf numFmtId="0" fontId="22" fillId="24" borderId="70" xfId="0" applyFont="1" applyFill="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2" fillId="24" borderId="14" xfId="0" applyFont="1" applyFill="1" applyBorder="1" applyAlignment="1" applyProtection="1">
      <alignment horizontal="right" vertical="center"/>
      <protection locked="0"/>
    </xf>
    <xf numFmtId="0" fontId="22" fillId="38" borderId="14" xfId="0" applyFont="1" applyFill="1" applyBorder="1" applyAlignment="1" applyProtection="1">
      <alignment horizontal="right" vertical="center"/>
      <protection locked="0"/>
    </xf>
    <xf numFmtId="0" fontId="22" fillId="0" borderId="14" xfId="0" applyFont="1" applyBorder="1" applyAlignment="1" applyProtection="1">
      <alignment vertical="center"/>
      <protection locked="0"/>
    </xf>
    <xf numFmtId="0" fontId="22" fillId="24" borderId="14" xfId="0" applyFont="1" applyFill="1" applyBorder="1" applyAlignment="1">
      <alignment vertical="center"/>
    </xf>
    <xf numFmtId="3" fontId="22" fillId="0" borderId="14" xfId="0" applyNumberFormat="1" applyFont="1" applyBorder="1" applyAlignment="1" applyProtection="1">
      <alignment vertical="center"/>
      <protection locked="0"/>
    </xf>
    <xf numFmtId="0" fontId="22" fillId="24" borderId="17" xfId="0" applyFont="1" applyFill="1" applyBorder="1" applyAlignment="1">
      <alignment vertical="center"/>
    </xf>
    <xf numFmtId="0" fontId="22" fillId="24" borderId="21" xfId="0" applyFont="1" applyFill="1" applyBorder="1" applyAlignment="1" applyProtection="1">
      <alignment horizontal="right" vertical="center"/>
      <protection locked="0"/>
    </xf>
    <xf numFmtId="0" fontId="22" fillId="24" borderId="25" xfId="0" applyFont="1" applyFill="1" applyBorder="1" applyAlignment="1" applyProtection="1">
      <alignment horizontal="right" vertical="center"/>
      <protection locked="0"/>
    </xf>
    <xf numFmtId="0" fontId="22" fillId="0" borderId="25" xfId="0" applyFont="1" applyBorder="1" applyAlignment="1" applyProtection="1">
      <alignment vertical="center"/>
      <protection locked="0"/>
    </xf>
    <xf numFmtId="0" fontId="22" fillId="24" borderId="25" xfId="0" applyFont="1" applyFill="1" applyBorder="1" applyAlignment="1">
      <alignment vertical="center"/>
    </xf>
    <xf numFmtId="3" fontId="22" fillId="0" borderId="25" xfId="0" applyNumberFormat="1" applyFont="1" applyBorder="1" applyAlignment="1" applyProtection="1">
      <alignment vertical="center"/>
      <protection locked="0"/>
    </xf>
    <xf numFmtId="0" fontId="22" fillId="24" borderId="76" xfId="0" applyFont="1" applyFill="1" applyBorder="1" applyAlignment="1">
      <alignment vertical="center"/>
    </xf>
    <xf numFmtId="0" fontId="22" fillId="24" borderId="20" xfId="0" applyFont="1" applyFill="1" applyBorder="1" applyAlignment="1" applyProtection="1">
      <alignment horizontal="right" vertical="center"/>
      <protection locked="0"/>
    </xf>
    <xf numFmtId="0" fontId="22" fillId="38" borderId="20" xfId="0" applyFont="1" applyFill="1" applyBorder="1" applyAlignment="1" applyProtection="1">
      <alignment horizontal="right" vertical="center"/>
      <protection locked="0"/>
    </xf>
    <xf numFmtId="0" fontId="22" fillId="24" borderId="20" xfId="0" applyFont="1" applyFill="1" applyBorder="1" applyAlignment="1">
      <alignment vertical="center"/>
    </xf>
    <xf numFmtId="3" fontId="22" fillId="0" borderId="20" xfId="0" applyNumberFormat="1" applyFont="1" applyBorder="1" applyAlignment="1" applyProtection="1">
      <alignment vertical="center"/>
      <protection locked="0"/>
    </xf>
    <xf numFmtId="0" fontId="22" fillId="24" borderId="40" xfId="0" applyFont="1" applyFill="1" applyBorder="1" applyAlignment="1">
      <alignment vertical="center"/>
    </xf>
    <xf numFmtId="3" fontId="22" fillId="38" borderId="66" xfId="0" applyNumberFormat="1" applyFont="1" applyFill="1" applyBorder="1" applyAlignment="1" applyProtection="1">
      <alignment horizontal="center" vertical="center"/>
      <protection locked="0"/>
    </xf>
    <xf numFmtId="0" fontId="157" fillId="0" borderId="22" xfId="0" applyFont="1" applyBorder="1" applyAlignment="1" applyProtection="1">
      <alignment horizontal="center" vertical="center"/>
      <protection locked="0"/>
    </xf>
    <xf numFmtId="0" fontId="157" fillId="0" borderId="64" xfId="0" applyFont="1" applyBorder="1" applyAlignment="1" applyProtection="1">
      <alignment horizontal="center" vertical="center"/>
      <protection locked="0"/>
    </xf>
    <xf numFmtId="0" fontId="157" fillId="0" borderId="28" xfId="0" applyFont="1" applyBorder="1" applyAlignment="1" applyProtection="1">
      <alignment horizontal="center" vertical="center"/>
      <protection locked="0"/>
    </xf>
    <xf numFmtId="0" fontId="157" fillId="0" borderId="79" xfId="0" applyFont="1" applyBorder="1" applyAlignment="1" applyProtection="1">
      <alignment horizontal="center" vertical="center"/>
      <protection locked="0"/>
    </xf>
    <xf numFmtId="0" fontId="13" fillId="0" borderId="70"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21" xfId="0" applyFont="1" applyBorder="1" applyAlignment="1" applyProtection="1">
      <alignment horizontal="center"/>
      <protection locked="0"/>
    </xf>
    <xf numFmtId="0" fontId="8" fillId="0" borderId="64" xfId="0" applyFont="1" applyBorder="1"/>
    <xf numFmtId="0" fontId="179" fillId="0" borderId="18" xfId="0" applyFont="1" applyBorder="1"/>
    <xf numFmtId="0" fontId="180" fillId="38" borderId="46" xfId="0" applyFont="1" applyFill="1" applyBorder="1" applyAlignment="1">
      <alignment vertical="center"/>
    </xf>
    <xf numFmtId="0" fontId="183" fillId="38" borderId="26" xfId="0" applyFont="1" applyFill="1" applyBorder="1" applyAlignment="1">
      <alignment horizontal="center" vertical="center"/>
    </xf>
    <xf numFmtId="1" fontId="183" fillId="0" borderId="11" xfId="0" applyNumberFormat="1" applyFont="1" applyBorder="1" applyAlignment="1">
      <alignment horizontal="center" vertical="center"/>
    </xf>
    <xf numFmtId="0" fontId="183" fillId="0" borderId="11" xfId="0" applyFont="1" applyBorder="1" applyAlignment="1">
      <alignment horizontal="center" vertical="center"/>
    </xf>
    <xf numFmtId="0" fontId="183" fillId="0" borderId="18" xfId="0" applyFont="1" applyBorder="1" applyAlignment="1">
      <alignment horizontal="center" vertical="center"/>
    </xf>
    <xf numFmtId="0" fontId="180" fillId="0" borderId="11" xfId="0" applyFont="1" applyBorder="1" applyAlignment="1">
      <alignment vertical="center"/>
    </xf>
    <xf numFmtId="0" fontId="180" fillId="0" borderId="18" xfId="0" applyFont="1" applyBorder="1" applyAlignment="1">
      <alignment horizontal="left" vertical="center"/>
    </xf>
    <xf numFmtId="0" fontId="180" fillId="0" borderId="11" xfId="0" applyFont="1" applyBorder="1" applyAlignment="1">
      <alignment horizontal="left" vertical="top"/>
    </xf>
    <xf numFmtId="0" fontId="180" fillId="0" borderId="18" xfId="0" quotePrefix="1" applyFont="1" applyBorder="1" applyAlignment="1">
      <alignment horizontal="left" vertical="center" indent="1"/>
    </xf>
    <xf numFmtId="0" fontId="186" fillId="38" borderId="25" xfId="0" applyFont="1" applyFill="1" applyBorder="1" applyAlignment="1" applyProtection="1">
      <alignment vertical="center"/>
      <protection locked="0"/>
    </xf>
    <xf numFmtId="0" fontId="186" fillId="38" borderId="23" xfId="0" applyFont="1" applyFill="1" applyBorder="1" applyAlignment="1" applyProtection="1">
      <alignment vertical="center"/>
      <protection locked="0"/>
    </xf>
    <xf numFmtId="0" fontId="13" fillId="0" borderId="25" xfId="0" applyFont="1" applyBorder="1" applyAlignment="1" applyProtection="1">
      <alignment horizontal="center"/>
      <protection locked="0"/>
    </xf>
    <xf numFmtId="0" fontId="23" fillId="0" borderId="25" xfId="0" applyFont="1" applyBorder="1" applyAlignment="1" applyProtection="1">
      <alignment horizontal="center"/>
      <protection locked="0"/>
    </xf>
    <xf numFmtId="0" fontId="18" fillId="0" borderId="46" xfId="43" applyFont="1" applyBorder="1" applyProtection="1">
      <protection locked="0"/>
    </xf>
    <xf numFmtId="0" fontId="12" fillId="0" borderId="10" xfId="43" applyFont="1" applyBorder="1" applyProtection="1">
      <protection locked="0"/>
    </xf>
    <xf numFmtId="0" fontId="12" fillId="0" borderId="21" xfId="43" applyFont="1" applyBorder="1" applyProtection="1">
      <protection locked="0"/>
    </xf>
    <xf numFmtId="0" fontId="22" fillId="24" borderId="28" xfId="43" applyFont="1" applyFill="1" applyBorder="1" applyAlignment="1" applyProtection="1">
      <alignment vertical="center"/>
      <protection locked="0"/>
    </xf>
    <xf numFmtId="0" fontId="22" fillId="0" borderId="28" xfId="43" applyFont="1" applyBorder="1" applyAlignment="1" applyProtection="1">
      <alignment vertical="center"/>
      <protection locked="0"/>
    </xf>
    <xf numFmtId="0" fontId="22" fillId="27" borderId="47" xfId="43" applyFont="1" applyFill="1" applyBorder="1" applyAlignment="1" applyProtection="1">
      <alignment vertical="center"/>
      <protection locked="0"/>
    </xf>
    <xf numFmtId="0" fontId="22" fillId="0" borderId="47" xfId="43" applyFont="1" applyBorder="1" applyAlignment="1" applyProtection="1">
      <alignment vertical="center"/>
      <protection locked="0"/>
    </xf>
    <xf numFmtId="0" fontId="22" fillId="24" borderId="47" xfId="43" applyFont="1" applyFill="1" applyBorder="1" applyAlignment="1" applyProtection="1">
      <alignment vertical="center"/>
      <protection locked="0"/>
    </xf>
    <xf numFmtId="0" fontId="22" fillId="0" borderId="71" xfId="43" applyFont="1" applyBorder="1" applyAlignment="1" applyProtection="1">
      <alignment vertical="center"/>
      <protection locked="0"/>
    </xf>
    <xf numFmtId="3" fontId="22" fillId="24" borderId="70" xfId="43" applyNumberFormat="1" applyFont="1" applyFill="1" applyBorder="1" applyAlignment="1" applyProtection="1">
      <alignment vertical="center"/>
      <protection locked="0"/>
    </xf>
    <xf numFmtId="3" fontId="22" fillId="24" borderId="10" xfId="43" applyNumberFormat="1" applyFont="1" applyFill="1" applyBorder="1" applyAlignment="1" applyProtection="1">
      <alignment vertical="center"/>
      <protection locked="0"/>
    </xf>
    <xf numFmtId="3" fontId="22" fillId="24" borderId="46" xfId="43" applyNumberFormat="1" applyFont="1" applyFill="1" applyBorder="1" applyAlignment="1" applyProtection="1">
      <alignment vertical="center"/>
      <protection locked="0"/>
    </xf>
    <xf numFmtId="3" fontId="22" fillId="24" borderId="21" xfId="43" applyNumberFormat="1" applyFont="1" applyFill="1" applyBorder="1" applyAlignment="1" applyProtection="1">
      <alignment vertical="center"/>
      <protection locked="0"/>
    </xf>
    <xf numFmtId="3" fontId="22" fillId="0" borderId="14" xfId="43" applyNumberFormat="1" applyFont="1" applyBorder="1" applyAlignment="1" applyProtection="1">
      <alignment vertical="center"/>
      <protection locked="0"/>
    </xf>
    <xf numFmtId="3" fontId="22" fillId="0" borderId="0" xfId="43" applyNumberFormat="1" applyFont="1" applyAlignment="1" applyProtection="1">
      <alignment vertical="center"/>
      <protection locked="0"/>
    </xf>
    <xf numFmtId="3" fontId="22" fillId="0" borderId="20" xfId="43" applyNumberFormat="1" applyFont="1" applyBorder="1" applyAlignment="1" applyProtection="1">
      <alignment vertical="center"/>
      <protection locked="0"/>
    </xf>
    <xf numFmtId="3" fontId="22" fillId="0" borderId="25" xfId="43" applyNumberFormat="1" applyFont="1" applyBorder="1" applyAlignment="1" applyProtection="1">
      <alignment vertical="center"/>
      <protection locked="0"/>
    </xf>
    <xf numFmtId="3" fontId="22" fillId="27" borderId="14" xfId="43" applyNumberFormat="1" applyFont="1" applyFill="1" applyBorder="1" applyAlignment="1" applyProtection="1">
      <alignment vertical="center"/>
      <protection locked="0"/>
    </xf>
    <xf numFmtId="3" fontId="22" fillId="27" borderId="0" xfId="43" applyNumberFormat="1" applyFont="1" applyFill="1" applyAlignment="1" applyProtection="1">
      <alignment vertical="center"/>
      <protection locked="0"/>
    </xf>
    <xf numFmtId="3" fontId="22" fillId="27" borderId="20" xfId="43" applyNumberFormat="1" applyFont="1" applyFill="1" applyBorder="1" applyAlignment="1" applyProtection="1">
      <alignment vertical="center"/>
      <protection locked="0"/>
    </xf>
    <xf numFmtId="3" fontId="22" fillId="27" borderId="25" xfId="43" applyNumberFormat="1" applyFont="1" applyFill="1" applyBorder="1" applyAlignment="1" applyProtection="1">
      <alignment vertical="center"/>
      <protection locked="0"/>
    </xf>
    <xf numFmtId="3" fontId="22" fillId="27" borderId="56" xfId="43" applyNumberFormat="1" applyFont="1" applyFill="1" applyBorder="1" applyAlignment="1" applyProtection="1">
      <alignment vertical="center"/>
      <protection locked="0"/>
    </xf>
    <xf numFmtId="3" fontId="22" fillId="27" borderId="22" xfId="43" applyNumberFormat="1" applyFont="1" applyFill="1" applyBorder="1" applyAlignment="1" applyProtection="1">
      <alignment vertical="center"/>
      <protection locked="0"/>
    </xf>
    <xf numFmtId="3" fontId="22" fillId="27" borderId="28" xfId="43" applyNumberFormat="1" applyFont="1" applyFill="1" applyBorder="1" applyAlignment="1" applyProtection="1">
      <alignment vertical="center"/>
      <protection locked="0"/>
    </xf>
    <xf numFmtId="3" fontId="22" fillId="27" borderId="64" xfId="43" applyNumberFormat="1" applyFont="1" applyFill="1" applyBorder="1" applyAlignment="1" applyProtection="1">
      <alignment vertical="center"/>
      <protection locked="0"/>
    </xf>
    <xf numFmtId="3" fontId="22" fillId="24" borderId="14" xfId="43" applyNumberFormat="1" applyFont="1" applyFill="1" applyBorder="1" applyAlignment="1" applyProtection="1">
      <alignment vertical="center"/>
      <protection locked="0"/>
    </xf>
    <xf numFmtId="3" fontId="22" fillId="24" borderId="0" xfId="43" applyNumberFormat="1" applyFont="1" applyFill="1" applyAlignment="1" applyProtection="1">
      <alignment vertical="center"/>
      <protection locked="0"/>
    </xf>
    <xf numFmtId="3" fontId="22" fillId="24" borderId="20" xfId="43" applyNumberFormat="1" applyFont="1" applyFill="1" applyBorder="1" applyAlignment="1" applyProtection="1">
      <alignment vertical="center"/>
      <protection locked="0"/>
    </xf>
    <xf numFmtId="3" fontId="22" fillId="24" borderId="25" xfId="43" applyNumberFormat="1" applyFont="1" applyFill="1" applyBorder="1" applyAlignment="1" applyProtection="1">
      <alignment vertical="center"/>
      <protection locked="0"/>
    </xf>
    <xf numFmtId="3" fontId="22" fillId="0" borderId="56" xfId="43" applyNumberFormat="1" applyFont="1" applyBorder="1" applyAlignment="1" applyProtection="1">
      <alignment vertical="center"/>
      <protection locked="0"/>
    </xf>
    <xf numFmtId="3" fontId="22" fillId="0" borderId="22" xfId="43" applyNumberFormat="1" applyFont="1" applyBorder="1" applyAlignment="1" applyProtection="1">
      <alignment vertical="center"/>
      <protection locked="0"/>
    </xf>
    <xf numFmtId="3" fontId="22" fillId="0" borderId="28" xfId="43" applyNumberFormat="1" applyFont="1" applyBorder="1" applyAlignment="1" applyProtection="1">
      <alignment vertical="center"/>
      <protection locked="0"/>
    </xf>
    <xf numFmtId="3" fontId="22" fillId="0" borderId="64" xfId="43" applyNumberFormat="1" applyFont="1" applyBorder="1" applyAlignment="1" applyProtection="1">
      <alignment vertical="center"/>
      <protection locked="0"/>
    </xf>
    <xf numFmtId="0" fontId="183" fillId="0" borderId="20" xfId="43" applyFont="1" applyBorder="1" applyProtection="1">
      <protection locked="0"/>
    </xf>
    <xf numFmtId="0" fontId="183" fillId="0" borderId="0" xfId="43" applyFont="1" applyProtection="1">
      <protection locked="0"/>
    </xf>
    <xf numFmtId="0" fontId="183" fillId="0" borderId="25" xfId="43" applyFont="1" applyBorder="1" applyProtection="1">
      <protection locked="0"/>
    </xf>
    <xf numFmtId="0" fontId="183" fillId="0" borderId="28" xfId="43" applyFont="1" applyBorder="1" applyProtection="1">
      <protection locked="0"/>
    </xf>
    <xf numFmtId="0" fontId="183" fillId="0" borderId="22" xfId="43" applyFont="1" applyBorder="1" applyProtection="1">
      <protection locked="0"/>
    </xf>
    <xf numFmtId="0" fontId="183" fillId="0" borderId="64" xfId="43" applyFont="1" applyBorder="1" applyProtection="1">
      <protection locked="0"/>
    </xf>
    <xf numFmtId="0" fontId="197" fillId="0" borderId="26" xfId="43" applyFont="1" applyBorder="1" applyAlignment="1">
      <alignment horizontal="center" vertical="center"/>
    </xf>
    <xf numFmtId="3" fontId="183" fillId="24" borderId="18" xfId="43" applyNumberFormat="1" applyFont="1" applyFill="1" applyBorder="1" applyAlignment="1" applyProtection="1">
      <alignment horizontal="center" vertical="center"/>
      <protection locked="0"/>
    </xf>
    <xf numFmtId="3" fontId="183" fillId="0" borderId="18" xfId="43" applyNumberFormat="1" applyFont="1" applyBorder="1" applyAlignment="1" applyProtection="1">
      <alignment horizontal="center" vertical="center"/>
      <protection locked="0"/>
    </xf>
    <xf numFmtId="3" fontId="183" fillId="0" borderId="22" xfId="43" applyNumberFormat="1" applyFont="1" applyBorder="1" applyAlignment="1" applyProtection="1">
      <alignment horizontal="center" vertical="center"/>
      <protection locked="0"/>
    </xf>
    <xf numFmtId="3" fontId="183" fillId="0" borderId="28" xfId="43" applyNumberFormat="1" applyFont="1" applyBorder="1" applyAlignment="1" applyProtection="1">
      <alignment horizontal="center" vertical="center"/>
      <protection locked="0"/>
    </xf>
    <xf numFmtId="3" fontId="183" fillId="0" borderId="26" xfId="43" applyNumberFormat="1" applyFont="1" applyBorder="1" applyAlignment="1" applyProtection="1">
      <alignment horizontal="center" vertical="center"/>
      <protection locked="0"/>
    </xf>
    <xf numFmtId="3" fontId="183" fillId="0" borderId="50" xfId="43" applyNumberFormat="1" applyFont="1" applyBorder="1" applyAlignment="1" applyProtection="1">
      <alignment horizontal="center" vertical="center"/>
      <protection locked="0"/>
    </xf>
    <xf numFmtId="3" fontId="183" fillId="0" borderId="47" xfId="43" applyNumberFormat="1" applyFont="1" applyBorder="1" applyAlignment="1" applyProtection="1">
      <alignment horizontal="center" vertical="center"/>
      <protection locked="0"/>
    </xf>
    <xf numFmtId="3" fontId="183" fillId="24" borderId="26" xfId="43" applyNumberFormat="1" applyFont="1" applyFill="1" applyBorder="1" applyAlignment="1" applyProtection="1">
      <alignment horizontal="center" vertical="center"/>
      <protection locked="0"/>
    </xf>
    <xf numFmtId="3" fontId="183" fillId="0" borderId="23" xfId="43" applyNumberFormat="1" applyFont="1" applyBorder="1" applyAlignment="1" applyProtection="1">
      <alignment horizontal="center" vertical="center"/>
      <protection locked="0"/>
    </xf>
    <xf numFmtId="3" fontId="183" fillId="0" borderId="46" xfId="43" applyNumberFormat="1" applyFont="1" applyBorder="1" applyAlignment="1" applyProtection="1">
      <alignment horizontal="center" vertical="center"/>
      <protection locked="0"/>
    </xf>
    <xf numFmtId="0" fontId="56" fillId="0" borderId="10" xfId="0" applyFont="1" applyBorder="1" applyAlignment="1">
      <alignment horizontal="center" vertical="center"/>
    </xf>
    <xf numFmtId="0" fontId="0" fillId="0" borderId="10" xfId="0" applyBorder="1"/>
    <xf numFmtId="0" fontId="0" fillId="0" borderId="21" xfId="0" applyBorder="1"/>
    <xf numFmtId="0" fontId="56" fillId="0" borderId="0" xfId="0" applyFont="1" applyAlignment="1">
      <alignment horizontal="center" vertical="center"/>
    </xf>
    <xf numFmtId="0" fontId="202" fillId="0" borderId="0" xfId="0" quotePrefix="1" applyFont="1"/>
    <xf numFmtId="0" fontId="203" fillId="0" borderId="0" xfId="0" applyFont="1"/>
    <xf numFmtId="0" fontId="0" fillId="0" borderId="25" xfId="0" applyBorder="1"/>
    <xf numFmtId="0" fontId="202" fillId="0" borderId="0" xfId="0" applyFont="1"/>
    <xf numFmtId="0" fontId="0" fillId="0" borderId="20" xfId="0" applyBorder="1"/>
    <xf numFmtId="0" fontId="0" fillId="0" borderId="28" xfId="0" applyBorder="1"/>
    <xf numFmtId="0" fontId="202" fillId="0" borderId="22" xfId="0" applyFont="1" applyBorder="1"/>
    <xf numFmtId="0" fontId="203" fillId="0" borderId="22" xfId="0" applyFont="1" applyBorder="1"/>
    <xf numFmtId="0" fontId="181" fillId="0" borderId="62" xfId="0" applyFont="1" applyBorder="1" applyAlignment="1">
      <alignment horizontal="center" vertical="center"/>
    </xf>
    <xf numFmtId="0" fontId="12" fillId="0" borderId="26" xfId="0" applyFont="1" applyBorder="1"/>
    <xf numFmtId="0" fontId="8" fillId="0" borderId="26" xfId="0" applyFont="1" applyBorder="1"/>
    <xf numFmtId="0" fontId="8" fillId="34" borderId="23" xfId="0" applyFont="1" applyFill="1" applyBorder="1" applyAlignment="1">
      <alignment vertical="center"/>
    </xf>
    <xf numFmtId="0" fontId="8" fillId="34" borderId="18" xfId="0" applyFont="1" applyFill="1" applyBorder="1" applyAlignment="1">
      <alignment vertical="center"/>
    </xf>
    <xf numFmtId="0" fontId="76" fillId="0" borderId="25" xfId="0" applyFont="1" applyBorder="1" applyAlignment="1" applyProtection="1">
      <alignment horizontal="center" vertical="center"/>
      <protection locked="0"/>
    </xf>
    <xf numFmtId="0" fontId="7" fillId="0" borderId="158"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21" xfId="0" applyFont="1" applyBorder="1" applyAlignment="1" applyProtection="1">
      <alignment horizontal="center"/>
      <protection locked="0"/>
    </xf>
    <xf numFmtId="3" fontId="22" fillId="38" borderId="0" xfId="0" applyNumberFormat="1" applyFont="1" applyFill="1" applyAlignment="1" applyProtection="1">
      <alignment horizontal="right" vertical="center"/>
      <protection locked="0"/>
    </xf>
    <xf numFmtId="3" fontId="22" fillId="38" borderId="20" xfId="0" applyNumberFormat="1" applyFont="1" applyFill="1" applyBorder="1" applyAlignment="1" applyProtection="1">
      <alignment horizontal="right" vertical="center"/>
      <protection locked="0"/>
    </xf>
    <xf numFmtId="3" fontId="22" fillId="38" borderId="25" xfId="0" applyNumberFormat="1" applyFont="1" applyFill="1" applyBorder="1" applyAlignment="1" applyProtection="1">
      <alignment horizontal="right" vertical="center"/>
      <protection locked="0"/>
    </xf>
    <xf numFmtId="3" fontId="22" fillId="38" borderId="34" xfId="0" applyNumberFormat="1" applyFont="1" applyFill="1" applyBorder="1" applyAlignment="1" applyProtection="1">
      <alignment horizontal="right" vertical="center"/>
      <protection locked="0"/>
    </xf>
    <xf numFmtId="3" fontId="22" fillId="38" borderId="64" xfId="0" applyNumberFormat="1" applyFont="1" applyFill="1" applyBorder="1" applyAlignment="1" applyProtection="1">
      <alignment horizontal="right" vertical="center"/>
      <protection locked="0"/>
    </xf>
    <xf numFmtId="3" fontId="22" fillId="38" borderId="22" xfId="0" applyNumberFormat="1" applyFont="1" applyFill="1" applyBorder="1" applyAlignment="1" applyProtection="1">
      <alignment horizontal="right" vertical="center"/>
      <protection locked="0"/>
    </xf>
    <xf numFmtId="0" fontId="49" fillId="0" borderId="22" xfId="0" applyFont="1" applyBorder="1" applyAlignment="1" applyProtection="1">
      <alignment horizontal="left"/>
      <protection locked="0"/>
    </xf>
    <xf numFmtId="0" fontId="22" fillId="0" borderId="22" xfId="0" applyFont="1" applyBorder="1" applyProtection="1">
      <protection locked="0"/>
    </xf>
    <xf numFmtId="0" fontId="12" fillId="0" borderId="0" xfId="0" applyFont="1" applyAlignment="1" applyProtection="1">
      <alignment horizontal="right" vertical="center"/>
      <protection locked="0"/>
    </xf>
    <xf numFmtId="0" fontId="10" fillId="0" borderId="10" xfId="0" applyFont="1" applyBorder="1" applyAlignment="1" applyProtection="1">
      <alignment vertical="center"/>
      <protection locked="0"/>
    </xf>
    <xf numFmtId="0" fontId="10" fillId="0" borderId="46" xfId="0" applyFont="1" applyBorder="1" applyAlignment="1">
      <alignment horizontal="center" vertical="center"/>
    </xf>
    <xf numFmtId="0" fontId="19" fillId="0" borderId="0" xfId="0" applyFont="1" applyAlignment="1" applyProtection="1">
      <alignment horizontal="center"/>
      <protection locked="0"/>
    </xf>
    <xf numFmtId="0" fontId="7" fillId="70" borderId="16" xfId="0" applyFont="1" applyFill="1" applyBorder="1" applyAlignment="1" applyProtection="1">
      <alignment horizontal="center"/>
      <protection locked="0"/>
    </xf>
    <xf numFmtId="0" fontId="8" fillId="70" borderId="39" xfId="0" applyFont="1" applyFill="1" applyBorder="1" applyAlignment="1" applyProtection="1">
      <alignment horizontal="center"/>
      <protection locked="0"/>
    </xf>
    <xf numFmtId="0" fontId="156" fillId="70" borderId="43" xfId="0" applyFont="1" applyFill="1" applyBorder="1" applyAlignment="1" applyProtection="1">
      <alignment horizontal="left" vertical="center"/>
      <protection locked="0"/>
    </xf>
    <xf numFmtId="0" fontId="156" fillId="70" borderId="75" xfId="0" applyFont="1" applyFill="1" applyBorder="1" applyAlignment="1" applyProtection="1">
      <alignment horizontal="center" vertical="center"/>
      <protection locked="0"/>
    </xf>
    <xf numFmtId="0" fontId="156" fillId="70" borderId="81" xfId="0" applyFont="1" applyFill="1" applyBorder="1" applyAlignment="1" applyProtection="1">
      <alignment vertical="center"/>
      <protection locked="0"/>
    </xf>
    <xf numFmtId="0" fontId="7" fillId="70" borderId="14" xfId="0" applyFont="1" applyFill="1" applyBorder="1" applyAlignment="1" applyProtection="1">
      <alignment horizontal="center"/>
      <protection locked="0"/>
    </xf>
    <xf numFmtId="0" fontId="9" fillId="70" borderId="25" xfId="0" applyFont="1" applyFill="1" applyBorder="1" applyAlignment="1" applyProtection="1">
      <alignment horizontal="center"/>
      <protection locked="0"/>
    </xf>
    <xf numFmtId="0" fontId="157" fillId="70" borderId="52" xfId="0" applyFont="1" applyFill="1" applyBorder="1" applyAlignment="1" applyProtection="1">
      <alignment vertical="center"/>
      <protection locked="0"/>
    </xf>
    <xf numFmtId="0" fontId="156" fillId="70" borderId="50" xfId="0" applyFont="1" applyFill="1" applyBorder="1" applyAlignment="1" applyProtection="1">
      <alignment horizontal="left" vertical="center"/>
      <protection locked="0"/>
    </xf>
    <xf numFmtId="0" fontId="157" fillId="70" borderId="50" xfId="0" applyFont="1" applyFill="1" applyBorder="1" applyAlignment="1" applyProtection="1">
      <alignment vertical="center"/>
      <protection locked="0"/>
    </xf>
    <xf numFmtId="0" fontId="19" fillId="70" borderId="14" xfId="0" applyFont="1" applyFill="1" applyBorder="1" applyAlignment="1" applyProtection="1">
      <alignment horizontal="center"/>
      <protection locked="0"/>
    </xf>
    <xf numFmtId="0" fontId="19" fillId="70" borderId="25" xfId="0" applyFont="1" applyFill="1" applyBorder="1" applyAlignment="1" applyProtection="1">
      <alignment horizontal="center"/>
      <protection locked="0"/>
    </xf>
    <xf numFmtId="0" fontId="29" fillId="70" borderId="0" xfId="0" applyFont="1" applyFill="1" applyAlignment="1" applyProtection="1">
      <alignment horizontal="center" vertical="center"/>
      <protection locked="0"/>
    </xf>
    <xf numFmtId="0" fontId="156" fillId="70" borderId="26" xfId="0" applyFont="1" applyFill="1" applyBorder="1" applyAlignment="1" applyProtection="1">
      <alignment vertical="center"/>
      <protection locked="0"/>
    </xf>
    <xf numFmtId="0" fontId="197" fillId="0" borderId="23" xfId="43" applyFont="1" applyBorder="1" applyAlignment="1">
      <alignment horizontal="center" vertical="center"/>
    </xf>
    <xf numFmtId="0" fontId="197" fillId="0" borderId="20" xfId="43" applyFont="1" applyBorder="1" applyAlignment="1">
      <alignment horizontal="center" vertical="center"/>
    </xf>
    <xf numFmtId="0" fontId="197" fillId="0" borderId="11" xfId="43" applyFont="1" applyBorder="1" applyAlignment="1">
      <alignment horizontal="center" vertical="center"/>
    </xf>
    <xf numFmtId="0" fontId="197" fillId="0" borderId="11" xfId="43" applyFont="1" applyBorder="1" applyAlignment="1">
      <alignment horizontal="center"/>
    </xf>
    <xf numFmtId="0" fontId="183" fillId="0" borderId="11" xfId="43" applyFont="1" applyBorder="1" applyAlignment="1">
      <alignment horizontal="left" vertical="center"/>
    </xf>
    <xf numFmtId="0" fontId="197" fillId="0" borderId="18" xfId="43" applyFont="1" applyBorder="1" applyAlignment="1">
      <alignment horizontal="center" vertical="center"/>
    </xf>
    <xf numFmtId="0" fontId="197" fillId="0" borderId="28" xfId="43" applyFont="1" applyBorder="1" applyAlignment="1">
      <alignment horizontal="center" vertical="center"/>
    </xf>
    <xf numFmtId="0" fontId="197" fillId="0" borderId="18" xfId="38" applyFont="1" applyBorder="1" applyAlignment="1">
      <alignment horizontal="center" vertical="center"/>
    </xf>
    <xf numFmtId="0" fontId="179" fillId="0" borderId="0" xfId="0" applyFont="1"/>
    <xf numFmtId="49" fontId="191" fillId="24" borderId="23" xfId="38" applyNumberFormat="1" applyFont="1" applyFill="1" applyBorder="1" applyAlignment="1">
      <alignment horizontal="left" vertical="center" wrapText="1"/>
    </xf>
    <xf numFmtId="0" fontId="189" fillId="24" borderId="26" xfId="38" applyFont="1" applyFill="1" applyBorder="1" applyAlignment="1">
      <alignment vertical="center"/>
    </xf>
    <xf numFmtId="0" fontId="189" fillId="24" borderId="46" xfId="38" applyFont="1" applyFill="1" applyBorder="1" applyAlignment="1">
      <alignment vertical="center"/>
    </xf>
    <xf numFmtId="0" fontId="191" fillId="0" borderId="11" xfId="38" applyFont="1" applyBorder="1" applyAlignment="1">
      <alignment horizontal="left" vertical="center"/>
    </xf>
    <xf numFmtId="0" fontId="191" fillId="0" borderId="26" xfId="38" applyFont="1" applyBorder="1" applyAlignment="1">
      <alignment vertical="center" wrapText="1"/>
    </xf>
    <xf numFmtId="0" fontId="191" fillId="0" borderId="25" xfId="38" applyFont="1" applyBorder="1" applyAlignment="1">
      <alignment horizontal="left" vertical="center" indent="1"/>
    </xf>
    <xf numFmtId="0" fontId="191" fillId="0" borderId="26" xfId="38" applyFont="1" applyBorder="1" applyAlignment="1">
      <alignment horizontal="left" vertical="center" wrapText="1"/>
    </xf>
    <xf numFmtId="0" fontId="191" fillId="0" borderId="25" xfId="38" applyFont="1" applyBorder="1" applyAlignment="1">
      <alignment horizontal="left" vertical="center" indent="2"/>
    </xf>
    <xf numFmtId="0" fontId="191" fillId="0" borderId="18" xfId="38" applyFont="1" applyBorder="1" applyAlignment="1">
      <alignment horizontal="left" vertical="center"/>
    </xf>
    <xf numFmtId="0" fontId="191" fillId="0" borderId="18" xfId="38" applyFont="1" applyBorder="1" applyAlignment="1">
      <alignment horizontal="left" vertical="center" indent="2"/>
    </xf>
    <xf numFmtId="0" fontId="191" fillId="24" borderId="26" xfId="38" applyFont="1" applyFill="1" applyBorder="1" applyAlignment="1">
      <alignment horizontal="left" vertical="center" wrapText="1"/>
    </xf>
    <xf numFmtId="0" fontId="191" fillId="24" borderId="26" xfId="38" applyFont="1" applyFill="1" applyBorder="1" applyAlignment="1">
      <alignment vertical="center" wrapText="1"/>
    </xf>
    <xf numFmtId="0" fontId="191" fillId="0" borderId="11" xfId="0" applyFont="1" applyBorder="1" applyAlignment="1">
      <alignment horizontal="center" vertical="center"/>
    </xf>
    <xf numFmtId="0" fontId="191" fillId="0" borderId="23" xfId="38" applyFont="1" applyBorder="1" applyAlignment="1">
      <alignment horizontal="left" vertical="center" wrapText="1"/>
    </xf>
    <xf numFmtId="0" fontId="191" fillId="0" borderId="23" xfId="38" applyFont="1" applyBorder="1" applyAlignment="1">
      <alignment horizontal="left" vertical="center"/>
    </xf>
    <xf numFmtId="49" fontId="191" fillId="0" borderId="26" xfId="38" applyNumberFormat="1" applyFont="1" applyBorder="1" applyAlignment="1">
      <alignment vertical="center" wrapText="1"/>
    </xf>
    <xf numFmtId="0" fontId="191" fillId="0" borderId="25" xfId="38" applyFont="1" applyBorder="1" applyAlignment="1">
      <alignment horizontal="left" vertical="center" indent="3"/>
    </xf>
    <xf numFmtId="0" fontId="191" fillId="0" borderId="18" xfId="38" applyFont="1" applyBorder="1" applyAlignment="1">
      <alignment horizontal="left" vertical="center" indent="3"/>
    </xf>
    <xf numFmtId="0" fontId="191" fillId="0" borderId="26" xfId="38" applyFont="1" applyBorder="1" applyAlignment="1">
      <alignment horizontal="left" vertical="center"/>
    </xf>
    <xf numFmtId="0" fontId="191" fillId="0" borderId="11" xfId="38" applyFont="1" applyBorder="1" applyAlignment="1">
      <alignment horizontal="left" vertical="center" indent="2"/>
    </xf>
    <xf numFmtId="0" fontId="191" fillId="0" borderId="26" xfId="38" applyFont="1" applyBorder="1" applyAlignment="1">
      <alignment horizontal="left" vertical="center" indent="2"/>
    </xf>
    <xf numFmtId="49" fontId="191" fillId="24" borderId="18" xfId="38" applyNumberFormat="1" applyFont="1" applyFill="1" applyBorder="1" applyAlignment="1">
      <alignment horizontal="left" vertical="center" wrapText="1"/>
    </xf>
    <xf numFmtId="0" fontId="191" fillId="24" borderId="23" xfId="38" applyFont="1" applyFill="1" applyBorder="1" applyAlignment="1">
      <alignment horizontal="left" vertical="center" wrapText="1"/>
    </xf>
    <xf numFmtId="0" fontId="189" fillId="24" borderId="20" xfId="38" applyFont="1" applyFill="1" applyBorder="1" applyAlignment="1">
      <alignment vertical="center"/>
    </xf>
    <xf numFmtId="0" fontId="191" fillId="0" borderId="11" xfId="38" applyFont="1" applyBorder="1" applyAlignment="1">
      <alignment horizontal="left" vertical="center" wrapText="1"/>
    </xf>
    <xf numFmtId="0" fontId="191" fillId="0" borderId="18" xfId="38" applyFont="1" applyBorder="1" applyAlignment="1">
      <alignment horizontal="left" vertical="center" wrapText="1"/>
    </xf>
    <xf numFmtId="0" fontId="191" fillId="24" borderId="11" xfId="38" applyFont="1" applyFill="1" applyBorder="1" applyAlignment="1">
      <alignment horizontal="left" vertical="center" wrapText="1"/>
    </xf>
    <xf numFmtId="1" fontId="8" fillId="0" borderId="18" xfId="43" applyNumberFormat="1" applyFont="1" applyBorder="1" applyAlignment="1">
      <alignment horizontal="right" vertical="center"/>
    </xf>
    <xf numFmtId="1" fontId="8" fillId="0" borderId="28" xfId="43" applyNumberFormat="1" applyFont="1" applyBorder="1" applyAlignment="1">
      <alignment horizontal="right" vertical="center"/>
    </xf>
    <xf numFmtId="1" fontId="8" fillId="0" borderId="11" xfId="43" applyNumberFormat="1" applyFont="1" applyBorder="1" applyAlignment="1">
      <alignment horizontal="right" vertical="center"/>
    </xf>
    <xf numFmtId="1" fontId="8" fillId="0" borderId="20" xfId="43" applyNumberFormat="1" applyFont="1" applyBorder="1" applyAlignment="1">
      <alignment horizontal="right" vertical="center"/>
    </xf>
    <xf numFmtId="1" fontId="8" fillId="0" borderId="26" xfId="43" applyNumberFormat="1" applyFont="1" applyBorder="1" applyAlignment="1">
      <alignment horizontal="right" vertical="center"/>
    </xf>
    <xf numFmtId="1" fontId="8" fillId="0" borderId="47" xfId="43" applyNumberFormat="1" applyFont="1" applyBorder="1" applyAlignment="1">
      <alignment horizontal="right" vertical="center"/>
    </xf>
    <xf numFmtId="0" fontId="197" fillId="0" borderId="67" xfId="43" applyFont="1" applyBorder="1" applyAlignment="1">
      <alignment horizontal="center" vertical="center"/>
    </xf>
    <xf numFmtId="0" fontId="197" fillId="0" borderId="46" xfId="43" applyFont="1" applyBorder="1" applyAlignment="1">
      <alignment horizontal="center" vertical="center"/>
    </xf>
    <xf numFmtId="0" fontId="197" fillId="0" borderId="70" xfId="43" applyFont="1" applyBorder="1" applyAlignment="1">
      <alignment horizontal="center" vertical="center"/>
    </xf>
    <xf numFmtId="0" fontId="197" fillId="0" borderId="12" xfId="43" applyFont="1" applyBorder="1" applyAlignment="1">
      <alignment horizontal="center" vertical="center"/>
    </xf>
    <xf numFmtId="0" fontId="197" fillId="0" borderId="12" xfId="43" applyFont="1" applyBorder="1" applyAlignment="1" applyProtection="1">
      <alignment horizontal="center"/>
      <protection locked="0"/>
    </xf>
    <xf numFmtId="0" fontId="197" fillId="0" borderId="13" xfId="43" applyFont="1" applyBorder="1" applyAlignment="1">
      <alignment horizontal="center" vertical="center"/>
    </xf>
    <xf numFmtId="0" fontId="197" fillId="0" borderId="56" xfId="43" applyFont="1" applyBorder="1" applyAlignment="1">
      <alignment horizontal="center" vertical="center"/>
    </xf>
    <xf numFmtId="0" fontId="197" fillId="0" borderId="18" xfId="43" applyFont="1" applyBorder="1" applyAlignment="1" applyProtection="1">
      <alignment horizontal="center"/>
      <protection locked="0"/>
    </xf>
    <xf numFmtId="0" fontId="197" fillId="0" borderId="45" xfId="43" applyFont="1" applyBorder="1" applyAlignment="1">
      <alignment horizontal="center" vertical="center"/>
    </xf>
    <xf numFmtId="0" fontId="197" fillId="79" borderId="18" xfId="43" applyFont="1" applyFill="1" applyBorder="1" applyAlignment="1" applyProtection="1">
      <alignment horizontal="center"/>
      <protection locked="0"/>
    </xf>
    <xf numFmtId="3" fontId="183" fillId="79" borderId="26" xfId="43" applyNumberFormat="1" applyFont="1" applyFill="1" applyBorder="1" applyAlignment="1">
      <alignment horizontal="right" vertical="center"/>
    </xf>
    <xf numFmtId="0" fontId="179" fillId="37" borderId="0" xfId="0" applyFont="1" applyFill="1"/>
    <xf numFmtId="0" fontId="197" fillId="37" borderId="0" xfId="43" applyFont="1" applyFill="1" applyAlignment="1">
      <alignment horizontal="center" vertical="center"/>
    </xf>
    <xf numFmtId="0" fontId="197" fillId="37" borderId="55" xfId="43" applyFont="1" applyFill="1" applyBorder="1" applyAlignment="1">
      <alignment horizontal="center" vertical="center"/>
    </xf>
    <xf numFmtId="0" fontId="183" fillId="79" borderId="26" xfId="43" applyFont="1" applyFill="1" applyBorder="1" applyAlignment="1">
      <alignment horizontal="right" vertical="center"/>
    </xf>
    <xf numFmtId="0" fontId="197" fillId="0" borderId="11" xfId="43" applyFont="1" applyBorder="1" applyAlignment="1" applyProtection="1">
      <alignment horizontal="center"/>
      <protection locked="0"/>
    </xf>
    <xf numFmtId="3" fontId="183" fillId="0" borderId="26" xfId="43" applyNumberFormat="1" applyFont="1" applyBorder="1" applyAlignment="1" applyProtection="1">
      <alignment horizontal="right" vertical="center"/>
      <protection locked="0"/>
    </xf>
    <xf numFmtId="0" fontId="197" fillId="24" borderId="47" xfId="38" applyFont="1" applyFill="1" applyBorder="1" applyAlignment="1">
      <alignment horizontal="center" vertical="center"/>
    </xf>
    <xf numFmtId="0" fontId="197" fillId="37" borderId="46" xfId="38" applyFont="1" applyFill="1" applyBorder="1" applyAlignment="1">
      <alignment horizontal="center" vertical="center"/>
    </xf>
    <xf numFmtId="0" fontId="197" fillId="37" borderId="0" xfId="38" applyFont="1" applyFill="1" applyAlignment="1">
      <alignment horizontal="center" vertical="center"/>
    </xf>
    <xf numFmtId="3" fontId="183" fillId="24" borderId="26" xfId="43" applyNumberFormat="1" applyFont="1" applyFill="1" applyBorder="1" applyAlignment="1" applyProtection="1">
      <alignment horizontal="right" vertical="center"/>
      <protection locked="0"/>
    </xf>
    <xf numFmtId="0" fontId="197" fillId="37" borderId="20" xfId="38" applyFont="1" applyFill="1" applyBorder="1" applyAlignment="1">
      <alignment horizontal="center" vertical="center"/>
    </xf>
    <xf numFmtId="0" fontId="197" fillId="0" borderId="47" xfId="38" applyFont="1" applyBorder="1" applyAlignment="1">
      <alignment horizontal="center" vertical="center"/>
    </xf>
    <xf numFmtId="0" fontId="197" fillId="79" borderId="47" xfId="38" applyFont="1" applyFill="1" applyBorder="1" applyAlignment="1">
      <alignment horizontal="center" vertical="center"/>
    </xf>
    <xf numFmtId="3" fontId="183" fillId="79" borderId="26" xfId="43" applyNumberFormat="1" applyFont="1" applyFill="1" applyBorder="1" applyAlignment="1" applyProtection="1">
      <alignment horizontal="right" vertical="center"/>
      <protection locked="0"/>
    </xf>
    <xf numFmtId="0" fontId="197" fillId="0" borderId="71" xfId="38" applyFont="1" applyBorder="1" applyAlignment="1">
      <alignment horizontal="center" vertical="center"/>
    </xf>
    <xf numFmtId="0" fontId="197" fillId="37" borderId="40" xfId="38" applyFont="1" applyFill="1" applyBorder="1" applyAlignment="1">
      <alignment horizontal="center" vertical="center"/>
    </xf>
    <xf numFmtId="0" fontId="197" fillId="37" borderId="65" xfId="38" applyFont="1" applyFill="1" applyBorder="1" applyAlignment="1">
      <alignment horizontal="center" vertical="center"/>
    </xf>
    <xf numFmtId="3" fontId="183" fillId="0" borderId="62" xfId="43" applyNumberFormat="1" applyFont="1" applyBorder="1" applyAlignment="1" applyProtection="1">
      <alignment horizontal="right" vertical="center"/>
      <protection locked="0"/>
    </xf>
    <xf numFmtId="3" fontId="191" fillId="0" borderId="18" xfId="0" applyNumberFormat="1" applyFont="1" applyBorder="1" applyAlignment="1" applyProtection="1">
      <alignment horizontal="center" vertical="center"/>
      <protection locked="0"/>
    </xf>
    <xf numFmtId="0" fontId="208" fillId="0" borderId="28" xfId="0" applyFont="1" applyBorder="1" applyProtection="1">
      <protection locked="0"/>
    </xf>
    <xf numFmtId="0" fontId="210" fillId="0" borderId="22" xfId="0" applyFont="1" applyBorder="1" applyAlignment="1" applyProtection="1">
      <alignment horizontal="center" vertical="center"/>
      <protection locked="0"/>
    </xf>
    <xf numFmtId="0" fontId="210" fillId="0" borderId="22" xfId="0" applyFont="1" applyBorder="1" applyAlignment="1" applyProtection="1">
      <alignment horizontal="left" vertical="center"/>
      <protection locked="0"/>
    </xf>
    <xf numFmtId="0" fontId="211" fillId="0" borderId="22" xfId="0" applyFont="1" applyBorder="1" applyAlignment="1" applyProtection="1">
      <alignment vertical="center"/>
      <protection locked="0"/>
    </xf>
    <xf numFmtId="0" fontId="209" fillId="0" borderId="22" xfId="0" applyFont="1" applyBorder="1" applyAlignment="1">
      <alignment vertical="center"/>
    </xf>
    <xf numFmtId="0" fontId="209" fillId="0" borderId="64" xfId="0" applyFont="1" applyBorder="1"/>
    <xf numFmtId="0" fontId="153" fillId="0" borderId="46" xfId="0" applyFont="1" applyBorder="1" applyAlignment="1">
      <alignment horizontal="center" vertical="center"/>
    </xf>
    <xf numFmtId="0" fontId="183" fillId="0" borderId="11" xfId="0" applyFont="1" applyBorder="1"/>
    <xf numFmtId="0" fontId="189" fillId="24" borderId="11" xfId="0" applyFont="1" applyFill="1" applyBorder="1" applyAlignment="1">
      <alignment horizontal="left" vertical="center"/>
    </xf>
    <xf numFmtId="0" fontId="191" fillId="24" borderId="23" xfId="0" applyFont="1" applyFill="1" applyBorder="1" applyAlignment="1">
      <alignment horizontal="center" vertical="center"/>
    </xf>
    <xf numFmtId="0" fontId="189" fillId="0" borderId="11" xfId="0" applyFont="1" applyBorder="1" applyAlignment="1">
      <alignment horizontal="left" vertical="center" indent="1"/>
    </xf>
    <xf numFmtId="0" fontId="189" fillId="0" borderId="11" xfId="0" applyFont="1" applyBorder="1" applyAlignment="1">
      <alignment horizontal="left" vertical="center" indent="2"/>
    </xf>
    <xf numFmtId="0" fontId="189" fillId="0" borderId="11" xfId="0" applyFont="1" applyBorder="1" applyAlignment="1">
      <alignment horizontal="left" vertical="center" indent="3"/>
    </xf>
    <xf numFmtId="0" fontId="189" fillId="24" borderId="26" xfId="0" applyFont="1" applyFill="1" applyBorder="1" applyAlignment="1">
      <alignment horizontal="left" vertical="center"/>
    </xf>
    <xf numFmtId="0" fontId="191" fillId="24" borderId="26" xfId="0" applyFont="1" applyFill="1" applyBorder="1" applyAlignment="1">
      <alignment horizontal="center" vertical="center"/>
    </xf>
    <xf numFmtId="0" fontId="189" fillId="24" borderId="23" xfId="0" applyFont="1" applyFill="1" applyBorder="1" applyAlignment="1">
      <alignment horizontal="left" vertical="center"/>
    </xf>
    <xf numFmtId="0" fontId="189" fillId="0" borderId="25" xfId="0" applyFont="1" applyBorder="1" applyAlignment="1">
      <alignment horizontal="left" vertical="center" indent="1"/>
    </xf>
    <xf numFmtId="0" fontId="191" fillId="0" borderId="21" xfId="0" quotePrefix="1" applyFont="1" applyBorder="1" applyAlignment="1">
      <alignment horizontal="center" vertical="center"/>
    </xf>
    <xf numFmtId="0" fontId="189" fillId="0" borderId="18" xfId="0" applyFont="1" applyBorder="1" applyAlignment="1">
      <alignment horizontal="left" vertical="center" indent="2"/>
    </xf>
    <xf numFmtId="0" fontId="191" fillId="24" borderId="11" xfId="0" applyFont="1" applyFill="1" applyBorder="1" applyAlignment="1">
      <alignment horizontal="center" vertical="center"/>
    </xf>
    <xf numFmtId="0" fontId="189" fillId="0" borderId="20" xfId="0" applyFont="1" applyBorder="1" applyAlignment="1">
      <alignment horizontal="left" vertical="center" wrapText="1" indent="1"/>
    </xf>
    <xf numFmtId="0" fontId="191" fillId="0" borderId="26" xfId="0" quotePrefix="1" applyFont="1" applyBorder="1" applyAlignment="1">
      <alignment horizontal="center" vertical="center"/>
    </xf>
    <xf numFmtId="0" fontId="189" fillId="0" borderId="28" xfId="0" applyFont="1" applyBorder="1" applyAlignment="1">
      <alignment horizontal="left" vertical="center" wrapText="1" indent="1"/>
    </xf>
    <xf numFmtId="49" fontId="155" fillId="0" borderId="20" xfId="0" applyNumberFormat="1" applyFont="1" applyBorder="1" applyAlignment="1">
      <alignment horizontal="left" vertical="center"/>
    </xf>
    <xf numFmtId="0" fontId="191" fillId="24" borderId="18" xfId="0" applyFont="1" applyFill="1" applyBorder="1" applyAlignment="1">
      <alignment horizontal="center" vertical="center"/>
    </xf>
    <xf numFmtId="0" fontId="191" fillId="0" borderId="52" xfId="0" applyFont="1" applyBorder="1" applyAlignment="1">
      <alignment horizontal="center" vertical="center"/>
    </xf>
    <xf numFmtId="0" fontId="189" fillId="0" borderId="18" xfId="0" applyFont="1" applyBorder="1" applyAlignment="1">
      <alignment horizontal="left" vertical="center" indent="1"/>
    </xf>
    <xf numFmtId="0" fontId="189" fillId="24" borderId="18" xfId="0" applyFont="1" applyFill="1" applyBorder="1" applyAlignment="1">
      <alignment horizontal="left" vertical="center"/>
    </xf>
    <xf numFmtId="0" fontId="189" fillId="24" borderId="10" xfId="0" applyFont="1" applyFill="1" applyBorder="1" applyAlignment="1">
      <alignment horizontal="left" vertical="center"/>
    </xf>
    <xf numFmtId="0" fontId="152" fillId="0" borderId="46" xfId="0" applyFont="1" applyBorder="1" applyAlignment="1">
      <alignment horizontal="center" vertical="center"/>
    </xf>
    <xf numFmtId="0" fontId="152" fillId="0" borderId="23" xfId="0" applyFont="1" applyBorder="1" applyAlignment="1">
      <alignment horizontal="center" vertical="center"/>
    </xf>
    <xf numFmtId="0" fontId="152" fillId="0" borderId="10" xfId="0" applyFont="1" applyBorder="1" applyAlignment="1">
      <alignment horizontal="center" vertical="center"/>
    </xf>
    <xf numFmtId="0" fontId="152" fillId="0" borderId="21" xfId="0" applyFont="1" applyBorder="1" applyAlignment="1">
      <alignment horizontal="center" vertical="center"/>
    </xf>
    <xf numFmtId="0" fontId="152" fillId="0" borderId="20" xfId="0" applyFont="1" applyBorder="1" applyAlignment="1">
      <alignment horizontal="center" vertical="center"/>
    </xf>
    <xf numFmtId="0" fontId="152" fillId="0" borderId="28" xfId="0" applyFont="1" applyBorder="1" applyAlignment="1">
      <alignment horizontal="center" vertical="center"/>
    </xf>
    <xf numFmtId="0" fontId="152" fillId="0" borderId="22" xfId="0" applyFont="1" applyBorder="1" applyAlignment="1">
      <alignment horizontal="center" vertical="center"/>
    </xf>
    <xf numFmtId="49" fontId="189" fillId="24" borderId="23" xfId="0" applyNumberFormat="1" applyFont="1" applyFill="1" applyBorder="1" applyAlignment="1">
      <alignment horizontal="left" vertical="center"/>
    </xf>
    <xf numFmtId="49" fontId="189" fillId="0" borderId="20" xfId="0" applyNumberFormat="1" applyFont="1" applyBorder="1" applyAlignment="1">
      <alignment horizontal="left" vertical="center"/>
    </xf>
    <xf numFmtId="49" fontId="189" fillId="24" borderId="47" xfId="0" applyNumberFormat="1" applyFont="1" applyFill="1" applyBorder="1" applyAlignment="1">
      <alignment horizontal="left" vertical="center"/>
    </xf>
    <xf numFmtId="0" fontId="202" fillId="0" borderId="10" xfId="0" quotePrefix="1" applyFont="1" applyBorder="1"/>
    <xf numFmtId="0" fontId="213" fillId="0" borderId="10" xfId="0" applyFont="1" applyBorder="1"/>
    <xf numFmtId="0" fontId="42" fillId="0" borderId="10" xfId="0" applyFont="1" applyBorder="1"/>
    <xf numFmtId="0" fontId="213" fillId="0" borderId="0" xfId="0" applyFont="1"/>
    <xf numFmtId="0" fontId="14" fillId="0" borderId="20" xfId="0" applyFont="1" applyBorder="1"/>
    <xf numFmtId="0" fontId="189" fillId="0" borderId="18" xfId="0" applyFont="1" applyBorder="1" applyAlignment="1">
      <alignment horizontal="center" vertical="center"/>
    </xf>
    <xf numFmtId="0" fontId="155" fillId="0" borderId="11" xfId="0" applyFont="1" applyBorder="1" applyAlignment="1">
      <alignment horizontal="left" vertical="center" indent="2"/>
    </xf>
    <xf numFmtId="0" fontId="155" fillId="0" borderId="11" xfId="0" applyFont="1" applyBorder="1" applyAlignment="1">
      <alignment horizontal="left" vertical="center" indent="3"/>
    </xf>
    <xf numFmtId="0" fontId="155" fillId="0" borderId="25" xfId="0" applyFont="1" applyBorder="1" applyAlignment="1">
      <alignment horizontal="left" vertical="center" indent="1"/>
    </xf>
    <xf numFmtId="0" fontId="197" fillId="0" borderId="10" xfId="0" applyFont="1" applyBorder="1" applyAlignment="1">
      <alignment horizontal="center" vertical="center"/>
    </xf>
    <xf numFmtId="0" fontId="155" fillId="0" borderId="18" xfId="0" applyFont="1" applyBorder="1" applyAlignment="1">
      <alignment horizontal="left" vertical="center" indent="2"/>
    </xf>
    <xf numFmtId="0" fontId="191" fillId="0" borderId="23" xfId="0" quotePrefix="1" applyFont="1" applyBorder="1" applyAlignment="1">
      <alignment horizontal="center" vertical="center"/>
    </xf>
    <xf numFmtId="0" fontId="155" fillId="0" borderId="18" xfId="0" applyFont="1" applyBorder="1" applyAlignment="1">
      <alignment horizontal="left" vertical="center" indent="1"/>
    </xf>
    <xf numFmtId="0" fontId="189" fillId="24" borderId="21" xfId="0" applyFont="1" applyFill="1" applyBorder="1" applyAlignment="1">
      <alignment horizontal="left" vertical="center"/>
    </xf>
    <xf numFmtId="0" fontId="22" fillId="38" borderId="62" xfId="0" applyFont="1" applyFill="1" applyBorder="1" applyAlignment="1" applyProtection="1">
      <alignment horizontal="right" vertical="center"/>
      <protection locked="0"/>
    </xf>
    <xf numFmtId="0" fontId="22" fillId="38" borderId="163" xfId="0" applyFont="1" applyFill="1" applyBorder="1" applyAlignment="1" applyProtection="1">
      <alignment horizontal="right" vertical="center"/>
      <protection locked="0"/>
    </xf>
    <xf numFmtId="0" fontId="195" fillId="0" borderId="0" xfId="0" applyFont="1"/>
    <xf numFmtId="0" fontId="43" fillId="0" borderId="0" xfId="0" applyFont="1" applyAlignment="1" applyProtection="1">
      <alignment horizontal="center" vertical="top" wrapText="1"/>
      <protection locked="0"/>
    </xf>
    <xf numFmtId="0" fontId="7" fillId="0" borderId="44" xfId="0" applyFont="1" applyBorder="1" applyAlignment="1" applyProtection="1">
      <alignment horizontal="center" vertical="center"/>
      <protection locked="0"/>
    </xf>
    <xf numFmtId="0" fontId="155" fillId="0" borderId="23" xfId="0" applyFont="1" applyBorder="1" applyProtection="1">
      <protection locked="0"/>
    </xf>
    <xf numFmtId="0" fontId="155" fillId="0" borderId="11" xfId="0" applyFont="1" applyBorder="1" applyAlignment="1" applyProtection="1">
      <alignment horizontal="center"/>
      <protection locked="0"/>
    </xf>
    <xf numFmtId="0" fontId="155" fillId="0" borderId="18" xfId="0" applyFont="1" applyBorder="1" applyAlignment="1" applyProtection="1">
      <alignment horizontal="center"/>
      <protection locked="0"/>
    </xf>
    <xf numFmtId="0" fontId="155" fillId="0" borderId="23" xfId="0" applyFont="1" applyBorder="1" applyAlignment="1" applyProtection="1">
      <alignment horizontal="left" vertical="center"/>
      <protection locked="0"/>
    </xf>
    <xf numFmtId="0" fontId="221" fillId="0" borderId="10" xfId="0" applyFont="1" applyBorder="1" applyAlignment="1" applyProtection="1">
      <alignment horizontal="left" vertical="center"/>
      <protection locked="0"/>
    </xf>
    <xf numFmtId="0" fontId="155" fillId="0" borderId="21" xfId="0" applyFont="1" applyBorder="1" applyAlignment="1" applyProtection="1">
      <alignment horizontal="left" vertical="center"/>
      <protection locked="0"/>
    </xf>
    <xf numFmtId="0" fontId="152" fillId="0" borderId="23" xfId="0" applyFont="1" applyBorder="1" applyAlignment="1" applyProtection="1">
      <alignment horizontal="center" vertical="center"/>
      <protection locked="0"/>
    </xf>
    <xf numFmtId="1" fontId="152" fillId="0" borderId="23" xfId="0" applyNumberFormat="1" applyFont="1" applyBorder="1" applyAlignment="1" applyProtection="1">
      <alignment horizontal="center" vertical="center"/>
      <protection locked="0"/>
    </xf>
    <xf numFmtId="0" fontId="155" fillId="0" borderId="11" xfId="0" applyFont="1" applyBorder="1" applyAlignment="1" applyProtection="1">
      <alignment horizontal="left" vertical="center"/>
      <protection locked="0"/>
    </xf>
    <xf numFmtId="0" fontId="221" fillId="0" borderId="0" xfId="0" applyFont="1" applyAlignment="1" applyProtection="1">
      <alignment horizontal="left" vertical="center" indent="1"/>
      <protection locked="0"/>
    </xf>
    <xf numFmtId="0" fontId="155" fillId="0" borderId="25" xfId="0" applyFont="1" applyBorder="1" applyAlignment="1" applyProtection="1">
      <alignment horizontal="left" vertical="center"/>
      <protection locked="0"/>
    </xf>
    <xf numFmtId="0" fontId="155" fillId="0" borderId="18" xfId="0" applyFont="1" applyBorder="1" applyAlignment="1" applyProtection="1">
      <alignment horizontal="left" vertical="center"/>
      <protection locked="0"/>
    </xf>
    <xf numFmtId="0" fontId="155" fillId="0" borderId="64" xfId="0" applyFont="1" applyBorder="1" applyAlignment="1" applyProtection="1">
      <alignment horizontal="left" vertical="center"/>
      <protection locked="0"/>
    </xf>
    <xf numFmtId="0" fontId="152" fillId="0" borderId="46" xfId="0" applyFont="1" applyBorder="1" applyAlignment="1" applyProtection="1">
      <alignment horizontal="center" vertical="center"/>
      <protection locked="0"/>
    </xf>
    <xf numFmtId="164" fontId="152" fillId="0" borderId="26" xfId="0" applyNumberFormat="1" applyFont="1" applyBorder="1" applyAlignment="1" applyProtection="1">
      <alignment horizontal="center" vertical="center"/>
      <protection locked="0"/>
    </xf>
    <xf numFmtId="164" fontId="152" fillId="0" borderId="46" xfId="0" applyNumberFormat="1" applyFont="1" applyBorder="1" applyAlignment="1" applyProtection="1">
      <alignment horizontal="center" vertical="center"/>
      <protection locked="0"/>
    </xf>
    <xf numFmtId="164" fontId="152" fillId="0" borderId="23" xfId="0" applyNumberFormat="1" applyFont="1" applyBorder="1" applyAlignment="1" applyProtection="1">
      <alignment horizontal="center" vertical="center"/>
      <protection locked="0"/>
    </xf>
    <xf numFmtId="0" fontId="221" fillId="0" borderId="22" xfId="0" applyFont="1" applyBorder="1" applyAlignment="1" applyProtection="1">
      <alignment horizontal="left" vertical="center" indent="1"/>
      <protection locked="0"/>
    </xf>
    <xf numFmtId="164" fontId="152" fillId="0" borderId="20" xfId="0" applyNumberFormat="1" applyFont="1" applyBorder="1" applyAlignment="1" applyProtection="1">
      <alignment horizontal="center" vertical="center"/>
      <protection locked="0"/>
    </xf>
    <xf numFmtId="164" fontId="152" fillId="0" borderId="11" xfId="0" applyNumberFormat="1" applyFont="1" applyBorder="1" applyAlignment="1" applyProtection="1">
      <alignment horizontal="center" vertical="center"/>
      <protection locked="0"/>
    </xf>
    <xf numFmtId="164" fontId="152" fillId="0" borderId="28" xfId="0" applyNumberFormat="1" applyFont="1" applyBorder="1" applyAlignment="1" applyProtection="1">
      <alignment horizontal="center" vertical="center"/>
      <protection locked="0"/>
    </xf>
    <xf numFmtId="164" fontId="152" fillId="0" borderId="18" xfId="0" applyNumberFormat="1" applyFont="1" applyBorder="1" applyAlignment="1" applyProtection="1">
      <alignment horizontal="center" vertical="center"/>
      <protection locked="0"/>
    </xf>
    <xf numFmtId="164" fontId="152" fillId="0" borderId="23" xfId="0" applyNumberFormat="1" applyFont="1" applyBorder="1" applyAlignment="1" applyProtection="1">
      <alignment horizontal="right" vertical="center"/>
      <protection locked="0"/>
    </xf>
    <xf numFmtId="164" fontId="152" fillId="0" borderId="25" xfId="0" applyNumberFormat="1" applyFont="1" applyBorder="1" applyAlignment="1" applyProtection="1">
      <alignment horizontal="right" vertical="center"/>
      <protection locked="0"/>
    </xf>
    <xf numFmtId="0" fontId="152" fillId="0" borderId="47" xfId="0" applyFont="1" applyBorder="1" applyAlignment="1" applyProtection="1">
      <alignment horizontal="center" vertical="center"/>
      <protection locked="0"/>
    </xf>
    <xf numFmtId="164" fontId="152" fillId="0" borderId="64" xfId="0" applyNumberFormat="1" applyFont="1" applyBorder="1" applyAlignment="1" applyProtection="1">
      <alignment horizontal="right" vertical="center"/>
      <protection locked="0"/>
    </xf>
    <xf numFmtId="0" fontId="222" fillId="0" borderId="16" xfId="37" applyFont="1" applyBorder="1"/>
    <xf numFmtId="0" fontId="223" fillId="0" borderId="15" xfId="37" applyFont="1" applyBorder="1" applyAlignment="1">
      <alignment horizontal="left"/>
    </xf>
    <xf numFmtId="0" fontId="222" fillId="0" borderId="0" xfId="37" applyFont="1"/>
    <xf numFmtId="0" fontId="222" fillId="0" borderId="15" xfId="37" applyFont="1" applyBorder="1"/>
    <xf numFmtId="0" fontId="222" fillId="0" borderId="41" xfId="37" applyFont="1" applyBorder="1"/>
    <xf numFmtId="0" fontId="224" fillId="0" borderId="14" xfId="37" applyFont="1" applyBorder="1" applyAlignment="1">
      <alignment horizontal="center"/>
    </xf>
    <xf numFmtId="0" fontId="225" fillId="0" borderId="0" xfId="37" applyFont="1"/>
    <xf numFmtId="0" fontId="224" fillId="0" borderId="0" xfId="37" applyFont="1"/>
    <xf numFmtId="0" fontId="224" fillId="0" borderId="55" xfId="37" applyFont="1" applyBorder="1"/>
    <xf numFmtId="0" fontId="226" fillId="0" borderId="0" xfId="0" applyFont="1"/>
    <xf numFmtId="0" fontId="223" fillId="0" borderId="14" xfId="37" applyFont="1" applyBorder="1" applyAlignment="1">
      <alignment horizontal="center"/>
    </xf>
    <xf numFmtId="0" fontId="227" fillId="0" borderId="0" xfId="37" applyFont="1"/>
    <xf numFmtId="0" fontId="227" fillId="0" borderId="55" xfId="37" applyFont="1" applyBorder="1"/>
    <xf numFmtId="0" fontId="228" fillId="0" borderId="0" xfId="37" applyFont="1"/>
    <xf numFmtId="0" fontId="228" fillId="0" borderId="55" xfId="37" applyFont="1" applyBorder="1"/>
    <xf numFmtId="0" fontId="229" fillId="0" borderId="0" xfId="37" applyFont="1" applyAlignment="1">
      <alignment vertical="center" wrapText="1"/>
    </xf>
    <xf numFmtId="0" fontId="229" fillId="0" borderId="55" xfId="37" applyFont="1" applyBorder="1" applyAlignment="1">
      <alignment vertical="center" wrapText="1"/>
    </xf>
    <xf numFmtId="0" fontId="229" fillId="83" borderId="13" xfId="37" applyFont="1" applyFill="1" applyBorder="1" applyAlignment="1">
      <alignment horizontal="center" vertical="center" wrapText="1"/>
    </xf>
    <xf numFmtId="0" fontId="229" fillId="84" borderId="13" xfId="37" applyFont="1" applyFill="1" applyBorder="1" applyAlignment="1">
      <alignment horizontal="center" vertical="center" wrapText="1"/>
    </xf>
    <xf numFmtId="0" fontId="229" fillId="84" borderId="18" xfId="37" applyFont="1" applyFill="1" applyBorder="1" applyAlignment="1">
      <alignment horizontal="center" vertical="center" wrapText="1"/>
    </xf>
    <xf numFmtId="0" fontId="229" fillId="84" borderId="26" xfId="37" applyFont="1" applyFill="1" applyBorder="1" applyAlignment="1">
      <alignment horizontal="center" vertical="center" wrapText="1"/>
    </xf>
    <xf numFmtId="0" fontId="229" fillId="84" borderId="45" xfId="37" applyFont="1" applyFill="1" applyBorder="1" applyAlignment="1">
      <alignment horizontal="center" vertical="center" wrapText="1"/>
    </xf>
    <xf numFmtId="0" fontId="223" fillId="84" borderId="24" xfId="37" applyFont="1" applyFill="1" applyBorder="1" applyAlignment="1">
      <alignment horizontal="center" vertical="center" wrapText="1"/>
    </xf>
    <xf numFmtId="0" fontId="223" fillId="84" borderId="77" xfId="37" applyFont="1" applyFill="1" applyBorder="1" applyAlignment="1">
      <alignment horizontal="center" vertical="center" wrapText="1"/>
    </xf>
    <xf numFmtId="0" fontId="223" fillId="0" borderId="37" xfId="37" applyFont="1" applyBorder="1" applyAlignment="1">
      <alignment horizontal="center" vertical="center"/>
    </xf>
    <xf numFmtId="0" fontId="222" fillId="0" borderId="39" xfId="37" applyFont="1" applyBorder="1"/>
    <xf numFmtId="0" fontId="223" fillId="0" borderId="160" xfId="37" applyFont="1" applyBorder="1" applyAlignment="1">
      <alignment horizontal="center"/>
    </xf>
    <xf numFmtId="0" fontId="223" fillId="0" borderId="13" xfId="37" applyFont="1" applyBorder="1" applyAlignment="1">
      <alignment horizontal="center" vertical="center"/>
    </xf>
    <xf numFmtId="0" fontId="223" fillId="0" borderId="18" xfId="37" applyFont="1" applyBorder="1" applyAlignment="1">
      <alignment horizontal="center" vertical="center"/>
    </xf>
    <xf numFmtId="0" fontId="222" fillId="0" borderId="42" xfId="37" applyFont="1" applyBorder="1"/>
    <xf numFmtId="0" fontId="223" fillId="0" borderId="14" xfId="37" applyFont="1" applyBorder="1" applyAlignment="1">
      <alignment horizontal="center" vertical="center"/>
    </xf>
    <xf numFmtId="0" fontId="223" fillId="0" borderId="11" xfId="37" applyFont="1" applyBorder="1" applyAlignment="1">
      <alignment horizontal="center" vertical="center" wrapText="1"/>
    </xf>
    <xf numFmtId="0" fontId="222" fillId="0" borderId="55" xfId="37" applyFont="1" applyBorder="1" applyAlignment="1">
      <alignment wrapText="1"/>
    </xf>
    <xf numFmtId="0" fontId="223" fillId="0" borderId="20" xfId="37" applyFont="1" applyBorder="1" applyAlignment="1">
      <alignment horizontal="center" vertical="center"/>
    </xf>
    <xf numFmtId="0" fontId="223" fillId="0" borderId="74" xfId="37" applyFont="1" applyBorder="1" applyAlignment="1">
      <alignment horizontal="center" vertical="center" wrapText="1"/>
    </xf>
    <xf numFmtId="49" fontId="233" fillId="0" borderId="12" xfId="37" applyNumberFormat="1" applyFont="1" applyBorder="1" applyAlignment="1">
      <alignment horizontal="left" vertical="center"/>
    </xf>
    <xf numFmtId="0" fontId="233" fillId="0" borderId="67" xfId="37" applyFont="1" applyBorder="1" applyAlignment="1">
      <alignment horizontal="left" vertical="center"/>
    </xf>
    <xf numFmtId="0" fontId="233" fillId="0" borderId="49" xfId="37" applyFont="1" applyBorder="1" applyAlignment="1">
      <alignment horizontal="center" vertical="center"/>
    </xf>
    <xf numFmtId="0" fontId="235" fillId="0" borderId="12" xfId="37" applyFont="1" applyBorder="1" applyAlignment="1">
      <alignment horizontal="center" vertical="top"/>
    </xf>
    <xf numFmtId="0" fontId="235" fillId="0" borderId="11" xfId="37" applyFont="1" applyBorder="1" applyAlignment="1">
      <alignment horizontal="center" vertical="top"/>
    </xf>
    <xf numFmtId="0" fontId="235" fillId="0" borderId="11" xfId="37" applyFont="1" applyBorder="1" applyAlignment="1">
      <alignment horizontal="left" vertical="top"/>
    </xf>
    <xf numFmtId="0" fontId="235" fillId="0" borderId="74" xfId="37" applyFont="1" applyBorder="1" applyAlignment="1">
      <alignment horizontal="center" vertical="top"/>
    </xf>
    <xf numFmtId="0" fontId="233" fillId="0" borderId="70" xfId="37" applyFont="1" applyBorder="1" applyAlignment="1">
      <alignment horizontal="left" vertical="top" wrapText="1"/>
    </xf>
    <xf numFmtId="0" fontId="235" fillId="25" borderId="23" xfId="37" applyFont="1" applyFill="1" applyBorder="1" applyAlignment="1">
      <alignment horizontal="center" vertical="top"/>
    </xf>
    <xf numFmtId="0" fontId="222" fillId="0" borderId="51" xfId="37" applyFont="1" applyBorder="1" applyAlignment="1">
      <alignment wrapText="1"/>
    </xf>
    <xf numFmtId="2" fontId="235" fillId="0" borderId="38" xfId="37" applyNumberFormat="1" applyFont="1" applyBorder="1" applyAlignment="1">
      <alignment horizontal="center" vertical="top"/>
    </xf>
    <xf numFmtId="0" fontId="235" fillId="25" borderId="68" xfId="37" applyFont="1" applyFill="1" applyBorder="1" applyAlignment="1">
      <alignment horizontal="center" vertical="top"/>
    </xf>
    <xf numFmtId="0" fontId="235" fillId="25" borderId="160" xfId="37" applyFont="1" applyFill="1" applyBorder="1" applyAlignment="1">
      <alignment horizontal="center" vertical="top"/>
    </xf>
    <xf numFmtId="0" fontId="233" fillId="0" borderId="12" xfId="37" applyFont="1" applyBorder="1" applyAlignment="1">
      <alignment horizontal="left" vertical="center" indent="1"/>
    </xf>
    <xf numFmtId="0" fontId="233" fillId="0" borderId="47" xfId="37" applyFont="1" applyBorder="1" applyAlignment="1">
      <alignment horizontal="center" vertical="center"/>
    </xf>
    <xf numFmtId="2" fontId="235" fillId="0" borderId="12" xfId="37" applyNumberFormat="1" applyFont="1" applyBorder="1" applyAlignment="1">
      <alignment horizontal="center" vertical="center"/>
    </xf>
    <xf numFmtId="2" fontId="235" fillId="0" borderId="11" xfId="37" applyNumberFormat="1" applyFont="1" applyBorder="1" applyAlignment="1">
      <alignment horizontal="center" vertical="center"/>
    </xf>
    <xf numFmtId="2" fontId="235" fillId="0" borderId="74" xfId="37" applyNumberFormat="1" applyFont="1" applyBorder="1" applyAlignment="1">
      <alignment horizontal="center" vertical="top"/>
    </xf>
    <xf numFmtId="0" fontId="233" fillId="0" borderId="86" xfId="37" applyFont="1" applyBorder="1" applyAlignment="1">
      <alignment horizontal="left" vertical="top" wrapText="1"/>
    </xf>
    <xf numFmtId="2" fontId="235" fillId="25" borderId="11" xfId="37" applyNumberFormat="1" applyFont="1" applyFill="1" applyBorder="1" applyAlignment="1">
      <alignment horizontal="center" vertical="top"/>
    </xf>
    <xf numFmtId="0" fontId="222" fillId="0" borderId="49" xfId="37" applyFont="1" applyBorder="1" applyAlignment="1">
      <alignment wrapText="1"/>
    </xf>
    <xf numFmtId="2" fontId="235" fillId="0" borderId="47" xfId="37" applyNumberFormat="1" applyFont="1" applyBorder="1" applyAlignment="1">
      <alignment horizontal="center" vertical="top"/>
    </xf>
    <xf numFmtId="0" fontId="235" fillId="25" borderId="11" xfId="37" applyFont="1" applyFill="1" applyBorder="1" applyAlignment="1">
      <alignment horizontal="center" vertical="top"/>
    </xf>
    <xf numFmtId="0" fontId="235" fillId="25" borderId="74" xfId="37" applyFont="1" applyFill="1" applyBorder="1" applyAlignment="1">
      <alignment horizontal="center" vertical="top"/>
    </xf>
    <xf numFmtId="0" fontId="233" fillId="0" borderId="12" xfId="37" applyFont="1" applyBorder="1" applyAlignment="1">
      <alignment horizontal="left" vertical="center" indent="2"/>
    </xf>
    <xf numFmtId="2" fontId="233" fillId="0" borderId="24" xfId="37" applyNumberFormat="1" applyFont="1" applyBorder="1" applyAlignment="1">
      <alignment horizontal="center" vertical="center"/>
    </xf>
    <xf numFmtId="2" fontId="233" fillId="0" borderId="67" xfId="37" applyNumberFormat="1" applyFont="1" applyBorder="1" applyAlignment="1">
      <alignment horizontal="center" vertical="center"/>
    </xf>
    <xf numFmtId="2" fontId="233" fillId="0" borderId="23" xfId="37" applyNumberFormat="1" applyFont="1" applyBorder="1" applyAlignment="1">
      <alignment horizontal="center" vertical="center"/>
    </xf>
    <xf numFmtId="2" fontId="233" fillId="0" borderId="24" xfId="37" applyNumberFormat="1" applyFont="1" applyBorder="1" applyAlignment="1">
      <alignment horizontal="center" vertical="top"/>
    </xf>
    <xf numFmtId="2" fontId="233" fillId="25" borderId="11" xfId="37" applyNumberFormat="1" applyFont="1" applyFill="1" applyBorder="1" applyAlignment="1">
      <alignment horizontal="center" vertical="top"/>
    </xf>
    <xf numFmtId="2" fontId="235" fillId="0" borderId="23" xfId="37" applyNumberFormat="1" applyFont="1" applyBorder="1" applyAlignment="1">
      <alignment horizontal="center" vertical="top"/>
    </xf>
    <xf numFmtId="2" fontId="233" fillId="0" borderId="13" xfId="37" applyNumberFormat="1" applyFont="1" applyBorder="1" applyAlignment="1">
      <alignment horizontal="center" vertical="center"/>
    </xf>
    <xf numFmtId="2" fontId="233" fillId="0" borderId="18" xfId="37" applyNumberFormat="1" applyFont="1" applyBorder="1" applyAlignment="1">
      <alignment horizontal="center" vertical="center"/>
    </xf>
    <xf numFmtId="0" fontId="222" fillId="0" borderId="18" xfId="37" applyFont="1" applyBorder="1" applyAlignment="1">
      <alignment vertical="center"/>
    </xf>
    <xf numFmtId="2" fontId="233" fillId="0" borderId="42" xfId="37" applyNumberFormat="1" applyFont="1" applyBorder="1" applyAlignment="1">
      <alignment horizontal="center" vertical="top"/>
    </xf>
    <xf numFmtId="0" fontId="233" fillId="0" borderId="56" xfId="37" applyFont="1" applyBorder="1" applyAlignment="1">
      <alignment horizontal="left" vertical="top" wrapText="1"/>
    </xf>
    <xf numFmtId="2" fontId="235" fillId="0" borderId="18" xfId="37" applyNumberFormat="1" applyFont="1" applyBorder="1" applyAlignment="1">
      <alignment horizontal="center" vertical="top"/>
    </xf>
    <xf numFmtId="0" fontId="233" fillId="0" borderId="24" xfId="37" applyFont="1" applyBorder="1" applyAlignment="1">
      <alignment horizontal="center" vertical="center"/>
    </xf>
    <xf numFmtId="0" fontId="233" fillId="0" borderId="70" xfId="37" applyFont="1" applyBorder="1" applyAlignment="1">
      <alignment horizontal="left" vertical="center" indent="1"/>
    </xf>
    <xf numFmtId="0" fontId="233" fillId="0" borderId="26" xfId="37" applyFont="1" applyBorder="1" applyAlignment="1">
      <alignment horizontal="center" vertical="center"/>
    </xf>
    <xf numFmtId="2" fontId="235" fillId="0" borderId="44" xfId="37" applyNumberFormat="1" applyFont="1" applyBorder="1" applyAlignment="1">
      <alignment horizontal="center" vertical="center"/>
    </xf>
    <xf numFmtId="0" fontId="235" fillId="0" borderId="11" xfId="37" applyFont="1" applyBorder="1" applyAlignment="1">
      <alignment horizontal="center" vertical="center"/>
    </xf>
    <xf numFmtId="2" fontId="235" fillId="0" borderId="28" xfId="37" applyNumberFormat="1" applyFont="1" applyBorder="1" applyAlignment="1">
      <alignment horizontal="center" vertical="top"/>
    </xf>
    <xf numFmtId="2" fontId="235" fillId="0" borderId="26" xfId="37" applyNumberFormat="1" applyFont="1" applyBorder="1" applyAlignment="1">
      <alignment horizontal="center" vertical="center"/>
    </xf>
    <xf numFmtId="0" fontId="235" fillId="0" borderId="26" xfId="37" applyFont="1" applyBorder="1" applyAlignment="1">
      <alignment horizontal="center" vertical="center"/>
    </xf>
    <xf numFmtId="0" fontId="235" fillId="0" borderId="45" xfId="37" applyFont="1" applyBorder="1" applyAlignment="1">
      <alignment horizontal="center" vertical="top"/>
    </xf>
    <xf numFmtId="2" fontId="233" fillId="0" borderId="86" xfId="37" applyNumberFormat="1" applyFont="1" applyBorder="1" applyAlignment="1">
      <alignment horizontal="left" vertical="top" wrapText="1"/>
    </xf>
    <xf numFmtId="0" fontId="233" fillId="0" borderId="12" xfId="37" applyFont="1" applyBorder="1" applyAlignment="1">
      <alignment horizontal="left" vertical="center" indent="3"/>
    </xf>
    <xf numFmtId="0" fontId="235" fillId="0" borderId="12" xfId="37" applyFont="1" applyBorder="1" applyAlignment="1">
      <alignment horizontal="center" vertical="center"/>
    </xf>
    <xf numFmtId="2" fontId="233" fillId="0" borderId="56" xfId="37" applyNumberFormat="1" applyFont="1" applyBorder="1" applyAlignment="1">
      <alignment horizontal="left" vertical="top" wrapText="1"/>
    </xf>
    <xf numFmtId="2" fontId="235" fillId="0" borderId="45" xfId="37" applyNumberFormat="1" applyFont="1" applyBorder="1" applyAlignment="1">
      <alignment horizontal="center" vertical="top"/>
    </xf>
    <xf numFmtId="49" fontId="233" fillId="0" borderId="14" xfId="37" applyNumberFormat="1" applyFont="1" applyBorder="1" applyAlignment="1">
      <alignment horizontal="left" vertical="center"/>
    </xf>
    <xf numFmtId="2" fontId="233" fillId="0" borderId="44" xfId="37" applyNumberFormat="1" applyFont="1" applyBorder="1" applyAlignment="1">
      <alignment horizontal="center" vertical="center"/>
    </xf>
    <xf numFmtId="2" fontId="233" fillId="0" borderId="26" xfId="37" applyNumberFormat="1" applyFont="1" applyBorder="1" applyAlignment="1">
      <alignment horizontal="center" vertical="center"/>
    </xf>
    <xf numFmtId="0" fontId="233" fillId="0" borderId="12" xfId="37" applyFont="1" applyBorder="1" applyAlignment="1">
      <alignment horizontal="left" vertical="center" indent="4"/>
    </xf>
    <xf numFmtId="2" fontId="233" fillId="0" borderId="12" xfId="37" applyNumberFormat="1" applyFont="1" applyBorder="1" applyAlignment="1">
      <alignment horizontal="center" vertical="center"/>
    </xf>
    <xf numFmtId="2" fontId="233" fillId="0" borderId="11" xfId="37" applyNumberFormat="1" applyFont="1" applyBorder="1" applyAlignment="1">
      <alignment horizontal="center" vertical="center"/>
    </xf>
    <xf numFmtId="2" fontId="233" fillId="0" borderId="74" xfId="37" applyNumberFormat="1" applyFont="1" applyBorder="1" applyAlignment="1">
      <alignment horizontal="center" vertical="top"/>
    </xf>
    <xf numFmtId="0" fontId="233" fillId="25" borderId="74" xfId="37" applyFont="1" applyFill="1" applyBorder="1" applyAlignment="1">
      <alignment horizontal="center" vertical="top"/>
    </xf>
    <xf numFmtId="0" fontId="222" fillId="0" borderId="26" xfId="37" applyFont="1" applyBorder="1" applyAlignment="1">
      <alignment vertical="center"/>
    </xf>
    <xf numFmtId="2" fontId="233" fillId="0" borderId="45" xfId="37" applyNumberFormat="1" applyFont="1" applyBorder="1" applyAlignment="1">
      <alignment horizontal="center" vertical="top"/>
    </xf>
    <xf numFmtId="0" fontId="233" fillId="0" borderId="12" xfId="37" applyFont="1" applyBorder="1" applyAlignment="1">
      <alignment horizontal="center" vertical="center"/>
    </xf>
    <xf numFmtId="0" fontId="233" fillId="0" borderId="11" xfId="37" applyFont="1" applyBorder="1" applyAlignment="1">
      <alignment horizontal="center" vertical="center"/>
    </xf>
    <xf numFmtId="0" fontId="233" fillId="0" borderId="74" xfId="37" applyFont="1" applyBorder="1" applyAlignment="1">
      <alignment horizontal="center" vertical="top"/>
    </xf>
    <xf numFmtId="0" fontId="233" fillId="25" borderId="11" xfId="37" applyFont="1" applyFill="1" applyBorder="1" applyAlignment="1">
      <alignment horizontal="center" vertical="top"/>
    </xf>
    <xf numFmtId="0" fontId="222" fillId="0" borderId="49" xfId="37" applyFont="1" applyBorder="1" applyAlignment="1">
      <alignment vertical="top" wrapText="1"/>
    </xf>
    <xf numFmtId="0" fontId="233" fillId="0" borderId="45" xfId="37" applyFont="1" applyBorder="1" applyAlignment="1">
      <alignment horizontal="center" vertical="top"/>
    </xf>
    <xf numFmtId="49" fontId="233" fillId="0" borderId="17" xfId="37" applyNumberFormat="1" applyFont="1" applyBorder="1" applyAlignment="1">
      <alignment horizontal="left" vertical="center"/>
    </xf>
    <xf numFmtId="0" fontId="233" fillId="0" borderId="36" xfId="37" applyFont="1" applyBorder="1" applyAlignment="1">
      <alignment horizontal="left" vertical="center" indent="3"/>
    </xf>
    <xf numFmtId="0" fontId="233" fillId="0" borderId="71" xfId="37" applyFont="1" applyBorder="1" applyAlignment="1">
      <alignment horizontal="center" vertical="center"/>
    </xf>
    <xf numFmtId="2" fontId="233" fillId="0" borderId="82" xfId="37" applyNumberFormat="1" applyFont="1" applyBorder="1" applyAlignment="1">
      <alignment horizontal="center" vertical="center"/>
    </xf>
    <xf numFmtId="2" fontId="233" fillId="0" borderId="62" xfId="37" applyNumberFormat="1" applyFont="1" applyBorder="1" applyAlignment="1">
      <alignment horizontal="center" vertical="center"/>
    </xf>
    <xf numFmtId="0" fontId="233" fillId="0" borderId="62" xfId="37" applyFont="1" applyBorder="1" applyAlignment="1">
      <alignment horizontal="center" vertical="center"/>
    </xf>
    <xf numFmtId="0" fontId="233" fillId="0" borderId="69" xfId="37" applyFont="1" applyBorder="1" applyAlignment="1">
      <alignment horizontal="center" vertical="top"/>
    </xf>
    <xf numFmtId="0" fontId="233" fillId="0" borderId="159" xfId="37" applyFont="1" applyBorder="1" applyAlignment="1">
      <alignment horizontal="left" vertical="top" wrapText="1"/>
    </xf>
    <xf numFmtId="0" fontId="233" fillId="25" borderId="19" xfId="37" applyFont="1" applyFill="1" applyBorder="1" applyAlignment="1">
      <alignment horizontal="center" vertical="top"/>
    </xf>
    <xf numFmtId="0" fontId="233" fillId="0" borderId="74" xfId="37" applyFont="1" applyBorder="1" applyAlignment="1">
      <alignment horizontal="left" vertical="top" wrapText="1"/>
    </xf>
    <xf numFmtId="2" fontId="235" fillId="0" borderId="71" xfId="37" applyNumberFormat="1" applyFont="1" applyBorder="1" applyAlignment="1">
      <alignment horizontal="center" vertical="top"/>
    </xf>
    <xf numFmtId="0" fontId="235" fillId="25" borderId="19" xfId="37" applyFont="1" applyFill="1" applyBorder="1" applyAlignment="1">
      <alignment horizontal="center" vertical="top"/>
    </xf>
    <xf numFmtId="0" fontId="233" fillId="25" borderId="77" xfId="37" applyFont="1" applyFill="1" applyBorder="1" applyAlignment="1">
      <alignment horizontal="center" vertical="top"/>
    </xf>
    <xf numFmtId="49" fontId="233" fillId="0" borderId="56" xfId="37" applyNumberFormat="1" applyFont="1" applyBorder="1" applyAlignment="1">
      <alignment horizontal="left" vertical="center"/>
    </xf>
    <xf numFmtId="0" fontId="233" fillId="0" borderId="80" xfId="37" applyFont="1" applyBorder="1" applyAlignment="1">
      <alignment horizontal="left" vertical="center"/>
    </xf>
    <xf numFmtId="0" fontId="233" fillId="0" borderId="28" xfId="37" applyFont="1" applyBorder="1" applyAlignment="1">
      <alignment horizontal="center" vertical="center"/>
    </xf>
    <xf numFmtId="0" fontId="233" fillId="0" borderId="13" xfId="37" applyFont="1" applyBorder="1" applyAlignment="1">
      <alignment horizontal="center" vertical="center" wrapText="1"/>
    </xf>
    <xf numFmtId="0" fontId="233" fillId="0" borderId="18" xfId="37" applyFont="1" applyBorder="1" applyAlignment="1">
      <alignment horizontal="center" vertical="center" wrapText="1"/>
    </xf>
    <xf numFmtId="0" fontId="233" fillId="0" borderId="42" xfId="37" applyFont="1" applyBorder="1" applyAlignment="1">
      <alignment horizontal="left" vertical="top" wrapText="1"/>
    </xf>
    <xf numFmtId="0" fontId="233" fillId="0" borderId="80" xfId="37" applyFont="1" applyBorder="1" applyAlignment="1">
      <alignment horizontal="left" vertical="top" wrapText="1"/>
    </xf>
    <xf numFmtId="0" fontId="233" fillId="0" borderId="81" xfId="37" applyFont="1" applyBorder="1" applyAlignment="1">
      <alignment horizontal="left" vertical="top" wrapText="1"/>
    </xf>
    <xf numFmtId="2" fontId="235" fillId="0" borderId="54" xfId="37" applyNumberFormat="1" applyFont="1" applyBorder="1" applyAlignment="1">
      <alignment horizontal="center" vertical="top"/>
    </xf>
    <xf numFmtId="0" fontId="233" fillId="0" borderId="48" xfId="37" applyFont="1" applyBorder="1" applyAlignment="1">
      <alignment horizontal="center" vertical="top"/>
    </xf>
    <xf numFmtId="49" fontId="233" fillId="0" borderId="67" xfId="37" applyNumberFormat="1" applyFont="1" applyBorder="1" applyAlignment="1">
      <alignment horizontal="left" vertical="center"/>
    </xf>
    <xf numFmtId="0" fontId="233" fillId="0" borderId="12" xfId="37" applyFont="1" applyBorder="1" applyAlignment="1">
      <alignment horizontal="left" vertical="center"/>
    </xf>
    <xf numFmtId="0" fontId="233" fillId="0" borderId="13" xfId="37" applyFont="1" applyBorder="1" applyAlignment="1">
      <alignment horizontal="left" vertical="center" wrapText="1"/>
    </xf>
    <xf numFmtId="0" fontId="233" fillId="0" borderId="18" xfId="37" applyFont="1" applyBorder="1" applyAlignment="1">
      <alignment horizontal="left" vertical="center" wrapText="1"/>
    </xf>
    <xf numFmtId="0" fontId="233" fillId="0" borderId="14" xfId="37" applyFont="1" applyBorder="1" applyAlignment="1">
      <alignment horizontal="left" vertical="top" wrapText="1"/>
    </xf>
    <xf numFmtId="0" fontId="233" fillId="0" borderId="18" xfId="37" applyFont="1" applyBorder="1" applyAlignment="1">
      <alignment horizontal="left" vertical="top" wrapText="1"/>
    </xf>
    <xf numFmtId="2" fontId="235" fillId="0" borderId="20" xfId="37" applyNumberFormat="1" applyFont="1" applyBorder="1" applyAlignment="1">
      <alignment horizontal="center" vertical="top"/>
    </xf>
    <xf numFmtId="0" fontId="233" fillId="0" borderId="67" xfId="37" applyFont="1" applyBorder="1" applyAlignment="1">
      <alignment horizontal="left" vertical="center" indent="1"/>
    </xf>
    <xf numFmtId="0" fontId="233" fillId="0" borderId="67" xfId="37" applyFont="1" applyBorder="1" applyAlignment="1">
      <alignment horizontal="center" vertical="center" wrapText="1"/>
    </xf>
    <xf numFmtId="0" fontId="233" fillId="0" borderId="23" xfId="37" applyFont="1" applyBorder="1" applyAlignment="1">
      <alignment horizontal="center" vertical="center" wrapText="1"/>
    </xf>
    <xf numFmtId="0" fontId="233" fillId="0" borderId="45" xfId="37" applyFont="1" applyBorder="1" applyAlignment="1">
      <alignment horizontal="left" vertical="top" wrapText="1"/>
    </xf>
    <xf numFmtId="0" fontId="233" fillId="0" borderId="26" xfId="37" applyFont="1" applyBorder="1" applyAlignment="1">
      <alignment horizontal="left" vertical="top" wrapText="1"/>
    </xf>
    <xf numFmtId="2" fontId="233" fillId="0" borderId="44" xfId="37" applyNumberFormat="1" applyFont="1" applyBorder="1" applyAlignment="1">
      <alignment horizontal="center" vertical="top"/>
    </xf>
    <xf numFmtId="167" fontId="233" fillId="0" borderId="45" xfId="37" applyNumberFormat="1" applyFont="1" applyBorder="1" applyAlignment="1">
      <alignment horizontal="center" vertical="top"/>
    </xf>
    <xf numFmtId="0" fontId="233" fillId="0" borderId="12" xfId="37" applyFont="1" applyBorder="1" applyAlignment="1">
      <alignment horizontal="center" vertical="center" wrapText="1"/>
    </xf>
    <xf numFmtId="0" fontId="233" fillId="0" borderId="11" xfId="37" applyFont="1" applyBorder="1" applyAlignment="1">
      <alignment horizontal="center" vertical="center" wrapText="1"/>
    </xf>
    <xf numFmtId="164" fontId="233" fillId="0" borderId="24" xfId="37" applyNumberFormat="1" applyFont="1" applyBorder="1" applyAlignment="1">
      <alignment horizontal="left" vertical="top" wrapText="1"/>
    </xf>
    <xf numFmtId="164" fontId="233" fillId="0" borderId="23" xfId="37" applyNumberFormat="1" applyFont="1" applyBorder="1" applyAlignment="1">
      <alignment horizontal="left" vertical="top" wrapText="1"/>
    </xf>
    <xf numFmtId="0" fontId="233" fillId="0" borderId="13" xfId="37" applyFont="1" applyBorder="1" applyAlignment="1">
      <alignment horizontal="left" vertical="center"/>
    </xf>
    <xf numFmtId="0" fontId="233" fillId="0" borderId="24" xfId="37" applyFont="1" applyBorder="1" applyAlignment="1">
      <alignment horizontal="left" vertical="top" wrapText="1"/>
    </xf>
    <xf numFmtId="0" fontId="233" fillId="0" borderId="23" xfId="37" applyFont="1" applyBorder="1" applyAlignment="1">
      <alignment horizontal="left" vertical="top" wrapText="1"/>
    </xf>
    <xf numFmtId="2" fontId="233" fillId="0" borderId="18" xfId="37" applyNumberFormat="1" applyFont="1" applyBorder="1" applyAlignment="1">
      <alignment horizontal="center" vertical="top"/>
    </xf>
    <xf numFmtId="0" fontId="233" fillId="0" borderId="42" xfId="37" applyFont="1" applyBorder="1" applyAlignment="1">
      <alignment horizontal="center" vertical="top"/>
    </xf>
    <xf numFmtId="0" fontId="233" fillId="0" borderId="46" xfId="37" applyFont="1" applyBorder="1" applyAlignment="1">
      <alignment horizontal="center" vertical="center"/>
    </xf>
    <xf numFmtId="0" fontId="233" fillId="0" borderId="44" xfId="37" applyFont="1" applyBorder="1" applyAlignment="1">
      <alignment horizontal="center" vertical="center" wrapText="1"/>
    </xf>
    <xf numFmtId="0" fontId="233" fillId="0" borderId="26" xfId="37" applyFont="1" applyBorder="1" applyAlignment="1">
      <alignment horizontal="center" vertical="center" wrapText="1"/>
    </xf>
    <xf numFmtId="0" fontId="222" fillId="0" borderId="26" xfId="37" applyFont="1" applyBorder="1" applyAlignment="1">
      <alignment horizontal="center" vertical="center"/>
    </xf>
    <xf numFmtId="0" fontId="222" fillId="0" borderId="52" xfId="37" applyFont="1" applyBorder="1" applyAlignment="1">
      <alignment horizontal="center" vertical="center"/>
    </xf>
    <xf numFmtId="2" fontId="233" fillId="0" borderId="26" xfId="37" applyNumberFormat="1" applyFont="1" applyBorder="1" applyAlignment="1">
      <alignment horizontal="center" vertical="center" wrapText="1"/>
    </xf>
    <xf numFmtId="2" fontId="233" fillId="0" borderId="42" xfId="37" applyNumberFormat="1" applyFont="1" applyBorder="1" applyAlignment="1">
      <alignment horizontal="left" vertical="top" wrapText="1"/>
    </xf>
    <xf numFmtId="2" fontId="233" fillId="0" borderId="18" xfId="37" applyNumberFormat="1" applyFont="1" applyBorder="1" applyAlignment="1">
      <alignment horizontal="left" vertical="top" wrapText="1"/>
    </xf>
    <xf numFmtId="0" fontId="235" fillId="25" borderId="18" xfId="37" applyFont="1" applyFill="1" applyBorder="1" applyAlignment="1">
      <alignment horizontal="center" vertical="top"/>
    </xf>
    <xf numFmtId="49" fontId="236" fillId="0" borderId="56" xfId="37" applyNumberFormat="1" applyFont="1" applyBorder="1" applyAlignment="1">
      <alignment horizontal="left" vertical="center"/>
    </xf>
    <xf numFmtId="0" fontId="236" fillId="0" borderId="12" xfId="37" applyFont="1" applyBorder="1" applyAlignment="1">
      <alignment horizontal="left" vertical="center" indent="2"/>
    </xf>
    <xf numFmtId="0" fontId="233" fillId="0" borderId="20" xfId="37" applyFont="1" applyBorder="1" applyAlignment="1">
      <alignment horizontal="center" vertical="center"/>
    </xf>
    <xf numFmtId="0" fontId="222" fillId="0" borderId="79" xfId="37" applyFont="1" applyBorder="1" applyAlignment="1">
      <alignment wrapText="1"/>
    </xf>
    <xf numFmtId="49" fontId="233" fillId="0" borderId="86" xfId="37" applyNumberFormat="1" applyFont="1" applyBorder="1" applyAlignment="1">
      <alignment horizontal="left" vertical="center"/>
    </xf>
    <xf numFmtId="0" fontId="233" fillId="0" borderId="44" xfId="37" applyFont="1" applyBorder="1" applyAlignment="1">
      <alignment horizontal="left" vertical="center"/>
    </xf>
    <xf numFmtId="2" fontId="233" fillId="0" borderId="44" xfId="37" applyNumberFormat="1" applyFont="1" applyBorder="1" applyAlignment="1">
      <alignment horizontal="left" vertical="center" wrapText="1"/>
    </xf>
    <xf numFmtId="2" fontId="233" fillId="0" borderId="26" xfId="37" applyNumberFormat="1" applyFont="1" applyBorder="1" applyAlignment="1">
      <alignment horizontal="left" vertical="center" wrapText="1"/>
    </xf>
    <xf numFmtId="0" fontId="233" fillId="0" borderId="42" xfId="37" applyFont="1" applyBorder="1" applyAlignment="1">
      <alignment horizontal="center" vertical="center"/>
    </xf>
    <xf numFmtId="2" fontId="233" fillId="0" borderId="45" xfId="37" applyNumberFormat="1" applyFont="1" applyBorder="1" applyAlignment="1">
      <alignment horizontal="left" vertical="top" wrapText="1"/>
    </xf>
    <xf numFmtId="2" fontId="233" fillId="0" borderId="26" xfId="37" applyNumberFormat="1" applyFont="1" applyBorder="1" applyAlignment="1">
      <alignment horizontal="left" vertical="top" wrapText="1"/>
    </xf>
    <xf numFmtId="2" fontId="233" fillId="0" borderId="26" xfId="37" applyNumberFormat="1" applyFont="1" applyBorder="1" applyAlignment="1">
      <alignment horizontal="center" vertical="top"/>
    </xf>
    <xf numFmtId="0" fontId="235" fillId="25" borderId="26" xfId="37" applyFont="1" applyFill="1" applyBorder="1" applyAlignment="1">
      <alignment horizontal="center" vertical="top"/>
    </xf>
    <xf numFmtId="0" fontId="233" fillId="0" borderId="45" xfId="37" applyFont="1" applyBorder="1" applyAlignment="1">
      <alignment horizontal="center" vertical="center"/>
    </xf>
    <xf numFmtId="2" fontId="233" fillId="0" borderId="44" xfId="37" applyNumberFormat="1" applyFont="1" applyBorder="1" applyAlignment="1">
      <alignment horizontal="center" vertical="center" wrapText="1"/>
    </xf>
    <xf numFmtId="0" fontId="233" fillId="0" borderId="36" xfId="37" applyFont="1" applyBorder="1" applyAlignment="1">
      <alignment horizontal="left" vertical="center" indent="1"/>
    </xf>
    <xf numFmtId="2" fontId="233" fillId="0" borderId="67" xfId="37" applyNumberFormat="1" applyFont="1" applyBorder="1" applyAlignment="1">
      <alignment horizontal="center" vertical="center" wrapText="1"/>
    </xf>
    <xf numFmtId="2" fontId="233" fillId="0" borderId="23" xfId="37" applyNumberFormat="1" applyFont="1" applyBorder="1" applyAlignment="1">
      <alignment horizontal="center" vertical="center" wrapText="1"/>
    </xf>
    <xf numFmtId="2" fontId="233" fillId="0" borderId="74" xfId="37" applyNumberFormat="1" applyFont="1" applyBorder="1" applyAlignment="1">
      <alignment horizontal="left" vertical="top" wrapText="1"/>
    </xf>
    <xf numFmtId="2" fontId="233" fillId="0" borderId="11" xfId="37" applyNumberFormat="1" applyFont="1" applyBorder="1" applyAlignment="1">
      <alignment horizontal="left" vertical="top" wrapText="1"/>
    </xf>
    <xf numFmtId="2" fontId="233" fillId="0" borderId="19" xfId="37" applyNumberFormat="1" applyFont="1" applyBorder="1" applyAlignment="1">
      <alignment horizontal="center" vertical="top"/>
    </xf>
    <xf numFmtId="0" fontId="233" fillId="0" borderId="77" xfId="37" applyFont="1" applyBorder="1" applyAlignment="1">
      <alignment horizontal="center" vertical="top"/>
    </xf>
    <xf numFmtId="49" fontId="233" fillId="0" borderId="37" xfId="37" applyNumberFormat="1" applyFont="1" applyBorder="1" applyAlignment="1">
      <alignment horizontal="left" vertical="center"/>
    </xf>
    <xf numFmtId="0" fontId="233" fillId="0" borderId="37" xfId="37" applyFont="1" applyBorder="1" applyAlignment="1">
      <alignment horizontal="left" vertical="center"/>
    </xf>
    <xf numFmtId="0" fontId="233" fillId="0" borderId="54" xfId="37" applyFont="1" applyBorder="1" applyAlignment="1">
      <alignment horizontal="center" vertical="center"/>
    </xf>
    <xf numFmtId="0" fontId="222" fillId="0" borderId="80" xfId="37" applyFont="1" applyBorder="1" applyAlignment="1">
      <alignment horizontal="center" vertical="center"/>
    </xf>
    <xf numFmtId="0" fontId="222" fillId="0" borderId="81" xfId="37" applyFont="1" applyBorder="1" applyAlignment="1">
      <alignment horizontal="center" vertical="center"/>
    </xf>
    <xf numFmtId="0" fontId="233" fillId="0" borderId="81" xfId="37" applyFont="1" applyBorder="1" applyAlignment="1">
      <alignment horizontal="center" vertical="center" wrapText="1"/>
    </xf>
    <xf numFmtId="0" fontId="222" fillId="0" borderId="160" xfId="37" applyFont="1" applyBorder="1"/>
    <xf numFmtId="0" fontId="233" fillId="0" borderId="164" xfId="37" applyFont="1" applyBorder="1" applyAlignment="1">
      <alignment horizontal="left" vertical="top" wrapText="1"/>
    </xf>
    <xf numFmtId="2" fontId="235" fillId="0" borderId="54" xfId="37" quotePrefix="1" applyNumberFormat="1" applyFont="1" applyBorder="1" applyAlignment="1">
      <alignment horizontal="center" vertical="top"/>
    </xf>
    <xf numFmtId="0" fontId="233" fillId="0" borderId="24" xfId="37" applyFont="1" applyBorder="1" applyAlignment="1">
      <alignment horizontal="center" vertical="top"/>
    </xf>
    <xf numFmtId="2" fontId="235" fillId="0" borderId="11" xfId="37" applyNumberFormat="1" applyFont="1" applyBorder="1" applyAlignment="1">
      <alignment horizontal="center" vertical="top"/>
    </xf>
    <xf numFmtId="0" fontId="233" fillId="0" borderId="13" xfId="37" applyFont="1" applyBorder="1" applyAlignment="1">
      <alignment horizontal="left" vertical="center" indent="1"/>
    </xf>
    <xf numFmtId="0" fontId="233" fillId="0" borderId="13" xfId="37" applyFont="1" applyBorder="1" applyAlignment="1">
      <alignment horizontal="left" vertical="center" indent="2"/>
    </xf>
    <xf numFmtId="0" fontId="222" fillId="0" borderId="74" xfId="37" applyFont="1" applyBorder="1"/>
    <xf numFmtId="0" fontId="233" fillId="0" borderId="74" xfId="37" applyFont="1" applyBorder="1" applyAlignment="1">
      <alignment horizontal="center" vertical="center"/>
    </xf>
    <xf numFmtId="0" fontId="233" fillId="0" borderId="44" xfId="37" applyFont="1" applyBorder="1" applyAlignment="1">
      <alignment horizontal="left" vertical="top" wrapText="1"/>
    </xf>
    <xf numFmtId="0" fontId="233" fillId="0" borderId="13" xfId="37" applyFont="1" applyBorder="1" applyAlignment="1">
      <alignment horizontal="left" vertical="top" wrapText="1"/>
    </xf>
    <xf numFmtId="49" fontId="233" fillId="0" borderId="36" xfId="37" applyNumberFormat="1" applyFont="1" applyBorder="1" applyAlignment="1">
      <alignment horizontal="left" vertical="center"/>
    </xf>
    <xf numFmtId="0" fontId="233" fillId="0" borderId="36" xfId="37" applyFont="1" applyBorder="1" applyAlignment="1">
      <alignment horizontal="left" vertical="center" indent="2"/>
    </xf>
    <xf numFmtId="0" fontId="233" fillId="0" borderId="77" xfId="37" applyFont="1" applyBorder="1" applyAlignment="1">
      <alignment horizontal="center" vertical="center"/>
    </xf>
    <xf numFmtId="0" fontId="233" fillId="0" borderId="69" xfId="37" applyFont="1" applyBorder="1" applyAlignment="1">
      <alignment horizontal="left" vertical="top" wrapText="1"/>
    </xf>
    <xf numFmtId="0" fontId="233" fillId="0" borderId="17" xfId="37" applyFont="1" applyBorder="1" applyAlignment="1">
      <alignment horizontal="left" vertical="top" wrapText="1"/>
    </xf>
    <xf numFmtId="0" fontId="233" fillId="0" borderId="62" xfId="37" applyFont="1" applyBorder="1" applyAlignment="1">
      <alignment horizontal="left" vertical="top" wrapText="1"/>
    </xf>
    <xf numFmtId="2" fontId="235" fillId="0" borderId="40" xfId="37" applyNumberFormat="1" applyFont="1" applyBorder="1" applyAlignment="1">
      <alignment horizontal="center" vertical="top" wrapText="1"/>
    </xf>
    <xf numFmtId="0" fontId="235" fillId="25" borderId="19" xfId="37" applyFont="1" applyFill="1" applyBorder="1" applyAlignment="1">
      <alignment horizontal="center" vertical="top" wrapText="1"/>
    </xf>
    <xf numFmtId="0" fontId="233" fillId="0" borderId="77" xfId="37" applyFont="1" applyBorder="1" applyAlignment="1">
      <alignment horizontal="center" vertical="top" wrapText="1"/>
    </xf>
    <xf numFmtId="0" fontId="233" fillId="0" borderId="80" xfId="37" applyFont="1" applyBorder="1" applyAlignment="1">
      <alignment horizontal="center" vertical="center" wrapText="1"/>
    </xf>
    <xf numFmtId="0" fontId="233" fillId="0" borderId="28" xfId="37" applyFont="1" applyBorder="1" applyAlignment="1">
      <alignment horizontal="center" vertical="top"/>
    </xf>
    <xf numFmtId="0" fontId="222" fillId="0" borderId="44" xfId="37" applyFont="1" applyBorder="1" applyAlignment="1">
      <alignment horizontal="center" vertical="center"/>
    </xf>
    <xf numFmtId="2" fontId="235" fillId="0" borderId="46" xfId="37" applyNumberFormat="1" applyFont="1" applyBorder="1" applyAlignment="1">
      <alignment horizontal="center" vertical="top"/>
    </xf>
    <xf numFmtId="0" fontId="222" fillId="0" borderId="23" xfId="37" applyFont="1" applyBorder="1" applyAlignment="1">
      <alignment vertical="top"/>
    </xf>
    <xf numFmtId="0" fontId="222" fillId="0" borderId="18" xfId="37" applyFont="1" applyBorder="1" applyAlignment="1">
      <alignment vertical="top"/>
    </xf>
    <xf numFmtId="0" fontId="222" fillId="0" borderId="0" xfId="37" applyFont="1" applyAlignment="1">
      <alignment vertical="top"/>
    </xf>
    <xf numFmtId="0" fontId="237" fillId="0" borderId="74" xfId="0" applyFont="1" applyBorder="1" applyAlignment="1">
      <alignment wrapText="1"/>
    </xf>
    <xf numFmtId="0" fontId="235" fillId="0" borderId="18" xfId="37" applyFont="1" applyBorder="1" applyAlignment="1">
      <alignment horizontal="center" vertical="top"/>
    </xf>
    <xf numFmtId="0" fontId="235" fillId="0" borderId="20" xfId="37" applyFont="1" applyBorder="1" applyAlignment="1">
      <alignment horizontal="center" vertical="top"/>
    </xf>
    <xf numFmtId="0" fontId="233" fillId="0" borderId="48" xfId="37" applyFont="1" applyBorder="1" applyAlignment="1">
      <alignment horizontal="left" vertical="top" wrapText="1"/>
    </xf>
    <xf numFmtId="2" fontId="235" fillId="25" borderId="54" xfId="37" applyNumberFormat="1" applyFont="1" applyFill="1" applyBorder="1" applyAlignment="1">
      <alignment horizontal="center" vertical="top"/>
    </xf>
    <xf numFmtId="0" fontId="235" fillId="25" borderId="54" xfId="37" applyFont="1" applyFill="1" applyBorder="1" applyAlignment="1">
      <alignment horizontal="center" vertical="top"/>
    </xf>
    <xf numFmtId="0" fontId="233" fillId="0" borderId="46" xfId="37" applyFont="1" applyBorder="1" applyAlignment="1">
      <alignment horizontal="center" vertical="top"/>
    </xf>
    <xf numFmtId="0" fontId="222" fillId="0" borderId="49" xfId="37" applyFont="1" applyBorder="1" applyAlignment="1">
      <alignment horizontal="left" vertical="top" wrapText="1"/>
    </xf>
    <xf numFmtId="0" fontId="233" fillId="0" borderId="26" xfId="37" applyFont="1" applyBorder="1" applyAlignment="1">
      <alignment horizontal="center" vertical="top"/>
    </xf>
    <xf numFmtId="0" fontId="222" fillId="0" borderId="49" xfId="37" applyFont="1" applyBorder="1" applyAlignment="1">
      <alignment horizontal="left" vertical="center" wrapText="1"/>
    </xf>
    <xf numFmtId="0" fontId="233" fillId="0" borderId="13" xfId="37" applyFont="1" applyBorder="1" applyAlignment="1">
      <alignment horizontal="left" vertical="center" indent="3"/>
    </xf>
    <xf numFmtId="2" fontId="235" fillId="0" borderId="20" xfId="37" applyNumberFormat="1" applyFont="1" applyBorder="1" applyAlignment="1">
      <alignment horizontal="center" vertical="top" wrapText="1"/>
    </xf>
    <xf numFmtId="0" fontId="235" fillId="0" borderId="23" xfId="37" applyFont="1" applyBorder="1" applyAlignment="1">
      <alignment horizontal="center" vertical="top"/>
    </xf>
    <xf numFmtId="0" fontId="233" fillId="0" borderId="74" xfId="37" applyFont="1" applyBorder="1" applyAlignment="1">
      <alignment horizontal="center" vertical="top" wrapText="1"/>
    </xf>
    <xf numFmtId="49" fontId="236" fillId="0" borderId="12" xfId="37" applyNumberFormat="1" applyFont="1" applyBorder="1" applyAlignment="1">
      <alignment horizontal="left" vertical="center"/>
    </xf>
    <xf numFmtId="0" fontId="233" fillId="0" borderId="26" xfId="37" applyFont="1" applyBorder="1" applyAlignment="1">
      <alignment horizontal="center" vertical="top" wrapText="1"/>
    </xf>
    <xf numFmtId="0" fontId="235" fillId="0" borderId="46" xfId="37" applyFont="1" applyBorder="1" applyAlignment="1">
      <alignment horizontal="center" vertical="top"/>
    </xf>
    <xf numFmtId="0" fontId="236" fillId="0" borderId="12" xfId="37" applyFont="1" applyBorder="1" applyAlignment="1">
      <alignment horizontal="left" vertical="center" indent="3"/>
    </xf>
    <xf numFmtId="0" fontId="236" fillId="0" borderId="13" xfId="37" applyFont="1" applyBorder="1" applyAlignment="1">
      <alignment horizontal="left" vertical="center" indent="4"/>
    </xf>
    <xf numFmtId="0" fontId="233" fillId="0" borderId="12" xfId="37" quotePrefix="1" applyFont="1" applyBorder="1" applyAlignment="1">
      <alignment horizontal="left" vertical="center" indent="1"/>
    </xf>
    <xf numFmtId="0" fontId="233" fillId="0" borderId="47" xfId="37" applyFont="1" applyBorder="1" applyAlignment="1">
      <alignment horizontal="left" vertical="top" wrapText="1"/>
    </xf>
    <xf numFmtId="49" fontId="235" fillId="0" borderId="47" xfId="37" applyNumberFormat="1" applyFont="1" applyBorder="1" applyAlignment="1">
      <alignment horizontal="center" vertical="top"/>
    </xf>
    <xf numFmtId="49" fontId="233" fillId="0" borderId="45" xfId="37" applyNumberFormat="1" applyFont="1" applyBorder="1" applyAlignment="1">
      <alignment horizontal="center" vertical="top"/>
    </xf>
    <xf numFmtId="0" fontId="233" fillId="0" borderId="47" xfId="37" applyFont="1" applyBorder="1" applyAlignment="1">
      <alignment horizontal="left" vertical="center" wrapText="1"/>
    </xf>
    <xf numFmtId="49" fontId="233" fillId="0" borderId="28" xfId="37" applyNumberFormat="1" applyFont="1" applyBorder="1" applyAlignment="1">
      <alignment horizontal="center" vertical="top"/>
    </xf>
    <xf numFmtId="49" fontId="233" fillId="0" borderId="42" xfId="37" applyNumberFormat="1" applyFont="1" applyBorder="1" applyAlignment="1">
      <alignment horizontal="center" vertical="top"/>
    </xf>
    <xf numFmtId="0" fontId="233" fillId="0" borderId="13" xfId="37" quotePrefix="1" applyFont="1" applyBorder="1" applyAlignment="1">
      <alignment horizontal="left" vertical="center" indent="2"/>
    </xf>
    <xf numFmtId="49" fontId="233" fillId="0" borderId="20" xfId="37" applyNumberFormat="1" applyFont="1" applyBorder="1" applyAlignment="1">
      <alignment horizontal="center" vertical="top"/>
    </xf>
    <xf numFmtId="49" fontId="233" fillId="0" borderId="74" xfId="37" applyNumberFormat="1" applyFont="1" applyBorder="1" applyAlignment="1">
      <alignment horizontal="center" vertical="top"/>
    </xf>
    <xf numFmtId="2" fontId="235" fillId="25" borderId="47" xfId="37" applyNumberFormat="1" applyFont="1" applyFill="1" applyBorder="1" applyAlignment="1">
      <alignment horizontal="center" vertical="top"/>
    </xf>
    <xf numFmtId="0" fontId="235" fillId="25" borderId="47" xfId="37" applyFont="1" applyFill="1" applyBorder="1" applyAlignment="1">
      <alignment horizontal="center" vertical="top"/>
    </xf>
    <xf numFmtId="0" fontId="233" fillId="0" borderId="20" xfId="37" applyFont="1" applyBorder="1" applyAlignment="1">
      <alignment horizontal="center" vertical="top"/>
    </xf>
    <xf numFmtId="0" fontId="233" fillId="0" borderId="47" xfId="37" applyFont="1" applyBorder="1" applyAlignment="1">
      <alignment horizontal="center" vertical="top"/>
    </xf>
    <xf numFmtId="0" fontId="233" fillId="0" borderId="46" xfId="37" applyFont="1" applyBorder="1" applyAlignment="1">
      <alignment horizontal="left" vertical="center" wrapText="1"/>
    </xf>
    <xf numFmtId="2" fontId="235" fillId="0" borderId="40" xfId="37" applyNumberFormat="1" applyFont="1" applyBorder="1" applyAlignment="1">
      <alignment horizontal="center" vertical="top"/>
    </xf>
    <xf numFmtId="0" fontId="233" fillId="0" borderId="71" xfId="37" applyFont="1" applyBorder="1" applyAlignment="1">
      <alignment horizontal="center" vertical="top"/>
    </xf>
    <xf numFmtId="49" fontId="233" fillId="0" borderId="16" xfId="37" applyNumberFormat="1" applyFont="1" applyBorder="1" applyAlignment="1">
      <alignment horizontal="left" vertical="center"/>
    </xf>
    <xf numFmtId="0" fontId="233" fillId="0" borderId="54" xfId="37" applyFont="1" applyBorder="1" applyAlignment="1">
      <alignment horizontal="left" vertical="center" wrapText="1"/>
    </xf>
    <xf numFmtId="2" fontId="235" fillId="25" borderId="68" xfId="37" applyNumberFormat="1" applyFont="1" applyFill="1" applyBorder="1" applyAlignment="1">
      <alignment horizontal="center" vertical="top" wrapText="1"/>
    </xf>
    <xf numFmtId="0" fontId="235" fillId="25" borderId="68" xfId="37" applyFont="1" applyFill="1" applyBorder="1" applyAlignment="1">
      <alignment horizontal="center" vertical="top" wrapText="1"/>
    </xf>
    <xf numFmtId="0" fontId="233" fillId="0" borderId="160" xfId="37" applyFont="1" applyBorder="1" applyAlignment="1">
      <alignment horizontal="center" vertical="top" wrapText="1"/>
    </xf>
    <xf numFmtId="2" fontId="233" fillId="0" borderId="47" xfId="37" applyNumberFormat="1" applyFont="1" applyBorder="1" applyAlignment="1">
      <alignment horizontal="left" vertical="center" wrapText="1"/>
    </xf>
    <xf numFmtId="0" fontId="233" fillId="0" borderId="44" xfId="37" applyFont="1" applyBorder="1" applyAlignment="1">
      <alignment horizontal="left" vertical="center" indent="1"/>
    </xf>
    <xf numFmtId="0" fontId="233" fillId="0" borderId="55" xfId="37" applyFont="1" applyBorder="1" applyAlignment="1">
      <alignment horizontal="left" vertical="top" wrapText="1"/>
    </xf>
    <xf numFmtId="2" fontId="233" fillId="0" borderId="62" xfId="37" applyNumberFormat="1" applyFont="1" applyBorder="1" applyAlignment="1">
      <alignment horizontal="left" vertical="top" wrapText="1"/>
    </xf>
    <xf numFmtId="2" fontId="235" fillId="25" borderId="19" xfId="37" applyNumberFormat="1" applyFont="1" applyFill="1" applyBorder="1" applyAlignment="1">
      <alignment horizontal="center" vertical="top"/>
    </xf>
    <xf numFmtId="0" fontId="233" fillId="0" borderId="72" xfId="37" applyFont="1" applyBorder="1" applyAlignment="1">
      <alignment horizontal="left" vertical="center"/>
    </xf>
    <xf numFmtId="0" fontId="233" fillId="0" borderId="38" xfId="37" applyFont="1" applyBorder="1" applyAlignment="1">
      <alignment horizontal="center" vertical="center"/>
    </xf>
    <xf numFmtId="0" fontId="233" fillId="0" borderId="37" xfId="37" applyFont="1" applyBorder="1" applyAlignment="1">
      <alignment horizontal="center" vertical="center" wrapText="1"/>
    </xf>
    <xf numFmtId="0" fontId="233" fillId="0" borderId="68" xfId="37" applyFont="1" applyBorder="1" applyAlignment="1">
      <alignment horizontal="center" vertical="center" wrapText="1"/>
    </xf>
    <xf numFmtId="0" fontId="233" fillId="0" borderId="38" xfId="37" applyFont="1" applyBorder="1" applyAlignment="1">
      <alignment horizontal="left" vertical="center" wrapText="1"/>
    </xf>
    <xf numFmtId="0" fontId="233" fillId="0" borderId="27" xfId="37" applyFont="1" applyBorder="1" applyAlignment="1">
      <alignment horizontal="left" vertical="top" wrapText="1"/>
    </xf>
    <xf numFmtId="2" fontId="235" fillId="25" borderId="27" xfId="37" applyNumberFormat="1" applyFont="1" applyFill="1" applyBorder="1" applyAlignment="1">
      <alignment horizontal="center" vertical="top"/>
    </xf>
    <xf numFmtId="0" fontId="235" fillId="25" borderId="27" xfId="37" applyFont="1" applyFill="1" applyBorder="1" applyAlignment="1">
      <alignment horizontal="center" vertical="top"/>
    </xf>
    <xf numFmtId="0" fontId="233" fillId="0" borderId="73" xfId="37" applyFont="1" applyBorder="1" applyAlignment="1">
      <alignment horizontal="center" vertical="top"/>
    </xf>
    <xf numFmtId="0" fontId="233" fillId="0" borderId="48" xfId="37" applyFont="1" applyBorder="1" applyAlignment="1">
      <alignment horizontal="center" vertical="top" wrapText="1"/>
    </xf>
    <xf numFmtId="2" fontId="235" fillId="25" borderId="11" xfId="37" applyNumberFormat="1" applyFont="1" applyFill="1" applyBorder="1" applyAlignment="1">
      <alignment horizontal="center" vertical="top" wrapText="1"/>
    </xf>
    <xf numFmtId="0" fontId="235" fillId="25" borderId="11" xfId="37" applyFont="1" applyFill="1" applyBorder="1" applyAlignment="1">
      <alignment horizontal="center" vertical="top" wrapText="1"/>
    </xf>
    <xf numFmtId="0" fontId="233" fillId="0" borderId="45" xfId="37" applyFont="1" applyBorder="1" applyAlignment="1">
      <alignment horizontal="center" vertical="top" wrapText="1"/>
    </xf>
    <xf numFmtId="0" fontId="235" fillId="0" borderId="45" xfId="37" applyFont="1" applyBorder="1" applyAlignment="1">
      <alignment horizontal="center" vertical="top" wrapText="1"/>
    </xf>
    <xf numFmtId="0" fontId="233" fillId="0" borderId="12" xfId="37" quotePrefix="1" applyFont="1" applyBorder="1" applyAlignment="1">
      <alignment horizontal="left" vertical="center" indent="2"/>
    </xf>
    <xf numFmtId="0" fontId="233" fillId="0" borderId="47" xfId="37" quotePrefix="1" applyFont="1" applyBorder="1" applyAlignment="1">
      <alignment horizontal="center" vertical="center"/>
    </xf>
    <xf numFmtId="0" fontId="233" fillId="0" borderId="40" xfId="37" applyFont="1" applyBorder="1" applyAlignment="1">
      <alignment horizontal="center" vertical="center"/>
    </xf>
    <xf numFmtId="2" fontId="235" fillId="25" borderId="19" xfId="37" applyNumberFormat="1" applyFont="1" applyFill="1" applyBorder="1" applyAlignment="1">
      <alignment horizontal="center" vertical="top" wrapText="1"/>
    </xf>
    <xf numFmtId="0" fontId="235" fillId="0" borderId="69" xfId="37" applyFont="1" applyBorder="1" applyAlignment="1">
      <alignment horizontal="center" vertical="top" wrapText="1"/>
    </xf>
    <xf numFmtId="49" fontId="236" fillId="0" borderId="0" xfId="37" applyNumberFormat="1" applyFont="1" applyAlignment="1">
      <alignment horizontal="left" vertical="center"/>
    </xf>
    <xf numFmtId="0" fontId="236" fillId="0" borderId="44" xfId="37" applyFont="1" applyBorder="1" applyAlignment="1">
      <alignment horizontal="left" vertical="center"/>
    </xf>
    <xf numFmtId="2" fontId="233" fillId="0" borderId="45" xfId="37" applyNumberFormat="1" applyFont="1" applyBorder="1" applyAlignment="1">
      <alignment horizontal="left" vertical="center" wrapText="1"/>
    </xf>
    <xf numFmtId="0" fontId="233" fillId="25" borderId="12" xfId="37" applyFont="1" applyFill="1" applyBorder="1" applyAlignment="1">
      <alignment horizontal="left" vertical="top" wrapText="1"/>
    </xf>
    <xf numFmtId="0" fontId="236" fillId="0" borderId="12" xfId="37" applyFont="1" applyBorder="1" applyAlignment="1">
      <alignment horizontal="left" vertical="center" indent="1"/>
    </xf>
    <xf numFmtId="0" fontId="236" fillId="0" borderId="13" xfId="37" applyFont="1" applyBorder="1" applyAlignment="1">
      <alignment horizontal="left" vertical="center" indent="1"/>
    </xf>
    <xf numFmtId="49" fontId="236" fillId="0" borderId="165" xfId="37" applyNumberFormat="1" applyFont="1" applyBorder="1" applyAlignment="1">
      <alignment horizontal="left" vertical="center"/>
    </xf>
    <xf numFmtId="0" fontId="236" fillId="0" borderId="36" xfId="37" applyFont="1" applyBorder="1" applyAlignment="1">
      <alignment horizontal="left" vertical="center"/>
    </xf>
    <xf numFmtId="0" fontId="233" fillId="25" borderId="13" xfId="37" applyFont="1" applyFill="1" applyBorder="1" applyAlignment="1">
      <alignment horizontal="left" vertical="top" wrapText="1"/>
    </xf>
    <xf numFmtId="49" fontId="233" fillId="0" borderId="0" xfId="37" applyNumberFormat="1" applyFont="1" applyAlignment="1">
      <alignment horizontal="left" vertical="center"/>
    </xf>
    <xf numFmtId="0" fontId="233" fillId="0" borderId="0" xfId="37" applyFont="1" applyAlignment="1">
      <alignment horizontal="left" vertical="center" indent="1"/>
    </xf>
    <xf numFmtId="0" fontId="233" fillId="0" borderId="0" xfId="37" applyFont="1" applyAlignment="1">
      <alignment horizontal="center" vertical="center"/>
    </xf>
    <xf numFmtId="2" fontId="233" fillId="0" borderId="0" xfId="37" applyNumberFormat="1" applyFont="1" applyAlignment="1">
      <alignment horizontal="center" vertical="center" wrapText="1"/>
    </xf>
    <xf numFmtId="0" fontId="233" fillId="0" borderId="0" xfId="37" applyFont="1" applyAlignment="1">
      <alignment horizontal="center" vertical="center" wrapText="1"/>
    </xf>
    <xf numFmtId="2" fontId="233" fillId="0" borderId="0" xfId="37" applyNumberFormat="1" applyFont="1" applyAlignment="1">
      <alignment horizontal="left" vertical="center" wrapText="1"/>
    </xf>
    <xf numFmtId="0" fontId="222" fillId="0" borderId="0" xfId="37" applyFont="1" applyAlignment="1">
      <alignment vertical="top" wrapText="1"/>
    </xf>
    <xf numFmtId="2" fontId="233" fillId="0" borderId="0" xfId="37" applyNumberFormat="1" applyFont="1" applyAlignment="1">
      <alignment horizontal="left" vertical="top" wrapText="1"/>
    </xf>
    <xf numFmtId="2" fontId="235" fillId="25" borderId="0" xfId="37" applyNumberFormat="1" applyFont="1" applyFill="1" applyAlignment="1">
      <alignment horizontal="center" vertical="top" wrapText="1"/>
    </xf>
    <xf numFmtId="0" fontId="235" fillId="25" borderId="0" xfId="37" applyFont="1" applyFill="1" applyAlignment="1">
      <alignment horizontal="center" vertical="top" wrapText="1"/>
    </xf>
    <xf numFmtId="0" fontId="235" fillId="0" borderId="0" xfId="37" applyFont="1" applyAlignment="1">
      <alignment horizontal="center" vertical="top" wrapText="1"/>
    </xf>
    <xf numFmtId="0" fontId="223" fillId="0" borderId="0" xfId="37" applyFont="1" applyAlignment="1">
      <alignment horizontal="left" vertical="top"/>
    </xf>
    <xf numFmtId="0" fontId="222" fillId="0" borderId="0" xfId="37" applyFont="1" applyAlignment="1">
      <alignment horizontal="left" vertical="top"/>
    </xf>
    <xf numFmtId="0" fontId="223" fillId="0" borderId="0" xfId="37" quotePrefix="1" applyFont="1" applyAlignment="1">
      <alignment horizontal="left" vertical="top" wrapText="1"/>
    </xf>
    <xf numFmtId="0" fontId="223" fillId="0" borderId="0" xfId="37" applyFont="1" applyAlignment="1">
      <alignment horizontal="center" vertical="top"/>
    </xf>
    <xf numFmtId="0" fontId="223" fillId="0" borderId="26" xfId="37" applyFont="1" applyBorder="1" applyAlignment="1">
      <alignment horizontal="center" vertical="top"/>
    </xf>
    <xf numFmtId="0" fontId="222" fillId="0" borderId="0" xfId="37" applyFont="1" applyAlignment="1">
      <alignment wrapText="1"/>
    </xf>
    <xf numFmtId="0" fontId="223" fillId="0" borderId="26" xfId="37" applyFont="1" applyBorder="1" applyAlignment="1">
      <alignment horizontal="center"/>
    </xf>
    <xf numFmtId="167" fontId="223" fillId="0" borderId="0" xfId="37" applyNumberFormat="1" applyFont="1" applyAlignment="1">
      <alignment horizontal="center" vertical="center"/>
    </xf>
    <xf numFmtId="0" fontId="229" fillId="0" borderId="0" xfId="37" applyFont="1" applyAlignment="1">
      <alignment vertical="top" wrapText="1"/>
    </xf>
    <xf numFmtId="0" fontId="222" fillId="0" borderId="26" xfId="37" applyFont="1" applyBorder="1" applyAlignment="1">
      <alignment horizontal="center"/>
    </xf>
    <xf numFmtId="0" fontId="223" fillId="0" borderId="0" xfId="37" applyFont="1" applyAlignment="1">
      <alignment horizontal="center" vertical="center"/>
    </xf>
    <xf numFmtId="0" fontId="223" fillId="0" borderId="0" xfId="37" applyFont="1" applyAlignment="1">
      <alignment vertical="top"/>
    </xf>
    <xf numFmtId="0" fontId="223" fillId="0" borderId="0" xfId="37" applyFont="1"/>
    <xf numFmtId="0" fontId="222" fillId="0" borderId="0" xfId="37" applyFont="1" applyAlignment="1">
      <alignment horizontal="left" indent="2"/>
    </xf>
    <xf numFmtId="0" fontId="222" fillId="0" borderId="0" xfId="37" applyFont="1" applyAlignment="1">
      <alignment horizontal="center" wrapText="1"/>
    </xf>
    <xf numFmtId="0" fontId="222" fillId="0" borderId="0" xfId="37" applyFont="1" applyAlignment="1">
      <alignment horizontal="right"/>
    </xf>
    <xf numFmtId="0" fontId="229" fillId="0" borderId="0" xfId="37" applyFont="1"/>
    <xf numFmtId="0" fontId="229" fillId="0" borderId="0" xfId="37" applyFont="1" applyAlignment="1">
      <alignment horizontal="left" indent="1"/>
    </xf>
    <xf numFmtId="49" fontId="159" fillId="38" borderId="14" xfId="0" applyNumberFormat="1" applyFont="1" applyFill="1" applyBorder="1" applyAlignment="1">
      <alignment horizontal="left" vertical="center"/>
    </xf>
    <xf numFmtId="0" fontId="159" fillId="38" borderId="20" xfId="0" applyFont="1" applyFill="1" applyBorder="1" applyAlignment="1">
      <alignment horizontal="left" vertical="center" wrapText="1" indent="1"/>
    </xf>
    <xf numFmtId="0" fontId="139" fillId="38" borderId="26" xfId="0" quotePrefix="1" applyFont="1" applyFill="1" applyBorder="1" applyAlignment="1">
      <alignment horizontal="center" vertical="center"/>
    </xf>
    <xf numFmtId="0" fontId="155" fillId="38" borderId="20" xfId="0" applyFont="1" applyFill="1" applyBorder="1" applyAlignment="1">
      <alignment horizontal="left" vertical="center" wrapText="1" indent="1"/>
    </xf>
    <xf numFmtId="3" fontId="152" fillId="38" borderId="11" xfId="0" applyNumberFormat="1" applyFont="1" applyFill="1" applyBorder="1" applyAlignment="1">
      <alignment horizontal="center" vertical="center"/>
    </xf>
    <xf numFmtId="0" fontId="180" fillId="38" borderId="20" xfId="0" applyFont="1" applyFill="1" applyBorder="1" applyAlignment="1">
      <alignment horizontal="left" vertical="center" wrapText="1" indent="1"/>
    </xf>
    <xf numFmtId="0" fontId="107" fillId="38" borderId="20" xfId="0" applyFont="1" applyFill="1" applyBorder="1" applyAlignment="1">
      <alignment horizontal="left" vertical="center" wrapText="1" indent="1"/>
    </xf>
    <xf numFmtId="0" fontId="111" fillId="38" borderId="26" xfId="0" quotePrefix="1" applyFont="1" applyFill="1" applyBorder="1" applyAlignment="1">
      <alignment horizontal="center" vertical="center"/>
    </xf>
    <xf numFmtId="49" fontId="155" fillId="38" borderId="11" xfId="0" applyNumberFormat="1" applyFont="1" applyFill="1" applyBorder="1" applyAlignment="1">
      <alignment horizontal="left" vertical="center"/>
    </xf>
    <xf numFmtId="0" fontId="152" fillId="38" borderId="74" xfId="0" applyFont="1" applyFill="1" applyBorder="1" applyAlignment="1">
      <alignment horizontal="center" vertical="center"/>
    </xf>
    <xf numFmtId="49" fontId="155" fillId="38" borderId="14" xfId="0" applyNumberFormat="1" applyFont="1" applyFill="1" applyBorder="1" applyAlignment="1">
      <alignment horizontal="left" vertical="center"/>
    </xf>
    <xf numFmtId="3" fontId="155" fillId="38" borderId="26" xfId="0" applyNumberFormat="1" applyFont="1" applyFill="1" applyBorder="1" applyAlignment="1" applyProtection="1">
      <alignment horizontal="right" vertical="center" wrapText="1"/>
      <protection locked="0"/>
    </xf>
    <xf numFmtId="0" fontId="8" fillId="38" borderId="28" xfId="0" applyFont="1" applyFill="1" applyBorder="1" applyAlignment="1" applyProtection="1">
      <alignment horizontal="right" vertical="center"/>
      <protection locked="0"/>
    </xf>
    <xf numFmtId="0" fontId="8" fillId="0" borderId="26" xfId="0" applyFont="1" applyBorder="1" applyAlignment="1" applyProtection="1">
      <alignment horizontal="right" vertical="center"/>
      <protection locked="0"/>
    </xf>
    <xf numFmtId="0" fontId="8" fillId="0" borderId="62" xfId="0" applyFont="1" applyBorder="1" applyAlignment="1" applyProtection="1">
      <alignment horizontal="right" vertical="center"/>
      <protection locked="0"/>
    </xf>
    <xf numFmtId="0" fontId="22" fillId="38" borderId="47" xfId="0" applyFont="1" applyFill="1" applyBorder="1" applyAlignment="1" applyProtection="1">
      <alignment horizontal="right" vertical="center"/>
      <protection locked="0"/>
    </xf>
    <xf numFmtId="0" fontId="22" fillId="24" borderId="47" xfId="0" applyFont="1" applyFill="1" applyBorder="1" applyAlignment="1" applyProtection="1">
      <alignment horizontal="right" vertical="center"/>
      <protection locked="0"/>
    </xf>
    <xf numFmtId="0" fontId="22" fillId="0" borderId="47" xfId="0" applyFont="1" applyBorder="1" applyAlignment="1" applyProtection="1">
      <alignment horizontal="right" vertical="center"/>
      <protection locked="0"/>
    </xf>
    <xf numFmtId="0" fontId="22" fillId="24" borderId="28" xfId="0" applyFont="1" applyFill="1" applyBorder="1" applyAlignment="1" applyProtection="1">
      <alignment horizontal="right" vertical="center"/>
      <protection locked="0"/>
    </xf>
    <xf numFmtId="0" fontId="22" fillId="0" borderId="0" xfId="0" applyFont="1" applyAlignment="1" applyProtection="1">
      <alignment vertical="center"/>
      <protection locked="0"/>
    </xf>
    <xf numFmtId="0" fontId="22" fillId="0" borderId="28" xfId="0" applyFont="1" applyBorder="1" applyAlignment="1" applyProtection="1">
      <alignment horizontal="right" vertical="center"/>
      <protection locked="0"/>
    </xf>
    <xf numFmtId="0" fontId="22" fillId="0" borderId="23" xfId="0" applyFont="1" applyBorder="1" applyAlignment="1" applyProtection="1">
      <alignment horizontal="right" vertical="center"/>
      <protection locked="0"/>
    </xf>
    <xf numFmtId="0" fontId="22" fillId="0" borderId="11" xfId="0" applyFont="1" applyBorder="1" applyAlignment="1" applyProtection="1">
      <alignment horizontal="right" vertical="center"/>
      <protection locked="0"/>
    </xf>
    <xf numFmtId="0" fontId="22" fillId="0" borderId="52" xfId="0" applyFont="1" applyBorder="1" applyAlignment="1" applyProtection="1">
      <alignment horizontal="right" vertical="center"/>
      <protection locked="0"/>
    </xf>
    <xf numFmtId="0" fontId="22" fillId="0" borderId="64" xfId="0" applyFont="1" applyBorder="1" applyAlignment="1" applyProtection="1">
      <alignment horizontal="right" vertical="center"/>
      <protection locked="0"/>
    </xf>
    <xf numFmtId="0" fontId="22" fillId="24" borderId="52" xfId="0" applyFont="1" applyFill="1" applyBorder="1" applyAlignment="1" applyProtection="1">
      <alignment horizontal="right" vertical="center"/>
      <protection locked="0"/>
    </xf>
    <xf numFmtId="0" fontId="22" fillId="38" borderId="52" xfId="0" applyFont="1" applyFill="1" applyBorder="1" applyAlignment="1" applyProtection="1">
      <alignment horizontal="right" vertical="center"/>
      <protection locked="0"/>
    </xf>
    <xf numFmtId="0" fontId="22" fillId="24" borderId="64" xfId="0" applyFont="1" applyFill="1" applyBorder="1" applyAlignment="1" applyProtection="1">
      <alignment horizontal="right" vertical="center"/>
      <protection locked="0"/>
    </xf>
    <xf numFmtId="0" fontId="22" fillId="38" borderId="64" xfId="0" applyFont="1" applyFill="1" applyBorder="1" applyAlignment="1" applyProtection="1">
      <alignment horizontal="right" vertical="center"/>
      <protection locked="0"/>
    </xf>
    <xf numFmtId="0" fontId="22" fillId="0" borderId="21" xfId="0" applyFont="1" applyBorder="1" applyAlignment="1" applyProtection="1">
      <alignment vertical="center"/>
      <protection locked="0"/>
    </xf>
    <xf numFmtId="0" fontId="22" fillId="0" borderId="52" xfId="0" applyFont="1" applyBorder="1" applyAlignment="1" applyProtection="1">
      <alignment vertical="center"/>
      <protection locked="0"/>
    </xf>
    <xf numFmtId="0" fontId="22" fillId="24" borderId="23" xfId="0" applyFont="1" applyFill="1" applyBorder="1" applyAlignment="1" applyProtection="1">
      <alignment horizontal="right" vertical="center"/>
      <protection locked="0"/>
    </xf>
    <xf numFmtId="1" fontId="23" fillId="38" borderId="47" xfId="0" applyNumberFormat="1" applyFont="1" applyFill="1" applyBorder="1" applyAlignment="1">
      <alignment vertical="center"/>
    </xf>
    <xf numFmtId="1" fontId="23" fillId="38" borderId="26" xfId="0" applyNumberFormat="1" applyFont="1" applyFill="1" applyBorder="1" applyAlignment="1">
      <alignment vertical="center"/>
    </xf>
    <xf numFmtId="164" fontId="23" fillId="38" borderId="49" xfId="0" applyNumberFormat="1" applyFont="1" applyFill="1" applyBorder="1" applyAlignment="1">
      <alignment vertical="center"/>
    </xf>
    <xf numFmtId="0" fontId="22" fillId="0" borderId="49" xfId="0" applyFont="1" applyBorder="1" applyAlignment="1" applyProtection="1">
      <alignment vertical="center"/>
      <protection locked="0"/>
    </xf>
    <xf numFmtId="0" fontId="22" fillId="0" borderId="79" xfId="0" applyFont="1" applyBorder="1" applyAlignment="1" applyProtection="1">
      <alignment vertical="center"/>
      <protection locked="0"/>
    </xf>
    <xf numFmtId="0" fontId="22" fillId="0" borderId="161" xfId="0" applyFont="1" applyBorder="1" applyAlignment="1" applyProtection="1">
      <alignment vertical="center"/>
      <protection locked="0"/>
    </xf>
    <xf numFmtId="164" fontId="23" fillId="38" borderId="23" xfId="0" applyNumberFormat="1" applyFont="1" applyFill="1" applyBorder="1" applyAlignment="1">
      <alignment vertical="center"/>
    </xf>
    <xf numFmtId="0" fontId="22" fillId="0" borderId="18" xfId="0" applyFont="1" applyBorder="1" applyAlignment="1" applyProtection="1">
      <alignment vertical="center"/>
      <protection locked="0"/>
    </xf>
    <xf numFmtId="0" fontId="22" fillId="0" borderId="62" xfId="0" applyFont="1" applyBorder="1" applyAlignment="1" applyProtection="1">
      <alignment vertical="center"/>
      <protection locked="0"/>
    </xf>
    <xf numFmtId="0" fontId="22" fillId="27" borderId="26" xfId="43" applyFont="1" applyFill="1" applyBorder="1" applyAlignment="1" applyProtection="1">
      <alignment vertical="center"/>
      <protection locked="0"/>
    </xf>
    <xf numFmtId="0" fontId="22" fillId="0" borderId="26" xfId="43" applyFont="1" applyBorder="1" applyAlignment="1" applyProtection="1">
      <alignment vertical="center"/>
      <protection locked="0"/>
    </xf>
    <xf numFmtId="0" fontId="22" fillId="24" borderId="26" xfId="43" applyFont="1" applyFill="1" applyBorder="1" applyAlignment="1" applyProtection="1">
      <alignment vertical="center"/>
      <protection locked="0"/>
    </xf>
    <xf numFmtId="0" fontId="22" fillId="0" borderId="62" xfId="43" applyFont="1" applyBorder="1" applyAlignment="1" applyProtection="1">
      <alignment vertical="center"/>
      <protection locked="0"/>
    </xf>
    <xf numFmtId="0" fontId="22" fillId="0" borderId="26" xfId="43" applyFont="1" applyBorder="1" applyAlignment="1" applyProtection="1">
      <alignment horizontal="right" vertical="center"/>
      <protection locked="0"/>
    </xf>
    <xf numFmtId="0" fontId="22" fillId="27" borderId="26" xfId="43" applyFont="1" applyFill="1" applyBorder="1" applyAlignment="1" applyProtection="1">
      <alignment horizontal="right" vertical="center"/>
      <protection locked="0"/>
    </xf>
    <xf numFmtId="0" fontId="22" fillId="24" borderId="26" xfId="43" applyFont="1" applyFill="1" applyBorder="1" applyAlignment="1" applyProtection="1">
      <alignment horizontal="right" vertical="center"/>
      <protection locked="0"/>
    </xf>
    <xf numFmtId="0" fontId="22" fillId="0" borderId="62" xfId="43" applyFont="1" applyBorder="1" applyAlignment="1" applyProtection="1">
      <alignment horizontal="right" vertical="center"/>
      <protection locked="0"/>
    </xf>
    <xf numFmtId="0" fontId="22" fillId="24" borderId="20" xfId="38" applyFont="1" applyFill="1" applyBorder="1" applyAlignment="1">
      <alignment horizontal="center" vertical="center"/>
    </xf>
    <xf numFmtId="0" fontId="22" fillId="0" borderId="0" xfId="38" applyFont="1" applyAlignment="1">
      <alignment horizontal="center" vertical="center"/>
    </xf>
    <xf numFmtId="0" fontId="22" fillId="0" borderId="28" xfId="38" applyFont="1" applyBorder="1" applyAlignment="1">
      <alignment horizontal="center" vertical="center"/>
    </xf>
    <xf numFmtId="0" fontId="22" fillId="0" borderId="46" xfId="38" applyFont="1" applyBorder="1" applyAlignment="1">
      <alignment horizontal="center" vertical="center"/>
    </xf>
    <xf numFmtId="0" fontId="22" fillId="0" borderId="20" xfId="38" applyFont="1" applyBorder="1" applyAlignment="1">
      <alignment horizontal="center" vertical="center"/>
    </xf>
    <xf numFmtId="0" fontId="22" fillId="24" borderId="46" xfId="38" applyFont="1" applyFill="1" applyBorder="1" applyAlignment="1">
      <alignment horizontal="center" vertical="center"/>
    </xf>
    <xf numFmtId="0" fontId="22" fillId="0" borderId="40" xfId="38" applyFont="1" applyBorder="1" applyAlignment="1">
      <alignment horizontal="center" vertical="center"/>
    </xf>
    <xf numFmtId="0" fontId="8" fillId="24" borderId="46" xfId="0" applyFont="1" applyFill="1" applyBorder="1" applyAlignment="1" applyProtection="1">
      <alignment horizontal="right" vertical="center"/>
      <protection locked="0"/>
    </xf>
    <xf numFmtId="0" fontId="8" fillId="24" borderId="47" xfId="0" applyFont="1" applyFill="1" applyBorder="1" applyAlignment="1" applyProtection="1">
      <alignment horizontal="right" vertical="center"/>
      <protection locked="0"/>
    </xf>
    <xf numFmtId="0" fontId="8" fillId="0" borderId="47" xfId="0" applyFont="1" applyBorder="1" applyAlignment="1" applyProtection="1">
      <alignment horizontal="right" vertical="center"/>
      <protection locked="0"/>
    </xf>
    <xf numFmtId="0" fontId="8" fillId="38" borderId="47" xfId="0" applyFont="1" applyFill="1" applyBorder="1" applyAlignment="1" applyProtection="1">
      <alignment horizontal="right" vertical="center"/>
      <protection locked="0"/>
    </xf>
    <xf numFmtId="0" fontId="8" fillId="0" borderId="71" xfId="0" applyFont="1" applyBorder="1" applyAlignment="1" applyProtection="1">
      <alignment horizontal="right" vertical="center"/>
      <protection locked="0"/>
    </xf>
    <xf numFmtId="0" fontId="111" fillId="0" borderId="26" xfId="38" applyFont="1" applyBorder="1" applyAlignment="1">
      <alignment horizontal="left" vertical="center"/>
    </xf>
    <xf numFmtId="1" fontId="8" fillId="0" borderId="0" xfId="43" applyNumberFormat="1" applyFont="1" applyAlignment="1">
      <alignment horizontal="right" vertical="center"/>
    </xf>
    <xf numFmtId="0" fontId="135" fillId="0" borderId="23" xfId="93" applyFont="1" applyBorder="1" applyAlignment="1">
      <alignment horizontal="left" vertical="center" wrapText="1"/>
    </xf>
    <xf numFmtId="0" fontId="2" fillId="0" borderId="18" xfId="92" applyBorder="1" applyAlignment="1">
      <alignment horizontal="left" vertical="center" wrapText="1"/>
    </xf>
    <xf numFmtId="0" fontId="135" fillId="0" borderId="105" xfId="93" applyFont="1" applyBorder="1" applyAlignment="1">
      <alignment horizontal="left" vertical="center" wrapText="1"/>
    </xf>
    <xf numFmtId="0" fontId="135" fillId="0" borderId="111" xfId="93" applyFont="1" applyBorder="1" applyAlignment="1">
      <alignment horizontal="left" vertical="center" wrapText="1"/>
    </xf>
    <xf numFmtId="0" fontId="135" fillId="0" borderId="110" xfId="93" applyFont="1" applyBorder="1" applyAlignment="1">
      <alignment horizontal="left" vertical="center" wrapText="1"/>
    </xf>
    <xf numFmtId="0" fontId="2" fillId="0" borderId="11" xfId="92" applyBorder="1" applyAlignment="1">
      <alignment horizontal="left" vertical="center" wrapText="1"/>
    </xf>
    <xf numFmtId="0" fontId="2" fillId="0" borderId="108" xfId="92" applyBorder="1" applyAlignment="1">
      <alignment vertical="center" wrapText="1"/>
    </xf>
    <xf numFmtId="0" fontId="2" fillId="0" borderId="111" xfId="92" applyBorder="1" applyAlignment="1">
      <alignment vertical="center" wrapText="1"/>
    </xf>
    <xf numFmtId="0" fontId="135" fillId="0" borderId="11" xfId="93" applyFont="1" applyBorder="1" applyAlignment="1">
      <alignment vertical="center" wrapText="1"/>
    </xf>
    <xf numFmtId="0" fontId="2" fillId="0" borderId="11" xfId="92" applyBorder="1" applyAlignment="1">
      <alignment vertical="center" wrapText="1"/>
    </xf>
    <xf numFmtId="0" fontId="135" fillId="0" borderId="105" xfId="93" applyFont="1" applyBorder="1" applyAlignment="1">
      <alignment vertical="center" wrapText="1"/>
    </xf>
    <xf numFmtId="0" fontId="2" fillId="0" borderId="46" xfId="92" applyBorder="1" applyAlignment="1">
      <alignment horizontal="left" vertical="center" wrapText="1"/>
    </xf>
    <xf numFmtId="0" fontId="2" fillId="0" borderId="20" xfId="92" applyBorder="1" applyAlignment="1">
      <alignment horizontal="left" vertical="center" wrapText="1"/>
    </xf>
    <xf numFmtId="0" fontId="2" fillId="0" borderId="117" xfId="92" applyBorder="1" applyAlignment="1">
      <alignment horizontal="left" vertical="center" wrapText="1"/>
    </xf>
    <xf numFmtId="0" fontId="131" fillId="0" borderId="104" xfId="92" applyFont="1" applyBorder="1" applyAlignment="1">
      <alignment horizontal="center" vertical="center" wrapText="1"/>
    </xf>
    <xf numFmtId="0" fontId="2" fillId="0" borderId="0" xfId="92" applyAlignment="1">
      <alignment horizontal="center" vertical="center" wrapText="1"/>
    </xf>
    <xf numFmtId="0" fontId="135" fillId="0" borderId="23" xfId="93" applyFont="1" applyBorder="1" applyAlignment="1">
      <alignment horizontal="center" vertical="center" wrapText="1"/>
    </xf>
    <xf numFmtId="0" fontId="135" fillId="0" borderId="11" xfId="93" applyFont="1" applyBorder="1" applyAlignment="1">
      <alignment horizontal="center" vertical="center" wrapText="1"/>
    </xf>
    <xf numFmtId="0" fontId="135" fillId="0" borderId="18" xfId="93" applyFont="1" applyBorder="1" applyAlignment="1">
      <alignment horizontal="center" vertical="center" wrapText="1"/>
    </xf>
    <xf numFmtId="0" fontId="135" fillId="0" borderId="23" xfId="93" applyFont="1" applyBorder="1" applyAlignment="1">
      <alignment vertical="center" wrapText="1"/>
    </xf>
    <xf numFmtId="0" fontId="2" fillId="0" borderId="18" xfId="92" applyBorder="1" applyAlignment="1">
      <alignment vertical="center" wrapText="1"/>
    </xf>
    <xf numFmtId="0" fontId="135" fillId="0" borderId="46" xfId="93" applyFont="1" applyBorder="1" applyAlignment="1">
      <alignment horizontal="left" vertical="center" wrapText="1"/>
    </xf>
    <xf numFmtId="0" fontId="135" fillId="0" borderId="11" xfId="93" applyFont="1" applyBorder="1" applyAlignment="1">
      <alignment horizontal="left" vertical="center" wrapText="1"/>
    </xf>
    <xf numFmtId="0" fontId="135" fillId="0" borderId="18" xfId="93" applyFont="1" applyBorder="1" applyAlignment="1">
      <alignment horizontal="left" vertical="center" wrapText="1"/>
    </xf>
    <xf numFmtId="0" fontId="13" fillId="0" borderId="0" xfId="0" applyFont="1" applyAlignment="1" applyProtection="1">
      <alignment horizontal="right" vertical="center"/>
      <protection locked="0"/>
    </xf>
    <xf numFmtId="0" fontId="13" fillId="0" borderId="0" xfId="0" applyFont="1" applyAlignment="1" applyProtection="1">
      <alignment horizontal="center" vertical="center"/>
      <protection locked="0"/>
    </xf>
    <xf numFmtId="0" fontId="13" fillId="31" borderId="26" xfId="0" applyFont="1" applyFill="1" applyBorder="1" applyAlignment="1" applyProtection="1">
      <alignment horizontal="left" vertical="center"/>
      <protection locked="0"/>
    </xf>
    <xf numFmtId="0" fontId="168" fillId="31" borderId="26" xfId="96" applyFill="1" applyBorder="1" applyAlignment="1" applyProtection="1">
      <alignment horizontal="right" vertical="center"/>
      <protection locked="0"/>
    </xf>
    <xf numFmtId="0" fontId="13" fillId="31" borderId="26" xfId="0" applyFont="1" applyFill="1" applyBorder="1" applyAlignment="1" applyProtection="1">
      <alignment horizontal="right" vertical="center"/>
      <protection locked="0"/>
    </xf>
    <xf numFmtId="0" fontId="52" fillId="0" borderId="14" xfId="0" applyFont="1" applyBorder="1" applyAlignment="1">
      <alignment horizontal="center"/>
    </xf>
    <xf numFmtId="0" fontId="52" fillId="0" borderId="0" xfId="0" applyFont="1" applyAlignment="1">
      <alignment horizontal="center"/>
    </xf>
    <xf numFmtId="0" fontId="52" fillId="0" borderId="55" xfId="0" applyFont="1" applyBorder="1" applyAlignment="1">
      <alignment horizontal="center"/>
    </xf>
    <xf numFmtId="0" fontId="13" fillId="0" borderId="26" xfId="0" applyFont="1" applyBorder="1" applyAlignment="1" applyProtection="1">
      <alignment horizontal="left" vertical="center"/>
      <protection locked="0"/>
    </xf>
    <xf numFmtId="0" fontId="7" fillId="31" borderId="26" xfId="0" applyFont="1" applyFill="1" applyBorder="1" applyAlignment="1" applyProtection="1">
      <alignment horizontal="center" vertical="center"/>
      <protection locked="0"/>
    </xf>
    <xf numFmtId="0" fontId="13" fillId="31" borderId="26" xfId="0" applyFont="1" applyFill="1" applyBorder="1" applyAlignment="1" applyProtection="1">
      <alignment horizontal="center" vertical="center"/>
      <protection locked="0"/>
    </xf>
    <xf numFmtId="0" fontId="13" fillId="0" borderId="47" xfId="0" applyFont="1" applyBorder="1" applyAlignment="1" applyProtection="1">
      <alignment horizontal="left" vertical="center"/>
      <protection locked="0"/>
    </xf>
    <xf numFmtId="0" fontId="13" fillId="0" borderId="50"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75" fillId="32" borderId="0" xfId="0" applyFont="1" applyFill="1" applyAlignment="1">
      <alignment horizontal="center"/>
    </xf>
    <xf numFmtId="0" fontId="74" fillId="0" borderId="0" xfId="0" applyFont="1" applyAlignment="1">
      <alignment horizontal="center"/>
    </xf>
    <xf numFmtId="0" fontId="155" fillId="0" borderId="23" xfId="0" applyFont="1" applyBorder="1" applyAlignment="1" applyProtection="1">
      <alignment horizontal="center" vertical="top" shrinkToFit="1"/>
      <protection locked="0"/>
    </xf>
    <xf numFmtId="0" fontId="155" fillId="0" borderId="18" xfId="0" applyFont="1" applyBorder="1" applyAlignment="1" applyProtection="1">
      <alignment horizontal="center" vertical="top" shrinkToFit="1"/>
      <protection locked="0"/>
    </xf>
    <xf numFmtId="0" fontId="155" fillId="25" borderId="86" xfId="0" applyFont="1" applyFill="1" applyBorder="1" applyAlignment="1" applyProtection="1">
      <alignment horizontal="center" vertical="center"/>
      <protection locked="0"/>
    </xf>
    <xf numFmtId="0" fontId="155" fillId="25" borderId="10" xfId="0" applyFont="1" applyFill="1" applyBorder="1" applyAlignment="1" applyProtection="1">
      <alignment horizontal="center" vertical="center"/>
      <protection locked="0"/>
    </xf>
    <xf numFmtId="0" fontId="155" fillId="25" borderId="50" xfId="0" applyFont="1" applyFill="1" applyBorder="1" applyAlignment="1" applyProtection="1">
      <alignment horizontal="center" vertical="center"/>
      <protection locked="0"/>
    </xf>
    <xf numFmtId="0" fontId="155" fillId="25" borderId="49" xfId="0" applyFont="1" applyFill="1" applyBorder="1" applyAlignment="1" applyProtection="1">
      <alignment horizontal="center" vertical="center"/>
      <protection locked="0"/>
    </xf>
    <xf numFmtId="0" fontId="57" fillId="70" borderId="14" xfId="0" applyFont="1" applyFill="1" applyBorder="1" applyAlignment="1" applyProtection="1">
      <alignment horizontal="center" vertical="center"/>
      <protection locked="0"/>
    </xf>
    <xf numFmtId="0" fontId="57" fillId="70" borderId="25" xfId="0" applyFont="1" applyFill="1" applyBorder="1" applyAlignment="1" applyProtection="1">
      <alignment horizontal="center" vertical="center"/>
      <protection locked="0"/>
    </xf>
    <xf numFmtId="0" fontId="153" fillId="0" borderId="10" xfId="0" applyFont="1" applyBorder="1" applyAlignment="1">
      <alignment horizontal="center"/>
    </xf>
    <xf numFmtId="0" fontId="153" fillId="0" borderId="21" xfId="0" applyFont="1" applyBorder="1" applyAlignment="1">
      <alignment horizontal="center"/>
    </xf>
    <xf numFmtId="0" fontId="153" fillId="0" borderId="0" xfId="0" applyFont="1" applyAlignment="1">
      <alignment horizontal="center"/>
    </xf>
    <xf numFmtId="0" fontId="153" fillId="0" borderId="25" xfId="0" applyFont="1" applyBorder="1" applyAlignment="1">
      <alignment horizontal="center"/>
    </xf>
    <xf numFmtId="0" fontId="18" fillId="70" borderId="14" xfId="0" applyFont="1" applyFill="1" applyBorder="1" applyAlignment="1" applyProtection="1">
      <alignment horizontal="center" vertical="center"/>
      <protection locked="0"/>
    </xf>
    <xf numFmtId="0" fontId="18" fillId="70" borderId="25" xfId="0" applyFont="1" applyFill="1" applyBorder="1" applyAlignment="1" applyProtection="1">
      <alignment horizontal="center" vertical="center"/>
      <protection locked="0"/>
    </xf>
    <xf numFmtId="0" fontId="7" fillId="0" borderId="23" xfId="0" applyFont="1" applyBorder="1" applyAlignment="1" applyProtection="1">
      <alignment horizontal="center" vertical="top" shrinkToFit="1"/>
      <protection locked="0"/>
    </xf>
    <xf numFmtId="0" fontId="7" fillId="0" borderId="18" xfId="0" applyFont="1" applyBorder="1" applyAlignment="1" applyProtection="1">
      <alignment horizontal="center" vertical="top" shrinkToFit="1"/>
      <protection locked="0"/>
    </xf>
    <xf numFmtId="0" fontId="7" fillId="25" borderId="86" xfId="0" applyFont="1" applyFill="1" applyBorder="1" applyAlignment="1" applyProtection="1">
      <alignment horizontal="center" vertical="center"/>
      <protection locked="0"/>
    </xf>
    <xf numFmtId="0" fontId="7" fillId="25" borderId="10" xfId="0" applyFont="1" applyFill="1" applyBorder="1" applyAlignment="1" applyProtection="1">
      <alignment horizontal="center" vertical="center"/>
      <protection locked="0"/>
    </xf>
    <xf numFmtId="0" fontId="7" fillId="25" borderId="50" xfId="0" applyFont="1" applyFill="1" applyBorder="1" applyAlignment="1" applyProtection="1">
      <alignment horizontal="center" vertical="center"/>
      <protection locked="0"/>
    </xf>
    <xf numFmtId="0" fontId="156" fillId="70" borderId="47" xfId="0" applyFont="1" applyFill="1" applyBorder="1" applyAlignment="1" applyProtection="1">
      <alignment horizontal="left" vertical="center"/>
      <protection locked="0"/>
    </xf>
    <xf numFmtId="0" fontId="157" fillId="70" borderId="50" xfId="0" applyFont="1" applyFill="1" applyBorder="1" applyAlignment="1" applyProtection="1">
      <alignment vertical="center"/>
      <protection locked="0"/>
    </xf>
    <xf numFmtId="0" fontId="156" fillId="70" borderId="50" xfId="0" applyFont="1" applyFill="1" applyBorder="1" applyAlignment="1" applyProtection="1">
      <alignment horizontal="left" vertical="center"/>
      <protection locked="0"/>
    </xf>
    <xf numFmtId="0" fontId="157" fillId="70" borderId="52" xfId="0" applyFont="1" applyFill="1" applyBorder="1" applyAlignment="1" applyProtection="1">
      <alignment vertical="center"/>
      <protection locked="0"/>
    </xf>
    <xf numFmtId="0" fontId="156" fillId="70" borderId="10" xfId="0" applyFont="1" applyFill="1" applyBorder="1" applyAlignment="1" applyProtection="1">
      <alignment horizontal="left" vertical="center"/>
      <protection locked="0"/>
    </xf>
    <xf numFmtId="0" fontId="157" fillId="70" borderId="10" xfId="0" applyFont="1" applyFill="1" applyBorder="1" applyAlignment="1" applyProtection="1">
      <alignment vertical="center"/>
      <protection locked="0"/>
    </xf>
    <xf numFmtId="0" fontId="157" fillId="70" borderId="21" xfId="0" applyFont="1" applyFill="1" applyBorder="1" applyAlignment="1" applyProtection="1">
      <alignment vertical="center"/>
      <protection locked="0"/>
    </xf>
    <xf numFmtId="0" fontId="178" fillId="0" borderId="46" xfId="0" applyFont="1" applyBorder="1" applyAlignment="1">
      <alignment horizontal="center" vertical="center"/>
    </xf>
    <xf numFmtId="0" fontId="178" fillId="0" borderId="10" xfId="0" applyFont="1" applyBorder="1" applyAlignment="1">
      <alignment horizontal="center" vertical="center"/>
    </xf>
    <xf numFmtId="0" fontId="179" fillId="0" borderId="21" xfId="0" applyFont="1" applyBorder="1" applyAlignment="1">
      <alignment horizontal="center" vertical="center"/>
    </xf>
    <xf numFmtId="0" fontId="178" fillId="0" borderId="20" xfId="0" applyFont="1" applyBorder="1" applyAlignment="1">
      <alignment horizontal="center" vertical="center"/>
    </xf>
    <xf numFmtId="0" fontId="178" fillId="0" borderId="0" xfId="0" applyFont="1" applyAlignment="1">
      <alignment horizontal="center" vertical="center"/>
    </xf>
    <xf numFmtId="0" fontId="179" fillId="0" borderId="25" xfId="0" applyFont="1" applyBorder="1" applyAlignment="1">
      <alignment horizontal="center" vertical="center"/>
    </xf>
    <xf numFmtId="0" fontId="178" fillId="0" borderId="28" xfId="0" applyFont="1" applyBorder="1" applyAlignment="1">
      <alignment horizontal="center" vertical="center"/>
    </xf>
    <xf numFmtId="0" fontId="178" fillId="0" borderId="22" xfId="0" applyFont="1" applyBorder="1" applyAlignment="1">
      <alignment horizontal="center" vertical="center"/>
    </xf>
    <xf numFmtId="0" fontId="179" fillId="0" borderId="64" xfId="0" applyFont="1" applyBorder="1" applyAlignment="1">
      <alignment horizontal="center" vertical="center"/>
    </xf>
    <xf numFmtId="0" fontId="10" fillId="70" borderId="28" xfId="0" applyFont="1" applyFill="1" applyBorder="1" applyAlignment="1" applyProtection="1">
      <alignment horizontal="center" vertical="center"/>
      <protection locked="0"/>
    </xf>
    <xf numFmtId="0" fontId="0" fillId="70" borderId="22" xfId="0" applyFill="1" applyBorder="1" applyAlignment="1">
      <alignment vertical="center"/>
    </xf>
    <xf numFmtId="0" fontId="0" fillId="70" borderId="64" xfId="0" applyFill="1" applyBorder="1" applyAlignment="1">
      <alignment vertical="center"/>
    </xf>
    <xf numFmtId="0" fontId="95" fillId="0" borderId="20" xfId="40" applyFont="1" applyBorder="1" applyAlignment="1" applyProtection="1">
      <alignment horizontal="center" vertical="center"/>
      <protection locked="0"/>
    </xf>
    <xf numFmtId="0" fontId="95" fillId="0" borderId="28" xfId="40" applyFont="1" applyBorder="1" applyAlignment="1" applyProtection="1">
      <alignment horizontal="center" vertical="center"/>
      <protection locked="0"/>
    </xf>
    <xf numFmtId="0" fontId="7" fillId="25" borderId="86" xfId="0" applyFont="1" applyFill="1" applyBorder="1" applyAlignment="1">
      <alignment horizontal="center" vertical="center"/>
    </xf>
    <xf numFmtId="0" fontId="7" fillId="25" borderId="50" xfId="0" applyFont="1" applyFill="1" applyBorder="1" applyAlignment="1">
      <alignment horizontal="center" vertical="center"/>
    </xf>
    <xf numFmtId="0" fontId="7" fillId="25" borderId="52" xfId="0" applyFont="1" applyFill="1" applyBorder="1" applyAlignment="1">
      <alignment horizontal="center" vertical="center"/>
    </xf>
    <xf numFmtId="0" fontId="156" fillId="0" borderId="47" xfId="0" applyFont="1" applyBorder="1" applyAlignment="1" applyProtection="1">
      <alignment horizontal="left" vertical="center"/>
      <protection locked="0"/>
    </xf>
    <xf numFmtId="0" fontId="157" fillId="0" borderId="50" xfId="0" applyFont="1" applyBorder="1" applyAlignment="1" applyProtection="1">
      <alignment vertical="center"/>
      <protection locked="0"/>
    </xf>
    <xf numFmtId="0" fontId="157" fillId="0" borderId="52" xfId="0" applyFont="1" applyBorder="1" applyAlignment="1" applyProtection="1">
      <alignment vertical="center"/>
      <protection locked="0"/>
    </xf>
    <xf numFmtId="0" fontId="156" fillId="0" borderId="46" xfId="0" applyFont="1" applyBorder="1" applyAlignment="1" applyProtection="1">
      <alignment horizontal="left" vertical="center"/>
      <protection locked="0"/>
    </xf>
    <xf numFmtId="0" fontId="157" fillId="0" borderId="10" xfId="0" applyFont="1" applyBorder="1" applyAlignment="1" applyProtection="1">
      <alignment vertical="center"/>
      <protection locked="0"/>
    </xf>
    <xf numFmtId="0" fontId="157" fillId="0" borderId="21" xfId="0" applyFont="1" applyBorder="1" applyAlignment="1" applyProtection="1">
      <alignment vertical="center"/>
      <protection locked="0"/>
    </xf>
    <xf numFmtId="0" fontId="184" fillId="0" borderId="0" xfId="0" applyFont="1" applyAlignment="1">
      <alignment horizontal="center"/>
    </xf>
    <xf numFmtId="0" fontId="184" fillId="0" borderId="25" xfId="0" applyFont="1" applyBorder="1" applyAlignment="1">
      <alignment horizontal="center"/>
    </xf>
    <xf numFmtId="0" fontId="187" fillId="0" borderId="46" xfId="4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160" fillId="25" borderId="86" xfId="0" applyFont="1" applyFill="1" applyBorder="1" applyAlignment="1">
      <alignment horizontal="center" vertical="center"/>
    </xf>
    <xf numFmtId="0" fontId="38" fillId="0" borderId="14" xfId="0" applyFont="1" applyBorder="1" applyAlignment="1">
      <alignment horizontal="center"/>
    </xf>
    <xf numFmtId="0" fontId="19" fillId="0" borderId="25" xfId="0" applyFont="1" applyBorder="1" applyAlignment="1">
      <alignment horizontal="center"/>
    </xf>
    <xf numFmtId="0" fontId="19" fillId="0" borderId="14" xfId="0" applyFont="1" applyBorder="1" applyAlignment="1">
      <alignment horizontal="center"/>
    </xf>
    <xf numFmtId="0" fontId="183" fillId="0" borderId="0" xfId="0" applyFont="1" applyAlignment="1">
      <alignment horizontal="left" wrapText="1"/>
    </xf>
    <xf numFmtId="0" fontId="28" fillId="0" borderId="14" xfId="0" applyFont="1" applyBorder="1" applyAlignment="1">
      <alignment horizontal="center" vertical="center"/>
    </xf>
    <xf numFmtId="0" fontId="28" fillId="0" borderId="25" xfId="0" applyFont="1" applyBorder="1" applyAlignment="1">
      <alignment horizontal="center" vertical="center"/>
    </xf>
    <xf numFmtId="0" fontId="157" fillId="0" borderId="46" xfId="0" applyFont="1" applyBorder="1" applyAlignment="1" applyProtection="1">
      <alignment horizontal="center"/>
      <protection locked="0"/>
    </xf>
    <xf numFmtId="0" fontId="161" fillId="0" borderId="21" xfId="0" applyFont="1" applyBorder="1" applyAlignment="1">
      <alignment horizontal="center"/>
    </xf>
    <xf numFmtId="0" fontId="157" fillId="0" borderId="70" xfId="0" applyFont="1" applyBorder="1" applyAlignment="1" applyProtection="1">
      <alignment horizontal="center"/>
      <protection locked="0"/>
    </xf>
    <xf numFmtId="0" fontId="161" fillId="0" borderId="51" xfId="0" applyFont="1" applyBorder="1" applyAlignment="1">
      <alignment horizontal="center"/>
    </xf>
    <xf numFmtId="0" fontId="152" fillId="0" borderId="22" xfId="0" applyFont="1" applyBorder="1" applyAlignment="1">
      <alignment horizontal="center"/>
    </xf>
    <xf numFmtId="0" fontId="152" fillId="0" borderId="64" xfId="0" applyFont="1" applyBorder="1" applyAlignment="1">
      <alignment horizontal="center"/>
    </xf>
    <xf numFmtId="0" fontId="153" fillId="0" borderId="22" xfId="0" applyFont="1" applyBorder="1" applyAlignment="1">
      <alignment horizontal="center"/>
    </xf>
    <xf numFmtId="0" fontId="153" fillId="0" borderId="79" xfId="0" applyFont="1" applyBorder="1" applyAlignment="1">
      <alignment horizontal="center"/>
    </xf>
    <xf numFmtId="0" fontId="190" fillId="0" borderId="10" xfId="0" applyFont="1" applyBorder="1" applyAlignment="1">
      <alignment horizontal="center" vertical="center"/>
    </xf>
    <xf numFmtId="0" fontId="190" fillId="0" borderId="25" xfId="0" applyFont="1" applyBorder="1" applyAlignment="1">
      <alignment horizontal="center" vertical="center"/>
    </xf>
    <xf numFmtId="0" fontId="190" fillId="0" borderId="0" xfId="0" applyFont="1" applyAlignment="1">
      <alignment horizontal="center" vertical="center"/>
    </xf>
    <xf numFmtId="0" fontId="190" fillId="0" borderId="55" xfId="0" applyFont="1" applyBorder="1" applyAlignment="1">
      <alignment horizontal="center" vertical="center"/>
    </xf>
    <xf numFmtId="0" fontId="98" fillId="0" borderId="46" xfId="0" applyFont="1" applyBorder="1" applyAlignment="1">
      <alignment horizontal="left" wrapText="1"/>
    </xf>
    <xf numFmtId="0" fontId="98" fillId="0" borderId="10" xfId="0" applyFont="1" applyBorder="1" applyAlignment="1">
      <alignment horizontal="left" wrapText="1"/>
    </xf>
    <xf numFmtId="0" fontId="0" fillId="0" borderId="10" xfId="0" applyBorder="1"/>
    <xf numFmtId="0" fontId="0" fillId="0" borderId="21" xfId="0" applyBorder="1"/>
    <xf numFmtId="0" fontId="98" fillId="0" borderId="20" xfId="0" applyFont="1" applyBorder="1" applyAlignment="1">
      <alignment horizontal="left" wrapText="1"/>
    </xf>
    <xf numFmtId="0" fontId="98" fillId="0" borderId="0" xfId="0" applyFont="1" applyAlignment="1">
      <alignment horizontal="left" wrapText="1"/>
    </xf>
    <xf numFmtId="0" fontId="0" fillId="0" borderId="0" xfId="0"/>
    <xf numFmtId="0" fontId="0" fillId="0" borderId="25" xfId="0" applyBorder="1"/>
    <xf numFmtId="0" fontId="56" fillId="0" borderId="0" xfId="0" applyFont="1" applyAlignment="1">
      <alignment horizontal="center" vertical="center"/>
    </xf>
    <xf numFmtId="0" fontId="156" fillId="0" borderId="50" xfId="0" applyFont="1" applyBorder="1" applyAlignment="1" applyProtection="1">
      <alignment horizontal="left" vertical="center"/>
      <protection locked="0"/>
    </xf>
    <xf numFmtId="0" fontId="156" fillId="0" borderId="49" xfId="0" applyFont="1" applyBorder="1" applyAlignment="1" applyProtection="1">
      <alignment horizontal="left" vertical="center"/>
      <protection locked="0"/>
    </xf>
    <xf numFmtId="0" fontId="24" fillId="0" borderId="46" xfId="0" applyFont="1" applyBorder="1" applyAlignment="1">
      <alignment horizontal="center" vertical="center"/>
    </xf>
    <xf numFmtId="0" fontId="24" fillId="0" borderId="10" xfId="0" applyFont="1" applyBorder="1" applyAlignment="1">
      <alignment horizontal="center" vertical="center"/>
    </xf>
    <xf numFmtId="0" fontId="24" fillId="0" borderId="21" xfId="0" applyFont="1" applyBorder="1" applyAlignment="1">
      <alignment horizontal="center" vertical="center"/>
    </xf>
    <xf numFmtId="0" fontId="24" fillId="0" borderId="51" xfId="0" applyFont="1" applyBorder="1" applyAlignment="1">
      <alignment horizontal="center" vertical="center"/>
    </xf>
    <xf numFmtId="0" fontId="23" fillId="0" borderId="28" xfId="0" applyFont="1" applyBorder="1" applyAlignment="1">
      <alignment horizontal="center" vertical="center"/>
    </xf>
    <xf numFmtId="0" fontId="23" fillId="0" borderId="79" xfId="0" applyFont="1" applyBorder="1" applyAlignment="1">
      <alignment horizontal="center" vertical="center"/>
    </xf>
    <xf numFmtId="0" fontId="23" fillId="0" borderId="64" xfId="0" applyFont="1" applyBorder="1" applyAlignment="1">
      <alignment horizontal="center" vertical="center"/>
    </xf>
    <xf numFmtId="0" fontId="23" fillId="0" borderId="22" xfId="0" applyFont="1" applyBorder="1" applyAlignment="1">
      <alignment horizontal="center" vertical="center"/>
    </xf>
    <xf numFmtId="0" fontId="49" fillId="0" borderId="0" xfId="0" applyFont="1" applyAlignment="1" applyProtection="1">
      <alignment horizontal="right" vertical="center"/>
      <protection locked="0"/>
    </xf>
    <xf numFmtId="0" fontId="198" fillId="0" borderId="0" xfId="0" applyFont="1" applyAlignment="1">
      <alignment vertical="center"/>
    </xf>
    <xf numFmtId="0" fontId="11" fillId="0" borderId="47" xfId="0" applyFont="1" applyBorder="1" applyAlignment="1" applyProtection="1">
      <alignment horizontal="center"/>
      <protection locked="0"/>
    </xf>
    <xf numFmtId="0" fontId="11" fillId="0" borderId="49" xfId="0" applyFont="1" applyBorder="1" applyAlignment="1" applyProtection="1">
      <alignment horizontal="center"/>
      <protection locked="0"/>
    </xf>
    <xf numFmtId="0" fontId="24" fillId="0" borderId="20" xfId="0" applyFont="1" applyBorder="1" applyAlignment="1">
      <alignment horizontal="center" vertical="center"/>
    </xf>
    <xf numFmtId="0" fontId="24" fillId="0" borderId="0" xfId="0" applyFont="1" applyAlignment="1">
      <alignment horizontal="center" vertical="center"/>
    </xf>
    <xf numFmtId="0" fontId="11" fillId="0" borderId="86" xfId="0" applyFont="1" applyBorder="1" applyAlignment="1">
      <alignment horizontal="center"/>
    </xf>
    <xf numFmtId="0" fontId="11" fillId="0" borderId="49" xfId="0" applyFont="1" applyBorder="1" applyAlignment="1">
      <alignment horizontal="center"/>
    </xf>
    <xf numFmtId="0" fontId="156" fillId="0" borderId="43" xfId="0" applyFont="1" applyBorder="1" applyAlignment="1" applyProtection="1">
      <alignment horizontal="center" vertical="center"/>
      <protection locked="0"/>
    </xf>
    <xf numFmtId="0" fontId="156" fillId="0" borderId="75" xfId="0" applyFont="1" applyBorder="1" applyAlignment="1" applyProtection="1">
      <alignment horizontal="center" vertical="center"/>
      <protection locked="0"/>
    </xf>
    <xf numFmtId="0" fontId="205" fillId="0" borderId="15" xfId="0" applyFont="1" applyBorder="1" applyAlignment="1">
      <alignment horizontal="center" vertical="center"/>
    </xf>
    <xf numFmtId="0" fontId="38" fillId="0" borderId="15" xfId="0" applyFont="1" applyBorder="1" applyAlignment="1">
      <alignment horizontal="center" vertical="center"/>
    </xf>
    <xf numFmtId="0" fontId="38" fillId="0" borderId="39" xfId="0" applyFont="1" applyBorder="1" applyAlignment="1">
      <alignment horizontal="center" vertical="center"/>
    </xf>
    <xf numFmtId="0" fontId="38" fillId="0" borderId="0" xfId="0" applyFont="1" applyAlignment="1">
      <alignment horizontal="center" vertical="center"/>
    </xf>
    <xf numFmtId="0" fontId="38" fillId="0" borderId="25" xfId="0" applyFont="1" applyBorder="1" applyAlignment="1">
      <alignment horizontal="center" vertical="center"/>
    </xf>
    <xf numFmtId="0" fontId="28" fillId="0" borderId="0" xfId="0" applyFont="1" applyAlignment="1">
      <alignment horizontal="center" vertical="center"/>
    </xf>
    <xf numFmtId="0" fontId="28" fillId="0" borderId="0" xfId="0" quotePrefix="1" applyFont="1" applyAlignment="1">
      <alignment horizontal="center" vertical="center"/>
    </xf>
    <xf numFmtId="0" fontId="28" fillId="0" borderId="25" xfId="0" quotePrefix="1" applyFont="1" applyBorder="1" applyAlignment="1">
      <alignment horizontal="center" vertical="center"/>
    </xf>
    <xf numFmtId="0" fontId="24" fillId="0" borderId="15" xfId="0" applyFont="1" applyBorder="1" applyAlignment="1">
      <alignment horizontal="center" vertical="center"/>
    </xf>
    <xf numFmtId="0" fontId="24" fillId="0" borderId="41" xfId="0" applyFont="1" applyBorder="1" applyAlignment="1">
      <alignment horizontal="center" vertical="center"/>
    </xf>
    <xf numFmtId="0" fontId="189" fillId="0" borderId="22" xfId="0" applyFont="1" applyBorder="1" applyAlignment="1">
      <alignment horizontal="center" vertical="center"/>
    </xf>
    <xf numFmtId="0" fontId="189" fillId="0" borderId="64" xfId="0" applyFont="1" applyBorder="1" applyAlignment="1">
      <alignment horizontal="center" vertical="center"/>
    </xf>
    <xf numFmtId="0" fontId="189" fillId="0" borderId="28" xfId="0" applyFont="1" applyBorder="1" applyAlignment="1">
      <alignment horizontal="center" vertical="center"/>
    </xf>
    <xf numFmtId="0" fontId="189" fillId="0" borderId="79" xfId="0" applyFont="1" applyBorder="1" applyAlignment="1">
      <alignment horizontal="center" vertical="center"/>
    </xf>
    <xf numFmtId="0" fontId="24" fillId="0" borderId="55" xfId="0" applyFont="1" applyBorder="1" applyAlignment="1">
      <alignment horizontal="center" vertical="center"/>
    </xf>
    <xf numFmtId="0" fontId="24" fillId="0" borderId="38" xfId="0" applyFont="1" applyBorder="1" applyAlignment="1">
      <alignment horizontal="center" vertical="center"/>
    </xf>
    <xf numFmtId="0" fontId="23" fillId="0" borderId="0" xfId="0" applyFont="1" applyAlignment="1" applyProtection="1">
      <alignment horizontal="center"/>
      <protection locked="0"/>
    </xf>
    <xf numFmtId="0" fontId="145" fillId="0" borderId="0" xfId="0" applyFont="1" applyAlignment="1">
      <alignment horizontal="center"/>
    </xf>
    <xf numFmtId="0" fontId="23" fillId="0" borderId="22" xfId="0" applyFont="1" applyBorder="1" applyAlignment="1" applyProtection="1">
      <alignment horizontal="center"/>
      <protection locked="0"/>
    </xf>
    <xf numFmtId="0" fontId="145" fillId="0" borderId="22" xfId="0" applyFont="1" applyBorder="1" applyAlignment="1">
      <alignment horizontal="center"/>
    </xf>
    <xf numFmtId="0" fontId="145" fillId="0" borderId="79" xfId="0" applyFont="1" applyBorder="1" applyAlignment="1">
      <alignment horizontal="center"/>
    </xf>
    <xf numFmtId="0" fontId="145" fillId="0" borderId="64" xfId="0" applyFont="1" applyBorder="1" applyAlignment="1">
      <alignment horizontal="center"/>
    </xf>
    <xf numFmtId="0" fontId="19" fillId="0" borderId="0" xfId="0" applyFont="1" applyAlignment="1">
      <alignment horizontal="center" vertical="center"/>
    </xf>
    <xf numFmtId="0" fontId="19" fillId="0" borderId="25" xfId="0" applyFont="1" applyBorder="1" applyAlignment="1">
      <alignment horizontal="center" vertical="center"/>
    </xf>
    <xf numFmtId="0" fontId="28" fillId="0" borderId="0" xfId="0" quotePrefix="1" applyFont="1" applyAlignment="1">
      <alignment horizontal="center" vertical="center" wrapText="1"/>
    </xf>
    <xf numFmtId="0" fontId="28" fillId="0" borderId="25" xfId="0" quotePrefix="1" applyFont="1" applyBorder="1" applyAlignment="1">
      <alignment horizontal="center" vertical="center" wrapText="1"/>
    </xf>
    <xf numFmtId="0" fontId="200" fillId="0" borderId="46" xfId="0" applyFont="1" applyBorder="1" applyAlignment="1">
      <alignment horizontal="center" vertical="center"/>
    </xf>
    <xf numFmtId="0" fontId="200" fillId="0" borderId="21" xfId="0" applyFont="1" applyBorder="1" applyAlignment="1">
      <alignment horizontal="center" vertical="center"/>
    </xf>
    <xf numFmtId="0" fontId="18" fillId="0" borderId="0" xfId="0" applyFont="1" applyAlignment="1">
      <alignment horizontal="center"/>
    </xf>
    <xf numFmtId="0" fontId="200" fillId="0" borderId="20" xfId="0" applyFont="1" applyBorder="1" applyAlignment="1">
      <alignment horizontal="center" vertical="center"/>
    </xf>
    <xf numFmtId="0" fontId="200" fillId="0" borderId="25" xfId="0" applyFont="1" applyBorder="1" applyAlignment="1">
      <alignment horizontal="center" vertical="center"/>
    </xf>
    <xf numFmtId="0" fontId="31" fillId="0" borderId="10" xfId="0" applyFont="1" applyBorder="1" applyAlignment="1">
      <alignment horizontal="left" wrapText="1"/>
    </xf>
    <xf numFmtId="0" fontId="31" fillId="0" borderId="0" xfId="0" applyFont="1" applyAlignment="1">
      <alignment horizontal="left" wrapText="1"/>
    </xf>
    <xf numFmtId="0" fontId="7" fillId="0" borderId="56" xfId="0" applyFont="1" applyBorder="1" applyAlignment="1" applyProtection="1">
      <alignment horizontal="center" vertical="center"/>
      <protection locked="0"/>
    </xf>
    <xf numFmtId="0" fontId="145" fillId="0" borderId="22" xfId="0" applyFont="1" applyBorder="1" applyAlignment="1">
      <alignment horizontal="center" vertical="center"/>
    </xf>
    <xf numFmtId="0" fontId="7" fillId="0" borderId="22" xfId="0" applyFont="1" applyBorder="1" applyAlignment="1" applyProtection="1">
      <alignment horizontal="center" vertical="center"/>
      <protection locked="0"/>
    </xf>
    <xf numFmtId="0" fontId="0" fillId="0" borderId="64" xfId="0" applyBorder="1" applyAlignment="1">
      <alignment horizontal="center" vertical="center"/>
    </xf>
    <xf numFmtId="0" fontId="0" fillId="0" borderId="22" xfId="0" applyBorder="1" applyAlignment="1">
      <alignment horizontal="center" vertical="center"/>
    </xf>
    <xf numFmtId="0" fontId="28" fillId="0" borderId="0" xfId="38" applyFont="1" applyAlignment="1">
      <alignment horizontal="center"/>
    </xf>
    <xf numFmtId="0" fontId="49" fillId="0" borderId="0" xfId="0" applyFont="1" applyAlignment="1" applyProtection="1">
      <alignment horizontal="left" vertical="center"/>
      <protection locked="0"/>
    </xf>
    <xf numFmtId="0" fontId="197" fillId="0" borderId="22" xfId="43" applyFont="1" applyBorder="1" applyAlignment="1">
      <alignment horizontal="center" vertical="center"/>
    </xf>
    <xf numFmtId="0" fontId="197" fillId="0" borderId="64" xfId="43" applyFont="1" applyBorder="1" applyAlignment="1">
      <alignment horizontal="center" vertical="center"/>
    </xf>
    <xf numFmtId="0" fontId="10" fillId="0" borderId="22" xfId="43" applyFont="1" applyBorder="1" applyAlignment="1">
      <alignment horizontal="center" vertical="center"/>
    </xf>
    <xf numFmtId="0" fontId="10" fillId="0" borderId="64" xfId="43" applyFont="1" applyBorder="1" applyAlignment="1">
      <alignment horizontal="center" vertical="center"/>
    </xf>
    <xf numFmtId="0" fontId="10" fillId="0" borderId="28" xfId="43" applyFont="1" applyBorder="1" applyAlignment="1">
      <alignment horizontal="center" vertical="center"/>
    </xf>
    <xf numFmtId="0" fontId="10" fillId="0" borderId="79" xfId="43" applyFont="1" applyBorder="1" applyAlignment="1">
      <alignment horizontal="center" vertical="center"/>
    </xf>
    <xf numFmtId="0" fontId="197" fillId="0" borderId="28" xfId="43" applyFont="1" applyBorder="1" applyAlignment="1">
      <alignment horizontal="center" vertical="center"/>
    </xf>
    <xf numFmtId="0" fontId="8" fillId="0" borderId="46" xfId="0" applyFont="1" applyBorder="1" applyAlignment="1" applyProtection="1">
      <alignment horizontal="center"/>
      <protection locked="0"/>
    </xf>
    <xf numFmtId="0" fontId="0" fillId="0" borderId="21" xfId="0" applyBorder="1" applyAlignment="1">
      <alignment horizontal="center"/>
    </xf>
    <xf numFmtId="0" fontId="8" fillId="0" borderId="70" xfId="0" applyFont="1" applyBorder="1" applyAlignment="1" applyProtection="1">
      <alignment horizontal="center"/>
      <protection locked="0"/>
    </xf>
    <xf numFmtId="0" fontId="156" fillId="0" borderId="43" xfId="38" applyFont="1" applyBorder="1" applyAlignment="1" applyProtection="1">
      <alignment horizontal="center" vertical="center"/>
      <protection locked="0"/>
    </xf>
    <xf numFmtId="0" fontId="157" fillId="0" borderId="43" xfId="38" applyFont="1" applyBorder="1" applyAlignment="1" applyProtection="1">
      <alignment horizontal="center" vertical="center"/>
      <protection locked="0"/>
    </xf>
    <xf numFmtId="0" fontId="157" fillId="0" borderId="83" xfId="38" applyFont="1" applyBorder="1" applyAlignment="1" applyProtection="1">
      <alignment horizontal="center" vertical="center"/>
      <protection locked="0"/>
    </xf>
    <xf numFmtId="0" fontId="156" fillId="0" borderId="47" xfId="43" applyFont="1" applyBorder="1" applyAlignment="1" applyProtection="1">
      <alignment vertical="center"/>
      <protection locked="0"/>
    </xf>
    <xf numFmtId="0" fontId="157" fillId="0" borderId="50" xfId="38" applyFont="1" applyBorder="1" applyAlignment="1" applyProtection="1">
      <alignment vertical="center"/>
      <protection locked="0"/>
    </xf>
    <xf numFmtId="0" fontId="157" fillId="0" borderId="49" xfId="38" applyFont="1" applyBorder="1" applyAlignment="1" applyProtection="1">
      <alignment vertical="center"/>
      <protection locked="0"/>
    </xf>
    <xf numFmtId="0" fontId="40" fillId="0" borderId="20" xfId="43" applyFont="1" applyBorder="1" applyAlignment="1">
      <alignment horizontal="center" vertical="center"/>
    </xf>
    <xf numFmtId="0" fontId="40" fillId="0" borderId="0" xfId="43" applyFont="1" applyAlignment="1">
      <alignment horizontal="center" vertical="center"/>
    </xf>
    <xf numFmtId="0" fontId="204" fillId="0" borderId="26" xfId="0" applyFont="1" applyBorder="1" applyAlignment="1">
      <alignment horizontal="center"/>
    </xf>
    <xf numFmtId="0" fontId="157" fillId="0" borderId="22" xfId="38" applyFont="1" applyBorder="1" applyAlignment="1" applyProtection="1">
      <alignment horizontal="center" vertical="center"/>
      <protection locked="0"/>
    </xf>
    <xf numFmtId="0" fontId="157" fillId="0" borderId="79" xfId="38" applyFont="1" applyBorder="1" applyAlignment="1" applyProtection="1">
      <alignment horizontal="center" vertical="center"/>
      <protection locked="0"/>
    </xf>
    <xf numFmtId="0" fontId="142" fillId="0" borderId="28" xfId="0" applyFont="1" applyBorder="1" applyAlignment="1" applyProtection="1">
      <alignment horizontal="center"/>
      <protection locked="0"/>
    </xf>
    <xf numFmtId="0" fontId="0" fillId="0" borderId="22" xfId="0" applyBorder="1" applyAlignment="1">
      <alignment horizontal="center"/>
    </xf>
    <xf numFmtId="0" fontId="0" fillId="0" borderId="64" xfId="0" applyBorder="1" applyAlignment="1">
      <alignment horizontal="center"/>
    </xf>
    <xf numFmtId="0" fontId="10" fillId="0" borderId="0" xfId="43" applyFont="1" applyAlignment="1">
      <alignment vertical="top"/>
    </xf>
    <xf numFmtId="0" fontId="8" fillId="0" borderId="0" xfId="38" applyFont="1" applyAlignment="1">
      <alignment vertical="top"/>
    </xf>
    <xf numFmtId="0" fontId="8" fillId="0" borderId="55" xfId="38" applyFont="1" applyBorder="1" applyAlignment="1">
      <alignment vertical="top"/>
    </xf>
    <xf numFmtId="0" fontId="106" fillId="0" borderId="0" xfId="43" applyFont="1" applyAlignment="1">
      <alignment horizontal="center" vertical="center"/>
    </xf>
    <xf numFmtId="0" fontId="106" fillId="0" borderId="10" xfId="43" applyFont="1" applyBorder="1" applyAlignment="1">
      <alignment horizontal="center" vertical="center"/>
    </xf>
    <xf numFmtId="0" fontId="106" fillId="0" borderId="21" xfId="43" applyFont="1" applyBorder="1" applyAlignment="1">
      <alignment horizontal="center" vertical="center"/>
    </xf>
    <xf numFmtId="0" fontId="106" fillId="0" borderId="51" xfId="43" applyFont="1" applyBorder="1" applyAlignment="1">
      <alignment horizontal="center" vertical="center"/>
    </xf>
    <xf numFmtId="0" fontId="201" fillId="0" borderId="46" xfId="43" applyFont="1" applyBorder="1" applyAlignment="1">
      <alignment horizontal="center" vertical="center"/>
    </xf>
    <xf numFmtId="0" fontId="201" fillId="0" borderId="10" xfId="43" applyFont="1" applyBorder="1" applyAlignment="1">
      <alignment horizontal="center" vertical="center"/>
    </xf>
    <xf numFmtId="0" fontId="201" fillId="0" borderId="21" xfId="43" applyFont="1" applyBorder="1" applyAlignment="1">
      <alignment horizontal="center" vertical="center"/>
    </xf>
    <xf numFmtId="0" fontId="183" fillId="0" borderId="20" xfId="43" quotePrefix="1" applyFont="1" applyBorder="1" applyProtection="1">
      <protection locked="0"/>
    </xf>
    <xf numFmtId="0" fontId="179" fillId="0" borderId="0" xfId="0" applyFont="1"/>
    <xf numFmtId="0" fontId="179" fillId="0" borderId="25" xfId="0" applyFont="1" applyBorder="1"/>
    <xf numFmtId="0" fontId="19" fillId="0" borderId="0" xfId="43" applyFont="1" applyAlignment="1">
      <alignment horizontal="center" vertical="top"/>
    </xf>
    <xf numFmtId="0" fontId="49" fillId="0" borderId="0" xfId="0" applyFont="1" applyAlignment="1" applyProtection="1">
      <alignment horizontal="left"/>
      <protection locked="0"/>
    </xf>
    <xf numFmtId="0" fontId="23" fillId="0" borderId="56" xfId="0" applyFont="1" applyBorder="1" applyAlignment="1" applyProtection="1">
      <alignment horizontal="center"/>
      <protection locked="0"/>
    </xf>
    <xf numFmtId="0" fontId="201" fillId="0" borderId="51" xfId="43" applyFont="1" applyBorder="1" applyAlignment="1">
      <alignment horizontal="center" vertical="center"/>
    </xf>
    <xf numFmtId="0" fontId="197" fillId="0" borderId="79" xfId="43" applyFont="1" applyBorder="1" applyAlignment="1">
      <alignment horizontal="center" vertical="center"/>
    </xf>
    <xf numFmtId="0" fontId="197" fillId="79" borderId="67" xfId="43" applyFont="1" applyFill="1" applyBorder="1" applyAlignment="1">
      <alignment horizontal="center" vertical="center"/>
    </xf>
    <xf numFmtId="0" fontId="197" fillId="79" borderId="12" xfId="43" applyFont="1" applyFill="1" applyBorder="1" applyAlignment="1">
      <alignment horizontal="center" vertical="center"/>
    </xf>
    <xf numFmtId="0" fontId="197" fillId="79" borderId="13" xfId="43" applyFont="1" applyFill="1" applyBorder="1" applyAlignment="1">
      <alignment horizontal="center" vertical="center"/>
    </xf>
    <xf numFmtId="0" fontId="197" fillId="79" borderId="24" xfId="43" applyFont="1" applyFill="1" applyBorder="1" applyAlignment="1">
      <alignment horizontal="center" vertical="center" wrapText="1"/>
    </xf>
    <xf numFmtId="0" fontId="197" fillId="79" borderId="74" xfId="43" applyFont="1" applyFill="1" applyBorder="1" applyAlignment="1">
      <alignment horizontal="center" vertical="center" wrapText="1"/>
    </xf>
    <xf numFmtId="0" fontId="197" fillId="79" borderId="42" xfId="43" applyFont="1" applyFill="1" applyBorder="1" applyAlignment="1">
      <alignment horizontal="center" vertical="center" wrapText="1"/>
    </xf>
    <xf numFmtId="0" fontId="197" fillId="79" borderId="23" xfId="38" applyFont="1" applyFill="1" applyBorder="1" applyAlignment="1">
      <alignment horizontal="center" vertical="center"/>
    </xf>
    <xf numFmtId="0" fontId="197" fillId="79" borderId="11" xfId="38" applyFont="1" applyFill="1" applyBorder="1" applyAlignment="1">
      <alignment horizontal="center" vertical="center"/>
    </xf>
    <xf numFmtId="0" fontId="197" fillId="79" borderId="18" xfId="38" applyFont="1" applyFill="1" applyBorder="1" applyAlignment="1">
      <alignment horizontal="center" vertical="center"/>
    </xf>
    <xf numFmtId="0" fontId="197" fillId="24" borderId="67" xfId="38" applyFont="1" applyFill="1" applyBorder="1" applyAlignment="1">
      <alignment horizontal="center" vertical="center"/>
    </xf>
    <xf numFmtId="0" fontId="197" fillId="24" borderId="12" xfId="38" applyFont="1" applyFill="1" applyBorder="1" applyAlignment="1">
      <alignment horizontal="center" vertical="center"/>
    </xf>
    <xf numFmtId="0" fontId="197" fillId="24" borderId="13" xfId="38" applyFont="1" applyFill="1" applyBorder="1" applyAlignment="1">
      <alignment horizontal="center" vertical="center"/>
    </xf>
    <xf numFmtId="0" fontId="197" fillId="24" borderId="46" xfId="38" applyFont="1" applyFill="1" applyBorder="1" applyAlignment="1">
      <alignment horizontal="center" vertical="center" wrapText="1"/>
    </xf>
    <xf numFmtId="0" fontId="197" fillId="24" borderId="20" xfId="38" applyFont="1" applyFill="1" applyBorder="1" applyAlignment="1">
      <alignment horizontal="center" vertical="center" wrapText="1"/>
    </xf>
    <xf numFmtId="0" fontId="197" fillId="24" borderId="28" xfId="38" applyFont="1" applyFill="1" applyBorder="1" applyAlignment="1">
      <alignment horizontal="center" vertical="center" wrapText="1"/>
    </xf>
    <xf numFmtId="0" fontId="197" fillId="24" borderId="23" xfId="38" applyFont="1" applyFill="1" applyBorder="1" applyAlignment="1">
      <alignment horizontal="center" vertical="center"/>
    </xf>
    <xf numFmtId="0" fontId="197" fillId="24" borderId="11" xfId="38" applyFont="1" applyFill="1" applyBorder="1" applyAlignment="1">
      <alignment horizontal="center" vertical="center"/>
    </xf>
    <xf numFmtId="0" fontId="197" fillId="24" borderId="18" xfId="38" applyFont="1" applyFill="1" applyBorder="1" applyAlignment="1">
      <alignment horizontal="center" vertical="center"/>
    </xf>
    <xf numFmtId="0" fontId="197" fillId="79" borderId="67" xfId="38" applyFont="1" applyFill="1" applyBorder="1" applyAlignment="1">
      <alignment horizontal="center" vertical="center"/>
    </xf>
    <xf numFmtId="0" fontId="197" fillId="79" borderId="12" xfId="38" applyFont="1" applyFill="1" applyBorder="1" applyAlignment="1">
      <alignment horizontal="center" vertical="center"/>
    </xf>
    <xf numFmtId="0" fontId="197" fillId="79" borderId="13" xfId="38" applyFont="1" applyFill="1" applyBorder="1" applyAlignment="1">
      <alignment horizontal="center" vertical="center"/>
    </xf>
    <xf numFmtId="0" fontId="197" fillId="79" borderId="46" xfId="38" applyFont="1" applyFill="1" applyBorder="1" applyAlignment="1">
      <alignment horizontal="center" vertical="center" wrapText="1"/>
    </xf>
    <xf numFmtId="0" fontId="197" fillId="79" borderId="20" xfId="38" applyFont="1" applyFill="1" applyBorder="1" applyAlignment="1">
      <alignment horizontal="center" vertical="center" wrapText="1"/>
    </xf>
    <xf numFmtId="0" fontId="197" fillId="79" borderId="28" xfId="38" applyFont="1" applyFill="1" applyBorder="1" applyAlignment="1">
      <alignment horizontal="center" vertical="center" wrapText="1"/>
    </xf>
    <xf numFmtId="0" fontId="197" fillId="79" borderId="36" xfId="38" applyFont="1" applyFill="1" applyBorder="1" applyAlignment="1">
      <alignment horizontal="center" vertical="center"/>
    </xf>
    <xf numFmtId="0" fontId="197" fillId="79" borderId="40" xfId="38" applyFont="1" applyFill="1" applyBorder="1" applyAlignment="1">
      <alignment horizontal="center" vertical="center" wrapText="1"/>
    </xf>
    <xf numFmtId="0" fontId="197" fillId="79" borderId="19" xfId="38" applyFont="1" applyFill="1" applyBorder="1" applyAlignment="1">
      <alignment horizontal="center" vertical="center"/>
    </xf>
    <xf numFmtId="0" fontId="156" fillId="0" borderId="53" xfId="0" applyFont="1" applyBorder="1" applyAlignment="1" applyProtection="1">
      <alignment horizontal="left" vertical="center"/>
      <protection locked="0"/>
    </xf>
    <xf numFmtId="0" fontId="56" fillId="0" borderId="46" xfId="0" applyFont="1" applyBorder="1" applyAlignment="1">
      <alignment horizontal="center" vertical="center"/>
    </xf>
    <xf numFmtId="0" fontId="56" fillId="0" borderId="10" xfId="0" applyFont="1" applyBorder="1" applyAlignment="1">
      <alignment horizontal="center" vertical="center"/>
    </xf>
    <xf numFmtId="0" fontId="56" fillId="0" borderId="20" xfId="0" applyFont="1" applyBorder="1" applyAlignment="1">
      <alignment horizontal="center" vertical="center"/>
    </xf>
    <xf numFmtId="0" fontId="156" fillId="0" borderId="90" xfId="0" applyFont="1" applyBorder="1" applyAlignment="1" applyProtection="1">
      <alignment horizontal="center" vertical="center"/>
      <protection locked="0"/>
    </xf>
    <xf numFmtId="0" fontId="214" fillId="0" borderId="0" xfId="0" quotePrefix="1" applyFont="1" applyAlignment="1" applyProtection="1">
      <alignment horizontal="center" vertical="center"/>
      <protection locked="0"/>
    </xf>
    <xf numFmtId="0" fontId="215" fillId="0" borderId="0" xfId="0" applyFont="1"/>
    <xf numFmtId="0" fontId="215" fillId="0" borderId="25" xfId="0" applyFont="1" applyBorder="1"/>
    <xf numFmtId="0" fontId="38" fillId="0" borderId="0" xfId="0" applyFont="1" applyAlignment="1" applyProtection="1">
      <alignment horizontal="center" vertical="center"/>
      <protection locked="0"/>
    </xf>
    <xf numFmtId="0" fontId="29" fillId="0" borderId="58" xfId="0" applyFont="1" applyBorder="1" applyAlignment="1" applyProtection="1">
      <alignment horizontal="center"/>
      <protection locked="0"/>
    </xf>
    <xf numFmtId="0" fontId="0" fillId="0" borderId="58" xfId="0" applyBorder="1"/>
    <xf numFmtId="0" fontId="0" fillId="0" borderId="162" xfId="0" applyBorder="1"/>
    <xf numFmtId="0" fontId="217" fillId="0" borderId="46" xfId="0" applyFont="1" applyBorder="1" applyAlignment="1">
      <alignment horizontal="center" vertical="center"/>
    </xf>
    <xf numFmtId="0" fontId="218" fillId="0" borderId="10" xfId="0" applyFont="1" applyBorder="1" applyAlignment="1">
      <alignment horizontal="center"/>
    </xf>
    <xf numFmtId="0" fontId="218" fillId="0" borderId="21" xfId="0" applyFont="1" applyBorder="1" applyAlignment="1">
      <alignment horizontal="center"/>
    </xf>
    <xf numFmtId="0" fontId="209" fillId="0" borderId="20" xfId="0" applyFont="1" applyBorder="1" applyAlignment="1">
      <alignment horizontal="center"/>
    </xf>
    <xf numFmtId="0" fontId="216" fillId="0" borderId="0" xfId="0" applyFont="1" applyAlignment="1">
      <alignment horizontal="center"/>
    </xf>
    <xf numFmtId="0" fontId="216" fillId="0" borderId="25" xfId="0" applyFont="1" applyBorder="1" applyAlignment="1">
      <alignment horizontal="center"/>
    </xf>
    <xf numFmtId="0" fontId="8" fillId="0" borderId="0" xfId="0" applyFont="1" applyAlignment="1">
      <alignment horizontal="center"/>
    </xf>
    <xf numFmtId="0" fontId="195" fillId="0" borderId="47" xfId="0" applyFont="1" applyBorder="1" applyAlignment="1">
      <alignment horizontal="center"/>
    </xf>
    <xf numFmtId="0" fontId="195" fillId="0" borderId="50" xfId="0" applyFont="1" applyBorder="1" applyAlignment="1">
      <alignment horizontal="center"/>
    </xf>
    <xf numFmtId="0" fontId="195" fillId="0" borderId="52" xfId="0" applyFont="1" applyBorder="1" applyAlignment="1">
      <alignment horizontal="center"/>
    </xf>
    <xf numFmtId="0" fontId="190" fillId="0" borderId="46" xfId="0" applyFont="1" applyBorder="1" applyAlignment="1">
      <alignment horizontal="center" vertical="center"/>
    </xf>
    <xf numFmtId="0" fontId="190" fillId="0" borderId="21" xfId="0" applyFont="1" applyBorder="1" applyAlignment="1">
      <alignment horizontal="center" vertical="center"/>
    </xf>
    <xf numFmtId="0" fontId="14" fillId="0" borderId="0" xfId="0" applyFont="1" applyAlignment="1">
      <alignment horizontal="left"/>
    </xf>
    <xf numFmtId="0" fontId="8" fillId="0" borderId="31" xfId="0" applyFont="1" applyBorder="1" applyAlignment="1" applyProtection="1">
      <alignment horizontal="center"/>
      <protection locked="0"/>
    </xf>
    <xf numFmtId="0" fontId="0" fillId="0" borderId="25" xfId="0" applyBorder="1" applyAlignment="1">
      <alignment horizontal="center"/>
    </xf>
    <xf numFmtId="0" fontId="8" fillId="0" borderId="10" xfId="0" applyFont="1" applyBorder="1" applyAlignment="1" applyProtection="1">
      <alignment horizontal="center"/>
      <protection locked="0"/>
    </xf>
    <xf numFmtId="0" fontId="30" fillId="0" borderId="10" xfId="0" applyFont="1" applyBorder="1" applyAlignment="1">
      <alignment horizontal="center" vertical="center"/>
    </xf>
    <xf numFmtId="0" fontId="30" fillId="0" borderId="21" xfId="0" applyFont="1" applyBorder="1" applyAlignment="1">
      <alignment horizontal="center" vertical="center"/>
    </xf>
    <xf numFmtId="0" fontId="30" fillId="0" borderId="46" xfId="0" applyFont="1" applyBorder="1" applyAlignment="1">
      <alignment horizontal="center" vertical="center"/>
    </xf>
    <xf numFmtId="0" fontId="24" fillId="0" borderId="25" xfId="0" applyFont="1" applyBorder="1" applyAlignment="1">
      <alignment horizontal="center" vertical="center"/>
    </xf>
    <xf numFmtId="0" fontId="23" fillId="0" borderId="91" xfId="0" applyFont="1" applyBorder="1" applyAlignment="1">
      <alignment horizontal="center" vertical="center"/>
    </xf>
    <xf numFmtId="0" fontId="24" fillId="0" borderId="92" xfId="0" applyFont="1" applyBorder="1" applyAlignment="1">
      <alignment horizontal="center" vertical="center"/>
    </xf>
    <xf numFmtId="0" fontId="190" fillId="0" borderId="28" xfId="0" applyFont="1" applyBorder="1" applyAlignment="1">
      <alignment horizontal="center" vertical="center"/>
    </xf>
    <xf numFmtId="0" fontId="190" fillId="0" borderId="22" xfId="0" applyFont="1" applyBorder="1" applyAlignment="1">
      <alignment horizontal="center" vertical="center"/>
    </xf>
    <xf numFmtId="0" fontId="190" fillId="0" borderId="64" xfId="0" applyFont="1" applyBorder="1" applyAlignment="1">
      <alignment horizontal="center" vertical="center"/>
    </xf>
    <xf numFmtId="0" fontId="189" fillId="0" borderId="47" xfId="0" applyFont="1" applyBorder="1" applyAlignment="1">
      <alignment horizontal="center" vertical="center"/>
    </xf>
    <xf numFmtId="0" fontId="189" fillId="0" borderId="52" xfId="0" applyFont="1" applyBorder="1" applyAlignment="1">
      <alignment horizontal="center" vertical="center"/>
    </xf>
    <xf numFmtId="0" fontId="189" fillId="0" borderId="50" xfId="0" applyFont="1" applyBorder="1" applyAlignment="1">
      <alignment horizontal="center" vertical="center"/>
    </xf>
    <xf numFmtId="0" fontId="7" fillId="0" borderId="34" xfId="0" applyFont="1" applyBorder="1" applyAlignment="1" applyProtection="1">
      <alignment horizontal="center"/>
      <protection locked="0"/>
    </xf>
    <xf numFmtId="0" fontId="7" fillId="0" borderId="22"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155" fillId="25" borderId="47" xfId="0" applyFont="1" applyFill="1" applyBorder="1" applyAlignment="1" applyProtection="1">
      <alignment horizontal="center" vertical="center"/>
      <protection locked="0"/>
    </xf>
    <xf numFmtId="0" fontId="155" fillId="25" borderId="52" xfId="0" applyFont="1" applyFill="1" applyBorder="1" applyAlignment="1" applyProtection="1">
      <alignment horizontal="center" vertical="center"/>
      <protection locked="0"/>
    </xf>
    <xf numFmtId="0" fontId="151" fillId="0" borderId="0" xfId="0" applyFont="1" applyAlignment="1">
      <alignment horizontal="center" vertical="center"/>
    </xf>
    <xf numFmtId="0" fontId="219" fillId="0" borderId="0" xfId="0" applyFont="1" applyAlignment="1">
      <alignment horizontal="center"/>
    </xf>
    <xf numFmtId="0" fontId="155" fillId="0" borderId="23" xfId="0" applyFont="1" applyBorder="1" applyAlignment="1" applyProtection="1">
      <alignment horizontal="center" vertical="center" wrapText="1"/>
      <protection locked="0"/>
    </xf>
    <xf numFmtId="0" fontId="155" fillId="0" borderId="11" xfId="0" applyFont="1" applyBorder="1" applyAlignment="1" applyProtection="1">
      <alignment horizontal="center" vertical="center" wrapText="1"/>
      <protection locked="0"/>
    </xf>
    <xf numFmtId="0" fontId="155" fillId="0" borderId="18" xfId="0" applyFont="1" applyBorder="1" applyAlignment="1" applyProtection="1">
      <alignment horizontal="center" vertical="center" wrapText="1"/>
      <protection locked="0"/>
    </xf>
    <xf numFmtId="0" fontId="155" fillId="0" borderId="10" xfId="0" applyFont="1" applyBorder="1" applyAlignment="1" applyProtection="1">
      <alignment horizontal="center" vertical="center"/>
      <protection locked="0"/>
    </xf>
    <xf numFmtId="0" fontId="155" fillId="0" borderId="21" xfId="0" applyFont="1" applyBorder="1" applyAlignment="1" applyProtection="1">
      <alignment horizontal="center" vertical="center"/>
      <protection locked="0"/>
    </xf>
    <xf numFmtId="0" fontId="155" fillId="0" borderId="0" xfId="0" applyFont="1" applyAlignment="1" applyProtection="1">
      <alignment horizontal="center" vertical="center"/>
      <protection locked="0"/>
    </xf>
    <xf numFmtId="0" fontId="155" fillId="0" borderId="25" xfId="0" applyFont="1" applyBorder="1" applyAlignment="1" applyProtection="1">
      <alignment horizontal="center" vertical="center"/>
      <protection locked="0"/>
    </xf>
    <xf numFmtId="0" fontId="155" fillId="0" borderId="22" xfId="0" applyFont="1" applyBorder="1" applyAlignment="1" applyProtection="1">
      <alignment horizontal="center" vertical="center"/>
      <protection locked="0"/>
    </xf>
    <xf numFmtId="0" fontId="155" fillId="0" borderId="64" xfId="0" applyFont="1" applyBorder="1" applyAlignment="1" applyProtection="1">
      <alignment horizontal="center" vertical="center"/>
      <protection locked="0"/>
    </xf>
    <xf numFmtId="0" fontId="13" fillId="25" borderId="86" xfId="0" applyFont="1" applyFill="1" applyBorder="1" applyAlignment="1" applyProtection="1">
      <alignment horizontal="center" vertical="center"/>
      <protection locked="0"/>
    </xf>
    <xf numFmtId="0" fontId="13" fillId="25" borderId="50" xfId="0" applyFont="1" applyFill="1" applyBorder="1" applyAlignment="1" applyProtection="1">
      <alignment horizontal="center" vertical="center"/>
      <protection locked="0"/>
    </xf>
    <xf numFmtId="0" fontId="13" fillId="25" borderId="49" xfId="0" applyFont="1" applyFill="1" applyBorder="1" applyAlignment="1" applyProtection="1">
      <alignment horizontal="center" vertical="center"/>
      <protection locked="0"/>
    </xf>
    <xf numFmtId="0" fontId="13" fillId="0" borderId="67"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57" fillId="0" borderId="49" xfId="0" applyFont="1" applyBorder="1" applyAlignment="1" applyProtection="1">
      <alignment vertical="center"/>
      <protection locked="0"/>
    </xf>
    <xf numFmtId="0" fontId="13" fillId="0" borderId="10"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64"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39" fillId="0" borderId="0" xfId="0" applyFont="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0" fillId="0" borderId="0" xfId="0" applyAlignment="1">
      <alignment horizontal="center"/>
    </xf>
    <xf numFmtId="0" fontId="220" fillId="0" borderId="14" xfId="0" applyFont="1" applyBorder="1" applyAlignment="1" applyProtection="1">
      <alignment horizontal="center" wrapText="1"/>
      <protection locked="0"/>
    </xf>
    <xf numFmtId="0" fontId="0" fillId="0" borderId="14" xfId="0" applyBorder="1" applyAlignment="1">
      <alignment horizontal="center"/>
    </xf>
    <xf numFmtId="0" fontId="28" fillId="0" borderId="0" xfId="43" applyFont="1" applyAlignment="1">
      <alignment horizontal="center"/>
    </xf>
    <xf numFmtId="0" fontId="6" fillId="0" borderId="0" xfId="43" applyFont="1" applyAlignment="1" applyProtection="1">
      <alignment horizontal="left" vertical="center"/>
      <protection locked="0"/>
    </xf>
    <xf numFmtId="0" fontId="4" fillId="0" borderId="0" xfId="39" applyAlignment="1" applyProtection="1">
      <alignment vertical="center"/>
      <protection locked="0"/>
    </xf>
    <xf numFmtId="0" fontId="13" fillId="0" borderId="47" xfId="43" applyFont="1" applyBorder="1" applyAlignment="1" applyProtection="1">
      <alignment horizontal="left" vertical="center"/>
      <protection locked="0"/>
    </xf>
    <xf numFmtId="0" fontId="14" fillId="0" borderId="50" xfId="39" applyFont="1" applyBorder="1" applyAlignment="1" applyProtection="1">
      <alignment vertical="center"/>
      <protection locked="0"/>
    </xf>
    <xf numFmtId="0" fontId="14" fillId="0" borderId="49" xfId="39" applyFont="1" applyBorder="1" applyAlignment="1" applyProtection="1">
      <alignment vertical="center"/>
      <protection locked="0"/>
    </xf>
    <xf numFmtId="0" fontId="58" fillId="0" borderId="0" xfId="39" applyFont="1" applyAlignment="1">
      <alignment horizontal="center"/>
    </xf>
    <xf numFmtId="0" fontId="59" fillId="0" borderId="0" xfId="39" applyFont="1" applyAlignment="1">
      <alignment horizontal="center"/>
    </xf>
    <xf numFmtId="0" fontId="30" fillId="0" borderId="46" xfId="39" applyFont="1" applyBorder="1" applyAlignment="1">
      <alignment horizontal="center"/>
    </xf>
    <xf numFmtId="0" fontId="30" fillId="0" borderId="51" xfId="39" applyFont="1" applyBorder="1" applyAlignment="1">
      <alignment horizontal="center"/>
    </xf>
    <xf numFmtId="0" fontId="57" fillId="0" borderId="25" xfId="39" applyFont="1" applyBorder="1" applyAlignment="1">
      <alignment horizontal="center" vertical="center"/>
    </xf>
    <xf numFmtId="0" fontId="60" fillId="0" borderId="25" xfId="39" applyFont="1" applyBorder="1" applyAlignment="1">
      <alignment horizontal="center" vertical="center"/>
    </xf>
    <xf numFmtId="0" fontId="30" fillId="0" borderId="21" xfId="39" applyFont="1" applyBorder="1" applyAlignment="1">
      <alignment horizontal="center"/>
    </xf>
    <xf numFmtId="0" fontId="14" fillId="0" borderId="47" xfId="43" applyFont="1" applyBorder="1" applyAlignment="1" applyProtection="1">
      <alignment horizontal="left" vertical="center"/>
      <protection locked="0"/>
    </xf>
    <xf numFmtId="0" fontId="14" fillId="0" borderId="50" xfId="39" applyFont="1" applyBorder="1" applyAlignment="1">
      <alignment vertical="center"/>
    </xf>
    <xf numFmtId="0" fontId="14" fillId="0" borderId="49" xfId="39" applyFont="1" applyBorder="1" applyAlignment="1">
      <alignment vertical="center"/>
    </xf>
    <xf numFmtId="0" fontId="23" fillId="0" borderId="0" xfId="39" applyFont="1" applyAlignment="1">
      <alignment horizontal="left" vertical="center"/>
    </xf>
    <xf numFmtId="0" fontId="62" fillId="0" borderId="0" xfId="39" applyFont="1" applyAlignment="1">
      <alignment vertical="center"/>
    </xf>
    <xf numFmtId="0" fontId="62" fillId="0" borderId="55" xfId="39" applyFont="1" applyBorder="1" applyAlignment="1">
      <alignment vertical="center"/>
    </xf>
    <xf numFmtId="0" fontId="69" fillId="0" borderId="0" xfId="43" applyFont="1" applyAlignment="1">
      <alignment horizontal="left" vertical="center" wrapText="1"/>
    </xf>
    <xf numFmtId="0" fontId="70" fillId="0" borderId="0" xfId="39" applyFont="1" applyAlignment="1">
      <alignment vertical="center" wrapText="1"/>
    </xf>
    <xf numFmtId="0" fontId="30" fillId="0" borderId="20" xfId="43" applyFont="1" applyBorder="1" applyAlignment="1">
      <alignment horizontal="center" vertical="center"/>
    </xf>
    <xf numFmtId="0" fontId="30" fillId="0" borderId="0" xfId="43" applyFont="1" applyAlignment="1">
      <alignment horizontal="center" vertical="center"/>
    </xf>
    <xf numFmtId="0" fontId="30" fillId="0" borderId="55" xfId="43" applyFont="1" applyBorder="1" applyAlignment="1">
      <alignment horizontal="center" vertical="center"/>
    </xf>
    <xf numFmtId="0" fontId="7" fillId="0" borderId="28" xfId="43" applyFont="1" applyBorder="1" applyAlignment="1">
      <alignment horizontal="center" vertical="center"/>
    </xf>
    <xf numFmtId="0" fontId="7" fillId="0" borderId="22" xfId="43" applyFont="1" applyBorder="1" applyAlignment="1">
      <alignment horizontal="center" vertical="center"/>
    </xf>
    <xf numFmtId="0" fontId="7" fillId="0" borderId="79" xfId="43" applyFont="1" applyBorder="1" applyAlignment="1">
      <alignment horizontal="center" vertical="center"/>
    </xf>
    <xf numFmtId="0" fontId="30" fillId="0" borderId="25" xfId="43" applyFont="1" applyBorder="1" applyAlignment="1">
      <alignment horizontal="center" vertical="center"/>
    </xf>
    <xf numFmtId="0" fontId="23" fillId="24" borderId="12" xfId="39" applyFont="1" applyFill="1" applyBorder="1" applyAlignment="1">
      <alignment horizontal="left" vertical="center" textRotation="90" wrapText="1"/>
    </xf>
    <xf numFmtId="0" fontId="35" fillId="0" borderId="12" xfId="0" applyFont="1" applyBorder="1" applyAlignment="1">
      <alignment horizontal="left" vertical="center" textRotation="90" wrapText="1"/>
    </xf>
    <xf numFmtId="0" fontId="35" fillId="0" borderId="13" xfId="0" applyFont="1" applyBorder="1" applyAlignment="1">
      <alignment horizontal="left" vertical="center" textRotation="90" wrapText="1"/>
    </xf>
    <xf numFmtId="0" fontId="23" fillId="24" borderId="12" xfId="39" applyFont="1" applyFill="1" applyBorder="1" applyAlignment="1">
      <alignment horizontal="left" vertical="center" textRotation="89" wrapText="1"/>
    </xf>
    <xf numFmtId="0" fontId="35" fillId="0" borderId="12" xfId="0" applyFont="1" applyBorder="1" applyAlignment="1">
      <alignment horizontal="left" vertical="center" textRotation="89" wrapText="1"/>
    </xf>
    <xf numFmtId="0" fontId="35" fillId="0" borderId="36" xfId="0" applyFont="1" applyBorder="1" applyAlignment="1">
      <alignment horizontal="left" vertical="center" textRotation="89" wrapText="1"/>
    </xf>
    <xf numFmtId="0" fontId="102" fillId="24" borderId="11" xfId="39" applyFont="1" applyFill="1" applyBorder="1" applyAlignment="1">
      <alignment horizontal="left" vertical="center" wrapText="1"/>
    </xf>
    <xf numFmtId="0" fontId="101" fillId="24" borderId="11" xfId="39" applyFont="1" applyFill="1" applyBorder="1" applyAlignment="1">
      <alignment horizontal="left" vertical="center" wrapText="1"/>
    </xf>
    <xf numFmtId="0" fontId="64" fillId="0" borderId="0" xfId="0" applyFont="1" applyAlignment="1" applyProtection="1">
      <alignment horizontal="left" vertical="center"/>
      <protection locked="0"/>
    </xf>
    <xf numFmtId="0" fontId="6" fillId="0" borderId="64" xfId="43" applyFont="1" applyBorder="1" applyAlignment="1" applyProtection="1">
      <alignment horizontal="left" vertical="center"/>
      <protection locked="0"/>
    </xf>
    <xf numFmtId="0" fontId="4" fillId="0" borderId="18" xfId="39" applyBorder="1" applyAlignment="1">
      <alignment vertical="center"/>
    </xf>
    <xf numFmtId="0" fontId="4" fillId="0" borderId="42" xfId="39" applyBorder="1" applyAlignment="1">
      <alignment vertical="center"/>
    </xf>
    <xf numFmtId="0" fontId="67" fillId="0" borderId="0" xfId="39" applyFont="1"/>
    <xf numFmtId="0" fontId="28" fillId="0" borderId="0" xfId="43" applyFont="1" applyAlignment="1">
      <alignment horizontal="center" vertical="top"/>
    </xf>
    <xf numFmtId="0" fontId="67" fillId="0" borderId="0" xfId="39" applyFont="1" applyAlignment="1">
      <alignment horizontal="center"/>
    </xf>
    <xf numFmtId="0" fontId="19" fillId="0" borderId="0" xfId="43" applyFont="1" applyAlignment="1">
      <alignment horizontal="center"/>
    </xf>
    <xf numFmtId="0" fontId="65" fillId="0" borderId="0" xfId="39" applyFont="1"/>
    <xf numFmtId="0" fontId="28" fillId="0" borderId="0" xfId="43" applyFont="1" applyAlignment="1">
      <alignment horizontal="center" vertical="center"/>
    </xf>
    <xf numFmtId="0" fontId="28" fillId="0" borderId="25" xfId="43" applyFont="1" applyBorder="1" applyAlignment="1">
      <alignment horizontal="center" vertical="center"/>
    </xf>
    <xf numFmtId="0" fontId="18" fillId="0" borderId="0" xfId="43" applyFont="1" applyAlignment="1">
      <alignment horizontal="center" vertical="center"/>
    </xf>
    <xf numFmtId="0" fontId="18" fillId="0" borderId="25" xfId="43" applyFont="1" applyBorder="1" applyAlignment="1">
      <alignment horizontal="center" vertical="center"/>
    </xf>
    <xf numFmtId="0" fontId="22" fillId="0" borderId="22" xfId="39" applyFont="1" applyBorder="1" applyAlignment="1" applyProtection="1">
      <alignment horizontal="center"/>
      <protection locked="0"/>
    </xf>
    <xf numFmtId="0" fontId="22" fillId="0" borderId="79" xfId="39" applyFont="1" applyBorder="1" applyAlignment="1" applyProtection="1">
      <alignment horizontal="center"/>
      <protection locked="0"/>
    </xf>
    <xf numFmtId="0" fontId="22" fillId="0" borderId="50" xfId="39" applyFont="1" applyBorder="1" applyAlignment="1">
      <alignment horizontal="left" vertical="center"/>
    </xf>
    <xf numFmtId="0" fontId="22" fillId="0" borderId="22" xfId="39" applyFont="1" applyBorder="1" applyAlignment="1">
      <alignment horizontal="left" vertical="center"/>
    </xf>
    <xf numFmtId="0" fontId="22" fillId="0" borderId="49" xfId="39" applyFont="1" applyBorder="1" applyAlignment="1">
      <alignment horizontal="left" vertical="center"/>
    </xf>
    <xf numFmtId="0" fontId="10" fillId="0" borderId="20" xfId="39" applyFont="1" applyBorder="1" applyAlignment="1" applyProtection="1">
      <alignment horizontal="center" vertical="center"/>
      <protection locked="0"/>
    </xf>
    <xf numFmtId="0" fontId="10" fillId="0" borderId="18" xfId="39" applyFont="1" applyBorder="1" applyAlignment="1" applyProtection="1">
      <alignment horizontal="center" vertical="center"/>
      <protection locked="0"/>
    </xf>
    <xf numFmtId="0" fontId="10" fillId="0" borderId="11" xfId="39" applyFont="1" applyBorder="1" applyAlignment="1" applyProtection="1">
      <alignment horizontal="center" vertical="center"/>
      <protection locked="0"/>
    </xf>
    <xf numFmtId="0" fontId="6" fillId="0" borderId="0" xfId="39" applyFont="1" applyAlignment="1" applyProtection="1">
      <alignment vertical="center"/>
      <protection locked="0"/>
    </xf>
    <xf numFmtId="0" fontId="8" fillId="0" borderId="0" xfId="39" applyFont="1" applyAlignment="1" applyProtection="1">
      <alignment vertical="center"/>
      <protection locked="0"/>
    </xf>
    <xf numFmtId="0" fontId="12" fillId="0" borderId="23" xfId="39" applyFont="1" applyBorder="1" applyAlignment="1" applyProtection="1">
      <alignment horizontal="left" vertical="center"/>
      <protection locked="0"/>
    </xf>
    <xf numFmtId="0" fontId="12" fillId="0" borderId="18" xfId="39" applyFont="1" applyBorder="1" applyAlignment="1" applyProtection="1">
      <alignment horizontal="left" vertical="center"/>
      <protection locked="0"/>
    </xf>
    <xf numFmtId="0" fontId="29" fillId="0" borderId="67" xfId="43" applyFont="1" applyBorder="1" applyAlignment="1">
      <alignment horizontal="center" vertical="top"/>
    </xf>
    <xf numFmtId="0" fontId="29" fillId="0" borderId="12" xfId="43" applyFont="1" applyBorder="1" applyAlignment="1">
      <alignment horizontal="center" vertical="top"/>
    </xf>
    <xf numFmtId="0" fontId="29" fillId="0" borderId="14" xfId="43" applyFont="1" applyBorder="1" applyAlignment="1">
      <alignment horizontal="center" vertical="top"/>
    </xf>
    <xf numFmtId="0" fontId="29" fillId="0" borderId="56" xfId="43" applyFont="1" applyBorder="1" applyAlignment="1">
      <alignment horizontal="center" vertical="top"/>
    </xf>
    <xf numFmtId="0" fontId="10" fillId="0" borderId="47" xfId="39" applyFont="1" applyBorder="1" applyAlignment="1">
      <alignment vertical="top" wrapText="1"/>
    </xf>
    <xf numFmtId="0" fontId="7" fillId="0" borderId="50" xfId="0" applyFont="1" applyBorder="1"/>
    <xf numFmtId="0" fontId="7" fillId="0" borderId="49" xfId="0" applyFont="1" applyBorder="1"/>
    <xf numFmtId="0" fontId="29" fillId="0" borderId="13" xfId="43" applyFont="1" applyBorder="1" applyAlignment="1">
      <alignment horizontal="center" vertical="top"/>
    </xf>
    <xf numFmtId="0" fontId="10" fillId="0" borderId="50" xfId="39" applyFont="1" applyBorder="1" applyAlignment="1">
      <alignment vertical="top" wrapText="1"/>
    </xf>
    <xf numFmtId="0" fontId="10" fillId="0" borderId="49" xfId="39" applyFont="1" applyBorder="1" applyAlignment="1">
      <alignment vertical="top" wrapText="1"/>
    </xf>
    <xf numFmtId="0" fontId="10" fillId="0" borderId="47" xfId="39" applyFont="1" applyBorder="1" applyAlignment="1" applyProtection="1">
      <alignment horizontal="left" vertical="center"/>
      <protection locked="0"/>
    </xf>
    <xf numFmtId="0" fontId="12" fillId="0" borderId="50" xfId="39" applyFont="1" applyBorder="1" applyProtection="1">
      <protection locked="0"/>
    </xf>
    <xf numFmtId="0" fontId="12" fillId="0" borderId="49" xfId="39" applyFont="1" applyBorder="1" applyProtection="1">
      <protection locked="0"/>
    </xf>
    <xf numFmtId="0" fontId="10" fillId="0" borderId="28" xfId="39" applyFont="1" applyBorder="1" applyAlignment="1" applyProtection="1">
      <alignment horizontal="left" vertical="center"/>
      <protection locked="0"/>
    </xf>
    <xf numFmtId="0" fontId="12" fillId="0" borderId="22" xfId="39" applyFont="1" applyBorder="1" applyProtection="1">
      <protection locked="0"/>
    </xf>
    <xf numFmtId="0" fontId="12" fillId="0" borderId="79" xfId="39" applyFont="1" applyBorder="1" applyProtection="1">
      <protection locked="0"/>
    </xf>
    <xf numFmtId="0" fontId="10" fillId="0" borderId="28" xfId="39" applyFont="1" applyBorder="1" applyAlignment="1">
      <alignment vertical="top" wrapText="1"/>
    </xf>
    <xf numFmtId="0" fontId="10" fillId="0" borderId="22" xfId="39" applyFont="1" applyBorder="1" applyAlignment="1">
      <alignment vertical="top" wrapText="1"/>
    </xf>
    <xf numFmtId="0" fontId="10" fillId="0" borderId="47" xfId="43" applyFont="1" applyBorder="1" applyAlignment="1" applyProtection="1">
      <alignment vertical="center"/>
      <protection locked="0"/>
    </xf>
    <xf numFmtId="0" fontId="12" fillId="0" borderId="47" xfId="39" applyFont="1" applyBorder="1" applyAlignment="1" applyProtection="1">
      <alignment horizontal="center"/>
      <protection locked="0"/>
    </xf>
    <xf numFmtId="0" fontId="12" fillId="0" borderId="50" xfId="39" applyFont="1" applyBorder="1" applyAlignment="1" applyProtection="1">
      <alignment horizontal="center"/>
      <protection locked="0"/>
    </xf>
    <xf numFmtId="0" fontId="12" fillId="0" borderId="49" xfId="39" applyFont="1" applyBorder="1" applyAlignment="1" applyProtection="1">
      <alignment horizontal="center"/>
      <protection locked="0"/>
    </xf>
    <xf numFmtId="0" fontId="10" fillId="0" borderId="47" xfId="39" applyFont="1" applyBorder="1" applyAlignment="1" applyProtection="1">
      <alignment vertical="center"/>
      <protection locked="0"/>
    </xf>
    <xf numFmtId="0" fontId="10" fillId="0" borderId="28" xfId="39" applyFont="1" applyBorder="1" applyAlignment="1" applyProtection="1">
      <alignment vertical="center"/>
      <protection locked="0"/>
    </xf>
    <xf numFmtId="0" fontId="10" fillId="0" borderId="47" xfId="43" applyFont="1" applyBorder="1" applyAlignment="1" applyProtection="1">
      <alignment horizontal="left" vertical="center"/>
      <protection locked="0"/>
    </xf>
    <xf numFmtId="0" fontId="12" fillId="0" borderId="50" xfId="39" applyFont="1" applyBorder="1" applyAlignment="1" applyProtection="1">
      <alignment horizontal="left"/>
      <protection locked="0"/>
    </xf>
    <xf numFmtId="0" fontId="12" fillId="0" borderId="49" xfId="39" applyFont="1" applyBorder="1" applyAlignment="1" applyProtection="1">
      <alignment horizontal="left"/>
      <protection locked="0"/>
    </xf>
    <xf numFmtId="0" fontId="12" fillId="0" borderId="47" xfId="43" applyFont="1" applyBorder="1" applyAlignment="1" applyProtection="1">
      <alignment wrapText="1"/>
      <protection locked="0"/>
    </xf>
    <xf numFmtId="0" fontId="12" fillId="0" borderId="50" xfId="39" applyFont="1" applyBorder="1" applyAlignment="1" applyProtection="1">
      <alignment wrapText="1"/>
      <protection locked="0"/>
    </xf>
    <xf numFmtId="0" fontId="12" fillId="0" borderId="49" xfId="39" applyFont="1" applyBorder="1" applyAlignment="1" applyProtection="1">
      <alignment wrapText="1"/>
      <protection locked="0"/>
    </xf>
    <xf numFmtId="0" fontId="10" fillId="0" borderId="47" xfId="39" applyFont="1" applyBorder="1" applyAlignment="1" applyProtection="1">
      <alignment wrapText="1"/>
      <protection locked="0"/>
    </xf>
    <xf numFmtId="0" fontId="10" fillId="0" borderId="28" xfId="39" applyFont="1" applyBorder="1" applyAlignment="1" applyProtection="1">
      <alignment wrapText="1"/>
      <protection locked="0"/>
    </xf>
    <xf numFmtId="0" fontId="12" fillId="0" borderId="22" xfId="39" applyFont="1" applyBorder="1" applyAlignment="1" applyProtection="1">
      <alignment wrapText="1"/>
      <protection locked="0"/>
    </xf>
    <xf numFmtId="0" fontId="12" fillId="0" borderId="79" xfId="39" applyFont="1" applyBorder="1" applyAlignment="1" applyProtection="1">
      <alignment wrapText="1"/>
      <protection locked="0"/>
    </xf>
    <xf numFmtId="0" fontId="10" fillId="0" borderId="47" xfId="43" applyFont="1" applyBorder="1" applyAlignment="1" applyProtection="1">
      <alignment wrapText="1"/>
      <protection locked="0"/>
    </xf>
    <xf numFmtId="0" fontId="10" fillId="0" borderId="50" xfId="39" applyFont="1" applyBorder="1" applyAlignment="1" applyProtection="1">
      <alignment horizontal="left" vertical="center"/>
      <protection locked="0"/>
    </xf>
    <xf numFmtId="0" fontId="10" fillId="0" borderId="49" xfId="39" applyFont="1" applyBorder="1" applyAlignment="1" applyProtection="1">
      <alignment horizontal="left" vertical="center"/>
      <protection locked="0"/>
    </xf>
    <xf numFmtId="0" fontId="29" fillId="0" borderId="36" xfId="43" applyFont="1" applyBorder="1" applyAlignment="1">
      <alignment horizontal="center" vertical="top"/>
    </xf>
    <xf numFmtId="0" fontId="10" fillId="0" borderId="40" xfId="39" applyFont="1" applyBorder="1" applyAlignment="1" applyProtection="1">
      <alignment wrapText="1"/>
      <protection locked="0"/>
    </xf>
    <xf numFmtId="0" fontId="12" fillId="0" borderId="65" xfId="39" applyFont="1" applyBorder="1" applyAlignment="1" applyProtection="1">
      <alignment wrapText="1"/>
      <protection locked="0"/>
    </xf>
    <xf numFmtId="0" fontId="12" fillId="0" borderId="66" xfId="39" applyFont="1" applyBorder="1" applyAlignment="1" applyProtection="1">
      <alignment wrapText="1"/>
      <protection locked="0"/>
    </xf>
    <xf numFmtId="0" fontId="10" fillId="0" borderId="47" xfId="39" applyFont="1" applyBorder="1" applyAlignment="1" applyProtection="1">
      <alignment horizontal="center" wrapText="1"/>
      <protection locked="0"/>
    </xf>
    <xf numFmtId="0" fontId="10" fillId="0" borderId="50" xfId="39" applyFont="1" applyBorder="1" applyAlignment="1" applyProtection="1">
      <alignment horizontal="center" wrapText="1"/>
      <protection locked="0"/>
    </xf>
    <xf numFmtId="0" fontId="10" fillId="0" borderId="49" xfId="39" applyFont="1" applyBorder="1" applyAlignment="1" applyProtection="1">
      <alignment horizontal="center" wrapText="1"/>
      <protection locked="0"/>
    </xf>
    <xf numFmtId="0" fontId="22" fillId="0" borderId="43" xfId="39" applyFont="1" applyBorder="1" applyAlignment="1" applyProtection="1">
      <alignment horizontal="center"/>
      <protection locked="0"/>
    </xf>
    <xf numFmtId="0" fontId="22" fillId="0" borderId="83" xfId="39" applyFont="1" applyBorder="1" applyAlignment="1" applyProtection="1">
      <alignment horizontal="center"/>
      <protection locked="0"/>
    </xf>
    <xf numFmtId="0" fontId="22" fillId="0" borderId="22" xfId="39" applyFont="1" applyBorder="1" applyAlignment="1" applyProtection="1">
      <alignment horizontal="center" vertical="center"/>
      <protection locked="0"/>
    </xf>
    <xf numFmtId="0" fontId="22" fillId="0" borderId="50" xfId="39" applyFont="1" applyBorder="1" applyAlignment="1" applyProtection="1">
      <alignment horizontal="center" vertical="center"/>
      <protection locked="0"/>
    </xf>
    <xf numFmtId="0" fontId="22" fillId="0" borderId="49" xfId="39" applyFont="1" applyBorder="1" applyAlignment="1" applyProtection="1">
      <alignment horizontal="center" vertical="center"/>
      <protection locked="0"/>
    </xf>
    <xf numFmtId="0" fontId="23" fillId="0" borderId="26" xfId="43" applyFont="1" applyBorder="1" applyAlignment="1" applyProtection="1">
      <alignment horizontal="left" vertical="center"/>
      <protection locked="0"/>
    </xf>
    <xf numFmtId="0" fontId="22" fillId="0" borderId="26" xfId="39" applyFont="1" applyBorder="1" applyAlignment="1" applyProtection="1">
      <alignment vertical="center"/>
      <protection locked="0"/>
    </xf>
    <xf numFmtId="0" fontId="22" fillId="0" borderId="23" xfId="39" applyFont="1" applyBorder="1" applyAlignment="1" applyProtection="1">
      <alignment vertical="center"/>
      <protection locked="0"/>
    </xf>
    <xf numFmtId="0" fontId="22" fillId="0" borderId="18" xfId="39" applyFont="1" applyBorder="1" applyAlignment="1" applyProtection="1">
      <alignment vertical="center"/>
      <protection locked="0"/>
    </xf>
    <xf numFmtId="0" fontId="22" fillId="0" borderId="11" xfId="39" applyFont="1" applyBorder="1" applyAlignment="1" applyProtection="1">
      <alignment vertical="center"/>
      <protection locked="0"/>
    </xf>
    <xf numFmtId="0" fontId="22" fillId="0" borderId="45" xfId="39" applyFont="1" applyBorder="1" applyAlignment="1" applyProtection="1">
      <alignment vertical="center"/>
      <protection locked="0"/>
    </xf>
    <xf numFmtId="0" fontId="29" fillId="0" borderId="0" xfId="43" applyFont="1" applyAlignment="1">
      <alignment horizontal="center" vertical="center"/>
    </xf>
    <xf numFmtId="0" fontId="29" fillId="0" borderId="25" xfId="43" applyFont="1" applyBorder="1" applyAlignment="1">
      <alignment horizontal="center" vertical="center"/>
    </xf>
    <xf numFmtId="0" fontId="22" fillId="0" borderId="26" xfId="39" applyFont="1" applyBorder="1" applyAlignment="1" applyProtection="1">
      <alignment horizontal="center" vertical="center"/>
      <protection locked="0"/>
    </xf>
    <xf numFmtId="0" fontId="54" fillId="0" borderId="0" xfId="0" applyFont="1" applyAlignment="1">
      <alignment horizontal="center"/>
    </xf>
    <xf numFmtId="0" fontId="143" fillId="0" borderId="55" xfId="0" applyFont="1" applyBorder="1" applyAlignment="1">
      <alignment horizontal="center"/>
    </xf>
    <xf numFmtId="0" fontId="109" fillId="0" borderId="55" xfId="0" applyFont="1" applyBorder="1" applyAlignment="1">
      <alignment horizontal="center"/>
    </xf>
    <xf numFmtId="0" fontId="72" fillId="0" borderId="0" xfId="0" quotePrefix="1" applyFont="1" applyAlignment="1">
      <alignment horizontal="left" vertical="top" wrapText="1"/>
    </xf>
    <xf numFmtId="0" fontId="72" fillId="0" borderId="0" xfId="0" applyFont="1" applyAlignment="1">
      <alignment vertical="top" wrapText="1"/>
    </xf>
    <xf numFmtId="0" fontId="140" fillId="0" borderId="0" xfId="0" quotePrefix="1" applyFont="1" applyAlignment="1">
      <alignment vertical="top" wrapText="1"/>
    </xf>
    <xf numFmtId="0" fontId="72" fillId="0" borderId="0" xfId="0" applyFont="1" applyAlignment="1">
      <alignment horizontal="left" vertical="top" wrapText="1"/>
    </xf>
    <xf numFmtId="0" fontId="23" fillId="25" borderId="86" xfId="0" applyFont="1" applyFill="1" applyBorder="1" applyAlignment="1">
      <alignment horizontal="center" vertical="center"/>
    </xf>
    <xf numFmtId="0" fontId="23" fillId="25" borderId="50" xfId="0" applyFont="1" applyFill="1" applyBorder="1" applyAlignment="1">
      <alignment horizontal="center" vertical="center"/>
    </xf>
    <xf numFmtId="0" fontId="23" fillId="25" borderId="49"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74" xfId="0" applyFont="1" applyBorder="1" applyAlignment="1">
      <alignment horizontal="center" vertical="center"/>
    </xf>
    <xf numFmtId="0" fontId="10" fillId="0" borderId="42" xfId="0" applyFont="1" applyBorder="1" applyAlignment="1">
      <alignment horizontal="center" vertical="center"/>
    </xf>
    <xf numFmtId="0" fontId="12" fillId="0" borderId="0" xfId="0" quotePrefix="1" applyFont="1" applyAlignment="1">
      <alignment horizontal="left" vertical="top" wrapText="1"/>
    </xf>
    <xf numFmtId="0" fontId="12" fillId="0" borderId="0" xfId="0" applyFont="1" applyAlignment="1">
      <alignment vertical="top" wrapText="1"/>
    </xf>
    <xf numFmtId="0" fontId="12" fillId="0" borderId="0" xfId="0" quotePrefix="1" applyFont="1" applyAlignment="1">
      <alignment vertical="top" wrapText="1"/>
    </xf>
    <xf numFmtId="0" fontId="12" fillId="0" borderId="0" xfId="0" applyFont="1" applyAlignment="1">
      <alignment horizontal="left"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4" xfId="0" applyFont="1" applyBorder="1" applyAlignment="1">
      <alignment horizontal="center" vertical="center"/>
    </xf>
    <xf numFmtId="0" fontId="12" fillId="0" borderId="0" xfId="0" applyFont="1" applyAlignment="1">
      <alignment horizontal="left" vertical="top" wrapText="1"/>
    </xf>
    <xf numFmtId="0" fontId="109" fillId="0" borderId="0" xfId="0" applyFont="1" applyAlignment="1">
      <alignment horizontal="center"/>
    </xf>
    <xf numFmtId="0" fontId="73" fillId="0" borderId="55" xfId="0" applyFont="1" applyBorder="1" applyAlignment="1">
      <alignment horizontal="center"/>
    </xf>
    <xf numFmtId="0" fontId="73" fillId="0" borderId="0" xfId="0" applyFont="1" applyAlignment="1">
      <alignment horizontal="center"/>
    </xf>
    <xf numFmtId="0" fontId="29" fillId="0" borderId="0" xfId="0" applyFont="1" applyAlignment="1">
      <alignment horizontal="center"/>
    </xf>
    <xf numFmtId="0" fontId="72" fillId="0" borderId="55" xfId="0" applyFont="1" applyBorder="1"/>
    <xf numFmtId="0" fontId="29" fillId="0" borderId="15" xfId="0" applyFont="1" applyBorder="1" applyAlignment="1">
      <alignment horizontal="center"/>
    </xf>
    <xf numFmtId="0" fontId="72" fillId="0" borderId="41" xfId="0" applyFont="1" applyBorder="1"/>
    <xf numFmtId="0" fontId="28" fillId="0" borderId="0" xfId="0" applyFont="1" applyAlignment="1">
      <alignment horizont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51" xfId="0" applyFont="1" applyBorder="1" applyAlignment="1">
      <alignment horizontal="center" vertical="center"/>
    </xf>
    <xf numFmtId="0" fontId="10" fillId="0" borderId="28" xfId="0" applyFont="1" applyBorder="1" applyAlignment="1">
      <alignment horizontal="center" vertical="center"/>
    </xf>
    <xf numFmtId="0" fontId="10" fillId="0" borderId="22" xfId="0" applyFont="1" applyBorder="1" applyAlignment="1">
      <alignment horizontal="center" vertical="center"/>
    </xf>
    <xf numFmtId="0" fontId="10" fillId="0" borderId="79" xfId="0" applyFont="1" applyBorder="1" applyAlignment="1">
      <alignment horizontal="center" vertical="center"/>
    </xf>
    <xf numFmtId="0" fontId="10" fillId="0" borderId="21"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38" xfId="0" applyFont="1" applyBorder="1" applyAlignment="1">
      <alignment horizontal="center" vertical="center"/>
    </xf>
    <xf numFmtId="0" fontId="10" fillId="0" borderId="15" xfId="0" applyFont="1" applyBorder="1" applyAlignment="1">
      <alignment horizontal="center" vertical="center"/>
    </xf>
    <xf numFmtId="0" fontId="10" fillId="0" borderId="41" xfId="0" applyFont="1" applyBorder="1" applyAlignment="1">
      <alignment horizontal="center" vertical="center"/>
    </xf>
    <xf numFmtId="0" fontId="29" fillId="37" borderId="47" xfId="0" applyFont="1" applyFill="1" applyBorder="1" applyAlignment="1">
      <alignment horizontal="left" vertical="center" wrapText="1"/>
    </xf>
    <xf numFmtId="0" fontId="29" fillId="37" borderId="50" xfId="0" applyFont="1" applyFill="1" applyBorder="1" applyAlignment="1">
      <alignment horizontal="left" vertical="center" wrapText="1"/>
    </xf>
    <xf numFmtId="0" fontId="29" fillId="37" borderId="49" xfId="0" applyFont="1" applyFill="1" applyBorder="1" applyAlignment="1">
      <alignment horizontal="left" vertical="center" wrapText="1"/>
    </xf>
    <xf numFmtId="0" fontId="229" fillId="0" borderId="65" xfId="37" applyFont="1" applyBorder="1" applyAlignment="1">
      <alignment horizontal="center" vertical="center" wrapText="1"/>
    </xf>
    <xf numFmtId="0" fontId="224" fillId="0" borderId="0" xfId="37" applyFont="1" applyAlignment="1">
      <alignment horizontal="center" vertical="center"/>
    </xf>
    <xf numFmtId="0" fontId="227" fillId="0" borderId="0" xfId="37" applyFont="1" applyAlignment="1">
      <alignment horizontal="center"/>
    </xf>
    <xf numFmtId="0" fontId="228" fillId="0" borderId="0" xfId="37" applyFont="1" applyAlignment="1">
      <alignment horizontal="center"/>
    </xf>
    <xf numFmtId="0" fontId="223" fillId="0" borderId="0" xfId="37" applyFont="1" applyAlignment="1">
      <alignment horizontal="center"/>
    </xf>
    <xf numFmtId="0" fontId="223" fillId="0" borderId="81" xfId="37" applyFont="1" applyBorder="1" applyAlignment="1">
      <alignment horizontal="center" vertical="center"/>
    </xf>
    <xf numFmtId="0" fontId="223" fillId="0" borderId="26" xfId="37" applyFont="1" applyBorder="1" applyAlignment="1">
      <alignment horizontal="center" vertical="center"/>
    </xf>
    <xf numFmtId="0" fontId="223" fillId="0" borderId="62" xfId="37" applyFont="1" applyBorder="1" applyAlignment="1">
      <alignment horizontal="center" vertical="center"/>
    </xf>
    <xf numFmtId="0" fontId="223" fillId="0" borderId="160" xfId="37" applyFont="1" applyBorder="1" applyAlignment="1">
      <alignment horizontal="center" vertical="center" wrapText="1"/>
    </xf>
    <xf numFmtId="0" fontId="223" fillId="0" borderId="74" xfId="37" applyFont="1" applyBorder="1" applyAlignment="1">
      <alignment horizontal="center" vertical="center" wrapText="1"/>
    </xf>
    <xf numFmtId="0" fontId="223" fillId="0" borderId="77" xfId="37" applyFont="1" applyBorder="1" applyAlignment="1">
      <alignment horizontal="center" vertical="center" wrapText="1"/>
    </xf>
    <xf numFmtId="0" fontId="231" fillId="82" borderId="43" xfId="37" applyFont="1" applyFill="1" applyBorder="1" applyAlignment="1">
      <alignment horizontal="center" vertical="center" wrapText="1"/>
    </xf>
    <xf numFmtId="0" fontId="231" fillId="82" borderId="83" xfId="37" applyFont="1" applyFill="1" applyBorder="1" applyAlignment="1">
      <alignment horizontal="center" vertical="center" wrapText="1"/>
    </xf>
    <xf numFmtId="0" fontId="231" fillId="83" borderId="164" xfId="37" applyFont="1" applyFill="1" applyBorder="1" applyAlignment="1">
      <alignment horizontal="center" vertical="center" wrapText="1"/>
    </xf>
    <xf numFmtId="0" fontId="231" fillId="83" borderId="83" xfId="37" applyFont="1" applyFill="1" applyBorder="1" applyAlignment="1">
      <alignment horizontal="center" vertical="center" wrapText="1"/>
    </xf>
    <xf numFmtId="0" fontId="223" fillId="82" borderId="23" xfId="37" applyFont="1" applyFill="1" applyBorder="1" applyAlignment="1">
      <alignment horizontal="center" vertical="center" wrapText="1"/>
    </xf>
    <xf numFmtId="0" fontId="223" fillId="82" borderId="19" xfId="37" applyFont="1" applyFill="1" applyBorder="1" applyAlignment="1">
      <alignment horizontal="center" vertical="center" wrapText="1"/>
    </xf>
    <xf numFmtId="0" fontId="223" fillId="83" borderId="21" xfId="37" applyFont="1" applyFill="1" applyBorder="1" applyAlignment="1">
      <alignment horizontal="center" vertical="center"/>
    </xf>
    <xf numFmtId="0" fontId="223" fillId="83" borderId="76" xfId="37" applyFont="1" applyFill="1" applyBorder="1" applyAlignment="1">
      <alignment horizontal="center" vertical="center"/>
    </xf>
    <xf numFmtId="0" fontId="233" fillId="25" borderId="37" xfId="37" applyFont="1" applyFill="1" applyBorder="1" applyAlignment="1">
      <alignment horizontal="center" vertical="top" wrapText="1"/>
    </xf>
    <xf numFmtId="0" fontId="233" fillId="25" borderId="12" xfId="37" applyFont="1" applyFill="1" applyBorder="1" applyAlignment="1">
      <alignment horizontal="center" vertical="top" wrapText="1"/>
    </xf>
    <xf numFmtId="0" fontId="233" fillId="25" borderId="13" xfId="37" applyFont="1" applyFill="1" applyBorder="1" applyAlignment="1">
      <alignment horizontal="center" vertical="top" wrapText="1"/>
    </xf>
    <xf numFmtId="0" fontId="231" fillId="84" borderId="54" xfId="37" applyFont="1" applyFill="1" applyBorder="1" applyAlignment="1">
      <alignment horizontal="center" vertical="center" wrapText="1"/>
    </xf>
    <xf numFmtId="0" fontId="231" fillId="84" borderId="43" xfId="37" applyFont="1" applyFill="1" applyBorder="1" applyAlignment="1">
      <alignment horizontal="center" vertical="center" wrapText="1"/>
    </xf>
    <xf numFmtId="0" fontId="231" fillId="84" borderId="83" xfId="37" applyFont="1" applyFill="1" applyBorder="1" applyAlignment="1">
      <alignment horizontal="center" vertical="center" wrapText="1"/>
    </xf>
    <xf numFmtId="0" fontId="229" fillId="82" borderId="50" xfId="37" applyFont="1" applyFill="1" applyBorder="1" applyAlignment="1">
      <alignment horizontal="center" vertical="center" wrapText="1"/>
    </xf>
    <xf numFmtId="0" fontId="229" fillId="82" borderId="52" xfId="37" applyFont="1" applyFill="1" applyBorder="1" applyAlignment="1">
      <alignment horizontal="center" vertical="center" wrapText="1"/>
    </xf>
    <xf numFmtId="0" fontId="229" fillId="82" borderId="47" xfId="37" applyFont="1" applyFill="1" applyBorder="1" applyAlignment="1">
      <alignment horizontal="center" vertical="center" wrapText="1"/>
    </xf>
    <xf numFmtId="0" fontId="222" fillId="82" borderId="24" xfId="37" applyFont="1" applyFill="1" applyBorder="1" applyAlignment="1">
      <alignment horizontal="center" vertical="center" wrapText="1"/>
    </xf>
    <xf numFmtId="0" fontId="222" fillId="82" borderId="74" xfId="37" applyFont="1" applyFill="1" applyBorder="1" applyAlignment="1">
      <alignment horizontal="center" vertical="center" wrapText="1"/>
    </xf>
    <xf numFmtId="0" fontId="222" fillId="82" borderId="77" xfId="37" applyFont="1" applyFill="1" applyBorder="1" applyAlignment="1">
      <alignment horizontal="center" vertical="center" wrapText="1"/>
    </xf>
    <xf numFmtId="0" fontId="229" fillId="83" borderId="51" xfId="37" applyFont="1" applyFill="1" applyBorder="1" applyAlignment="1">
      <alignment horizontal="center" vertical="center" wrapText="1"/>
    </xf>
    <xf numFmtId="0" fontId="229" fillId="83" borderId="55" xfId="37" applyFont="1" applyFill="1" applyBorder="1" applyAlignment="1">
      <alignment horizontal="center" vertical="center" wrapText="1"/>
    </xf>
    <xf numFmtId="0" fontId="229" fillId="83" borderId="66" xfId="37" applyFont="1" applyFill="1" applyBorder="1" applyAlignment="1">
      <alignment horizontal="center" vertical="center" wrapText="1"/>
    </xf>
    <xf numFmtId="0" fontId="222" fillId="84" borderId="55" xfId="37" applyFont="1" applyFill="1" applyBorder="1" applyAlignment="1">
      <alignment horizontal="center" vertical="center" wrapText="1"/>
    </xf>
    <xf numFmtId="0" fontId="222" fillId="84" borderId="66" xfId="37" applyFont="1" applyFill="1" applyBorder="1" applyAlignment="1">
      <alignment horizontal="center" vertical="center" wrapText="1"/>
    </xf>
    <xf numFmtId="0" fontId="223" fillId="82" borderId="21" xfId="37" applyFont="1" applyFill="1" applyBorder="1" applyAlignment="1">
      <alignment horizontal="center" vertical="center"/>
    </xf>
    <xf numFmtId="0" fontId="223" fillId="82" borderId="76" xfId="37" applyFont="1" applyFill="1" applyBorder="1" applyAlignment="1">
      <alignment horizontal="center" vertical="center"/>
    </xf>
    <xf numFmtId="0" fontId="223" fillId="82" borderId="23" xfId="37" applyFont="1" applyFill="1" applyBorder="1" applyAlignment="1">
      <alignment horizontal="center" vertical="center"/>
    </xf>
    <xf numFmtId="0" fontId="223" fillId="82" borderId="19" xfId="37" applyFont="1" applyFill="1" applyBorder="1" applyAlignment="1">
      <alignment horizontal="center" vertical="center"/>
    </xf>
    <xf numFmtId="0" fontId="231" fillId="84" borderId="164" xfId="37" applyFont="1" applyFill="1" applyBorder="1" applyAlignment="1">
      <alignment horizontal="center" vertical="center" wrapText="1"/>
    </xf>
    <xf numFmtId="0" fontId="223" fillId="84" borderId="67" xfId="37" applyFont="1" applyFill="1" applyBorder="1" applyAlignment="1">
      <alignment horizontal="center" vertical="center"/>
    </xf>
    <xf numFmtId="0" fontId="223" fillId="84" borderId="36" xfId="37" applyFont="1" applyFill="1" applyBorder="1" applyAlignment="1">
      <alignment horizontal="center" vertical="center"/>
    </xf>
    <xf numFmtId="0" fontId="223" fillId="84" borderId="23" xfId="37" applyFont="1" applyFill="1" applyBorder="1" applyAlignment="1">
      <alignment horizontal="center" vertical="center" wrapText="1"/>
    </xf>
    <xf numFmtId="0" fontId="223" fillId="84" borderId="19" xfId="37" applyFont="1" applyFill="1" applyBorder="1" applyAlignment="1">
      <alignment horizontal="center" vertical="center" wrapText="1"/>
    </xf>
    <xf numFmtId="0" fontId="223" fillId="84" borderId="23" xfId="37" applyFont="1" applyFill="1" applyBorder="1" applyAlignment="1">
      <alignment horizontal="center" vertical="center"/>
    </xf>
    <xf numFmtId="0" fontId="223" fillId="84" borderId="19" xfId="37" applyFont="1" applyFill="1" applyBorder="1" applyAlignment="1">
      <alignment horizontal="center" vertical="center"/>
    </xf>
    <xf numFmtId="0" fontId="235" fillId="36" borderId="70" xfId="37" applyFont="1" applyFill="1" applyBorder="1" applyAlignment="1">
      <alignment horizontal="center" vertical="top"/>
    </xf>
    <xf numFmtId="0" fontId="235" fillId="36" borderId="51" xfId="37" applyFont="1" applyFill="1" applyBorder="1" applyAlignment="1">
      <alignment horizontal="center" vertical="top"/>
    </xf>
    <xf numFmtId="0" fontId="235" fillId="36" borderId="14" xfId="37" applyFont="1" applyFill="1" applyBorder="1" applyAlignment="1">
      <alignment horizontal="center" vertical="top"/>
    </xf>
    <xf numFmtId="0" fontId="235" fillId="36" borderId="55" xfId="37" applyFont="1" applyFill="1" applyBorder="1" applyAlignment="1">
      <alignment horizontal="center" vertical="top"/>
    </xf>
    <xf numFmtId="0" fontId="235" fillId="36" borderId="56" xfId="37" applyFont="1" applyFill="1" applyBorder="1" applyAlignment="1">
      <alignment horizontal="center" vertical="top"/>
    </xf>
    <xf numFmtId="0" fontId="235" fillId="36" borderId="79" xfId="37" applyFont="1" applyFill="1" applyBorder="1" applyAlignment="1">
      <alignment horizontal="center" vertical="top"/>
    </xf>
    <xf numFmtId="0" fontId="233" fillId="36" borderId="70" xfId="37" applyFont="1" applyFill="1" applyBorder="1" applyAlignment="1">
      <alignment horizontal="center" vertical="center" wrapText="1"/>
    </xf>
    <xf numFmtId="0" fontId="233" fillId="36" borderId="10" xfId="37" applyFont="1" applyFill="1" applyBorder="1" applyAlignment="1">
      <alignment horizontal="center" vertical="center" wrapText="1"/>
    </xf>
    <xf numFmtId="0" fontId="233" fillId="36" borderId="51" xfId="37" applyFont="1" applyFill="1" applyBorder="1" applyAlignment="1">
      <alignment horizontal="center" vertical="center" wrapText="1"/>
    </xf>
    <xf numFmtId="0" fontId="233" fillId="36" borderId="14" xfId="37" applyFont="1" applyFill="1" applyBorder="1" applyAlignment="1">
      <alignment horizontal="center" vertical="center" wrapText="1"/>
    </xf>
    <xf numFmtId="0" fontId="233" fillId="36" borderId="0" xfId="37" applyFont="1" applyFill="1" applyAlignment="1">
      <alignment horizontal="center" vertical="center" wrapText="1"/>
    </xf>
    <xf numFmtId="0" fontId="233" fillId="36" borderId="55" xfId="37" applyFont="1" applyFill="1" applyBorder="1" applyAlignment="1">
      <alignment horizontal="center" vertical="center" wrapText="1"/>
    </xf>
    <xf numFmtId="0" fontId="233" fillId="36" borderId="56" xfId="37" applyFont="1" applyFill="1" applyBorder="1" applyAlignment="1">
      <alignment horizontal="center" vertical="center" wrapText="1"/>
    </xf>
    <xf numFmtId="0" fontId="233" fillId="36" borderId="22" xfId="37" applyFont="1" applyFill="1" applyBorder="1" applyAlignment="1">
      <alignment horizontal="center" vertical="center" wrapText="1"/>
    </xf>
    <xf numFmtId="0" fontId="233" fillId="36" borderId="79" xfId="37" applyFont="1" applyFill="1" applyBorder="1" applyAlignment="1">
      <alignment horizontal="center" vertical="center" wrapText="1"/>
    </xf>
    <xf numFmtId="0" fontId="222" fillId="0" borderId="26" xfId="37" applyFont="1" applyBorder="1" applyAlignment="1">
      <alignment horizontal="left" vertical="top"/>
    </xf>
    <xf numFmtId="2" fontId="233" fillId="36" borderId="70" xfId="37" applyNumberFormat="1" applyFont="1" applyFill="1" applyBorder="1" applyAlignment="1">
      <alignment horizontal="center" vertical="center" wrapText="1"/>
    </xf>
    <xf numFmtId="2" fontId="233" fillId="36" borderId="10" xfId="37" applyNumberFormat="1" applyFont="1" applyFill="1" applyBorder="1" applyAlignment="1">
      <alignment horizontal="center" vertical="center" wrapText="1"/>
    </xf>
    <xf numFmtId="2" fontId="233" fillId="36" borderId="21" xfId="37" applyNumberFormat="1" applyFont="1" applyFill="1" applyBorder="1" applyAlignment="1">
      <alignment horizontal="center" vertical="center" wrapText="1"/>
    </xf>
    <xf numFmtId="2" fontId="233" fillId="36" borderId="14" xfId="37" applyNumberFormat="1" applyFont="1" applyFill="1" applyBorder="1" applyAlignment="1">
      <alignment horizontal="center" vertical="center" wrapText="1"/>
    </xf>
    <xf numFmtId="2" fontId="233" fillId="36" borderId="0" xfId="37" applyNumberFormat="1" applyFont="1" applyFill="1" applyAlignment="1">
      <alignment horizontal="center" vertical="center" wrapText="1"/>
    </xf>
    <xf numFmtId="2" fontId="233" fillId="36" borderId="25" xfId="37" applyNumberFormat="1" applyFont="1" applyFill="1" applyBorder="1" applyAlignment="1">
      <alignment horizontal="center" vertical="center" wrapText="1"/>
    </xf>
    <xf numFmtId="2" fontId="233" fillId="36" borderId="56" xfId="37" applyNumberFormat="1" applyFont="1" applyFill="1" applyBorder="1" applyAlignment="1">
      <alignment horizontal="center" vertical="center" wrapText="1"/>
    </xf>
    <xf numFmtId="2" fontId="233" fillId="36" borderId="22" xfId="37" applyNumberFormat="1" applyFont="1" applyFill="1" applyBorder="1" applyAlignment="1">
      <alignment horizontal="center" vertical="center" wrapText="1"/>
    </xf>
    <xf numFmtId="2" fontId="233" fillId="36" borderId="64" xfId="37" applyNumberFormat="1" applyFont="1" applyFill="1" applyBorder="1" applyAlignment="1">
      <alignment horizontal="center" vertical="center" wrapText="1"/>
    </xf>
    <xf numFmtId="0" fontId="223" fillId="0" borderId="26" xfId="37" applyFont="1" applyBorder="1" applyAlignment="1">
      <alignment horizontal="center" vertical="top"/>
    </xf>
    <xf numFmtId="0" fontId="222" fillId="0" borderId="26" xfId="37" applyFont="1" applyBorder="1" applyAlignment="1">
      <alignment horizontal="left"/>
    </xf>
    <xf numFmtId="0" fontId="233" fillId="36" borderId="70" xfId="37" applyFont="1" applyFill="1" applyBorder="1" applyAlignment="1">
      <alignment horizontal="center" vertical="top" wrapText="1"/>
    </xf>
    <xf numFmtId="0" fontId="233" fillId="36" borderId="51" xfId="37" applyFont="1" applyFill="1" applyBorder="1" applyAlignment="1">
      <alignment horizontal="center" vertical="top" wrapText="1"/>
    </xf>
    <xf numFmtId="0" fontId="233" fillId="36" borderId="14" xfId="37" applyFont="1" applyFill="1" applyBorder="1" applyAlignment="1">
      <alignment horizontal="center" vertical="top" wrapText="1"/>
    </xf>
    <xf numFmtId="0" fontId="233" fillId="36" borderId="55" xfId="37" applyFont="1" applyFill="1" applyBorder="1" applyAlignment="1">
      <alignment horizontal="center" vertical="top" wrapText="1"/>
    </xf>
    <xf numFmtId="0" fontId="233" fillId="36" borderId="56" xfId="37" applyFont="1" applyFill="1" applyBorder="1" applyAlignment="1">
      <alignment horizontal="center" vertical="top" wrapText="1"/>
    </xf>
    <xf numFmtId="0" fontId="233" fillId="36" borderId="79" xfId="37" applyFont="1" applyFill="1" applyBorder="1" applyAlignment="1">
      <alignment horizontal="center" vertical="top" wrapText="1"/>
    </xf>
    <xf numFmtId="0" fontId="222" fillId="0" borderId="0" xfId="37" applyFont="1" applyAlignment="1">
      <alignment horizontal="center" wrapText="1"/>
    </xf>
  </cellXfs>
  <cellStyles count="97">
    <cellStyle name="20% - Accent1" xfId="1" builtinId="30" customBuiltin="1"/>
    <cellStyle name="20% - Accent1 2" xfId="69" xr:uid="{00000000-0005-0000-0000-000006000000}"/>
    <cellStyle name="20% - Accent2" xfId="2" builtinId="34" customBuiltin="1"/>
    <cellStyle name="20% - Accent2 2" xfId="73" xr:uid="{00000000-0005-0000-0000-000007000000}"/>
    <cellStyle name="20% - Accent3" xfId="3" builtinId="38" customBuiltin="1"/>
    <cellStyle name="20% - Accent3 2" xfId="77" xr:uid="{00000000-0005-0000-0000-000008000000}"/>
    <cellStyle name="20% - Accent4" xfId="4" builtinId="42" customBuiltin="1"/>
    <cellStyle name="20% - Accent4 2" xfId="81" xr:uid="{00000000-0005-0000-0000-000009000000}"/>
    <cellStyle name="20% - Accent5" xfId="5" builtinId="46" customBuiltin="1"/>
    <cellStyle name="20% - Accent5 2" xfId="85" xr:uid="{00000000-0005-0000-0000-00000A000000}"/>
    <cellStyle name="20% - Accent6" xfId="6" builtinId="50" customBuiltin="1"/>
    <cellStyle name="20% - Accent6 2" xfId="89" xr:uid="{00000000-0005-0000-0000-00000B000000}"/>
    <cellStyle name="40% - Accent1" xfId="7" builtinId="31" customBuiltin="1"/>
    <cellStyle name="40% - Accent1 2" xfId="70" xr:uid="{00000000-0005-0000-0000-000012000000}"/>
    <cellStyle name="40% - Accent2" xfId="8" builtinId="35" customBuiltin="1"/>
    <cellStyle name="40% - Accent2 2" xfId="74" xr:uid="{00000000-0005-0000-0000-000013000000}"/>
    <cellStyle name="40% - Accent3" xfId="9" builtinId="39" customBuiltin="1"/>
    <cellStyle name="40% - Accent3 2" xfId="78" xr:uid="{00000000-0005-0000-0000-000014000000}"/>
    <cellStyle name="40% - Accent4" xfId="10" builtinId="43" customBuiltin="1"/>
    <cellStyle name="40% - Accent4 2" xfId="82" xr:uid="{00000000-0005-0000-0000-000015000000}"/>
    <cellStyle name="40% - Accent5" xfId="11" builtinId="47" customBuiltin="1"/>
    <cellStyle name="40% - Accent5 2" xfId="86" xr:uid="{00000000-0005-0000-0000-000016000000}"/>
    <cellStyle name="40% - Accent6" xfId="12" builtinId="51" customBuiltin="1"/>
    <cellStyle name="40% - Accent6 2" xfId="90" xr:uid="{00000000-0005-0000-0000-000017000000}"/>
    <cellStyle name="60% - Accent1" xfId="13" builtinId="32" customBuiltin="1"/>
    <cellStyle name="60% - Accent1 2" xfId="71" xr:uid="{00000000-0005-0000-0000-00001E000000}"/>
    <cellStyle name="60% - Accent2" xfId="14" builtinId="36" customBuiltin="1"/>
    <cellStyle name="60% - Accent2 2" xfId="75" xr:uid="{00000000-0005-0000-0000-00001F000000}"/>
    <cellStyle name="60% - Accent3" xfId="15" builtinId="40" customBuiltin="1"/>
    <cellStyle name="60% - Accent3 2" xfId="79" xr:uid="{00000000-0005-0000-0000-000020000000}"/>
    <cellStyle name="60% - Accent4" xfId="16" builtinId="44" customBuiltin="1"/>
    <cellStyle name="60% - Accent4 2" xfId="83" xr:uid="{00000000-0005-0000-0000-000021000000}"/>
    <cellStyle name="60% - Accent5" xfId="17" builtinId="48" customBuiltin="1"/>
    <cellStyle name="60% - Accent5 2" xfId="87" xr:uid="{00000000-0005-0000-0000-000022000000}"/>
    <cellStyle name="60% - Accent6" xfId="18" builtinId="52" customBuiltin="1"/>
    <cellStyle name="60% - Accent6 2" xfId="91" xr:uid="{00000000-0005-0000-0000-000023000000}"/>
    <cellStyle name="Accent1" xfId="19" builtinId="29" customBuiltin="1"/>
    <cellStyle name="Accent1 2" xfId="68" xr:uid="{00000000-0005-0000-0000-000024000000}"/>
    <cellStyle name="Accent2" xfId="20" builtinId="33" customBuiltin="1"/>
    <cellStyle name="Accent2 2" xfId="72" xr:uid="{00000000-0005-0000-0000-000025000000}"/>
    <cellStyle name="Accent3" xfId="21" builtinId="37" customBuiltin="1"/>
    <cellStyle name="Accent3 2" xfId="76" xr:uid="{00000000-0005-0000-0000-000026000000}"/>
    <cellStyle name="Accent4" xfId="22" builtinId="41" customBuiltin="1"/>
    <cellStyle name="Accent4 2" xfId="80" xr:uid="{00000000-0005-0000-0000-000027000000}"/>
    <cellStyle name="Accent5" xfId="23" builtinId="45" customBuiltin="1"/>
    <cellStyle name="Accent5 2" xfId="84" xr:uid="{00000000-0005-0000-0000-000028000000}"/>
    <cellStyle name="Accent6" xfId="24" builtinId="49" customBuiltin="1"/>
    <cellStyle name="Accent6 2" xfId="88" xr:uid="{00000000-0005-0000-0000-000029000000}"/>
    <cellStyle name="Bad" xfId="25" builtinId="27" customBuiltin="1"/>
    <cellStyle name="Bad 2" xfId="57" xr:uid="{00000000-0005-0000-0000-00002A000000}"/>
    <cellStyle name="Calculation" xfId="26" builtinId="22" customBuiltin="1"/>
    <cellStyle name="Calculation 2" xfId="61" xr:uid="{00000000-0005-0000-0000-00002B000000}"/>
    <cellStyle name="Check Cell" xfId="27" builtinId="23" customBuiltin="1"/>
    <cellStyle name="Check Cell 2" xfId="63" xr:uid="{00000000-0005-0000-0000-000034000000}"/>
    <cellStyle name="Explanatory Text" xfId="28" builtinId="53" customBuiltin="1"/>
    <cellStyle name="Explanatory Text 2" xfId="66" xr:uid="{00000000-0005-0000-0000-00002D000000}"/>
    <cellStyle name="Good" xfId="29" builtinId="26" customBuiltin="1"/>
    <cellStyle name="Good 2" xfId="56" xr:uid="{00000000-0005-0000-0000-00002E000000}"/>
    <cellStyle name="Heading 1" xfId="30" builtinId="16" customBuiltin="1"/>
    <cellStyle name="Heading 1 2" xfId="52" xr:uid="{00000000-0005-0000-0000-00002F000000}"/>
    <cellStyle name="Heading 2" xfId="31" builtinId="17" customBuiltin="1"/>
    <cellStyle name="Heading 2 2" xfId="53" xr:uid="{00000000-0005-0000-0000-000030000000}"/>
    <cellStyle name="Heading 3" xfId="32" builtinId="18" customBuiltin="1"/>
    <cellStyle name="Heading 3 2" xfId="54" xr:uid="{00000000-0005-0000-0000-000031000000}"/>
    <cellStyle name="Heading 4" xfId="33" builtinId="19" customBuiltin="1"/>
    <cellStyle name="Heading 4 2" xfId="55" xr:uid="{00000000-0005-0000-0000-000032000000}"/>
    <cellStyle name="Hyperlink" xfId="96" builtinId="8"/>
    <cellStyle name="Input" xfId="34" builtinId="20" customBuiltin="1"/>
    <cellStyle name="Input 2" xfId="59" xr:uid="{00000000-0005-0000-0000-000036000000}"/>
    <cellStyle name="Linked Cell" xfId="35" builtinId="24" customBuiltin="1"/>
    <cellStyle name="Linked Cell 2" xfId="62" xr:uid="{00000000-0005-0000-0000-000038000000}"/>
    <cellStyle name="Neutral" xfId="36" builtinId="28" customBuiltin="1"/>
    <cellStyle name="Neutral 2" xfId="58" xr:uid="{00000000-0005-0000-0000-00003E000000}"/>
    <cellStyle name="Normal" xfId="0" builtinId="0"/>
    <cellStyle name="Normal 2" xfId="37" xr:uid="{00000000-0005-0000-0000-000040000000}"/>
    <cellStyle name="Normal 2 2" xfId="93" xr:uid="{00000000-0005-0000-0000-000041000000}"/>
    <cellStyle name="Normal 3" xfId="50" xr:uid="{00000000-0005-0000-0000-000042000000}"/>
    <cellStyle name="Normal 4" xfId="92" xr:uid="{00000000-0005-0000-0000-000043000000}"/>
    <cellStyle name="Normal_ECE1" xfId="38" xr:uid="{00000000-0005-0000-0000-000044000000}"/>
    <cellStyle name="Normal_E-itto2000" xfId="39" xr:uid="{00000000-0005-0000-0000-000045000000}"/>
    <cellStyle name="Normal_JFSQ2001e" xfId="40" xr:uid="{00000000-0005-0000-0000-000046000000}"/>
    <cellStyle name="Normal_jqrev" xfId="41" xr:uid="{00000000-0005-0000-0000-000047000000}"/>
    <cellStyle name="Normal_Pellets" xfId="42" xr:uid="{00000000-0005-0000-0000-000048000000}"/>
    <cellStyle name="Normal_Sheet1" xfId="95" xr:uid="{00000000-0005-0000-0000-000049000000}"/>
    <cellStyle name="Normal_Sheet2" xfId="94" xr:uid="{00000000-0005-0000-0000-00004A000000}"/>
    <cellStyle name="Normal_YBFPQNEW" xfId="43" xr:uid="{00000000-0005-0000-0000-00004B000000}"/>
    <cellStyle name="Note" xfId="44" builtinId="10" customBuiltin="1"/>
    <cellStyle name="Note 2" xfId="65" xr:uid="{00000000-0005-0000-0000-00004D000000}"/>
    <cellStyle name="Output" xfId="45" builtinId="21" customBuiltin="1"/>
    <cellStyle name="Output 2" xfId="60" xr:uid="{00000000-0005-0000-0000-00004E000000}"/>
    <cellStyle name="Percent" xfId="46" builtinId="5"/>
    <cellStyle name="Title" xfId="47" builtinId="15" customBuiltin="1"/>
    <cellStyle name="Title 2" xfId="51" xr:uid="{00000000-0005-0000-0000-000054000000}"/>
    <cellStyle name="Total" xfId="48" builtinId="25" customBuiltin="1"/>
    <cellStyle name="Total 2" xfId="67" xr:uid="{00000000-0005-0000-0000-000055000000}"/>
    <cellStyle name="Warning Text" xfId="49" builtinId="11" customBuiltin="1"/>
    <cellStyle name="Warning Text 2" xfId="64" xr:uid="{00000000-0005-0000-0000-00005A000000}"/>
  </cellStyles>
  <dxfs count="5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ill>
        <patternFill>
          <bgColor rgb="FFFF000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protection locked="1" hidden="0"/>
    </dxf>
    <dxf>
      <font>
        <color rgb="FF9C0006"/>
      </font>
      <fill>
        <patternFill>
          <bgColor rgb="FFFFC7CE"/>
        </patternFill>
      </fill>
    </dxf>
    <dxf>
      <font>
        <b/>
        <i val="0"/>
        <condense val="0"/>
        <extend val="0"/>
      </font>
    </dxf>
    <dxf>
      <font>
        <b/>
        <i/>
      </font>
      <fill>
        <patternFill>
          <bgColor theme="5" tint="0.59996337778862885"/>
        </patternFill>
      </fill>
    </dxf>
    <dxf>
      <font>
        <b/>
        <i/>
        <condense val="0"/>
        <extend val="0"/>
      </font>
      <fill>
        <patternFill>
          <bgColor theme="5" tint="0.59996337778862885"/>
        </patternFill>
      </fill>
    </dxf>
    <dxf>
      <font>
        <b/>
        <i/>
      </font>
      <fill>
        <patternFill>
          <bgColor theme="5" tint="0.59996337778862885"/>
        </patternFill>
      </fill>
    </dxf>
    <dxf>
      <font>
        <b/>
        <i/>
      </font>
      <fill>
        <patternFill>
          <bgColor theme="5" tint="0.59996337778862885"/>
        </patternFill>
      </fill>
    </dxf>
    <dxf>
      <font>
        <b/>
        <i val="0"/>
        <color rgb="FFFF0000"/>
      </font>
    </dxf>
    <dxf>
      <font>
        <b/>
        <i val="0"/>
        <condense val="0"/>
        <extend val="0"/>
        <color indexed="10"/>
      </font>
    </dxf>
    <dxf>
      <fill>
        <patternFill>
          <bgColor rgb="FFFF0000"/>
        </patternFill>
      </fill>
    </dxf>
    <dxf>
      <fill>
        <patternFill>
          <bgColor indexed="10"/>
        </patternFill>
      </fill>
    </dxf>
    <dxf>
      <fill>
        <patternFill>
          <bgColor indexed="50"/>
        </patternFill>
      </fill>
    </dxf>
    <dxf>
      <font>
        <b/>
        <i val="0"/>
        <condense val="0"/>
        <extend val="0"/>
      </font>
      <fill>
        <patternFill>
          <bgColor indexed="14"/>
        </patternFill>
      </fill>
    </dxf>
    <dxf>
      <font>
        <color rgb="FF9C0006"/>
      </font>
      <fill>
        <patternFill>
          <bgColor rgb="FFFFC7CE"/>
        </patternFill>
      </fill>
    </dxf>
    <dxf>
      <font>
        <b/>
        <i/>
        <condense val="0"/>
        <extend val="0"/>
      </font>
      <fill>
        <patternFill>
          <bgColor theme="5" tint="0.59996337778862885"/>
        </patternFill>
      </fill>
    </dxf>
    <dxf>
      <font>
        <b/>
        <i val="0"/>
        <condense val="0"/>
        <extend val="0"/>
      </font>
    </dxf>
    <dxf>
      <font>
        <b/>
        <i/>
        <condense val="0"/>
        <extend val="0"/>
      </font>
      <fill>
        <patternFill>
          <bgColor theme="5" tint="0.59996337778862885"/>
        </patternFill>
      </fill>
    </dxf>
    <dxf>
      <font>
        <b/>
        <i/>
      </font>
      <fill>
        <patternFill>
          <bgColor theme="5" tint="0.59996337778862885"/>
        </patternFill>
      </fill>
    </dxf>
    <dxf>
      <font>
        <b/>
        <i/>
      </font>
      <fill>
        <patternFill>
          <bgColor theme="5" tint="0.59996337778862885"/>
        </patternFill>
      </fill>
    </dxf>
    <dxf>
      <font>
        <b/>
        <i val="0"/>
        <color rgb="FFFF0000"/>
      </font>
    </dxf>
    <dxf>
      <fill>
        <patternFill>
          <bgColor rgb="FFFF0000"/>
        </patternFill>
      </fill>
    </dxf>
    <dxf>
      <font>
        <b/>
        <i val="0"/>
        <color rgb="FFFF0000"/>
      </font>
    </dxf>
    <dxf>
      <font>
        <b val="0"/>
        <i val="0"/>
      </font>
      <fill>
        <patternFill>
          <bgColor rgb="FFFF000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alignment horizontal="center" textRotation="0" wrapText="0" indent="0" justifyLastLine="0" shrinkToFit="0" readingOrder="0"/>
      <protection locked="1" hidden="0"/>
    </dxf>
    <dxf>
      <font>
        <color rgb="FF9C0006"/>
      </font>
      <fill>
        <patternFill>
          <bgColor rgb="FFFFC7CE"/>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ont>
        <b/>
        <i val="0"/>
        <condense val="0"/>
        <extend val="0"/>
      </font>
      <fill>
        <patternFill>
          <bgColor indexed="14"/>
        </patternFill>
      </fill>
    </dxf>
    <dxf>
      <font>
        <b/>
        <i val="0"/>
        <color rgb="FFFF0000"/>
      </font>
    </dxf>
    <dxf>
      <font>
        <b/>
        <i val="0"/>
        <color rgb="FFFF0000"/>
      </font>
    </dxf>
    <dxf>
      <fill>
        <patternFill>
          <bgColor rgb="FFFF0000"/>
        </patternFill>
      </fill>
    </dxf>
    <dxf>
      <font>
        <color rgb="FFFF0000"/>
      </font>
    </dxf>
    <dxf>
      <font>
        <b/>
        <i val="0"/>
        <color rgb="FFFF0000"/>
      </font>
    </dxf>
    <dxf>
      <fill>
        <patternFill>
          <bgColor rgb="FFFF0000"/>
        </patternFill>
      </fill>
    </dxf>
    <dxf>
      <font>
        <b/>
        <i val="0"/>
        <color rgb="FFFF0000"/>
      </font>
    </dxf>
    <dxf>
      <fill>
        <patternFill>
          <bgColor indexed="10"/>
        </patternFill>
      </fill>
    </dxf>
    <dxf>
      <fill>
        <patternFill>
          <bgColor rgb="FFFF0000"/>
        </patternFill>
      </fill>
    </dxf>
  </dxfs>
  <tableStyles count="0" defaultTableStyle="TableStyleMedium2" defaultPivotStyle="PivotStyleLight16"/>
  <colors>
    <mruColors>
      <color rgb="FFCCFFCC"/>
      <color rgb="FF2910E0"/>
      <color rgb="FFFF9900"/>
      <color rgb="FFF3F5AD"/>
      <color rgb="FF800000"/>
      <color rgb="FF339966"/>
      <color rgb="FFEF5A53"/>
      <color rgb="FFF7DB35"/>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66675</xdr:rowOff>
    </xdr:from>
    <xdr:to>
      <xdr:col>13</xdr:col>
      <xdr:colOff>114300</xdr:colOff>
      <xdr:row>111</xdr:row>
      <xdr:rowOff>107950</xdr:rowOff>
    </xdr:to>
    <xdr:sp macro="" textlink="">
      <xdr:nvSpPr>
        <xdr:cNvPr id="68609" name="Text Box 1">
          <a:extLst>
            <a:ext uri="{FF2B5EF4-FFF2-40B4-BE49-F238E27FC236}">
              <a16:creationId xmlns:a16="http://schemas.microsoft.com/office/drawing/2014/main" id="{00000000-0008-0000-0000-0000010C0100}"/>
            </a:ext>
          </a:extLst>
        </xdr:cNvPr>
        <xdr:cNvSpPr txBox="1">
          <a:spLocks noChangeArrowheads="1"/>
        </xdr:cNvSpPr>
      </xdr:nvSpPr>
      <xdr:spPr bwMode="auto">
        <a:xfrm>
          <a:off x="660400" y="225425"/>
          <a:ext cx="8039100" cy="17503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Tahoma"/>
              <a:ea typeface="Tahoma"/>
              <a:cs typeface="Tahoma"/>
            </a:rPr>
            <a:t>Dear Correspondent,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Thank you for contributing to the Joint Forest Sector Questionnaire (JFSQ). Before filling in the worksheets, please read these guidelines.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Please use only this questionnaire to report your data. </a:t>
          </a:r>
        </a:p>
        <a:p>
          <a:pPr algn="l" rtl="0">
            <a:defRPr sz="1000"/>
          </a:pPr>
          <a:r>
            <a:rPr kumimoji="0" lang="en-GB" sz="1000" b="1" i="0" u="none" strike="noStrike" kern="0" cap="none" spc="0" normalizeH="0" baseline="0" noProof="0">
              <a:ln>
                <a:noFill/>
              </a:ln>
              <a:solidFill>
                <a:srgbClr val="000000"/>
              </a:solidFill>
              <a:effectLst/>
              <a:uLnTx/>
              <a:uFillTx/>
              <a:latin typeface="Tahoma"/>
              <a:ea typeface="Tahoma"/>
              <a:cs typeface="Tahoma"/>
            </a:rPr>
            <a:t>Use this questionnaire also to revise any historical data - fill in the correct year and your name on the cover page. </a:t>
          </a:r>
          <a:r>
            <a:rPr lang="en-GB" sz="1000" b="1"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The total number of </a:t>
          </a:r>
          <a:r>
            <a:rPr lang="en-GB" sz="1000" b="1" i="0" u="none" strike="noStrike" baseline="0">
              <a:solidFill>
                <a:srgbClr val="000000"/>
              </a:solidFill>
              <a:latin typeface="Tahoma"/>
              <a:ea typeface="Tahoma"/>
              <a:cs typeface="Tahoma"/>
            </a:rPr>
            <a:t>sheets</a:t>
          </a:r>
          <a:r>
            <a:rPr lang="en-GB" sz="1000" b="0" i="0" u="none" strike="noStrike" baseline="0">
              <a:solidFill>
                <a:srgbClr val="000000"/>
              </a:solidFill>
              <a:latin typeface="Tahoma"/>
              <a:ea typeface="Tahoma"/>
              <a:cs typeface="Tahoma"/>
            </a:rPr>
            <a:t> to be filled in is seven core sheets (</a:t>
          </a:r>
          <a:r>
            <a:rPr lang="en-GB" sz="1000" b="1" i="0" u="none" strike="noStrike" baseline="0">
              <a:solidFill>
                <a:srgbClr val="008000"/>
              </a:solidFill>
              <a:latin typeface="Tahoma"/>
              <a:ea typeface="Tahoma"/>
              <a:cs typeface="Tahoma"/>
            </a:rPr>
            <a:t>green</a:t>
          </a:r>
          <a:r>
            <a:rPr lang="en-GB" sz="1000" b="0" i="0" u="none" strike="noStrike" baseline="0">
              <a:solidFill>
                <a:srgbClr val="000000"/>
              </a:solidFill>
              <a:latin typeface="Tahoma"/>
              <a:ea typeface="Tahoma"/>
              <a:cs typeface="Tahoma"/>
            </a:rPr>
            <a:t> tabs - to be validated by Eurostat) plus three for ITTO (</a:t>
          </a:r>
          <a:r>
            <a:rPr lang="en-GB" sz="1000" b="1" i="0" u="none" strike="noStrike" baseline="0">
              <a:solidFill>
                <a:srgbClr val="993300"/>
              </a:solidFill>
              <a:latin typeface="Tahoma"/>
              <a:ea typeface="Tahoma"/>
              <a:cs typeface="Tahoma"/>
            </a:rPr>
            <a:t>brown</a:t>
          </a:r>
          <a:r>
            <a:rPr lang="en-GB" sz="1000" b="0" i="0" u="none" strike="noStrike" baseline="0">
              <a:solidFill>
                <a:srgbClr val="000000"/>
              </a:solidFill>
              <a:latin typeface="Tahoma"/>
              <a:ea typeface="Tahoma"/>
              <a:cs typeface="Tahoma"/>
            </a:rPr>
            <a:t> tabs - not validated by Eurostat). Four sheets containing cross-references are included at the end. The flat file is for Eurostat for validation purposes, please do not change any cells here. </a:t>
          </a:r>
          <a:r>
            <a:rPr lang="en-GB" sz="1000" b="0" i="0" u="sng" strike="noStrike" baseline="0">
              <a:solidFill>
                <a:srgbClr val="000000"/>
              </a:solidFill>
              <a:latin typeface="Tahoma"/>
              <a:ea typeface="Tahoma"/>
              <a:cs typeface="Tahoma"/>
            </a:rPr>
            <a:t>Also, please do not add / delete rows in any of the sheets, because this will affect the functioning of the flatfile.</a:t>
          </a:r>
        </a:p>
        <a:p>
          <a:pPr algn="l" rtl="0">
            <a:defRPr sz="1000"/>
          </a:pPr>
          <a:endParaRPr lang="en-GB" sz="1000" b="0" i="0" u="none" strike="sng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Put all your data into one Excel file</a:t>
          </a:r>
          <a:r>
            <a:rPr lang="en-GB" sz="1000" b="0" i="0" u="none" strike="noStrike" baseline="0">
              <a:solidFill>
                <a:srgbClr val="000000"/>
              </a:solidFill>
              <a:latin typeface="Tahoma"/>
              <a:ea typeface="Tahoma"/>
              <a:cs typeface="Tahoma"/>
            </a:rPr>
            <a:t>. If you send some data in later, give your file a new version number and date (see A.1. below) and notify us of the changes with respect to the previous version. Only send us </a:t>
          </a:r>
          <a:r>
            <a:rPr lang="en-GB" sz="1000" b="0" i="0" u="sng" strike="noStrike" baseline="0">
              <a:solidFill>
                <a:srgbClr val="000000"/>
              </a:solidFill>
              <a:latin typeface="Tahoma"/>
              <a:ea typeface="Tahoma"/>
              <a:cs typeface="Tahoma"/>
            </a:rPr>
            <a:t>completely filled-in sheets</a:t>
          </a:r>
          <a:r>
            <a:rPr lang="en-GB" sz="1000" b="0" i="0" u="none" strike="noStrike" baseline="0">
              <a:solidFill>
                <a:srgbClr val="000000"/>
              </a:solidFill>
              <a:latin typeface="Tahoma"/>
              <a:ea typeface="Tahoma"/>
              <a:cs typeface="Tahoma"/>
            </a:rPr>
            <a:t>, highlighting the changes in yellow. Do not delete worksheets.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Each sheet has a working area for your input. Most sheets have </a:t>
          </a:r>
          <a:r>
            <a:rPr lang="en-GB" sz="1000" b="1" i="0" u="none" strike="noStrike" baseline="0">
              <a:solidFill>
                <a:srgbClr val="000000"/>
              </a:solidFill>
              <a:latin typeface="Tahoma"/>
              <a:ea typeface="Tahoma"/>
              <a:cs typeface="Tahoma"/>
            </a:rPr>
            <a:t>checking cells and tables</a:t>
          </a:r>
          <a:r>
            <a:rPr lang="en-GB" sz="1000" b="0" i="0" u="none" strike="noStrike" baseline="0">
              <a:solidFill>
                <a:srgbClr val="000000"/>
              </a:solidFill>
              <a:latin typeface="Tahoma"/>
              <a:ea typeface="Tahoma"/>
              <a:cs typeface="Tahoma"/>
            </a:rPr>
            <a:t>.</a:t>
          </a:r>
        </a:p>
        <a:p>
          <a:pPr algn="l" rtl="0">
            <a:defRPr sz="1000"/>
          </a:pPr>
          <a:r>
            <a:rPr lang="en-GB" sz="1000" b="0" i="0" u="none" strike="noStrike" baseline="0">
              <a:solidFill>
                <a:srgbClr val="000000"/>
              </a:solidFill>
              <a:latin typeface="Tahoma"/>
              <a:ea typeface="Tahoma"/>
              <a:cs typeface="Tahoma"/>
            </a:rPr>
            <a:t>Each working area has white cells and </a:t>
          </a:r>
          <a:r>
            <a:rPr lang="en-GB" sz="1000" b="1" i="0" u="none" strike="noStrike" baseline="0">
              <a:solidFill>
                <a:srgbClr val="000000"/>
              </a:solidFill>
              <a:latin typeface="Tahoma"/>
              <a:ea typeface="Tahoma"/>
              <a:cs typeface="Tahoma"/>
            </a:rPr>
            <a:t>shaded green cells. </a:t>
          </a:r>
          <a:r>
            <a:rPr lang="en-GB" sz="1000" b="0" i="0" u="none" strike="noStrike" baseline="0">
              <a:solidFill>
                <a:srgbClr val="000000"/>
              </a:solidFill>
              <a:latin typeface="Tahoma"/>
              <a:ea typeface="Tahoma"/>
              <a:cs typeface="Tahoma"/>
            </a:rPr>
            <a:t>Eurostat has highlighted the variables it considers most important for its publications - please fill those in as a priority. </a:t>
          </a:r>
        </a:p>
        <a:p>
          <a:pPr algn="l" rtl="0">
            <a:defRPr sz="1000"/>
          </a:pPr>
          <a:endParaRPr lang="en-GB" sz="1000" b="1"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When you submit a revision</a:t>
          </a:r>
          <a:r>
            <a:rPr lang="en-GB" sz="1000" b="0" i="0" u="none" strike="noStrike" baseline="0">
              <a:solidFill>
                <a:srgbClr val="000000"/>
              </a:solidFill>
              <a:latin typeface="Tahoma"/>
              <a:ea typeface="Tahoma"/>
              <a:cs typeface="Tahoma"/>
            </a:rPr>
            <a:t>, please highlight changes in yellow and explain them in the appropriate 'Note' column,</a:t>
          </a:r>
          <a:r>
            <a:rPr lang="en-GB" sz="1000" b="1" i="0" u="none" strike="noStrike" baseline="0">
              <a:solidFill>
                <a:srgbClr val="000000"/>
              </a:solidFill>
              <a:latin typeface="Tahoma"/>
              <a:ea typeface="Tahoma"/>
              <a:cs typeface="Tahoma"/>
            </a:rPr>
            <a:t> </a:t>
          </a:r>
          <a:r>
            <a:rPr lang="en-GB" sz="1000" b="0" i="0" u="none" strike="noStrike" baseline="0">
              <a:solidFill>
                <a:srgbClr val="000000"/>
              </a:solidFill>
              <a:latin typeface="Tahoma"/>
              <a:ea typeface="Tahoma"/>
              <a:cs typeface="Tahoma"/>
            </a:rPr>
            <a:t>but </a:t>
          </a:r>
          <a:r>
            <a:rPr lang="en-GB" sz="1000" b="1" i="0" u="none" strike="noStrike" baseline="0">
              <a:solidFill>
                <a:srgbClr val="000000"/>
              </a:solidFill>
              <a:latin typeface="Tahoma"/>
              <a:ea typeface="Tahoma"/>
              <a:cs typeface="Tahoma"/>
            </a:rPr>
            <a:t>please fill in all the cells that were filled in previously.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Please use </a:t>
          </a:r>
          <a:r>
            <a:rPr lang="en-GB" sz="1000" b="1" i="0" u="none" strike="noStrike" baseline="0">
              <a:solidFill>
                <a:srgbClr val="000000"/>
              </a:solidFill>
              <a:latin typeface="Tahoma"/>
              <a:ea typeface="Tahoma"/>
              <a:cs typeface="Tahoma"/>
            </a:rPr>
            <a:t>flags and notes</a:t>
          </a:r>
          <a:r>
            <a:rPr lang="en-GB" sz="1000" b="0" i="0" u="none" strike="noStrike" baseline="0">
              <a:solidFill>
                <a:srgbClr val="000000"/>
              </a:solidFill>
              <a:latin typeface="Tahoma"/>
              <a:ea typeface="Tahoma"/>
              <a:cs typeface="Tahoma"/>
            </a:rPr>
            <a:t> (see A.6 below). This information is important for Eurostat.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8000"/>
              </a:solidFill>
              <a:latin typeface="Tahoma"/>
              <a:ea typeface="Tahoma"/>
              <a:cs typeface="Tahoma"/>
            </a:rPr>
            <a:t>A. General recommendations</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A.1 Please </a:t>
          </a:r>
          <a:r>
            <a:rPr lang="hu-HU" sz="1000" b="0" i="0" u="none" strike="noStrike" baseline="0">
              <a:solidFill>
                <a:srgbClr val="000000"/>
              </a:solidFill>
              <a:latin typeface="Tahoma"/>
              <a:ea typeface="Tahoma"/>
              <a:cs typeface="Tahoma"/>
            </a:rPr>
            <a:t>use eDAMIS to send your questionnaire to Eurostat. Choose the correct domain ("FOREST_A_A") and the correct reference year (for this data collection: 20</a:t>
          </a:r>
          <a:r>
            <a:rPr lang="de-DE" sz="1000" b="0" i="0" u="none" strike="noStrike" baseline="0">
              <a:solidFill>
                <a:srgbClr val="000000"/>
              </a:solidFill>
              <a:latin typeface="Tahoma"/>
              <a:ea typeface="Tahoma"/>
              <a:cs typeface="Tahoma"/>
            </a:rPr>
            <a:t>22</a:t>
          </a:r>
          <a:r>
            <a:rPr lang="hu-HU" sz="1000" b="0" i="0" u="none" strike="noStrike" baseline="0">
              <a:solidFill>
                <a:srgbClr val="000000"/>
              </a:solidFill>
              <a:latin typeface="Tahoma"/>
              <a:ea typeface="Tahoma"/>
              <a:cs typeface="Tahoma"/>
            </a:rPr>
            <a:t>). </a:t>
          </a:r>
        </a:p>
        <a:p>
          <a:pPr algn="l" rtl="0">
            <a:defRPr sz="1000"/>
          </a:pPr>
          <a:endParaRPr lang="hu-HU" sz="1000" b="0" i="0" u="none" strike="noStrike" baseline="0">
            <a:solidFill>
              <a:srgbClr val="000000"/>
            </a:solidFill>
            <a:latin typeface="Tahoma"/>
            <a:ea typeface="Tahoma"/>
            <a:cs typeface="Tahoma"/>
          </a:endParaRPr>
        </a:p>
        <a:p>
          <a:pPr algn="l" rtl="0">
            <a:defRPr sz="1000"/>
          </a:pPr>
          <a:r>
            <a:rPr lang="hu-HU" sz="1000" b="0" i="0" u="none" strike="noStrike" baseline="0">
              <a:solidFill>
                <a:srgbClr val="000000"/>
              </a:solidFill>
              <a:latin typeface="Tahoma"/>
              <a:ea typeface="Tahoma"/>
              <a:cs typeface="Tahoma"/>
            </a:rPr>
            <a:t>A.2 Fill in the JFSQ quality report </a:t>
          </a:r>
          <a:r>
            <a:rPr lang="de-DE" sz="1000" b="0" i="0" u="none" strike="noStrike" baseline="0">
              <a:solidFill>
                <a:srgbClr val="000000"/>
              </a:solidFill>
              <a:latin typeface="Tahoma"/>
              <a:ea typeface="Tahoma"/>
              <a:cs typeface="Tahoma"/>
            </a:rPr>
            <a:t>each year</a:t>
          </a:r>
          <a:r>
            <a:rPr lang="hu-HU"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3</a:t>
          </a:r>
          <a:r>
            <a:rPr lang="en-GB" sz="1000" b="0" i="0" u="none" strike="noStrike" baseline="0">
              <a:solidFill>
                <a:srgbClr val="000000"/>
              </a:solidFill>
              <a:latin typeface="Tahoma"/>
              <a:ea typeface="Tahoma"/>
              <a:cs typeface="Tahoma"/>
            </a:rPr>
            <a:t> The cover page is for </a:t>
          </a:r>
          <a:r>
            <a:rPr lang="en-GB" sz="1000" b="1" i="0" u="none" strike="noStrike" baseline="0">
              <a:solidFill>
                <a:srgbClr val="000000"/>
              </a:solidFill>
              <a:latin typeface="Tahoma"/>
              <a:ea typeface="Tahoma"/>
              <a:cs typeface="Tahoma"/>
            </a:rPr>
            <a:t>your contact detail</a:t>
          </a:r>
          <a:r>
            <a:rPr lang="en-GB" sz="1000" b="0" i="0" u="none" strike="noStrike" baseline="0">
              <a:solidFill>
                <a:srgbClr val="000000"/>
              </a:solidFill>
              <a:latin typeface="Tahoma"/>
              <a:ea typeface="Tahoma"/>
              <a:cs typeface="Tahoma"/>
            </a:rPr>
            <a:t>s, which are automatically copied to the other worksheets </a:t>
          </a:r>
        </a:p>
        <a:p>
          <a:pPr algn="l" rtl="0">
            <a:defRPr sz="1000"/>
          </a:pPr>
          <a:r>
            <a:rPr lang="en-GB" sz="1000" b="0" i="0" u="none" strike="noStrike" baseline="0">
              <a:solidFill>
                <a:srgbClr val="000000"/>
              </a:solidFill>
              <a:latin typeface="Tahoma"/>
              <a:ea typeface="Tahoma"/>
              <a:cs typeface="Tahoma"/>
            </a:rPr>
            <a:t>• Check your country code</a:t>
          </a:r>
        </a:p>
        <a:p>
          <a:pPr algn="l" rtl="0">
            <a:defRPr sz="1000"/>
          </a:pPr>
          <a:r>
            <a:rPr lang="en-GB" sz="1000" b="0" i="0" u="none" strike="noStrike" baseline="0">
              <a:solidFill>
                <a:srgbClr val="000000"/>
              </a:solidFill>
              <a:latin typeface="Tahoma"/>
              <a:ea typeface="Tahoma"/>
              <a:cs typeface="Tahoma"/>
            </a:rPr>
            <a:t>• If necessary change the reference year as appropriate - the previous year will appear automatically</a:t>
          </a:r>
        </a:p>
        <a:p>
          <a:pPr algn="l" rtl="0">
            <a:defRPr sz="1000"/>
          </a:pPr>
          <a:r>
            <a:rPr lang="en-GB" sz="1000" b="0" i="0" u="none" strike="noStrike" baseline="0">
              <a:solidFill>
                <a:srgbClr val="000000"/>
              </a:solidFill>
              <a:latin typeface="Tahoma"/>
              <a:ea typeface="Tahoma"/>
              <a:cs typeface="Tahoma"/>
            </a:rPr>
            <a:t>If you </a:t>
          </a:r>
          <a:r>
            <a:rPr lang="en-GB" sz="1000" b="1" i="0" u="none" strike="noStrike" baseline="0">
              <a:solidFill>
                <a:srgbClr val="000000"/>
              </a:solidFill>
              <a:latin typeface="Tahoma"/>
              <a:ea typeface="Tahoma"/>
              <a:cs typeface="Tahoma"/>
            </a:rPr>
            <a:t>distribute</a:t>
          </a:r>
          <a:r>
            <a:rPr lang="en-GB" sz="1000" b="0" i="0" u="none" strike="noStrike" baseline="0">
              <a:solidFill>
                <a:srgbClr val="000000"/>
              </a:solidFill>
              <a:latin typeface="Tahoma"/>
              <a:ea typeface="Tahoma"/>
              <a:cs typeface="Tahoma"/>
            </a:rPr>
            <a:t> worksheets to various experts, they can each put their contact details into the sheets. It will then be your job to put all the information together again and to verify the checking tables, since some of them will not work as designed in isolation.</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4</a:t>
          </a:r>
          <a:r>
            <a:rPr lang="en-GB" sz="1000" b="0" i="0" u="none" strike="noStrike" baseline="0">
              <a:solidFill>
                <a:srgbClr val="000000"/>
              </a:solidFill>
              <a:latin typeface="Tahoma"/>
              <a:ea typeface="Tahoma"/>
              <a:cs typeface="Tahoma"/>
            </a:rPr>
            <a:t> Look at the </a:t>
          </a:r>
          <a:r>
            <a:rPr lang="en-GB" sz="1000" b="1" i="0" u="none" strike="noStrike" baseline="0">
              <a:solidFill>
                <a:srgbClr val="000000"/>
              </a:solidFill>
              <a:latin typeface="Tahoma"/>
              <a:ea typeface="Tahoma"/>
              <a:cs typeface="Tahoma"/>
            </a:rPr>
            <a:t>unit of measurement</a:t>
          </a:r>
          <a:r>
            <a:rPr lang="en-GB" sz="1000" b="0" i="0" u="none" strike="noStrike" baseline="0">
              <a:solidFill>
                <a:srgbClr val="000000"/>
              </a:solidFill>
              <a:latin typeface="Tahoma"/>
              <a:ea typeface="Tahoma"/>
              <a:cs typeface="Tahoma"/>
            </a:rPr>
            <a:t> to be used for each item and report in this unit if possible, using the conversion factors on the last page of the JFSQ definitions. Please </a:t>
          </a:r>
          <a:r>
            <a:rPr lang="en-GB" sz="1000" b="1" i="0" u="none" strike="noStrike" baseline="0">
              <a:solidFill>
                <a:srgbClr val="000000"/>
              </a:solidFill>
              <a:latin typeface="Tahoma"/>
              <a:ea typeface="Tahoma"/>
              <a:cs typeface="Tahoma"/>
            </a:rPr>
            <a:t>report the monetary values in the same unit for both reporting years</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Only report data or modify cells in the working areas. Please do not delete checking areas or checking sheets. </a:t>
          </a:r>
        </a:p>
        <a:p>
          <a:pPr algn="l" rtl="0">
            <a:defRPr sz="1000"/>
          </a:pPr>
          <a:r>
            <a:rPr lang="en-GB" sz="1000" b="0" i="0" u="none" strike="noStrike" baseline="0">
              <a:solidFill>
                <a:srgbClr val="000000"/>
              </a:solidFill>
              <a:latin typeface="Tahoma"/>
              <a:ea typeface="Tahoma"/>
              <a:cs typeface="Tahoma"/>
            </a:rPr>
            <a:t>• Look at the checking areas and </a:t>
          </a:r>
          <a:r>
            <a:rPr lang="en-GB" sz="1000" b="1" i="0" u="none" strike="noStrike" baseline="0">
              <a:solidFill>
                <a:srgbClr val="000000"/>
              </a:solidFill>
              <a:latin typeface="Tahoma"/>
              <a:ea typeface="Tahoma"/>
              <a:cs typeface="Tahoma"/>
            </a:rPr>
            <a:t>make the necessary corrections to your data to remove all warnings</a:t>
          </a:r>
          <a:r>
            <a:rPr lang="en-GB" sz="1000" b="0" i="0" u="none" strike="noStrike" baseline="0">
              <a:solidFill>
                <a:srgbClr val="000000"/>
              </a:solidFill>
              <a:latin typeface="Tahoma"/>
              <a:ea typeface="Tahoma"/>
              <a:cs typeface="Tahoma"/>
            </a:rPr>
            <a:t> (see the specific recommendations) before sending in your data.</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Fill in real zeros '0' </a:t>
          </a:r>
          <a:r>
            <a:rPr lang="en-GB" sz="1000" b="0" i="0" u="none" strike="noStrike" baseline="0">
              <a:solidFill>
                <a:srgbClr val="000000"/>
              </a:solidFill>
              <a:latin typeface="Tahoma"/>
              <a:ea typeface="Tahoma"/>
              <a:cs typeface="Tahoma"/>
            </a:rPr>
            <a:t>in the worksheets if there is no production or trade. </a:t>
          </a:r>
          <a:r>
            <a:rPr lang="en-GB" sz="1000" b="1" i="0" u="none" strike="noStrike" baseline="0">
              <a:solidFill>
                <a:srgbClr val="000000"/>
              </a:solidFill>
              <a:latin typeface="Tahoma"/>
              <a:ea typeface="Tahoma"/>
              <a:cs typeface="Tahoma"/>
            </a:rPr>
            <a:t>Empty cells will be interpreted as 'Data not available'</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 There are counters at the bottom of the tables to indicate the number of cells left to be filled in.</a:t>
          </a:r>
        </a:p>
        <a:p>
          <a:pPr algn="l" rtl="0">
            <a:defRPr sz="1000"/>
          </a:pPr>
          <a:r>
            <a:rPr lang="en-GB" sz="1000" b="0" i="0" u="none" strike="noStrike" baseline="0">
              <a:solidFill>
                <a:srgbClr val="000000"/>
              </a:solidFill>
              <a:latin typeface="Tahoma"/>
              <a:ea typeface="Tahoma"/>
              <a:cs typeface="Tahoma"/>
            </a:rPr>
            <a:t>Report all data with </a:t>
          </a:r>
          <a:r>
            <a:rPr lang="en-GB" sz="1000" b="1" i="0" u="none" strike="noStrike" baseline="0">
              <a:solidFill>
                <a:srgbClr val="000000"/>
              </a:solidFill>
              <a:latin typeface="Tahoma"/>
              <a:ea typeface="Tahoma"/>
              <a:cs typeface="Tahoma"/>
            </a:rPr>
            <a:t>at least three decimals.</a:t>
          </a:r>
          <a:r>
            <a:rPr lang="en-GB" sz="1000" b="0" i="0" u="none" strike="noStrike" baseline="0">
              <a:solidFill>
                <a:srgbClr val="000000"/>
              </a:solidFill>
              <a:latin typeface="Tahoma"/>
              <a:ea typeface="Tahoma"/>
              <a:cs typeface="Tahoma"/>
            </a:rPr>
            <a:t> Do not use a separator for thousands; for the decimal point, please use the one set up by default.</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5</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Report numbers only</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If data are confidential</a:t>
          </a:r>
          <a:r>
            <a:rPr lang="en-GB" sz="1000" b="0" i="0" u="none" strike="noStrike" baseline="0">
              <a:solidFill>
                <a:srgbClr val="000000"/>
              </a:solidFill>
              <a:latin typeface="Tahoma"/>
              <a:ea typeface="Tahoma"/>
              <a:cs typeface="Tahoma"/>
            </a:rPr>
            <a:t>, please provide them if possible, appropriately flagged (see A.6). </a:t>
          </a:r>
        </a:p>
        <a:p>
          <a:pPr algn="l" rtl="0">
            <a:defRPr sz="1000"/>
          </a:pPr>
          <a:r>
            <a:rPr lang="en-GB" sz="1000" b="0" i="0" u="none" strike="noStrike" baseline="0">
              <a:solidFill>
                <a:srgbClr val="000000"/>
              </a:solidFill>
              <a:latin typeface="Tahoma"/>
              <a:ea typeface="Tahoma"/>
              <a:cs typeface="Tahoma"/>
            </a:rPr>
            <a:t>• Eurostat has a right to all confidential data necessary for its work. It has an obligation to use such data only in aggregates and to respect all the legal obligations.</a:t>
          </a:r>
        </a:p>
        <a:p>
          <a:pPr algn="l" rtl="0">
            <a:defRPr sz="1000"/>
          </a:pPr>
          <a:r>
            <a:rPr lang="en-GB" sz="1000" b="0" i="0" u="none" strike="noStrike" baseline="0">
              <a:solidFill>
                <a:srgbClr val="000000"/>
              </a:solidFill>
              <a:latin typeface="Tahoma"/>
              <a:ea typeface="Tahoma"/>
              <a:cs typeface="Tahoma"/>
            </a:rPr>
            <a:t>• If you cannot provide confidential data, a good option is to send in your own estimate flagged as a national estimate '9'.</a:t>
          </a:r>
        </a:p>
        <a:p>
          <a:pPr algn="l" rtl="0">
            <a:defRPr sz="1000"/>
          </a:pPr>
          <a:r>
            <a:rPr lang="en-GB" sz="1000" b="0" i="0" u="none" strike="noStrike" baseline="0">
              <a:solidFill>
                <a:srgbClr val="000000"/>
              </a:solidFill>
              <a:latin typeface="Tahoma"/>
              <a:ea typeface="Tahoma"/>
              <a:cs typeface="Tahoma"/>
            </a:rPr>
            <a:t>• As a last resort, </a:t>
          </a:r>
          <a:r>
            <a:rPr lang="hu-HU" sz="1000" b="0" i="0" u="none" strike="noStrike" baseline="0">
              <a:solidFill>
                <a:srgbClr val="000000"/>
              </a:solidFill>
              <a:latin typeface="Tahoma"/>
              <a:ea typeface="Tahoma"/>
              <a:cs typeface="Tahoma"/>
            </a:rPr>
            <a:t>leave </a:t>
          </a:r>
          <a:r>
            <a:rPr lang="en-GB" sz="1000" b="0" i="0" u="none" strike="noStrike" baseline="0">
              <a:solidFill>
                <a:srgbClr val="000000"/>
              </a:solidFill>
              <a:latin typeface="Tahoma"/>
              <a:ea typeface="Tahoma"/>
              <a:cs typeface="Tahoma"/>
            </a:rPr>
            <a:t>the cell</a:t>
          </a:r>
          <a:r>
            <a:rPr lang="hu-HU" sz="1000" b="0" i="0" u="none" strike="noStrike" baseline="0">
              <a:solidFill>
                <a:srgbClr val="000000"/>
              </a:solidFill>
              <a:latin typeface="Tahoma"/>
              <a:ea typeface="Tahoma"/>
              <a:cs typeface="Tahoma"/>
            </a:rPr>
            <a:t> empty</a:t>
          </a:r>
          <a:r>
            <a:rPr lang="en-GB" sz="1000" b="0" i="0" u="none" strike="noStrike" baseline="0">
              <a:solidFill>
                <a:srgbClr val="000000"/>
              </a:solidFill>
              <a:latin typeface="Tahoma"/>
              <a:ea typeface="Tahoma"/>
              <a:cs typeface="Tahoma"/>
            </a:rPr>
            <a:t>, flag it and write a note indicating data sources and links. </a:t>
          </a:r>
        </a:p>
        <a:p>
          <a:pPr algn="l" rtl="0">
            <a:defRPr sz="1000"/>
          </a:pPr>
          <a:r>
            <a:rPr lang="en-GB" sz="1000" b="0" i="0" u="none" strike="noStrike" baseline="0">
              <a:solidFill>
                <a:srgbClr val="000000"/>
              </a:solidFill>
              <a:latin typeface="Tahoma"/>
              <a:ea typeface="Tahoma"/>
              <a:cs typeface="Tahoma"/>
            </a:rPr>
            <a:t>Checking tables contain formulae to sum up the totals for sub-items.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A.6 </a:t>
          </a:r>
          <a:r>
            <a:rPr lang="en-GB" sz="1000" b="1" i="0" u="none" strike="noStrike" baseline="0">
              <a:solidFill>
                <a:srgbClr val="000000"/>
              </a:solidFill>
              <a:latin typeface="Tahoma"/>
              <a:ea typeface="Tahoma"/>
              <a:cs typeface="Tahoma"/>
            </a:rPr>
            <a:t>Flag cells and write notes as appropriate</a:t>
          </a:r>
          <a:r>
            <a:rPr lang="en-GB" sz="1000" b="0" i="0" u="none" strike="noStrike" baseline="0">
              <a:solidFill>
                <a:srgbClr val="000000"/>
              </a:solidFill>
              <a:latin typeface="Tahoma"/>
              <a:ea typeface="Tahoma"/>
              <a:cs typeface="Tahoma"/>
            </a:rPr>
            <a:t>. Flags should be entered in the 'Flag' columns and notes in the 'Note' columns for the appropriate year and item. The flags to use are: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3</a:t>
          </a:r>
          <a:r>
            <a:rPr lang="en-GB" sz="1000" b="0" i="0" baseline="0">
              <a:effectLst/>
              <a:latin typeface="Tahoma" panose="020B0604030504040204" pitchFamily="34" charset="0"/>
              <a:ea typeface="Tahoma" panose="020B0604030504040204" pitchFamily="34" charset="0"/>
              <a:cs typeface="Tahoma" panose="020B0604030504040204" pitchFamily="34" charset="0"/>
            </a:rPr>
            <a:t> for</a:t>
          </a:r>
          <a:r>
            <a:rPr lang="en-GB" sz="1000" b="1"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break in time series</a:t>
          </a:r>
          <a:r>
            <a:rPr lang="en-GB" sz="1000" b="0" i="0" baseline="0">
              <a:effectLst/>
              <a:latin typeface="Tahoma" panose="020B0604030504040204" pitchFamily="34" charset="0"/>
              <a:ea typeface="Tahoma" panose="020B0604030504040204" pitchFamily="34" charset="0"/>
              <a:cs typeface="Tahoma" panose="020B0604030504040204" pitchFamily="34" charset="0"/>
            </a:rPr>
            <a:t>, see metadata (please explain in the notes and in the quality report the reasons)</a:t>
          </a:r>
          <a:endParaRPr lang="en-IE" b="0">
            <a:effectLst/>
            <a:latin typeface="Tahoma" panose="020B0604030504040204" pitchFamily="34" charset="0"/>
            <a:ea typeface="Tahoma" panose="020B0604030504040204" pitchFamily="34" charset="0"/>
            <a:cs typeface="Tahoma" panose="020B060403050404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4</a:t>
          </a:r>
          <a:r>
            <a:rPr lang="en-GB" sz="1000" b="0" i="0" baseline="0">
              <a:effectLst/>
              <a:latin typeface="Tahoma" panose="020B0604030504040204" pitchFamily="34" charset="0"/>
              <a:ea typeface="Tahoma" panose="020B0604030504040204" pitchFamily="34" charset="0"/>
              <a:cs typeface="Tahoma" panose="020B0604030504040204" pitchFamily="34" charset="0"/>
            </a:rPr>
            <a:t> for</a:t>
          </a:r>
          <a:r>
            <a:rPr lang="en-GB" sz="1000" b="1"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definition differs</a:t>
          </a:r>
          <a:r>
            <a:rPr lang="en-GB" sz="1000" b="0" i="0" baseline="0">
              <a:effectLst/>
              <a:latin typeface="Tahoma" panose="020B0604030504040204" pitchFamily="34" charset="0"/>
              <a:ea typeface="Tahoma" panose="020B0604030504040204" pitchFamily="34" charset="0"/>
              <a:cs typeface="Tahoma" panose="020B0604030504040204" pitchFamily="34" charset="0"/>
            </a:rPr>
            <a:t>, see metadata (please explain in the notes and in the quality report the reasons)</a:t>
          </a:r>
          <a:endParaRPr lang="en-IE" b="0">
            <a:effectLst/>
            <a:latin typeface="Tahoma" panose="020B0604030504040204" pitchFamily="34" charset="0"/>
            <a:ea typeface="Tahoma" panose="020B0604030504040204" pitchFamily="34" charset="0"/>
            <a:cs typeface="Tahoma" panose="020B0604030504040204" pitchFamily="34" charset="0"/>
          </a:endParaRPr>
        </a:p>
        <a:p>
          <a:pPr algn="l" rtl="0">
            <a:defRPr sz="1000"/>
          </a:pP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a:t>
          </a:r>
          <a:r>
            <a:rPr lang="en-GB" sz="10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5</a:t>
          </a: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for</a:t>
          </a:r>
          <a:r>
            <a:rPr lang="en-GB" sz="10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repeating the data</a:t>
          </a: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of a previous year</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6</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confidential </a:t>
          </a:r>
          <a:r>
            <a:rPr lang="en-GB" sz="1000" b="0" i="0" u="none" strike="noStrike" baseline="0">
              <a:solidFill>
                <a:srgbClr val="000000"/>
              </a:solidFill>
              <a:latin typeface="Tahoma"/>
              <a:ea typeface="Tahoma"/>
              <a:cs typeface="Tahoma"/>
            </a:rPr>
            <a:t>data</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7</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provisional</a:t>
          </a:r>
          <a:r>
            <a:rPr lang="en-GB" sz="1000" b="0" i="0" u="none" strike="noStrike" baseline="0">
              <a:solidFill>
                <a:srgbClr val="000000"/>
              </a:solidFill>
              <a:latin typeface="Tahoma"/>
              <a:ea typeface="Tahoma"/>
              <a:cs typeface="Tahoma"/>
            </a:rPr>
            <a:t> data</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9</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national estimate</a:t>
          </a: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8000"/>
              </a:solidFill>
              <a:latin typeface="Tahoma"/>
              <a:ea typeface="Tahoma"/>
              <a:cs typeface="Tahoma"/>
            </a:rPr>
            <a:t>B Specific recommendations</a:t>
          </a: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B.1 Sheet '</a:t>
          </a:r>
          <a:r>
            <a:rPr lang="en-GB" sz="1000" b="1" i="0" u="none" strike="noStrike" baseline="0">
              <a:solidFill>
                <a:srgbClr val="000000"/>
              </a:solidFill>
              <a:latin typeface="Tahoma"/>
              <a:ea typeface="Tahoma"/>
              <a:cs typeface="Tahoma"/>
            </a:rPr>
            <a:t>Removals over bark</a:t>
          </a:r>
          <a:r>
            <a:rPr lang="en-GB" sz="1000" b="0" i="0" u="none" strike="noStrike" baseline="0">
              <a:solidFill>
                <a:srgbClr val="000000"/>
              </a:solidFill>
              <a:latin typeface="Tahoma"/>
              <a:ea typeface="Tahoma"/>
              <a:cs typeface="Tahoma"/>
            </a:rPr>
            <a:t>' is for volumes of wood products measured over bark. General over bark/under bark conversion factors are calculate</a:t>
          </a:r>
          <a:r>
            <a:rPr lang="hu-HU" sz="1000" b="0" i="0" u="none" strike="noStrike" baseline="0">
              <a:solidFill>
                <a:srgbClr val="000000"/>
              </a:solidFill>
              <a:latin typeface="Tahoma"/>
              <a:ea typeface="Tahoma"/>
              <a:cs typeface="Tahoma"/>
            </a:rPr>
            <a:t>d automatically</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 Should you use different conversion factor(s) please delete the ones provided and insert your own</a:t>
          </a:r>
        </a:p>
        <a:p>
          <a:pPr algn="l" rtl="0">
            <a:defRPr sz="1000"/>
          </a:pPr>
          <a:r>
            <a:rPr lang="en-GB" sz="1000" b="0" i="0" u="none" strike="noStrike" baseline="0">
              <a:solidFill>
                <a:srgbClr val="000000"/>
              </a:solidFill>
              <a:latin typeface="Tahoma"/>
              <a:ea typeface="Tahoma"/>
              <a:cs typeface="Tahoma"/>
            </a:rPr>
            <a:t>• If you only have under bark data, please leave this worksheet empty, but revise the table with the conversion factors. </a:t>
          </a:r>
          <a:endParaRPr lang="en-GB" sz="1000" b="0" i="0" u="none" strike="noStrike" baseline="0">
            <a:solidFill>
              <a:srgbClr val="000000"/>
            </a:solidFill>
            <a:latin typeface="Courier"/>
            <a:ea typeface="Tahoma"/>
            <a:cs typeface="Tahoma"/>
          </a:endParaRPr>
        </a:p>
        <a:p>
          <a:pPr algn="l" rtl="0">
            <a:defRPr sz="1000"/>
          </a:pPr>
          <a:r>
            <a:rPr lang="en-GB" sz="1000" b="0" i="0" u="none" strike="noStrike" baseline="0">
              <a:solidFill>
                <a:srgbClr val="000000"/>
              </a:solidFill>
              <a:latin typeface="Tahoma"/>
              <a:ea typeface="Tahoma"/>
              <a:cs typeface="Tahoma"/>
            </a:rPr>
            <a:t>• Unchanged conversion factors will be considered revised.</a:t>
          </a:r>
        </a:p>
        <a:p>
          <a:pPr algn="l" rtl="0">
            <a:defRPr sz="1000"/>
          </a:pPr>
          <a:r>
            <a:rPr lang="en-GB" sz="1000" b="0" i="0" u="none" strike="noStrike" baseline="0">
              <a:solidFill>
                <a:srgbClr val="000000"/>
              </a:solidFill>
              <a:latin typeface="Tahoma"/>
              <a:ea typeface="Tahoma"/>
              <a:cs typeface="Tahoma"/>
            </a:rPr>
            <a:t>A checking table verifies that sums of sub-items agree with the totals.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B.2 </a:t>
          </a:r>
          <a:r>
            <a:rPr lang="en-GB" sz="1000" b="1" i="0" u="none" strike="noStrike" baseline="0">
              <a:solidFill>
                <a:srgbClr val="000000"/>
              </a:solidFill>
              <a:latin typeface="Tahoma"/>
              <a:ea typeface="Tahoma"/>
              <a:cs typeface="Tahoma"/>
            </a:rPr>
            <a:t>Checking tables</a:t>
          </a:r>
          <a:r>
            <a:rPr lang="en-GB" sz="1000" b="0" i="0" u="none" strike="noStrike" baseline="0">
              <a:solidFill>
                <a:srgbClr val="000000"/>
              </a:solidFill>
              <a:latin typeface="Tahoma"/>
              <a:ea typeface="Tahoma"/>
              <a:cs typeface="Tahoma"/>
            </a:rPr>
            <a:t> on worksheets improve data quality, verifying that:</a:t>
          </a:r>
        </a:p>
        <a:p>
          <a:pPr algn="l" rtl="0">
            <a:defRPr sz="1000"/>
          </a:pPr>
          <a:r>
            <a:rPr lang="en-GB" sz="1000" b="0" i="0" u="none" strike="noStrike" baseline="0">
              <a:solidFill>
                <a:srgbClr val="000000"/>
              </a:solidFill>
              <a:latin typeface="Tahoma"/>
              <a:ea typeface="Tahoma"/>
              <a:cs typeface="Tahoma"/>
            </a:rPr>
            <a:t>• The sum of the sub-items equals the total.</a:t>
          </a:r>
        </a:p>
        <a:p>
          <a:pPr algn="l" rtl="0">
            <a:defRPr sz="1000"/>
          </a:pPr>
          <a:r>
            <a:rPr lang="en-GB" sz="1000" b="0" i="0" u="none" strike="noStrike" baseline="0">
              <a:solidFill>
                <a:srgbClr val="000000"/>
              </a:solidFill>
              <a:latin typeface="Tahoma"/>
              <a:ea typeface="Tahoma"/>
              <a:cs typeface="Tahoma"/>
            </a:rPr>
            <a:t>• The sum of 'of which' items is not larger than the total.</a:t>
          </a:r>
        </a:p>
        <a:p>
          <a:pPr algn="l" rtl="0">
            <a:defRPr sz="1000"/>
          </a:pPr>
          <a:r>
            <a:rPr lang="en-GB" sz="1000" b="0" i="0" u="none" strike="noStrike" baseline="0">
              <a:solidFill>
                <a:srgbClr val="000000"/>
              </a:solidFill>
              <a:latin typeface="Tahoma"/>
              <a:ea typeface="Tahoma"/>
              <a:cs typeface="Tahoma"/>
            </a:rPr>
            <a:t>All cells in a checking table should be zero or empty. If this is not the case, please check your numbers for the sub-items and totals. The checking table indicates the difference, so if you see a negative value, you will have to decide which number should be increased by that amount. The only exception is when no data are entered due to confidentiality.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B.3 Worksheets '</a:t>
          </a:r>
          <a:r>
            <a:rPr lang="en-GB" sz="1000" b="1" i="0" u="none" strike="noStrike" baseline="0">
              <a:solidFill>
                <a:srgbClr val="000000"/>
              </a:solidFill>
              <a:latin typeface="Tahoma"/>
              <a:ea typeface="Tahoma"/>
              <a:cs typeface="Tahoma"/>
            </a:rPr>
            <a:t>JQ2</a:t>
          </a:r>
          <a:r>
            <a:rPr lang="en-GB" sz="1000" b="0" i="0" u="none" strike="noStrike" baseline="0">
              <a:solidFill>
                <a:srgbClr val="000000"/>
              </a:solidFill>
              <a:latin typeface="Tahoma"/>
              <a:ea typeface="Tahoma"/>
              <a:cs typeface="Tahoma"/>
            </a:rPr>
            <a:t>' contains a checking table for </a:t>
          </a:r>
          <a:r>
            <a:rPr lang="en-GB" sz="1000" b="1" i="0" u="none" strike="noStrike" baseline="0">
              <a:solidFill>
                <a:srgbClr val="000000"/>
              </a:solidFill>
              <a:latin typeface="Tahoma"/>
              <a:ea typeface="Tahoma"/>
              <a:cs typeface="Tahoma"/>
            </a:rPr>
            <a:t>apparent consumption</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Apparent consumption = Production + Imports – Exports. It should be </a:t>
          </a:r>
          <a:r>
            <a:rPr lang="en-GB" sz="1000" b="1" i="0" u="none" strike="noStrike" baseline="0">
              <a:solidFill>
                <a:srgbClr val="000000"/>
              </a:solidFill>
              <a:latin typeface="Tahoma"/>
              <a:ea typeface="Tahoma"/>
              <a:cs typeface="Tahoma"/>
            </a:rPr>
            <a:t>positive or nil</a:t>
          </a:r>
          <a:r>
            <a:rPr lang="en-GB" sz="1000" b="0" i="0" u="none" strike="noStrike" baseline="0">
              <a:solidFill>
                <a:srgbClr val="000000"/>
              </a:solidFill>
              <a:latin typeface="Tahoma"/>
              <a:ea typeface="Tahoma"/>
              <a:cs typeface="Tahoma"/>
            </a:rPr>
            <a:t>. If this is not the case, the cell will change colour and indicate the difference. </a:t>
          </a:r>
        </a:p>
        <a:p>
          <a:pPr algn="l" rtl="0">
            <a:defRPr sz="1000"/>
          </a:pPr>
          <a:r>
            <a:rPr lang="en-GB" sz="1000" b="0" i="0" u="none" strike="noStrike" baseline="0">
              <a:solidFill>
                <a:srgbClr val="000000"/>
              </a:solidFill>
              <a:latin typeface="Tahoma"/>
              <a:ea typeface="Tahoma"/>
              <a:cs typeface="Tahoma"/>
            </a:rPr>
            <a:t>• Please correct the data in the sheets until checking results are positive or nil. One solution is to increase production.</a:t>
          </a:r>
        </a:p>
        <a:p>
          <a:pPr algn="l" rtl="0">
            <a:defRPr sz="1000"/>
          </a:pPr>
          <a:r>
            <a:rPr lang="en-GB" sz="1000" b="0" i="0" u="none" strike="noStrike" baseline="0">
              <a:solidFill>
                <a:srgbClr val="000000"/>
              </a:solidFill>
              <a:latin typeface="Tahoma"/>
              <a:ea typeface="Tahoma"/>
              <a:cs typeface="Tahoma"/>
            </a:rPr>
            <a:t>• If the data are correct but apparent consumption is still negative, please explain why in the 'Note' column provided in the apparent consumption checking table.</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B.4 Sheets '</a:t>
          </a:r>
          <a:r>
            <a:rPr lang="en-GB" sz="1000" b="1" i="0" u="none" strike="noStrike" baseline="0">
              <a:solidFill>
                <a:srgbClr val="000000"/>
              </a:solidFill>
              <a:latin typeface="Tahoma"/>
              <a:ea typeface="Tahoma"/>
              <a:cs typeface="Tahoma"/>
            </a:rPr>
            <a:t>JQ2</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ECE-EU Species</a:t>
          </a:r>
          <a:r>
            <a:rPr lang="en-GB" sz="1000" b="0" i="0" u="none" strike="noStrike" baseline="0">
              <a:solidFill>
                <a:srgbClr val="000000"/>
              </a:solidFill>
              <a:latin typeface="Tahoma"/>
              <a:ea typeface="Tahoma"/>
              <a:cs typeface="Tahoma"/>
            </a:rPr>
            <a:t>' and '</a:t>
          </a:r>
          <a:r>
            <a:rPr lang="en-GB" sz="1000" b="1" i="0" u="none" strike="noStrike" baseline="0">
              <a:solidFill>
                <a:srgbClr val="000000"/>
              </a:solidFill>
              <a:latin typeface="Tahoma"/>
              <a:ea typeface="Tahoma"/>
              <a:cs typeface="Tahoma"/>
            </a:rPr>
            <a:t>EU1</a:t>
          </a:r>
          <a:r>
            <a:rPr lang="en-GB" sz="1000" b="0" i="0" u="none" strike="noStrike" baseline="0">
              <a:solidFill>
                <a:srgbClr val="000000"/>
              </a:solidFill>
              <a:latin typeface="Tahoma"/>
              <a:ea typeface="Tahoma"/>
              <a:cs typeface="Tahoma"/>
            </a:rPr>
            <a:t>' on trade have checking tables to verify</a:t>
          </a:r>
          <a:r>
            <a:rPr lang="en-GB" sz="1000" b="1" i="0" u="none" strike="noStrike" baseline="0">
              <a:solidFill>
                <a:srgbClr val="000000"/>
              </a:solidFill>
              <a:latin typeface="Tahoma"/>
              <a:ea typeface="Tahoma"/>
              <a:cs typeface="Tahoma"/>
            </a:rPr>
            <a:t> data consistency. Both quantity and value must be present.</a:t>
          </a:r>
          <a:endParaRPr lang="en-GB" sz="1000" b="0" i="0" u="none" strike="noStrike" baseline="0">
            <a:solidFill>
              <a:srgbClr val="000000"/>
            </a:solidFill>
            <a:latin typeface="Courier"/>
            <a:ea typeface="Tahoma"/>
            <a:cs typeface="Tahoma"/>
          </a:endParaRPr>
        </a:p>
        <a:p>
          <a:pPr algn="l" rtl="0">
            <a:defRPr sz="1000"/>
          </a:pPr>
          <a:r>
            <a:rPr lang="en-GB" sz="1000" b="0" i="0" u="none" strike="noStrike" baseline="0">
              <a:solidFill>
                <a:srgbClr val="000000"/>
              </a:solidFill>
              <a:latin typeface="Tahoma"/>
              <a:ea typeface="Tahoma"/>
              <a:cs typeface="Tahoma"/>
            </a:rPr>
            <a:t>When something is missing, messages or coloured cells appear in the checking tables. Please correct your data until all warnings disappear.</a:t>
          </a:r>
        </a:p>
        <a:p>
          <a:pPr algn="l" rtl="0">
            <a:defRPr sz="1000"/>
          </a:pPr>
          <a:r>
            <a:rPr lang="en-GB" sz="1000" b="0" i="0" u="none" strike="noStrike" baseline="0">
              <a:solidFill>
                <a:srgbClr val="000000"/>
              </a:solidFill>
              <a:latin typeface="Tahoma"/>
              <a:ea typeface="Tahoma"/>
              <a:cs typeface="Tahoma"/>
            </a:rPr>
            <a:t>The meaning of the messages is:</a:t>
          </a:r>
        </a:p>
        <a:p>
          <a:pPr algn="l" rtl="0">
            <a:defRPr sz="1000"/>
          </a:pPr>
          <a:r>
            <a:rPr lang="en-GB" sz="1000" b="0" i="0" u="none" strike="noStrike" baseline="0">
              <a:solidFill>
                <a:srgbClr val="000000"/>
              </a:solidFill>
              <a:latin typeface="Tahoma"/>
              <a:ea typeface="Tahoma"/>
              <a:cs typeface="Tahoma"/>
            </a:rPr>
            <a:t>• 0: both value and quantity are zero – all is well, there is no trade</a:t>
          </a:r>
        </a:p>
        <a:p>
          <a:pPr algn="l" rtl="0">
            <a:defRPr sz="1000"/>
          </a:pPr>
          <a:r>
            <a:rPr lang="en-GB" sz="1000" b="0" i="0" u="none" strike="noStrike" baseline="0">
              <a:solidFill>
                <a:srgbClr val="000000"/>
              </a:solidFill>
              <a:latin typeface="Tahoma"/>
              <a:ea typeface="Tahoma"/>
              <a:cs typeface="Tahoma"/>
            </a:rPr>
            <a:t>• ZERO Q: value is reported, quantity is zero - please correct</a:t>
          </a:r>
        </a:p>
        <a:p>
          <a:pPr algn="l" rtl="0">
            <a:defRPr sz="1000"/>
          </a:pPr>
          <a:r>
            <a:rPr lang="en-GB" sz="1000" b="0" i="0" u="none" strike="noStrike" baseline="0">
              <a:solidFill>
                <a:srgbClr val="000000"/>
              </a:solidFill>
              <a:latin typeface="Tahoma"/>
              <a:ea typeface="Tahoma"/>
              <a:cs typeface="Tahoma"/>
            </a:rPr>
            <a:t>• ZERO V: quantity is reported, value is zero - please correct</a:t>
          </a:r>
        </a:p>
        <a:p>
          <a:pPr algn="l" rtl="0">
            <a:defRPr sz="1000"/>
          </a:pPr>
          <a:r>
            <a:rPr lang="en-GB" sz="1000" b="0" i="0" u="none" strike="noStrike" baseline="0">
              <a:solidFill>
                <a:srgbClr val="000000"/>
              </a:solidFill>
              <a:latin typeface="Tahoma"/>
              <a:ea typeface="Tahoma"/>
              <a:cs typeface="Tahoma"/>
            </a:rPr>
            <a:t>• REPORT: both quantity and value are blank - please fill in</a:t>
          </a:r>
        </a:p>
        <a:p>
          <a:pPr algn="l" rtl="0">
            <a:defRPr sz="1000"/>
          </a:pPr>
          <a:r>
            <a:rPr lang="en-GB" sz="1000" b="0" i="0" u="none" strike="noStrike" baseline="0">
              <a:solidFill>
                <a:srgbClr val="000000"/>
              </a:solidFill>
              <a:latin typeface="Tahoma"/>
              <a:ea typeface="Tahoma"/>
              <a:cs typeface="Tahoma"/>
            </a:rPr>
            <a:t>• </a:t>
          </a:r>
          <a:r>
            <a:rPr lang="hu-HU" sz="1000" b="0" i="0" u="none" strike="noStrike" baseline="0">
              <a:solidFill>
                <a:srgbClr val="000000"/>
              </a:solidFill>
              <a:latin typeface="Tahoma"/>
              <a:ea typeface="Tahoma"/>
              <a:cs typeface="Tahoma"/>
            </a:rPr>
            <a:t>NO </a:t>
          </a:r>
          <a:r>
            <a:rPr lang="en-GB" sz="1000" b="0" i="0" u="none" strike="noStrike" baseline="0">
              <a:solidFill>
                <a:srgbClr val="000000"/>
              </a:solidFill>
              <a:latin typeface="Tahoma"/>
              <a:ea typeface="Tahoma"/>
              <a:cs typeface="Tahoma"/>
            </a:rPr>
            <a:t>Q: blank cell for quantity – please fill in</a:t>
          </a:r>
        </a:p>
        <a:p>
          <a:pPr algn="l" rtl="0">
            <a:defRPr sz="1000"/>
          </a:pPr>
          <a:r>
            <a:rPr lang="en-GB" sz="1000" b="0" i="0" u="none" strike="noStrike" baseline="0">
              <a:solidFill>
                <a:srgbClr val="000000"/>
              </a:solidFill>
              <a:latin typeface="Tahoma"/>
              <a:ea typeface="Tahoma"/>
              <a:cs typeface="Tahoma"/>
            </a:rPr>
            <a:t>• </a:t>
          </a:r>
          <a:r>
            <a:rPr lang="hu-HU" sz="1000" b="0" i="0" u="none" strike="noStrike" baseline="0">
              <a:solidFill>
                <a:srgbClr val="000000"/>
              </a:solidFill>
              <a:latin typeface="Tahoma"/>
              <a:ea typeface="Tahoma"/>
              <a:cs typeface="Tahoma"/>
            </a:rPr>
            <a:t>NO </a:t>
          </a:r>
          <a:r>
            <a:rPr lang="en-GB" sz="1000" b="0" i="0" u="none" strike="noStrike" baseline="0">
              <a:solidFill>
                <a:srgbClr val="000000"/>
              </a:solidFill>
              <a:latin typeface="Tahoma"/>
              <a:ea typeface="Tahoma"/>
              <a:cs typeface="Tahoma"/>
            </a:rPr>
            <a:t>V: blank cell for value – please fill in</a:t>
          </a:r>
        </a:p>
        <a:p>
          <a:pPr algn="l" rtl="0">
            <a:defRPr sz="1000"/>
          </a:pPr>
          <a:r>
            <a:rPr lang="en-GB" sz="1000" b="0" i="0" u="none" strike="noStrike" baseline="0">
              <a:solidFill>
                <a:srgbClr val="000000"/>
              </a:solidFill>
              <a:latin typeface="Tahoma"/>
              <a:ea typeface="Tahoma"/>
              <a:cs typeface="Tahoma"/>
            </a:rPr>
            <a:t>Please enter </a:t>
          </a:r>
          <a:r>
            <a:rPr lang="en-GB" sz="1000" b="1" i="0" u="none" strike="noStrike" baseline="0">
              <a:solidFill>
                <a:srgbClr val="000000"/>
              </a:solidFill>
              <a:latin typeface="Tahoma"/>
              <a:ea typeface="Tahoma"/>
              <a:cs typeface="Tahoma"/>
            </a:rPr>
            <a:t>even very small numbers to resolve problems, using as many decimal places as necessary</a:t>
          </a:r>
          <a:r>
            <a:rPr lang="en-GB" sz="1000" b="0" i="0" u="none" strike="noStrike" baseline="0">
              <a:solidFill>
                <a:srgbClr val="000000"/>
              </a:solidFill>
              <a:latin typeface="Tahoma"/>
              <a:ea typeface="Tahoma"/>
              <a:cs typeface="Tahoma"/>
            </a:rPr>
            <a:t>.</a:t>
          </a:r>
        </a:p>
        <a:p>
          <a:pPr algn="l" rtl="0">
            <a:defRPr sz="1000"/>
          </a:pPr>
          <a:r>
            <a:rPr lang="en-GB" sz="1000" b="0" i="0" u="none" strike="noStrike" baseline="0">
              <a:solidFill>
                <a:srgbClr val="000000"/>
              </a:solidFill>
              <a:latin typeface="Tahoma"/>
              <a:ea typeface="Tahoma"/>
              <a:cs typeface="Tahoma"/>
            </a:rPr>
            <a:t>If there is no way to correct the problem, please write an explanation in the 'Note' column.</a:t>
          </a:r>
        </a:p>
        <a:p>
          <a:pPr algn="l" rtl="0">
            <a:defRPr sz="1000"/>
          </a:pPr>
          <a:r>
            <a:rPr lang="en-GB" sz="1000" b="1" i="0" u="none" strike="noStrike" baseline="0">
              <a:solidFill>
                <a:srgbClr val="000000"/>
              </a:solidFill>
              <a:latin typeface="Tahoma"/>
              <a:ea typeface="Tahoma"/>
              <a:cs typeface="Tahoma"/>
            </a:rPr>
            <a:t>If there is no trade for a product, please enter 0 for both quantity and value</a:t>
          </a: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Thank you for collecting data for the JFSQ,</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Eurostat's Forestry Team </a:t>
          </a:r>
        </a:p>
        <a:p>
          <a:pPr algn="l" rtl="0">
            <a:defRPr sz="1000"/>
          </a:pPr>
          <a:endParaRPr lang="en-GB"/>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89067</xdr:colOff>
      <xdr:row>1</xdr:row>
      <xdr:rowOff>93285</xdr:rowOff>
    </xdr:from>
    <xdr:to>
      <xdr:col>3</xdr:col>
      <xdr:colOff>1029196</xdr:colOff>
      <xdr:row>5</xdr:row>
      <xdr:rowOff>89955</xdr:rowOff>
    </xdr:to>
    <xdr:pic>
      <xdr:nvPicPr>
        <xdr:cNvPr id="2" name="Picture 1">
          <a:extLst>
            <a:ext uri="{FF2B5EF4-FFF2-40B4-BE49-F238E27FC236}">
              <a16:creationId xmlns:a16="http://schemas.microsoft.com/office/drawing/2014/main" id="{8A8EB937-8238-4D78-B523-118DCBA156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67" y="251623"/>
          <a:ext cx="5215246" cy="63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59533</xdr:colOff>
      <xdr:row>2</xdr:row>
      <xdr:rowOff>72952</xdr:rowOff>
    </xdr:from>
    <xdr:to>
      <xdr:col>3</xdr:col>
      <xdr:colOff>1023938</xdr:colOff>
      <xdr:row>5</xdr:row>
      <xdr:rowOff>46814</xdr:rowOff>
    </xdr:to>
    <xdr:pic>
      <xdr:nvPicPr>
        <xdr:cNvPr id="2" name="Picture 1">
          <a:extLst>
            <a:ext uri="{FF2B5EF4-FFF2-40B4-BE49-F238E27FC236}">
              <a16:creationId xmlns:a16="http://schemas.microsoft.com/office/drawing/2014/main" id="{FB99D83F-5FF9-4308-90BE-7C0406B140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33" y="477765"/>
          <a:ext cx="4810124" cy="581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130628</xdr:colOff>
      <xdr:row>1</xdr:row>
      <xdr:rowOff>87085</xdr:rowOff>
    </xdr:from>
    <xdr:to>
      <xdr:col>6</xdr:col>
      <xdr:colOff>145339</xdr:colOff>
      <xdr:row>5</xdr:row>
      <xdr:rowOff>890</xdr:rowOff>
    </xdr:to>
    <xdr:pic>
      <xdr:nvPicPr>
        <xdr:cNvPr id="2" name="Picture 1">
          <a:extLst>
            <a:ext uri="{FF2B5EF4-FFF2-40B4-BE49-F238E27FC236}">
              <a16:creationId xmlns:a16="http://schemas.microsoft.com/office/drawing/2014/main" id="{DE176289-939B-4933-8FDC-3177401BF1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628" y="2503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188026</xdr:colOff>
      <xdr:row>2</xdr:row>
      <xdr:rowOff>178131</xdr:rowOff>
    </xdr:from>
    <xdr:to>
      <xdr:col>1</xdr:col>
      <xdr:colOff>4919220</xdr:colOff>
      <xdr:row>5</xdr:row>
      <xdr:rowOff>179021</xdr:rowOff>
    </xdr:to>
    <xdr:pic>
      <xdr:nvPicPr>
        <xdr:cNvPr id="4" name="Picture 3">
          <a:extLst>
            <a:ext uri="{FF2B5EF4-FFF2-40B4-BE49-F238E27FC236}">
              <a16:creationId xmlns:a16="http://schemas.microsoft.com/office/drawing/2014/main" id="{996BBAE3-7995-41DF-8D48-2D8C5A9EB6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026" y="5838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396240</xdr:colOff>
      <xdr:row>2</xdr:row>
      <xdr:rowOff>22860</xdr:rowOff>
    </xdr:from>
    <xdr:to>
      <xdr:col>2</xdr:col>
      <xdr:colOff>1764045</xdr:colOff>
      <xdr:row>5</xdr:row>
      <xdr:rowOff>21573</xdr:rowOff>
    </xdr:to>
    <xdr:pic>
      <xdr:nvPicPr>
        <xdr:cNvPr id="3" name="Picture 2">
          <a:extLst>
            <a:ext uri="{FF2B5EF4-FFF2-40B4-BE49-F238E27FC236}">
              <a16:creationId xmlns:a16="http://schemas.microsoft.com/office/drawing/2014/main" id="{1C228FC5-4D0F-4958-A612-ADAA7971B2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760" y="42672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340661</xdr:colOff>
      <xdr:row>3</xdr:row>
      <xdr:rowOff>62755</xdr:rowOff>
    </xdr:from>
    <xdr:to>
      <xdr:col>2</xdr:col>
      <xdr:colOff>2366027</xdr:colOff>
      <xdr:row>5</xdr:row>
      <xdr:rowOff>196835</xdr:rowOff>
    </xdr:to>
    <xdr:pic>
      <xdr:nvPicPr>
        <xdr:cNvPr id="3" name="Picture 2">
          <a:extLst>
            <a:ext uri="{FF2B5EF4-FFF2-40B4-BE49-F238E27FC236}">
              <a16:creationId xmlns:a16="http://schemas.microsoft.com/office/drawing/2014/main" id="{CE394152-5FC3-4C13-A100-69B7F89B61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661" y="66339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2</xdr:row>
      <xdr:rowOff>73081</xdr:rowOff>
    </xdr:from>
    <xdr:to>
      <xdr:col>8</xdr:col>
      <xdr:colOff>618067</xdr:colOff>
      <xdr:row>6</xdr:row>
      <xdr:rowOff>44433</xdr:rowOff>
    </xdr:to>
    <xdr:pic>
      <xdr:nvPicPr>
        <xdr:cNvPr id="3" name="Picture 2">
          <a:extLst>
            <a:ext uri="{FF2B5EF4-FFF2-40B4-BE49-F238E27FC236}">
              <a16:creationId xmlns:a16="http://schemas.microsoft.com/office/drawing/2014/main" id="{35A18363-4BE8-4F64-B909-829B6B5B68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386348"/>
          <a:ext cx="4809067" cy="580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256549</xdr:colOff>
      <xdr:row>0</xdr:row>
      <xdr:rowOff>146439</xdr:rowOff>
    </xdr:from>
    <xdr:to>
      <xdr:col>1</xdr:col>
      <xdr:colOff>3800423</xdr:colOff>
      <xdr:row>3</xdr:row>
      <xdr:rowOff>72090</xdr:rowOff>
    </xdr:to>
    <xdr:pic>
      <xdr:nvPicPr>
        <xdr:cNvPr id="2" name="Picture 1">
          <a:extLst>
            <a:ext uri="{FF2B5EF4-FFF2-40B4-BE49-F238E27FC236}">
              <a16:creationId xmlns:a16="http://schemas.microsoft.com/office/drawing/2014/main" id="{D5667412-27DC-403D-A875-2B0D96607D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6549" y="146439"/>
          <a:ext cx="4178874" cy="488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276225</xdr:colOff>
      <xdr:row>0</xdr:row>
      <xdr:rowOff>104775</xdr:rowOff>
    </xdr:from>
    <xdr:to>
      <xdr:col>1</xdr:col>
      <xdr:colOff>4265002</xdr:colOff>
      <xdr:row>3</xdr:row>
      <xdr:rowOff>112747</xdr:rowOff>
    </xdr:to>
    <xdr:pic>
      <xdr:nvPicPr>
        <xdr:cNvPr id="3" name="Picture 2">
          <a:extLst>
            <a:ext uri="{FF2B5EF4-FFF2-40B4-BE49-F238E27FC236}">
              <a16:creationId xmlns:a16="http://schemas.microsoft.com/office/drawing/2014/main" id="{F18974BB-5658-46ED-999A-99B025A5A0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04775"/>
          <a:ext cx="4560277" cy="550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143607</xdr:colOff>
      <xdr:row>1</xdr:row>
      <xdr:rowOff>32798</xdr:rowOff>
    </xdr:from>
    <xdr:to>
      <xdr:col>1</xdr:col>
      <xdr:colOff>4077025</xdr:colOff>
      <xdr:row>3</xdr:row>
      <xdr:rowOff>161664</xdr:rowOff>
    </xdr:to>
    <xdr:pic>
      <xdr:nvPicPr>
        <xdr:cNvPr id="3" name="Picture 2">
          <a:extLst>
            <a:ext uri="{FF2B5EF4-FFF2-40B4-BE49-F238E27FC236}">
              <a16:creationId xmlns:a16="http://schemas.microsoft.com/office/drawing/2014/main" id="{B596CCD7-C6A6-4BB7-BEC2-8733A2437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607" y="195619"/>
          <a:ext cx="4560277" cy="568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152400</xdr:colOff>
      <xdr:row>1</xdr:row>
      <xdr:rowOff>139700</xdr:rowOff>
    </xdr:from>
    <xdr:to>
      <xdr:col>2</xdr:col>
      <xdr:colOff>1091791</xdr:colOff>
      <xdr:row>4</xdr:row>
      <xdr:rowOff>146033</xdr:rowOff>
    </xdr:to>
    <xdr:pic>
      <xdr:nvPicPr>
        <xdr:cNvPr id="2" name="Picture 1">
          <a:extLst>
            <a:ext uri="{FF2B5EF4-FFF2-40B4-BE49-F238E27FC236}">
              <a16:creationId xmlns:a16="http://schemas.microsoft.com/office/drawing/2014/main" id="{CD8D2F89-92B4-4376-9953-4BA0363DBB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7100" y="30480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1</xdr:row>
      <xdr:rowOff>108857</xdr:rowOff>
    </xdr:from>
    <xdr:to>
      <xdr:col>3</xdr:col>
      <xdr:colOff>2522054</xdr:colOff>
      <xdr:row>4</xdr:row>
      <xdr:rowOff>109748</xdr:rowOff>
    </xdr:to>
    <xdr:pic>
      <xdr:nvPicPr>
        <xdr:cNvPr id="2" name="Picture 1">
          <a:extLst>
            <a:ext uri="{FF2B5EF4-FFF2-40B4-BE49-F238E27FC236}">
              <a16:creationId xmlns:a16="http://schemas.microsoft.com/office/drawing/2014/main" id="{8463ECF2-90A9-4B86-815D-98F40A074D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15686"/>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115957</xdr:colOff>
      <xdr:row>1</xdr:row>
      <xdr:rowOff>202556</xdr:rowOff>
    </xdr:from>
    <xdr:to>
      <xdr:col>2</xdr:col>
      <xdr:colOff>149087</xdr:colOff>
      <xdr:row>4</xdr:row>
      <xdr:rowOff>58526</xdr:rowOff>
    </xdr:to>
    <xdr:pic>
      <xdr:nvPicPr>
        <xdr:cNvPr id="2" name="Picture 1">
          <a:extLst>
            <a:ext uri="{FF2B5EF4-FFF2-40B4-BE49-F238E27FC236}">
              <a16:creationId xmlns:a16="http://schemas.microsoft.com/office/drawing/2014/main" id="{460CAF52-0491-4B2A-8E6D-765D7F7640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957" y="368208"/>
          <a:ext cx="4422913" cy="534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105834</xdr:colOff>
      <xdr:row>2</xdr:row>
      <xdr:rowOff>21166</xdr:rowOff>
    </xdr:from>
    <xdr:to>
      <xdr:col>2</xdr:col>
      <xdr:colOff>940194</xdr:colOff>
      <xdr:row>5</xdr:row>
      <xdr:rowOff>19033</xdr:rowOff>
    </xdr:to>
    <xdr:pic>
      <xdr:nvPicPr>
        <xdr:cNvPr id="2" name="Picture 1">
          <a:extLst>
            <a:ext uri="{FF2B5EF4-FFF2-40B4-BE49-F238E27FC236}">
              <a16:creationId xmlns:a16="http://schemas.microsoft.com/office/drawing/2014/main" id="{D6193CDD-C614-409D-800B-2FC340992B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359833"/>
          <a:ext cx="3924693" cy="474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BD8:BE73" totalsRowShown="0" headerRowDxfId="38" dataDxfId="37">
  <tableColumns count="2">
    <tableColumn id="1" xr3:uid="{00000000-0010-0000-0000-000001000000}" name="Column1" dataDxfId="36">
      <calculatedColumnFormula>IF(ISNUMBER(AZ9*BA9), IF(AZ9*BA9&gt;0, IF(AZ9&gt;BA9, IF(AZ9/BA9&gt;BE$6, "CHECK", "ACCEPT"), IF(BA9/AZ9&gt;BE$6, "CHECK", "ACCEPT")), IF(BA9=0,IF(AZ9&lt;BE$6,"ACCEPT","CHECK"),IF(BA9&lt;BE$6,"ACCEPT","CHECK"))),"CHECK")</calculatedColumnFormula>
    </tableColumn>
    <tableColumn id="2" xr3:uid="{00000000-0010-0000-0000-000002000000}" name="Column2" dataDxfId="35">
      <calculatedColumnFormula>IF(ISNUMBER(BB9*BC9), IF(BB9*BC9&gt;0, IF(BB9&gt;BC9, IF(BB9/BC9&gt;BE$6, "CHECK", "ACCEPT"), IF(BC9/BB9&gt;BE$6, "CHECK", "ACCEPT")), IF(BC9=0,IF(BB9&lt;BE$6,"ACCEPT","CHECK"),IF(BC9&lt;BE$6,"ACCEPT","CHECK"))),"CHECK")</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H8:BI73" totalsRowShown="0" headerRowDxfId="12" dataDxfId="11">
  <autoFilter ref="BH8:BI73" xr:uid="{00000000-0009-0000-0100-000002000000}"/>
  <tableColumns count="2">
    <tableColumn id="1" xr3:uid="{00000000-0010-0000-0100-000001000000}" name="Column1" dataDxfId="10">
      <calculatedColumnFormula>IF(ISNUMBER(BD9*BE9), IF(BD9*BE9&gt;0, IF(BD9&gt;BE9, IF(BD9/BE9&gt;BI$6, "CHECK", "ACCEPT"), IF(BE9/BD9&gt;BI$6, "CHECK", "ACCEPT")), IF(BE9=0,IF(BD9&lt;BI$6,"ACCEPT","CHECK"),IF(BE9&lt;BI$6,"ACCEPT","CHECK"))),"CHECK")</calculatedColumnFormula>
    </tableColumn>
    <tableColumn id="2" xr3:uid="{00000000-0010-0000-0100-000002000000}" name="Column2" dataDxfId="9">
      <calculatedColumnFormula>IF(ISNUMBER(BF9*BG9), IF(BF9*BG9&gt;0, IF(BF9&gt;BG9, IF(BF9/BG9&gt;BI$6, "CHECK", "ACCEPT"), IF(BG9/BF9&gt;BI$6, "CHECK", "ACCEPT")), IF(BG9=0,IF(BF9&lt;BI$6,"ACCEPT","CHECK"),IF(BG9&lt;BI$6,"ACCEPT","CHECK"))),"CHECK")</calculatedColumnFormula>
    </tableColumn>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7.bin"/><Relationship Id="rId5" Type="http://schemas.openxmlformats.org/officeDocument/2006/relationships/table" Target="../tables/table1.x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
  <sheetViews>
    <sheetView topLeftCell="A43" workbookViewId="0">
      <selection activeCell="C115" sqref="C115"/>
    </sheetView>
  </sheetViews>
  <sheetFormatPr defaultRowHeight="12"/>
  <sheetData/>
  <phoneticPr fontId="46"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57"/>
    <pageSetUpPr fitToPage="1"/>
  </sheetPr>
  <dimension ref="A1:Q38"/>
  <sheetViews>
    <sheetView showGridLines="0" zoomScale="72" zoomScaleNormal="72" zoomScaleSheetLayoutView="75" workbookViewId="0">
      <selection activeCell="K11" sqref="K11"/>
    </sheetView>
  </sheetViews>
  <sheetFormatPr defaultColWidth="10.75" defaultRowHeight="12.75"/>
  <cols>
    <col min="1" max="1" width="8.375" style="34" customWidth="1"/>
    <col min="2" max="2" width="36.75" style="34" customWidth="1"/>
    <col min="3" max="3" width="14" style="34" customWidth="1"/>
    <col min="4" max="4" width="11.75" style="34" customWidth="1"/>
    <col min="5" max="6" width="21" style="34" customWidth="1"/>
    <col min="7" max="11" width="6.75" style="34" customWidth="1"/>
    <col min="12" max="12" width="8.75" style="34" customWidth="1"/>
    <col min="13" max="15" width="10.75" style="34"/>
    <col min="16" max="17" width="9.125" style="34" customWidth="1"/>
    <col min="18" max="16384" width="10.75" style="34"/>
  </cols>
  <sheetData>
    <row r="1" spans="1:17" ht="13.5" thickBot="1"/>
    <row r="2" spans="1:17" ht="12.75" customHeight="1">
      <c r="A2" s="116"/>
      <c r="B2" s="117"/>
      <c r="C2" s="117"/>
      <c r="D2" s="1078" t="s">
        <v>2</v>
      </c>
      <c r="E2" s="1121" t="str">
        <f>Cover!G16</f>
        <v>CZ</v>
      </c>
      <c r="F2" s="1086" t="s">
        <v>282</v>
      </c>
      <c r="G2" s="44"/>
      <c r="H2" s="44"/>
      <c r="I2" s="44"/>
      <c r="J2" s="44"/>
      <c r="K2" s="44"/>
    </row>
    <row r="3" spans="1:17" ht="12.75" customHeight="1">
      <c r="A3" s="118"/>
      <c r="B3" s="44"/>
      <c r="C3" s="44"/>
      <c r="D3" s="1065" t="s">
        <v>287</v>
      </c>
      <c r="E3" s="1122"/>
      <c r="F3" s="1123">
        <f>Cover!F22</f>
        <v>0</v>
      </c>
      <c r="G3" s="44"/>
      <c r="H3" s="44"/>
      <c r="I3" s="44"/>
      <c r="J3" s="44"/>
      <c r="K3" s="44"/>
    </row>
    <row r="4" spans="1:17" ht="12.75" customHeight="1">
      <c r="A4" s="118"/>
      <c r="B4" s="44"/>
      <c r="C4" s="44"/>
      <c r="D4" s="2403" t="s">
        <v>272</v>
      </c>
      <c r="E4" s="2404"/>
      <c r="F4" s="2634"/>
      <c r="G4" s="44"/>
      <c r="H4" s="44"/>
      <c r="I4" s="44"/>
      <c r="J4" s="44"/>
      <c r="K4" s="44"/>
    </row>
    <row r="5" spans="1:17" ht="12.75" customHeight="1">
      <c r="A5" s="118"/>
      <c r="B5" s="119"/>
      <c r="C5" s="44"/>
      <c r="D5" s="1065" t="s">
        <v>283</v>
      </c>
      <c r="E5" s="1066"/>
      <c r="F5" s="1123"/>
      <c r="G5" s="44"/>
      <c r="H5" s="44"/>
      <c r="I5" s="44"/>
      <c r="J5" s="44"/>
      <c r="K5" s="44"/>
      <c r="L5" s="2617"/>
      <c r="M5" s="2617"/>
      <c r="N5" s="2617"/>
    </row>
    <row r="6" spans="1:17" ht="12.75" customHeight="1">
      <c r="A6" s="120" t="s">
        <v>272</v>
      </c>
      <c r="B6" s="44"/>
      <c r="C6" s="44"/>
      <c r="D6" s="2403" t="str">
        <f>Cover!F24</f>
        <v>Ministry of Agriculture, Forestry Division, Prague</v>
      </c>
      <c r="E6" s="2404"/>
      <c r="F6" s="2634"/>
      <c r="G6" s="44"/>
      <c r="H6" s="44"/>
      <c r="I6" s="44"/>
      <c r="J6" s="44"/>
      <c r="K6" s="44"/>
      <c r="L6" s="2617"/>
      <c r="M6" s="2617"/>
      <c r="N6" s="2617"/>
    </row>
    <row r="7" spans="1:17" ht="12.75" customHeight="1">
      <c r="A7" s="118"/>
      <c r="B7" s="44"/>
      <c r="C7" s="44"/>
      <c r="D7" s="1124" t="s">
        <v>74</v>
      </c>
      <c r="E7" s="1122">
        <f>Cover!F26</f>
        <v>0</v>
      </c>
      <c r="F7" s="1125">
        <f>Cover!F27</f>
        <v>0</v>
      </c>
      <c r="G7" s="44"/>
      <c r="H7" s="44"/>
      <c r="I7" s="44"/>
      <c r="J7" s="44"/>
      <c r="K7" s="44"/>
      <c r="L7" s="2617"/>
      <c r="M7" s="2617"/>
      <c r="N7" s="2617"/>
    </row>
    <row r="8" spans="1:17" ht="12.75" customHeight="1">
      <c r="A8" s="121"/>
      <c r="B8" s="1914"/>
      <c r="C8" s="122"/>
      <c r="D8" s="1065" t="s">
        <v>286</v>
      </c>
      <c r="E8" s="1122">
        <f>Cover!F28</f>
        <v>0</v>
      </c>
      <c r="F8" s="1123"/>
      <c r="G8" s="44"/>
      <c r="H8" s="44"/>
      <c r="I8" s="44"/>
      <c r="J8" s="44"/>
      <c r="K8" s="44"/>
      <c r="L8" s="2617"/>
      <c r="M8" s="2617"/>
      <c r="N8" s="2617"/>
    </row>
    <row r="9" spans="1:17" ht="12.75" customHeight="1">
      <c r="A9" s="2644" t="s">
        <v>278</v>
      </c>
      <c r="B9" s="2643"/>
      <c r="C9" s="2580" t="s">
        <v>3</v>
      </c>
      <c r="D9" s="123"/>
      <c r="E9" s="44"/>
      <c r="F9" s="124"/>
      <c r="G9" s="44"/>
      <c r="H9" s="44"/>
      <c r="I9" s="44"/>
      <c r="J9" s="44"/>
      <c r="K9" s="44"/>
    </row>
    <row r="10" spans="1:17" ht="12.75" customHeight="1">
      <c r="A10" s="2645"/>
      <c r="B10" s="2643"/>
      <c r="C10" s="2414"/>
      <c r="D10" s="126"/>
      <c r="E10" s="44"/>
      <c r="F10" s="127"/>
      <c r="G10" s="44"/>
      <c r="H10" s="44"/>
      <c r="I10" s="44"/>
      <c r="J10" s="44"/>
      <c r="K10" s="44"/>
      <c r="M10" s="674"/>
    </row>
    <row r="11" spans="1:17" ht="12.75" customHeight="1">
      <c r="A11" s="125"/>
      <c r="B11" s="2642" t="s">
        <v>1200</v>
      </c>
      <c r="C11" s="2641"/>
      <c r="D11" s="126"/>
      <c r="E11" s="44"/>
      <c r="F11" s="127"/>
      <c r="G11" s="44"/>
      <c r="H11" s="44"/>
      <c r="I11" s="44"/>
      <c r="J11" s="44"/>
      <c r="K11" s="44"/>
    </row>
    <row r="12" spans="1:17" ht="12.75" customHeight="1">
      <c r="A12" s="125"/>
      <c r="B12" s="2643"/>
      <c r="C12" s="2643"/>
      <c r="D12" s="126"/>
      <c r="E12" s="44"/>
      <c r="F12" s="127"/>
      <c r="G12" s="44"/>
      <c r="H12" s="44"/>
      <c r="I12" s="44"/>
      <c r="J12" s="44"/>
      <c r="K12" s="44"/>
    </row>
    <row r="13" spans="1:17" ht="12" customHeight="1">
      <c r="A13" s="125"/>
      <c r="B13" s="2643"/>
      <c r="C13" s="2643"/>
      <c r="D13" s="2640"/>
      <c r="E13" s="2641"/>
      <c r="F13" s="127"/>
      <c r="G13" s="44"/>
      <c r="H13" s="44"/>
      <c r="I13" s="44"/>
      <c r="J13" s="44"/>
      <c r="K13" s="44"/>
      <c r="M13" s="2618" t="s">
        <v>13</v>
      </c>
      <c r="N13" s="2618"/>
    </row>
    <row r="14" spans="1:17" ht="12.75" customHeight="1">
      <c r="A14" s="128"/>
      <c r="B14" s="129"/>
      <c r="C14" s="129"/>
      <c r="D14" s="129"/>
      <c r="E14" s="130"/>
      <c r="F14" s="131"/>
      <c r="G14" s="187"/>
      <c r="H14" s="187"/>
      <c r="I14" s="187"/>
      <c r="J14" s="187"/>
      <c r="K14" s="187"/>
      <c r="M14" s="2618"/>
      <c r="N14" s="2618"/>
    </row>
    <row r="15" spans="1:17" ht="12.75" customHeight="1">
      <c r="A15" s="2631" t="s">
        <v>19</v>
      </c>
      <c r="B15" s="2635" t="s">
        <v>4</v>
      </c>
      <c r="C15" s="2636"/>
      <c r="D15" s="132"/>
      <c r="E15" s="133"/>
      <c r="F15" s="1128"/>
      <c r="G15" s="1915" t="s">
        <v>166</v>
      </c>
      <c r="H15" s="185" t="s">
        <v>166</v>
      </c>
      <c r="I15" s="185" t="s">
        <v>167</v>
      </c>
      <c r="J15" s="185" t="s">
        <v>167</v>
      </c>
      <c r="K15" s="337"/>
      <c r="L15" s="2619" t="s">
        <v>19</v>
      </c>
      <c r="M15" s="2622" t="s">
        <v>4</v>
      </c>
      <c r="N15" s="2623"/>
      <c r="O15" s="1010"/>
      <c r="P15" s="1916"/>
      <c r="Q15" s="1916"/>
    </row>
    <row r="16" spans="1:17" ht="12.75" customHeight="1">
      <c r="A16" s="2632"/>
      <c r="B16" s="2345"/>
      <c r="C16" s="2637"/>
      <c r="D16" s="134" t="s">
        <v>281</v>
      </c>
      <c r="E16" s="134">
        <f>F16-1</f>
        <v>2021</v>
      </c>
      <c r="F16" s="345">
        <f>Cover!G18</f>
        <v>2022</v>
      </c>
      <c r="G16" s="1129">
        <f>E16</f>
        <v>2021</v>
      </c>
      <c r="H16" s="1006">
        <f>F16</f>
        <v>2022</v>
      </c>
      <c r="I16" s="1006">
        <f>E16</f>
        <v>2021</v>
      </c>
      <c r="J16" s="1129">
        <f>F16</f>
        <v>2022</v>
      </c>
      <c r="K16" s="41"/>
      <c r="L16" s="2620"/>
      <c r="M16" s="2624"/>
      <c r="N16" s="2625"/>
      <c r="O16" s="1917" t="s">
        <v>281</v>
      </c>
      <c r="P16" s="1917">
        <f>Q16-1</f>
        <v>2021</v>
      </c>
      <c r="Q16" s="1917">
        <f>Cover!G18</f>
        <v>2022</v>
      </c>
    </row>
    <row r="17" spans="1:17" ht="12.75" customHeight="1">
      <c r="A17" s="2633"/>
      <c r="B17" s="2638"/>
      <c r="C17" s="2639"/>
      <c r="D17" s="135" t="s">
        <v>272</v>
      </c>
      <c r="E17" s="135" t="s">
        <v>280</v>
      </c>
      <c r="F17" s="136" t="s">
        <v>280</v>
      </c>
      <c r="G17" s="344"/>
      <c r="H17" s="186"/>
      <c r="I17" s="186"/>
      <c r="J17" s="344"/>
      <c r="K17" s="187"/>
      <c r="L17" s="2621"/>
      <c r="M17" s="2626"/>
      <c r="N17" s="2627"/>
      <c r="O17" s="1918" t="s">
        <v>272</v>
      </c>
      <c r="P17" s="1918" t="s">
        <v>280</v>
      </c>
      <c r="Q17" s="1918" t="s">
        <v>280</v>
      </c>
    </row>
    <row r="18" spans="1:17" ht="12.75" customHeight="1">
      <c r="A18" s="2628" t="s">
        <v>354</v>
      </c>
      <c r="B18" s="2629"/>
      <c r="C18" s="2629"/>
      <c r="D18" s="2629"/>
      <c r="E18" s="2629"/>
      <c r="F18" s="2630"/>
      <c r="G18" s="870"/>
      <c r="H18" s="346"/>
      <c r="I18" s="346"/>
      <c r="J18" s="870"/>
      <c r="K18" s="187"/>
      <c r="L18" s="2615" t="s">
        <v>32</v>
      </c>
      <c r="M18" s="2364"/>
      <c r="N18" s="2364"/>
      <c r="O18" s="2364"/>
      <c r="P18" s="2364"/>
      <c r="Q18" s="2616"/>
    </row>
    <row r="19" spans="1:17" s="35" customFormat="1" ht="13.5" customHeight="1">
      <c r="A19" s="347">
        <v>1</v>
      </c>
      <c r="B19" s="348" t="s">
        <v>31</v>
      </c>
      <c r="C19" s="349"/>
      <c r="D19" s="350" t="s">
        <v>17</v>
      </c>
      <c r="E19" s="2313">
        <v>30256</v>
      </c>
      <c r="F19" s="1126">
        <v>25110</v>
      </c>
      <c r="G19" s="871"/>
      <c r="H19" s="191"/>
      <c r="I19" s="191"/>
      <c r="J19" s="871"/>
      <c r="K19" s="187"/>
      <c r="L19" s="1919">
        <v>1</v>
      </c>
      <c r="M19" s="1920" t="s">
        <v>31</v>
      </c>
      <c r="N19" s="1921"/>
      <c r="O19" s="1922" t="s">
        <v>1141</v>
      </c>
      <c r="P19" s="1923" t="str">
        <f t="shared" ref="P19:Q21" si="0">IF(E19&lt;(E22+E25+E28),"Error","OK")</f>
        <v>OK</v>
      </c>
      <c r="Q19" s="1923" t="str">
        <f t="shared" si="0"/>
        <v>OK</v>
      </c>
    </row>
    <row r="20" spans="1:17" s="35" customFormat="1" ht="13.5" customHeight="1">
      <c r="A20" s="351" t="s">
        <v>293</v>
      </c>
      <c r="B20" s="352" t="s">
        <v>275</v>
      </c>
      <c r="C20" s="353"/>
      <c r="D20" s="350" t="s">
        <v>17</v>
      </c>
      <c r="E20" s="2313">
        <v>28714</v>
      </c>
      <c r="F20" s="1126">
        <v>23050</v>
      </c>
      <c r="G20" s="871"/>
      <c r="H20" s="191"/>
      <c r="I20" s="191"/>
      <c r="J20" s="871"/>
      <c r="K20" s="187"/>
      <c r="L20" s="1924" t="s">
        <v>293</v>
      </c>
      <c r="M20" s="1925" t="s">
        <v>275</v>
      </c>
      <c r="N20" s="1926"/>
      <c r="O20" s="1922" t="s">
        <v>1141</v>
      </c>
      <c r="P20" s="1923" t="str">
        <f t="shared" si="0"/>
        <v>OK</v>
      </c>
      <c r="Q20" s="1923" t="str">
        <f t="shared" si="0"/>
        <v>OK</v>
      </c>
    </row>
    <row r="21" spans="1:17" s="35" customFormat="1" ht="13.5" customHeight="1">
      <c r="A21" s="354" t="s">
        <v>331</v>
      </c>
      <c r="B21" s="352" t="s">
        <v>5</v>
      </c>
      <c r="C21" s="355"/>
      <c r="D21" s="350" t="s">
        <v>17</v>
      </c>
      <c r="E21" s="2314">
        <v>1542</v>
      </c>
      <c r="F21" s="705">
        <v>2060</v>
      </c>
      <c r="G21" s="871"/>
      <c r="H21" s="191"/>
      <c r="I21" s="191"/>
      <c r="J21" s="871"/>
      <c r="K21" s="187"/>
      <c r="L21" s="1927" t="s">
        <v>331</v>
      </c>
      <c r="M21" s="1925" t="s">
        <v>5</v>
      </c>
      <c r="N21" s="1928"/>
      <c r="O21" s="1922" t="s">
        <v>1141</v>
      </c>
      <c r="P21" s="1923" t="str">
        <f t="shared" si="0"/>
        <v>OK</v>
      </c>
      <c r="Q21" s="1923" t="str">
        <f t="shared" si="0"/>
        <v>OK</v>
      </c>
    </row>
    <row r="22" spans="1:17" s="35" customFormat="1" ht="13.5" customHeight="1">
      <c r="A22" s="639"/>
      <c r="B22" s="640" t="s">
        <v>20</v>
      </c>
      <c r="C22" s="641"/>
      <c r="D22" s="642" t="s">
        <v>17</v>
      </c>
      <c r="E22" s="2269">
        <v>13213</v>
      </c>
      <c r="F22" s="706">
        <v>10820</v>
      </c>
      <c r="G22" s="373"/>
      <c r="H22" s="195"/>
      <c r="I22" s="195"/>
      <c r="J22" s="373"/>
      <c r="K22" s="3"/>
      <c r="L22" s="1919"/>
      <c r="M22" s="1920" t="s">
        <v>20</v>
      </c>
      <c r="N22" s="1921"/>
      <c r="O22" s="1929" t="s">
        <v>1141</v>
      </c>
      <c r="P22" s="1930" t="str">
        <f>IF(E22&lt;(E23+E24),"Error","OK")</f>
        <v>OK</v>
      </c>
      <c r="Q22" s="1930" t="str">
        <f>IF(F22&lt;(F23+F24),"Error","OK")</f>
        <v>OK</v>
      </c>
    </row>
    <row r="23" spans="1:17" s="35" customFormat="1" ht="13.5" customHeight="1">
      <c r="A23" s="138"/>
      <c r="B23" s="58" t="s">
        <v>275</v>
      </c>
      <c r="C23" s="139"/>
      <c r="D23" s="137" t="s">
        <v>17</v>
      </c>
      <c r="E23" s="2315">
        <v>12361</v>
      </c>
      <c r="F23" s="707">
        <v>9738</v>
      </c>
      <c r="G23" s="373"/>
      <c r="H23" s="195"/>
      <c r="I23" s="195"/>
      <c r="J23" s="373"/>
      <c r="K23" s="3"/>
      <c r="L23" s="1924"/>
      <c r="M23" s="1925" t="s">
        <v>275</v>
      </c>
      <c r="N23" s="1926"/>
      <c r="O23" s="1929" t="s">
        <v>1141</v>
      </c>
      <c r="P23" s="1931"/>
      <c r="Q23" s="1932"/>
    </row>
    <row r="24" spans="1:17" s="35" customFormat="1" ht="13.5" customHeight="1">
      <c r="A24" s="138"/>
      <c r="B24" s="141" t="s">
        <v>5</v>
      </c>
      <c r="C24" s="140"/>
      <c r="D24" s="137" t="s">
        <v>17</v>
      </c>
      <c r="E24" s="2315">
        <v>852</v>
      </c>
      <c r="F24" s="707">
        <v>1082</v>
      </c>
      <c r="G24" s="373"/>
      <c r="H24" s="195"/>
      <c r="I24" s="195"/>
      <c r="J24" s="373"/>
      <c r="K24" s="3"/>
      <c r="L24" s="1924"/>
      <c r="M24" s="1933" t="s">
        <v>5</v>
      </c>
      <c r="N24" s="1928"/>
      <c r="O24" s="1929" t="s">
        <v>1141</v>
      </c>
      <c r="P24" s="1934"/>
      <c r="Q24" s="1935"/>
    </row>
    <row r="25" spans="1:17" s="35" customFormat="1" ht="13.5" customHeight="1">
      <c r="A25" s="643"/>
      <c r="B25" s="640" t="s">
        <v>6</v>
      </c>
      <c r="C25" s="641"/>
      <c r="D25" s="642" t="s">
        <v>17</v>
      </c>
      <c r="E25" s="2316">
        <v>5371</v>
      </c>
      <c r="F25" s="708">
        <v>4760</v>
      </c>
      <c r="G25" s="373"/>
      <c r="H25" s="195"/>
      <c r="I25" s="195"/>
      <c r="J25" s="373"/>
      <c r="K25" s="3"/>
      <c r="L25" s="1924"/>
      <c r="M25" s="1920" t="s">
        <v>6</v>
      </c>
      <c r="N25" s="1921"/>
      <c r="O25" s="1929" t="s">
        <v>1141</v>
      </c>
      <c r="P25" s="1930" t="str">
        <f>IF(E25&lt;(E26+E27),"Error","OK")</f>
        <v>OK</v>
      </c>
      <c r="Q25" s="1930" t="str">
        <f>IF(F25&lt;(F26+F27),"Error","OK")</f>
        <v>OK</v>
      </c>
    </row>
    <row r="26" spans="1:17" s="35" customFormat="1" ht="13.5" customHeight="1">
      <c r="A26" s="138"/>
      <c r="B26" s="58" t="s">
        <v>275</v>
      </c>
      <c r="C26" s="139"/>
      <c r="D26" s="137" t="s">
        <v>17</v>
      </c>
      <c r="E26" s="2315">
        <v>5119</v>
      </c>
      <c r="F26" s="707">
        <v>4481</v>
      </c>
      <c r="G26" s="373"/>
      <c r="H26" s="195"/>
      <c r="I26" s="195"/>
      <c r="J26" s="373"/>
      <c r="K26" s="3"/>
      <c r="L26" s="1924"/>
      <c r="M26" s="1925" t="s">
        <v>275</v>
      </c>
      <c r="N26" s="1926"/>
      <c r="O26" s="1929" t="s">
        <v>1141</v>
      </c>
      <c r="P26" s="1934"/>
      <c r="Q26" s="1935"/>
    </row>
    <row r="27" spans="1:17" s="35" customFormat="1" ht="13.5" customHeight="1">
      <c r="A27" s="138"/>
      <c r="B27" s="141" t="s">
        <v>5</v>
      </c>
      <c r="C27" s="140"/>
      <c r="D27" s="137" t="s">
        <v>17</v>
      </c>
      <c r="E27" s="2315">
        <v>252</v>
      </c>
      <c r="F27" s="707">
        <v>279</v>
      </c>
      <c r="G27" s="373"/>
      <c r="H27" s="195"/>
      <c r="I27" s="195"/>
      <c r="J27" s="373"/>
      <c r="K27" s="3"/>
      <c r="L27" s="1924"/>
      <c r="M27" s="1933" t="s">
        <v>5</v>
      </c>
      <c r="N27" s="1928"/>
      <c r="O27" s="1929" t="s">
        <v>1141</v>
      </c>
      <c r="P27" s="1936"/>
      <c r="Q27" s="1937"/>
    </row>
    <row r="28" spans="1:17" s="35" customFormat="1" ht="13.5" customHeight="1">
      <c r="A28" s="643"/>
      <c r="B28" s="640" t="s">
        <v>21</v>
      </c>
      <c r="C28" s="641"/>
      <c r="D28" s="642" t="s">
        <v>17</v>
      </c>
      <c r="E28" s="2316">
        <v>11672</v>
      </c>
      <c r="F28" s="708">
        <v>9530</v>
      </c>
      <c r="G28" s="373"/>
      <c r="H28" s="195"/>
      <c r="I28" s="195"/>
      <c r="J28" s="373"/>
      <c r="K28" s="3"/>
      <c r="L28" s="1924"/>
      <c r="M28" s="1920" t="s">
        <v>21</v>
      </c>
      <c r="N28" s="1921"/>
      <c r="O28" s="1929" t="s">
        <v>1141</v>
      </c>
      <c r="P28" s="1930" t="str">
        <f>IF(E28&lt;(E29+E30),"Error","OK")</f>
        <v>OK</v>
      </c>
      <c r="Q28" s="1930" t="str">
        <f>IF(F28&lt;(F29+F30),"Error","OK")</f>
        <v>OK</v>
      </c>
    </row>
    <row r="29" spans="1:17" s="35" customFormat="1" ht="13.5" customHeight="1">
      <c r="A29" s="138"/>
      <c r="B29" s="58" t="s">
        <v>275</v>
      </c>
      <c r="C29" s="139"/>
      <c r="D29" s="137" t="s">
        <v>17</v>
      </c>
      <c r="E29" s="2315">
        <v>11234</v>
      </c>
      <c r="F29" s="707">
        <v>8831</v>
      </c>
      <c r="G29" s="373"/>
      <c r="H29" s="195"/>
      <c r="I29" s="195"/>
      <c r="J29" s="373"/>
      <c r="K29" s="3"/>
      <c r="L29" s="1924"/>
      <c r="M29" s="1925" t="s">
        <v>275</v>
      </c>
      <c r="N29" s="1926"/>
      <c r="O29" s="1929" t="s">
        <v>1141</v>
      </c>
      <c r="P29" s="1938"/>
      <c r="Q29" s="1939"/>
    </row>
    <row r="30" spans="1:17" s="35" customFormat="1" ht="13.5" customHeight="1" thickBot="1">
      <c r="A30" s="142"/>
      <c r="B30" s="143" t="s">
        <v>5</v>
      </c>
      <c r="C30" s="144"/>
      <c r="D30" s="145" t="s">
        <v>17</v>
      </c>
      <c r="E30" s="2317">
        <v>438</v>
      </c>
      <c r="F30" s="709">
        <v>699</v>
      </c>
      <c r="G30" s="835"/>
      <c r="H30" s="755"/>
      <c r="I30" s="755"/>
      <c r="J30" s="835"/>
      <c r="K30" s="3"/>
      <c r="L30" s="1927"/>
      <c r="M30" s="1933" t="s">
        <v>5</v>
      </c>
      <c r="N30" s="1928"/>
      <c r="O30" s="1940" t="s">
        <v>1141</v>
      </c>
      <c r="P30" s="1026"/>
      <c r="Q30" s="1941"/>
    </row>
    <row r="31" spans="1:17" s="35" customFormat="1" ht="13.5" customHeight="1">
      <c r="A31" s="149"/>
      <c r="B31" s="58"/>
      <c r="C31" s="150"/>
      <c r="D31" s="1127" t="s">
        <v>65</v>
      </c>
      <c r="E31" s="1127">
        <f>COUNTBLANK(E19:E30)</f>
        <v>0</v>
      </c>
      <c r="F31" s="1127">
        <f>COUNTBLANK(F19:F30)</f>
        <v>0</v>
      </c>
      <c r="G31" s="32"/>
      <c r="H31" s="32"/>
      <c r="I31" s="32"/>
      <c r="J31" s="58"/>
      <c r="K31" s="58"/>
      <c r="L31" s="150"/>
    </row>
    <row r="32" spans="1:17" s="35" customFormat="1" ht="13.5" customHeight="1" thickBot="1">
      <c r="A32" s="150"/>
      <c r="B32" s="58"/>
      <c r="C32" s="150"/>
      <c r="D32" s="5"/>
      <c r="E32" s="5"/>
      <c r="F32" s="5"/>
      <c r="G32" s="32"/>
      <c r="H32" s="32"/>
      <c r="I32" s="32"/>
      <c r="J32" s="58"/>
      <c r="K32" s="58"/>
      <c r="L32" s="150"/>
    </row>
    <row r="33" spans="1:11" s="35" customFormat="1" ht="19.5" customHeight="1">
      <c r="A33" s="151" t="s">
        <v>10</v>
      </c>
      <c r="B33" s="152"/>
      <c r="C33" s="152"/>
      <c r="D33" s="153"/>
      <c r="E33" s="154"/>
      <c r="F33" s="155"/>
      <c r="G33" s="34"/>
      <c r="H33" s="34"/>
      <c r="I33" s="34"/>
      <c r="J33" s="34"/>
      <c r="K33" s="34"/>
    </row>
    <row r="34" spans="1:11" ht="19.350000000000001" customHeight="1">
      <c r="A34" s="112" t="s">
        <v>22</v>
      </c>
      <c r="B34" s="113" t="s">
        <v>23</v>
      </c>
      <c r="C34" s="54"/>
      <c r="D34" s="54"/>
      <c r="E34" s="54"/>
      <c r="F34" s="53"/>
    </row>
    <row r="35" spans="1:11" ht="17.25" customHeight="1">
      <c r="A35" s="59"/>
      <c r="B35" s="57" t="s">
        <v>24</v>
      </c>
      <c r="C35" s="54"/>
      <c r="D35" s="54"/>
      <c r="E35" s="54"/>
      <c r="F35" s="53"/>
    </row>
    <row r="36" spans="1:11" ht="17.25" customHeight="1">
      <c r="A36" s="59"/>
      <c r="B36" s="57" t="s">
        <v>25</v>
      </c>
      <c r="C36" s="54"/>
      <c r="D36" s="54"/>
      <c r="E36" s="54"/>
      <c r="F36" s="53"/>
    </row>
    <row r="37" spans="1:11" ht="17.25" customHeight="1">
      <c r="A37" s="60"/>
      <c r="B37" s="57" t="s">
        <v>26</v>
      </c>
      <c r="C37" s="114"/>
      <c r="D37" s="114"/>
      <c r="E37" s="114"/>
      <c r="F37" s="115"/>
    </row>
    <row r="38" spans="1:11" ht="18" customHeight="1" thickBot="1">
      <c r="A38" s="61" t="s">
        <v>22</v>
      </c>
      <c r="B38" s="62" t="s">
        <v>18</v>
      </c>
      <c r="C38" s="55"/>
      <c r="D38" s="55"/>
      <c r="E38" s="55"/>
      <c r="F38" s="56"/>
    </row>
  </sheetData>
  <sheetProtection selectLockedCells="1"/>
  <mergeCells count="14">
    <mergeCell ref="A18:F18"/>
    <mergeCell ref="A15:A17"/>
    <mergeCell ref="D4:F4"/>
    <mergeCell ref="D6:F6"/>
    <mergeCell ref="B15:C17"/>
    <mergeCell ref="D13:E13"/>
    <mergeCell ref="B11:C13"/>
    <mergeCell ref="C9:C10"/>
    <mergeCell ref="A9:B10"/>
    <mergeCell ref="L18:Q18"/>
    <mergeCell ref="L5:N8"/>
    <mergeCell ref="M13:N14"/>
    <mergeCell ref="L15:L17"/>
    <mergeCell ref="M15:N17"/>
  </mergeCells>
  <phoneticPr fontId="0" type="noConversion"/>
  <conditionalFormatting sqref="E31:F32">
    <cfRule type="cellIs" dxfId="8" priority="2" operator="notEqual">
      <formula>0</formula>
    </cfRule>
  </conditionalFormatting>
  <conditionalFormatting sqref="P19:Q30">
    <cfRule type="cellIs" dxfId="7" priority="1" operator="equal">
      <formula>"Error"</formula>
    </cfRule>
  </conditionalFormatting>
  <dataValidations count="1">
    <dataValidation type="custom" allowBlank="1" showInputMessage="1" showErrorMessage="1" errorTitle="Wrong input" error="Please enter numbers only!" sqref="E19:H30" xr:uid="{00000000-0002-0000-0900-000000000000}">
      <formula1>ISNUMBER(E19)</formula1>
    </dataValidation>
  </dataValidations>
  <printOptions horizontalCentered="1" verticalCentered="1"/>
  <pageMargins left="0.74803149606299213" right="0.74803149606299213" top="0.98425196850393704" bottom="0.98425196850393704" header="0.51181102362204722" footer="0.51181102362204722"/>
  <pageSetup paperSize="9" scale="87" fitToWidth="0" orientation="landscape" r:id="rId1"/>
  <headerFooter alignWithMargins="0"/>
  <ignoredErrors>
    <ignoredError sqref="G16:J16 D2:F8 E16:F16 L15:Q28"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rgb="FF800000"/>
    <pageSetUpPr fitToPage="1"/>
  </sheetPr>
  <dimension ref="A1:H64"/>
  <sheetViews>
    <sheetView showGridLines="0" zoomScale="85" zoomScaleNormal="85" workbookViewId="0">
      <selection activeCell="K12" sqref="K12"/>
    </sheetView>
  </sheetViews>
  <sheetFormatPr defaultColWidth="9.625" defaultRowHeight="12.75"/>
  <cols>
    <col min="1" max="1" width="9.375" style="273" customWidth="1"/>
    <col min="2" max="2" width="44" style="199" bestFit="1" customWidth="1"/>
    <col min="3" max="3" width="9" style="199" customWidth="1"/>
    <col min="4" max="8" width="15.375" style="199" customWidth="1"/>
    <col min="9" max="16384" width="9.625" style="199"/>
  </cols>
  <sheetData>
    <row r="1" spans="1:8" ht="12.75" customHeight="1" thickBot="1">
      <c r="A1" s="2647"/>
      <c r="B1" s="2648"/>
      <c r="C1" s="2648"/>
      <c r="D1" s="2648"/>
    </row>
    <row r="2" spans="1:8" ht="12.75" customHeight="1">
      <c r="A2" s="200"/>
      <c r="B2" s="201" t="s">
        <v>272</v>
      </c>
      <c r="C2" s="202"/>
      <c r="D2" s="203"/>
      <c r="E2" s="204" t="s">
        <v>338</v>
      </c>
      <c r="F2" s="205" t="str">
        <f>Cover!G16</f>
        <v>CZ</v>
      </c>
      <c r="G2" s="204" t="s">
        <v>282</v>
      </c>
      <c r="H2" s="206"/>
    </row>
    <row r="3" spans="1:8" ht="12.75" customHeight="1">
      <c r="A3" s="207"/>
      <c r="B3" s="208" t="s">
        <v>272</v>
      </c>
      <c r="C3" s="209"/>
      <c r="D3" s="209"/>
      <c r="E3" s="210" t="s">
        <v>287</v>
      </c>
      <c r="F3" s="211"/>
      <c r="G3" s="212">
        <f>Cover!F22</f>
        <v>0</v>
      </c>
      <c r="H3" s="213"/>
    </row>
    <row r="4" spans="1:8" ht="12.75" customHeight="1">
      <c r="A4" s="207"/>
      <c r="B4" s="208" t="s">
        <v>272</v>
      </c>
      <c r="C4" s="209"/>
      <c r="D4" s="209"/>
      <c r="E4" s="2649" t="s">
        <v>272</v>
      </c>
      <c r="F4" s="2650"/>
      <c r="G4" s="2650"/>
      <c r="H4" s="2651"/>
    </row>
    <row r="5" spans="1:8" ht="12.75" customHeight="1">
      <c r="A5" s="207"/>
      <c r="B5" s="208"/>
      <c r="C5" s="209"/>
      <c r="D5" s="2656"/>
      <c r="E5" s="210" t="s">
        <v>283</v>
      </c>
      <c r="F5" s="214"/>
      <c r="G5" s="214" t="str">
        <f>Cover!F24</f>
        <v>Ministry of Agriculture, Forestry Division, Prague</v>
      </c>
      <c r="H5" s="215"/>
    </row>
    <row r="6" spans="1:8" ht="12.75" customHeight="1">
      <c r="A6" s="207"/>
      <c r="B6" s="208"/>
      <c r="C6" s="209"/>
      <c r="D6" s="2656"/>
      <c r="E6" s="2659"/>
      <c r="F6" s="2660"/>
      <c r="G6" s="2660"/>
      <c r="H6" s="2661"/>
    </row>
    <row r="7" spans="1:8" ht="12.75" customHeight="1">
      <c r="A7" s="207"/>
      <c r="B7" s="2652" t="s">
        <v>168</v>
      </c>
      <c r="C7" s="2653"/>
      <c r="D7" s="2657"/>
      <c r="E7" s="2659" t="s">
        <v>272</v>
      </c>
      <c r="F7" s="2650"/>
      <c r="G7" s="2650"/>
      <c r="H7" s="2651"/>
    </row>
    <row r="8" spans="1:8" ht="12.75" customHeight="1">
      <c r="A8" s="207"/>
      <c r="B8" s="2653"/>
      <c r="C8" s="2653"/>
      <c r="D8" s="2657"/>
      <c r="E8" s="216" t="s">
        <v>284</v>
      </c>
      <c r="F8" s="217">
        <f>Cover!F26</f>
        <v>0</v>
      </c>
      <c r="G8" s="216" t="s">
        <v>285</v>
      </c>
      <c r="H8" s="213">
        <f>Cover!F27</f>
        <v>0</v>
      </c>
    </row>
    <row r="9" spans="1:8" ht="15.6" customHeight="1">
      <c r="A9" s="207"/>
      <c r="B9" s="2646" t="s">
        <v>278</v>
      </c>
      <c r="C9" s="2646"/>
      <c r="D9" s="219"/>
      <c r="E9" s="216" t="s">
        <v>286</v>
      </c>
      <c r="F9" s="212"/>
      <c r="G9" s="212">
        <f>Cover!F28</f>
        <v>0</v>
      </c>
      <c r="H9" s="213"/>
    </row>
    <row r="10" spans="1:8" ht="17.45" customHeight="1">
      <c r="A10" s="207"/>
      <c r="B10" s="401" t="s">
        <v>389</v>
      </c>
      <c r="C10" s="1148">
        <f>Cover!G18+1</f>
        <v>2023</v>
      </c>
      <c r="D10" s="220"/>
      <c r="E10" s="2662" t="s">
        <v>272</v>
      </c>
      <c r="F10" s="2663"/>
      <c r="G10" s="2663"/>
      <c r="H10" s="2664"/>
    </row>
    <row r="11" spans="1:8" ht="15" customHeight="1">
      <c r="A11" s="207"/>
      <c r="B11" s="218"/>
      <c r="C11" s="218"/>
      <c r="D11" s="220"/>
      <c r="E11" s="221"/>
      <c r="F11" s="222"/>
      <c r="G11" s="222"/>
      <c r="H11" s="223"/>
    </row>
    <row r="12" spans="1:8" ht="18" customHeight="1">
      <c r="A12" s="207"/>
      <c r="B12" s="2453" t="s">
        <v>1129</v>
      </c>
      <c r="C12" s="2453"/>
      <c r="D12" s="2453"/>
      <c r="E12" s="400" t="s">
        <v>1128</v>
      </c>
      <c r="F12" s="224" t="s">
        <v>272</v>
      </c>
      <c r="G12" s="225"/>
      <c r="H12" s="226"/>
    </row>
    <row r="13" spans="1:8" ht="15.75">
      <c r="A13" s="227" t="s">
        <v>272</v>
      </c>
      <c r="B13" s="228"/>
      <c r="C13" s="229"/>
      <c r="D13" s="229"/>
      <c r="E13" s="230"/>
      <c r="F13" s="209"/>
      <c r="G13" s="209"/>
      <c r="H13" s="231"/>
    </row>
    <row r="14" spans="1:8" ht="15.75">
      <c r="A14" s="232" t="s">
        <v>288</v>
      </c>
      <c r="B14" s="233"/>
      <c r="C14" s="234" t="s">
        <v>317</v>
      </c>
      <c r="D14" s="234" t="s">
        <v>169</v>
      </c>
      <c r="E14" s="2654" t="s">
        <v>170</v>
      </c>
      <c r="F14" s="2658"/>
      <c r="G14" s="2654" t="s">
        <v>171</v>
      </c>
      <c r="H14" s="2655"/>
    </row>
    <row r="15" spans="1:8" ht="12.75" customHeight="1">
      <c r="A15" s="232" t="s">
        <v>279</v>
      </c>
      <c r="B15" s="235" t="s">
        <v>288</v>
      </c>
      <c r="C15" s="236" t="s">
        <v>318</v>
      </c>
      <c r="D15" s="237" t="s">
        <v>280</v>
      </c>
      <c r="E15" s="238" t="s">
        <v>280</v>
      </c>
      <c r="F15" s="238" t="s">
        <v>9</v>
      </c>
      <c r="G15" s="238" t="s">
        <v>280</v>
      </c>
      <c r="H15" s="239" t="s">
        <v>9</v>
      </c>
    </row>
    <row r="16" spans="1:8" ht="12.75" customHeight="1">
      <c r="A16" s="240"/>
      <c r="B16" s="241"/>
      <c r="C16" s="242"/>
      <c r="D16" s="237"/>
      <c r="E16" s="238"/>
      <c r="F16" s="243" t="s">
        <v>272</v>
      </c>
      <c r="G16" s="238"/>
      <c r="H16" s="244" t="s">
        <v>172</v>
      </c>
    </row>
    <row r="17" spans="1:8" s="252" customFormat="1" ht="12.75" customHeight="1">
      <c r="A17" s="245">
        <v>1.2</v>
      </c>
      <c r="B17" s="246" t="s">
        <v>395</v>
      </c>
      <c r="C17" s="247" t="s">
        <v>393</v>
      </c>
      <c r="D17" s="248">
        <v>22816</v>
      </c>
      <c r="E17" s="249">
        <v>1175</v>
      </c>
      <c r="F17" s="250">
        <v>3348.8</v>
      </c>
      <c r="G17" s="249">
        <v>8933</v>
      </c>
      <c r="H17" s="251">
        <v>25121</v>
      </c>
    </row>
    <row r="18" spans="1:8" s="252" customFormat="1" ht="12.75" customHeight="1">
      <c r="A18" s="245" t="s">
        <v>295</v>
      </c>
      <c r="B18" s="253" t="s">
        <v>275</v>
      </c>
      <c r="C18" s="247" t="s">
        <v>393</v>
      </c>
      <c r="D18" s="254">
        <v>21760</v>
      </c>
      <c r="E18" s="255">
        <v>1051</v>
      </c>
      <c r="F18" s="256">
        <v>2505</v>
      </c>
      <c r="G18" s="255">
        <v>8599</v>
      </c>
      <c r="H18" s="257">
        <v>23217.3</v>
      </c>
    </row>
    <row r="19" spans="1:8" s="252" customFormat="1" ht="12.75" customHeight="1">
      <c r="A19" s="245" t="s">
        <v>333</v>
      </c>
      <c r="B19" s="253" t="s">
        <v>276</v>
      </c>
      <c r="C19" s="247" t="s">
        <v>393</v>
      </c>
      <c r="D19" s="254">
        <v>1056</v>
      </c>
      <c r="E19" s="255">
        <v>124</v>
      </c>
      <c r="F19" s="256">
        <v>844.4</v>
      </c>
      <c r="G19" s="255">
        <v>334</v>
      </c>
      <c r="H19" s="257">
        <v>1903.8</v>
      </c>
    </row>
    <row r="20" spans="1:8" s="252" customFormat="1" ht="12.75" customHeight="1">
      <c r="A20" s="245" t="s">
        <v>8</v>
      </c>
      <c r="B20" s="258" t="s">
        <v>1060</v>
      </c>
      <c r="C20" s="247" t="s">
        <v>393</v>
      </c>
      <c r="D20" s="254">
        <v>0</v>
      </c>
      <c r="E20" s="255">
        <v>0</v>
      </c>
      <c r="F20" s="256">
        <v>0</v>
      </c>
      <c r="G20" s="255">
        <v>0</v>
      </c>
      <c r="H20" s="257">
        <v>0</v>
      </c>
    </row>
    <row r="21" spans="1:8" s="252" customFormat="1" ht="12.75" customHeight="1">
      <c r="A21" s="259">
        <v>6</v>
      </c>
      <c r="B21" s="260" t="s">
        <v>407</v>
      </c>
      <c r="C21" s="247" t="s">
        <v>14</v>
      </c>
      <c r="D21" s="254">
        <v>5363</v>
      </c>
      <c r="E21" s="255">
        <v>685</v>
      </c>
      <c r="F21" s="256">
        <v>4188</v>
      </c>
      <c r="G21" s="255">
        <v>2452</v>
      </c>
      <c r="H21" s="257">
        <v>16260</v>
      </c>
    </row>
    <row r="22" spans="1:8" s="252" customFormat="1" ht="12.75" customHeight="1">
      <c r="A22" s="245" t="s">
        <v>408</v>
      </c>
      <c r="B22" s="253" t="s">
        <v>275</v>
      </c>
      <c r="C22" s="247" t="s">
        <v>14</v>
      </c>
      <c r="D22" s="254">
        <v>5129</v>
      </c>
      <c r="E22" s="255">
        <v>500</v>
      </c>
      <c r="F22" s="256">
        <v>3162</v>
      </c>
      <c r="G22" s="255">
        <v>2400</v>
      </c>
      <c r="H22" s="257">
        <v>16080</v>
      </c>
    </row>
    <row r="23" spans="1:8" s="252" customFormat="1" ht="12.75" customHeight="1">
      <c r="A23" s="245" t="s">
        <v>409</v>
      </c>
      <c r="B23" s="261" t="s">
        <v>276</v>
      </c>
      <c r="C23" s="247" t="s">
        <v>14</v>
      </c>
      <c r="D23" s="254">
        <v>234</v>
      </c>
      <c r="E23" s="255">
        <v>185</v>
      </c>
      <c r="F23" s="256">
        <v>1026</v>
      </c>
      <c r="G23" s="255">
        <v>52</v>
      </c>
      <c r="H23" s="257">
        <v>180</v>
      </c>
    </row>
    <row r="24" spans="1:8" s="252" customFormat="1" ht="12.75" customHeight="1">
      <c r="A24" s="262" t="s">
        <v>410</v>
      </c>
      <c r="B24" s="258" t="s">
        <v>1060</v>
      </c>
      <c r="C24" s="247" t="s">
        <v>14</v>
      </c>
      <c r="D24" s="254">
        <v>0</v>
      </c>
      <c r="E24" s="255">
        <v>0</v>
      </c>
      <c r="F24" s="256">
        <v>0</v>
      </c>
      <c r="G24" s="255">
        <v>0</v>
      </c>
      <c r="H24" s="257">
        <v>0</v>
      </c>
    </row>
    <row r="25" spans="1:8" s="252" customFormat="1" ht="12.75" customHeight="1">
      <c r="A25" s="245" t="s">
        <v>411</v>
      </c>
      <c r="B25" s="263" t="s">
        <v>305</v>
      </c>
      <c r="C25" s="247" t="s">
        <v>14</v>
      </c>
      <c r="D25" s="254">
        <v>29</v>
      </c>
      <c r="E25" s="255">
        <v>50</v>
      </c>
      <c r="F25" s="256">
        <v>681</v>
      </c>
      <c r="G25" s="255">
        <v>50</v>
      </c>
      <c r="H25" s="257">
        <v>1385</v>
      </c>
    </row>
    <row r="26" spans="1:8" s="252" customFormat="1" ht="12.75" customHeight="1">
      <c r="A26" s="245" t="s">
        <v>412</v>
      </c>
      <c r="B26" s="261" t="s">
        <v>275</v>
      </c>
      <c r="C26" s="247" t="s">
        <v>14</v>
      </c>
      <c r="D26" s="254">
        <v>16</v>
      </c>
      <c r="E26" s="255">
        <v>14</v>
      </c>
      <c r="F26" s="256">
        <v>169</v>
      </c>
      <c r="G26" s="255">
        <v>6</v>
      </c>
      <c r="H26" s="257">
        <v>64</v>
      </c>
    </row>
    <row r="27" spans="1:8" s="252" customFormat="1" ht="12.75" customHeight="1">
      <c r="A27" s="245" t="s">
        <v>413</v>
      </c>
      <c r="B27" s="261" t="s">
        <v>276</v>
      </c>
      <c r="C27" s="247" t="s">
        <v>14</v>
      </c>
      <c r="D27" s="254">
        <v>13</v>
      </c>
      <c r="E27" s="255">
        <v>36</v>
      </c>
      <c r="F27" s="256">
        <v>512</v>
      </c>
      <c r="G27" s="255">
        <v>44</v>
      </c>
      <c r="H27" s="257">
        <v>1321</v>
      </c>
    </row>
    <row r="28" spans="1:8" s="252" customFormat="1" ht="12.75" customHeight="1">
      <c r="A28" s="262" t="s">
        <v>414</v>
      </c>
      <c r="B28" s="258" t="s">
        <v>339</v>
      </c>
      <c r="C28" s="247" t="s">
        <v>14</v>
      </c>
      <c r="D28" s="254">
        <v>3</v>
      </c>
      <c r="E28" s="255">
        <v>0</v>
      </c>
      <c r="F28" s="256">
        <v>0</v>
      </c>
      <c r="G28" s="255">
        <v>1</v>
      </c>
      <c r="H28" s="257">
        <v>17.021999999999998</v>
      </c>
    </row>
    <row r="29" spans="1:8" s="252" customFormat="1" ht="12.75" customHeight="1">
      <c r="A29" s="245" t="s">
        <v>66</v>
      </c>
      <c r="B29" s="263" t="s">
        <v>308</v>
      </c>
      <c r="C29" s="247" t="s">
        <v>14</v>
      </c>
      <c r="D29" s="254">
        <v>260</v>
      </c>
      <c r="E29" s="255">
        <v>210</v>
      </c>
      <c r="F29" s="256">
        <v>2654</v>
      </c>
      <c r="G29" s="255">
        <v>250</v>
      </c>
      <c r="H29" s="257">
        <v>2998</v>
      </c>
    </row>
    <row r="30" spans="1:8" s="252" customFormat="1" ht="12.75" customHeight="1">
      <c r="A30" s="245" t="s">
        <v>416</v>
      </c>
      <c r="B30" s="261" t="s">
        <v>275</v>
      </c>
      <c r="C30" s="247" t="s">
        <v>14</v>
      </c>
      <c r="D30" s="254">
        <v>180</v>
      </c>
      <c r="E30" s="255">
        <v>128</v>
      </c>
      <c r="F30" s="256">
        <v>390</v>
      </c>
      <c r="G30" s="255">
        <v>160</v>
      </c>
      <c r="H30" s="257">
        <v>1619</v>
      </c>
    </row>
    <row r="31" spans="1:8" s="252" customFormat="1" ht="12.75" customHeight="1">
      <c r="A31" s="245" t="s">
        <v>417</v>
      </c>
      <c r="B31" s="261" t="s">
        <v>276</v>
      </c>
      <c r="C31" s="247" t="s">
        <v>14</v>
      </c>
      <c r="D31" s="254">
        <v>80</v>
      </c>
      <c r="E31" s="255">
        <v>82</v>
      </c>
      <c r="F31" s="256">
        <v>2264</v>
      </c>
      <c r="G31" s="255">
        <v>90</v>
      </c>
      <c r="H31" s="257">
        <v>1379</v>
      </c>
    </row>
    <row r="32" spans="1:8" s="252" customFormat="1" ht="12.75" customHeight="1" thickBot="1">
      <c r="A32" s="264" t="s">
        <v>418</v>
      </c>
      <c r="B32" s="265" t="s">
        <v>339</v>
      </c>
      <c r="C32" s="266" t="s">
        <v>14</v>
      </c>
      <c r="D32" s="267">
        <v>2</v>
      </c>
      <c r="E32" s="268">
        <v>19</v>
      </c>
      <c r="F32" s="269">
        <v>171</v>
      </c>
      <c r="G32" s="268">
        <v>3</v>
      </c>
      <c r="H32" s="270">
        <v>27</v>
      </c>
    </row>
    <row r="33" spans="1:8" ht="15" customHeight="1">
      <c r="A33" s="1211" t="s">
        <v>1059</v>
      </c>
      <c r="B33" s="32"/>
      <c r="C33" s="209"/>
      <c r="D33" s="272"/>
      <c r="E33" s="272"/>
      <c r="F33" s="272"/>
      <c r="G33" s="272"/>
      <c r="H33" s="272"/>
    </row>
    <row r="34" spans="1:8" ht="12.75" customHeight="1">
      <c r="A34" s="271" t="s">
        <v>272</v>
      </c>
      <c r="C34" s="271"/>
      <c r="D34" s="272"/>
      <c r="E34" s="272"/>
      <c r="F34" s="272"/>
      <c r="G34" s="272"/>
      <c r="H34" s="272"/>
    </row>
    <row r="35" spans="1:8" ht="12.75" customHeight="1">
      <c r="A35" s="272"/>
      <c r="B35" s="32" t="s">
        <v>803</v>
      </c>
      <c r="C35" s="272"/>
      <c r="D35" s="272"/>
      <c r="E35" s="272"/>
      <c r="F35" s="272"/>
      <c r="G35" s="272"/>
      <c r="H35" s="272"/>
    </row>
    <row r="36" spans="1:8" ht="12.75" customHeight="1">
      <c r="A36" s="272"/>
      <c r="B36" s="32" t="s">
        <v>804</v>
      </c>
      <c r="C36" s="272"/>
      <c r="D36" s="272"/>
      <c r="E36" s="272"/>
      <c r="F36" s="272"/>
      <c r="G36" s="272"/>
      <c r="H36" s="272"/>
    </row>
    <row r="37" spans="1:8" ht="12.75" customHeight="1">
      <c r="A37" s="272"/>
      <c r="B37" s="272"/>
      <c r="C37" s="272"/>
      <c r="D37" s="272"/>
      <c r="E37" s="272"/>
      <c r="F37" s="272"/>
      <c r="G37" s="272"/>
      <c r="H37" s="272"/>
    </row>
    <row r="38" spans="1:8" ht="12.75" customHeight="1">
      <c r="A38" s="272"/>
      <c r="B38" s="272"/>
      <c r="C38" s="272"/>
      <c r="D38" s="272"/>
      <c r="E38" s="272"/>
      <c r="F38" s="272"/>
      <c r="G38" s="272"/>
      <c r="H38" s="272"/>
    </row>
    <row r="39" spans="1:8" ht="12.75" customHeight="1">
      <c r="A39" s="272"/>
      <c r="B39" s="272"/>
      <c r="C39" s="272"/>
      <c r="D39" s="272"/>
      <c r="E39" s="272"/>
      <c r="F39" s="272"/>
      <c r="G39" s="272"/>
      <c r="H39" s="272"/>
    </row>
    <row r="40" spans="1:8" ht="12.75" customHeight="1">
      <c r="A40" s="272"/>
      <c r="B40" s="272"/>
      <c r="C40" s="272"/>
      <c r="D40" s="272"/>
      <c r="E40" s="272"/>
      <c r="F40" s="272"/>
      <c r="G40" s="272"/>
      <c r="H40" s="272"/>
    </row>
    <row r="41" spans="1:8" ht="12.75" customHeight="1"/>
    <row r="42" spans="1:8" ht="12.75" customHeight="1"/>
    <row r="43" spans="1:8" ht="12.75" customHeight="1"/>
    <row r="44" spans="1:8" ht="12.75" customHeight="1"/>
    <row r="45" spans="1:8" ht="12.75" customHeight="1"/>
    <row r="46" spans="1:8" ht="12.75" customHeight="1"/>
    <row r="47" spans="1:8" ht="12.75" customHeight="1"/>
    <row r="48" spans="1: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mergeCells count="11">
    <mergeCell ref="B9:C9"/>
    <mergeCell ref="A1:D1"/>
    <mergeCell ref="E4:H4"/>
    <mergeCell ref="B7:C8"/>
    <mergeCell ref="G14:H14"/>
    <mergeCell ref="D5:D8"/>
    <mergeCell ref="E14:F14"/>
    <mergeCell ref="E7:H7"/>
    <mergeCell ref="E6:H6"/>
    <mergeCell ref="E10:H10"/>
    <mergeCell ref="B12:D12"/>
  </mergeCells>
  <phoneticPr fontId="0" type="noConversion"/>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rgb="FF800000"/>
    <pageSetUpPr fitToPage="1"/>
  </sheetPr>
  <dimension ref="A1:L85"/>
  <sheetViews>
    <sheetView showGridLines="0" zoomScale="80" zoomScaleNormal="80" workbookViewId="0">
      <selection activeCell="G27" sqref="G27"/>
    </sheetView>
  </sheetViews>
  <sheetFormatPr defaultColWidth="9.625" defaultRowHeight="12.75"/>
  <cols>
    <col min="1" max="1" width="9.75" style="274" customWidth="1"/>
    <col min="2" max="2" width="33" style="275" customWidth="1"/>
    <col min="3" max="3" width="13.375" style="276" bestFit="1" customWidth="1"/>
    <col min="4" max="4" width="27.75" style="276" customWidth="1"/>
    <col min="5" max="12" width="15.375" style="276" customWidth="1"/>
    <col min="13" max="16384" width="9.625" style="276"/>
  </cols>
  <sheetData>
    <row r="1" spans="1:12" ht="15.6" customHeight="1" thickBot="1">
      <c r="A1" s="274" t="s">
        <v>272</v>
      </c>
    </row>
    <row r="2" spans="1:12" ht="15.6" customHeight="1">
      <c r="A2" s="277"/>
      <c r="B2" s="278" t="s">
        <v>272</v>
      </c>
      <c r="C2" s="279"/>
      <c r="D2" s="279"/>
      <c r="E2" s="279"/>
      <c r="F2" s="279"/>
      <c r="G2" s="204" t="s">
        <v>338</v>
      </c>
      <c r="H2" s="205" t="str">
        <f>Cover!G16</f>
        <v>CZ</v>
      </c>
      <c r="I2" s="204" t="s">
        <v>282</v>
      </c>
      <c r="J2" s="206"/>
      <c r="K2" s="328"/>
      <c r="L2" s="329"/>
    </row>
    <row r="3" spans="1:12" ht="15.6" customHeight="1">
      <c r="A3" s="280"/>
      <c r="B3" s="281" t="s">
        <v>272</v>
      </c>
      <c r="C3" s="2689" t="s">
        <v>173</v>
      </c>
      <c r="D3" s="2689"/>
      <c r="E3" s="2690"/>
      <c r="F3" s="2690"/>
      <c r="G3" s="210" t="s">
        <v>287</v>
      </c>
      <c r="H3" s="211"/>
      <c r="I3" s="212">
        <f>Cover!F22</f>
        <v>0</v>
      </c>
      <c r="J3" s="213"/>
      <c r="K3" s="324"/>
      <c r="L3" s="330"/>
    </row>
    <row r="4" spans="1:12" ht="15.6" customHeight="1">
      <c r="A4" s="280"/>
      <c r="B4" s="281" t="s">
        <v>272</v>
      </c>
      <c r="C4" s="2690"/>
      <c r="D4" s="2690"/>
      <c r="E4" s="2690"/>
      <c r="F4" s="2690"/>
      <c r="G4" s="2649" t="s">
        <v>272</v>
      </c>
      <c r="H4" s="2650"/>
      <c r="I4" s="2650"/>
      <c r="J4" s="2651"/>
      <c r="K4" s="324"/>
      <c r="L4" s="330"/>
    </row>
    <row r="5" spans="1:12" ht="15.6" customHeight="1">
      <c r="A5" s="280"/>
      <c r="B5" s="281"/>
      <c r="C5" s="2690"/>
      <c r="D5" s="2690"/>
      <c r="E5" s="2690"/>
      <c r="F5" s="2690"/>
      <c r="G5" s="210" t="s">
        <v>283</v>
      </c>
      <c r="H5" s="214"/>
      <c r="I5" s="214" t="str">
        <f>Cover!F24</f>
        <v>Ministry of Agriculture, Forestry Division, Prague</v>
      </c>
      <c r="J5" s="215"/>
      <c r="K5" s="324"/>
      <c r="L5" s="330"/>
    </row>
    <row r="6" spans="1:12" ht="15.6" customHeight="1">
      <c r="A6" s="280"/>
      <c r="B6" s="281"/>
      <c r="C6" s="282"/>
      <c r="D6" s="282"/>
      <c r="E6" s="283"/>
      <c r="F6" s="284"/>
      <c r="G6" s="2659"/>
      <c r="H6" s="2660"/>
      <c r="I6" s="2660"/>
      <c r="J6" s="2661"/>
      <c r="K6" s="324"/>
      <c r="L6" s="330"/>
    </row>
    <row r="7" spans="1:12" ht="15.6" customHeight="1">
      <c r="A7" s="280"/>
      <c r="B7" s="285" t="s">
        <v>272</v>
      </c>
      <c r="C7" s="2646" t="s">
        <v>278</v>
      </c>
      <c r="D7" s="2646"/>
      <c r="E7" s="2686"/>
      <c r="F7" s="2686"/>
      <c r="G7" s="2659" t="s">
        <v>272</v>
      </c>
      <c r="H7" s="2650"/>
      <c r="I7" s="2650"/>
      <c r="J7" s="2651"/>
      <c r="K7" s="324"/>
      <c r="L7" s="330"/>
    </row>
    <row r="8" spans="1:12" ht="15.6" customHeight="1">
      <c r="A8" s="280"/>
      <c r="B8" s="286"/>
      <c r="C8" s="2687" t="s">
        <v>174</v>
      </c>
      <c r="D8" s="2687"/>
      <c r="E8" s="2688"/>
      <c r="F8" s="2688"/>
      <c r="G8" s="216" t="s">
        <v>284</v>
      </c>
      <c r="H8" s="217">
        <f>Cover!F26</f>
        <v>0</v>
      </c>
      <c r="I8" s="216" t="s">
        <v>285</v>
      </c>
      <c r="J8" s="213">
        <f>Cover!F27</f>
        <v>0</v>
      </c>
      <c r="K8" s="324"/>
      <c r="L8" s="330"/>
    </row>
    <row r="9" spans="1:12" ht="15.6" customHeight="1">
      <c r="A9" s="280"/>
      <c r="B9" s="286"/>
      <c r="C9" s="287"/>
      <c r="D9" s="287"/>
      <c r="E9" s="287"/>
      <c r="F9" s="288"/>
      <c r="G9" s="216" t="s">
        <v>286</v>
      </c>
      <c r="H9" s="212"/>
      <c r="I9" s="212">
        <f>Cover!F28</f>
        <v>0</v>
      </c>
      <c r="J9" s="213"/>
      <c r="K9" s="331"/>
      <c r="L9" s="332"/>
    </row>
    <row r="10" spans="1:12" ht="15.6" customHeight="1">
      <c r="A10" s="280"/>
      <c r="B10" s="286"/>
      <c r="C10" s="287"/>
      <c r="D10" s="287"/>
      <c r="E10" s="289"/>
      <c r="F10" s="288"/>
      <c r="G10" s="290"/>
      <c r="H10" s="290"/>
      <c r="I10" s="290"/>
      <c r="J10" s="290"/>
      <c r="K10" s="290"/>
      <c r="L10" s="291"/>
    </row>
    <row r="11" spans="1:12" ht="18" customHeight="1">
      <c r="A11" s="280"/>
      <c r="B11" s="2453" t="s">
        <v>1129</v>
      </c>
      <c r="C11" s="2453"/>
      <c r="D11" s="2453"/>
      <c r="E11" s="2682" t="s">
        <v>1130</v>
      </c>
      <c r="F11" s="2682"/>
      <c r="G11" s="292" t="s">
        <v>272</v>
      </c>
      <c r="H11"/>
      <c r="I11"/>
      <c r="J11"/>
      <c r="K11"/>
      <c r="L11" s="160"/>
    </row>
    <row r="12" spans="1:12" ht="15.6" customHeight="1">
      <c r="A12" s="293"/>
      <c r="B12" s="294"/>
      <c r="C12" s="295"/>
      <c r="D12" s="295"/>
      <c r="E12" s="296"/>
      <c r="F12" s="296"/>
      <c r="G12" s="2683" t="s">
        <v>272</v>
      </c>
      <c r="H12" s="2684"/>
      <c r="I12" s="2684"/>
      <c r="J12" s="2684"/>
      <c r="K12" s="2684"/>
      <c r="L12" s="2685"/>
    </row>
    <row r="13" spans="1:12" s="300" customFormat="1" ht="15.6" customHeight="1">
      <c r="A13" s="297" t="s">
        <v>272</v>
      </c>
      <c r="B13" s="298" t="s">
        <v>272</v>
      </c>
      <c r="C13" s="299" t="s">
        <v>272</v>
      </c>
      <c r="D13" s="299" t="s">
        <v>272</v>
      </c>
      <c r="E13" s="2667" t="s">
        <v>274</v>
      </c>
      <c r="F13" s="2668"/>
      <c r="G13" s="2668"/>
      <c r="H13" s="2673"/>
      <c r="I13" s="2667" t="s">
        <v>277</v>
      </c>
      <c r="J13" s="2668"/>
      <c r="K13" s="2668"/>
      <c r="L13" s="2669"/>
    </row>
    <row r="14" spans="1:12" ht="15.6" customHeight="1">
      <c r="A14" s="301" t="s">
        <v>288</v>
      </c>
      <c r="B14" s="302" t="s">
        <v>175</v>
      </c>
      <c r="C14" s="302" t="s">
        <v>272</v>
      </c>
      <c r="D14" s="302" t="s">
        <v>272</v>
      </c>
      <c r="E14" s="2670">
        <f>G14-1</f>
        <v>2021</v>
      </c>
      <c r="F14" s="2671"/>
      <c r="G14" s="2670">
        <f>Cover!G18</f>
        <v>2022</v>
      </c>
      <c r="H14" s="2671"/>
      <c r="I14" s="2670">
        <f>G14-1</f>
        <v>2021</v>
      </c>
      <c r="J14" s="2671"/>
      <c r="K14" s="2670">
        <f>Cover!G18</f>
        <v>2022</v>
      </c>
      <c r="L14" s="2672"/>
    </row>
    <row r="15" spans="1:12" ht="15.6" customHeight="1">
      <c r="A15" s="301" t="s">
        <v>272</v>
      </c>
      <c r="B15" s="302" t="s">
        <v>1132</v>
      </c>
      <c r="C15" s="302" t="s">
        <v>176</v>
      </c>
      <c r="D15" s="302" t="s">
        <v>177</v>
      </c>
      <c r="E15" s="303" t="s">
        <v>273</v>
      </c>
      <c r="F15" s="304" t="s">
        <v>9</v>
      </c>
      <c r="G15" s="304" t="s">
        <v>273</v>
      </c>
      <c r="H15" s="304" t="s">
        <v>9</v>
      </c>
      <c r="I15" s="304" t="s">
        <v>273</v>
      </c>
      <c r="J15" s="304" t="s">
        <v>9</v>
      </c>
      <c r="K15" s="304" t="s">
        <v>273</v>
      </c>
      <c r="L15" s="305" t="s">
        <v>9</v>
      </c>
    </row>
    <row r="16" spans="1:12" ht="15.6" customHeight="1">
      <c r="A16" s="301" t="s">
        <v>272</v>
      </c>
      <c r="B16" s="306" t="s">
        <v>272</v>
      </c>
      <c r="C16" s="307"/>
      <c r="D16" s="307"/>
      <c r="E16" s="308" t="s">
        <v>178</v>
      </c>
      <c r="F16" s="243" t="s">
        <v>272</v>
      </c>
      <c r="G16" s="308" t="s">
        <v>178</v>
      </c>
      <c r="H16" s="243" t="s">
        <v>272</v>
      </c>
      <c r="I16" s="308" t="s">
        <v>178</v>
      </c>
      <c r="J16" s="243" t="s">
        <v>272</v>
      </c>
      <c r="K16" s="308" t="s">
        <v>178</v>
      </c>
      <c r="L16" s="244" t="s">
        <v>272</v>
      </c>
    </row>
    <row r="17" spans="1:12" s="313" customFormat="1" ht="16.5" customHeight="1">
      <c r="A17" s="992" t="s">
        <v>8</v>
      </c>
      <c r="B17" s="993" t="s">
        <v>1061</v>
      </c>
      <c r="C17" s="994" t="s">
        <v>272</v>
      </c>
      <c r="D17" s="994"/>
      <c r="E17" s="995">
        <v>0.38300000000000001</v>
      </c>
      <c r="F17" s="995">
        <v>4972</v>
      </c>
      <c r="G17" s="995">
        <v>0.91300000000000003</v>
      </c>
      <c r="H17" s="995">
        <v>12010</v>
      </c>
      <c r="I17" s="995">
        <v>1.2E-2</v>
      </c>
      <c r="J17" s="996">
        <v>138</v>
      </c>
      <c r="K17" s="995">
        <v>1.0999999999999999E-2</v>
      </c>
      <c r="L17" s="996">
        <v>134</v>
      </c>
    </row>
    <row r="18" spans="1:12" s="313" customFormat="1" ht="16.5" customHeight="1">
      <c r="A18" s="2674" t="s">
        <v>480</v>
      </c>
      <c r="B18" s="309" t="s">
        <v>1077</v>
      </c>
      <c r="C18" s="310"/>
      <c r="D18" s="310"/>
      <c r="E18" s="315">
        <v>0.38300000000000001</v>
      </c>
      <c r="F18" s="315">
        <v>4972</v>
      </c>
      <c r="G18" s="311">
        <v>0.91300000000000003</v>
      </c>
      <c r="H18" s="311">
        <v>12010</v>
      </c>
      <c r="I18" s="315">
        <v>1.2E-2</v>
      </c>
      <c r="J18" s="316">
        <v>138</v>
      </c>
      <c r="K18" s="311">
        <v>1.0999999999999999E-2</v>
      </c>
      <c r="L18" s="312">
        <v>134</v>
      </c>
    </row>
    <row r="19" spans="1:12" s="313" customFormat="1" ht="16.5" customHeight="1">
      <c r="A19" s="2675"/>
      <c r="B19" s="993" t="s">
        <v>479</v>
      </c>
      <c r="C19" s="314"/>
      <c r="D19" s="314"/>
      <c r="E19" s="315"/>
      <c r="F19" s="315"/>
      <c r="G19" s="315"/>
      <c r="H19" s="315"/>
      <c r="I19" s="315"/>
      <c r="J19" s="315"/>
      <c r="K19" s="315"/>
      <c r="L19" s="316"/>
    </row>
    <row r="20" spans="1:12" s="313" customFormat="1" ht="16.5" customHeight="1">
      <c r="A20" s="2675"/>
      <c r="B20" s="515" t="s">
        <v>481</v>
      </c>
      <c r="C20" s="314"/>
      <c r="D20" s="314"/>
      <c r="E20" s="315"/>
      <c r="F20" s="315"/>
      <c r="G20" s="315"/>
      <c r="H20" s="315"/>
      <c r="I20" s="315"/>
      <c r="J20" s="315"/>
      <c r="K20" s="315"/>
      <c r="L20" s="316"/>
    </row>
    <row r="21" spans="1:12" s="313" customFormat="1" ht="16.5" customHeight="1">
      <c r="A21" s="2675"/>
      <c r="B21" s="514" t="s">
        <v>482</v>
      </c>
      <c r="C21" s="314"/>
      <c r="D21" s="314"/>
      <c r="E21" s="315"/>
      <c r="F21" s="315"/>
      <c r="G21" s="315"/>
      <c r="H21" s="315"/>
      <c r="I21" s="315"/>
      <c r="J21" s="315"/>
      <c r="K21" s="315"/>
      <c r="L21" s="316"/>
    </row>
    <row r="22" spans="1:12" s="313" customFormat="1" ht="16.5" customHeight="1">
      <c r="A22" s="2675"/>
      <c r="B22" s="515" t="s">
        <v>483</v>
      </c>
      <c r="C22" s="314"/>
      <c r="D22" s="314"/>
      <c r="E22" s="315"/>
      <c r="F22" s="315"/>
      <c r="G22" s="315"/>
      <c r="H22" s="315"/>
      <c r="I22" s="315"/>
      <c r="J22" s="315"/>
      <c r="K22" s="315"/>
      <c r="L22" s="316"/>
    </row>
    <row r="23" spans="1:12" s="313" customFormat="1" ht="16.5" customHeight="1">
      <c r="A23" s="2675"/>
      <c r="C23" s="314"/>
      <c r="D23" s="314"/>
      <c r="E23" s="315"/>
      <c r="F23" s="315"/>
      <c r="G23" s="315"/>
      <c r="H23" s="315"/>
      <c r="I23" s="315"/>
      <c r="J23" s="315"/>
      <c r="K23" s="315"/>
      <c r="L23" s="316"/>
    </row>
    <row r="24" spans="1:12" s="313" customFormat="1" ht="16.5" customHeight="1">
      <c r="A24" s="2675"/>
      <c r="B24" s="516"/>
      <c r="C24" s="314"/>
      <c r="D24" s="314"/>
      <c r="E24" s="315"/>
      <c r="F24" s="315"/>
      <c r="G24" s="315"/>
      <c r="H24" s="315"/>
      <c r="I24" s="315"/>
      <c r="J24" s="315"/>
      <c r="K24" s="315"/>
      <c r="L24" s="316"/>
    </row>
    <row r="25" spans="1:12" s="313" customFormat="1" ht="16.5" customHeight="1">
      <c r="A25" s="2675"/>
      <c r="B25" s="516"/>
      <c r="C25" s="314"/>
      <c r="D25" s="314"/>
      <c r="E25" s="315"/>
      <c r="F25" s="315"/>
      <c r="G25" s="315"/>
      <c r="H25" s="315"/>
      <c r="I25" s="315"/>
      <c r="J25" s="315"/>
      <c r="K25" s="315"/>
      <c r="L25" s="316"/>
    </row>
    <row r="26" spans="1:12" s="313" customFormat="1" ht="16.5" customHeight="1">
      <c r="A26" s="2676"/>
      <c r="B26" s="517"/>
      <c r="C26" s="310"/>
      <c r="D26" s="310"/>
      <c r="E26" s="315"/>
      <c r="F26" s="315"/>
      <c r="G26" s="315"/>
      <c r="H26" s="315"/>
      <c r="I26" s="315"/>
      <c r="J26" s="315"/>
      <c r="K26" s="315"/>
      <c r="L26" s="316"/>
    </row>
    <row r="27" spans="1:12" s="313" customFormat="1" ht="16.5" customHeight="1">
      <c r="A27" s="997" t="s">
        <v>410</v>
      </c>
      <c r="B27" s="998" t="s">
        <v>1061</v>
      </c>
      <c r="C27" s="994"/>
      <c r="D27" s="994"/>
      <c r="E27" s="995">
        <v>19.600999999999999</v>
      </c>
      <c r="F27" s="995">
        <v>227408</v>
      </c>
      <c r="G27" s="995">
        <v>17.166</v>
      </c>
      <c r="H27" s="995">
        <v>226588</v>
      </c>
      <c r="I27" s="995">
        <v>1.97</v>
      </c>
      <c r="J27" s="996">
        <v>27069</v>
      </c>
      <c r="K27" s="995">
        <v>0.2</v>
      </c>
      <c r="L27" s="996">
        <v>2844</v>
      </c>
    </row>
    <row r="28" spans="1:12" s="313" customFormat="1" ht="16.5" customHeight="1">
      <c r="A28" s="2674" t="s">
        <v>179</v>
      </c>
      <c r="B28" s="2681" t="s">
        <v>1078</v>
      </c>
      <c r="C28" s="314"/>
      <c r="D28" s="314"/>
      <c r="E28" s="315">
        <v>19.600999999999999</v>
      </c>
      <c r="F28" s="315">
        <v>227408</v>
      </c>
      <c r="G28" s="315">
        <v>17.166</v>
      </c>
      <c r="H28" s="315">
        <v>226.58799999999999</v>
      </c>
      <c r="I28" s="315">
        <v>1.97</v>
      </c>
      <c r="J28" s="316">
        <v>27069</v>
      </c>
      <c r="K28" s="315">
        <v>0.2</v>
      </c>
      <c r="L28" s="316">
        <v>2844</v>
      </c>
    </row>
    <row r="29" spans="1:12" s="313" customFormat="1" ht="16.5" customHeight="1">
      <c r="A29" s="2675"/>
      <c r="B29" s="2680"/>
      <c r="C29" s="314"/>
      <c r="D29" s="314"/>
      <c r="E29" s="315"/>
      <c r="F29" s="315"/>
      <c r="G29" s="315"/>
      <c r="H29" s="315"/>
      <c r="I29" s="315"/>
      <c r="J29" s="315"/>
      <c r="K29" s="315"/>
      <c r="L29" s="316"/>
    </row>
    <row r="30" spans="1:12" s="313" customFormat="1" ht="16.5" customHeight="1">
      <c r="A30" s="2675"/>
      <c r="B30" s="998" t="s">
        <v>479</v>
      </c>
      <c r="C30" s="314"/>
      <c r="D30" s="314"/>
      <c r="E30" s="315"/>
      <c r="F30" s="315"/>
      <c r="G30" s="315"/>
      <c r="H30" s="315"/>
      <c r="I30" s="315"/>
      <c r="J30" s="315"/>
      <c r="K30" s="315"/>
      <c r="L30" s="316"/>
    </row>
    <row r="31" spans="1:12" s="317" customFormat="1" ht="16.5" customHeight="1">
      <c r="A31" s="2675"/>
      <c r="B31" s="2680" t="s">
        <v>484</v>
      </c>
      <c r="C31" s="314"/>
      <c r="D31" s="314"/>
      <c r="E31" s="315"/>
      <c r="F31" s="315"/>
      <c r="G31" s="315"/>
      <c r="H31" s="315"/>
      <c r="I31" s="315"/>
      <c r="J31" s="315"/>
      <c r="K31" s="315"/>
      <c r="L31" s="316"/>
    </row>
    <row r="32" spans="1:12" s="313" customFormat="1" ht="16.5" customHeight="1">
      <c r="A32" s="2675"/>
      <c r="B32" s="2680"/>
      <c r="C32" s="314"/>
      <c r="D32" s="314"/>
      <c r="E32" s="315"/>
      <c r="F32" s="315"/>
      <c r="G32" s="315"/>
      <c r="H32" s="315"/>
      <c r="I32" s="315"/>
      <c r="J32" s="315"/>
      <c r="K32" s="315"/>
      <c r="L32" s="316"/>
    </row>
    <row r="33" spans="1:12" s="313" customFormat="1" ht="16.5" customHeight="1">
      <c r="A33" s="2675"/>
      <c r="B33" s="518" t="s">
        <v>482</v>
      </c>
      <c r="C33" s="314"/>
      <c r="D33" s="314"/>
      <c r="E33" s="315"/>
      <c r="F33" s="315"/>
      <c r="G33" s="315"/>
      <c r="H33" s="315"/>
      <c r="I33" s="315"/>
      <c r="J33" s="315"/>
      <c r="K33" s="315"/>
      <c r="L33" s="316"/>
    </row>
    <row r="34" spans="1:12" s="313" customFormat="1" ht="16.5" customHeight="1">
      <c r="A34" s="2675"/>
      <c r="B34" s="2680" t="s">
        <v>485</v>
      </c>
      <c r="C34" s="314"/>
      <c r="D34" s="314"/>
      <c r="E34" s="315"/>
      <c r="F34" s="315"/>
      <c r="G34" s="315"/>
      <c r="H34" s="315"/>
      <c r="I34" s="315"/>
      <c r="J34" s="315"/>
      <c r="K34" s="315"/>
      <c r="L34" s="316"/>
    </row>
    <row r="35" spans="1:12" s="313" customFormat="1" ht="16.5" customHeight="1">
      <c r="A35" s="2675"/>
      <c r="B35" s="2680"/>
      <c r="C35" s="314"/>
      <c r="D35" s="314"/>
      <c r="E35" s="315"/>
      <c r="F35" s="315"/>
      <c r="G35" s="315"/>
      <c r="H35" s="315"/>
      <c r="I35" s="315"/>
      <c r="J35" s="315"/>
      <c r="K35" s="315"/>
      <c r="L35" s="316"/>
    </row>
    <row r="36" spans="1:12" s="313" customFormat="1" ht="16.5" customHeight="1">
      <c r="A36" s="2676"/>
      <c r="B36" s="517"/>
      <c r="C36" s="318"/>
      <c r="D36" s="318"/>
      <c r="E36" s="315"/>
      <c r="F36" s="315"/>
      <c r="G36" s="315"/>
      <c r="H36" s="315"/>
      <c r="I36" s="315"/>
      <c r="J36" s="315"/>
      <c r="K36" s="315"/>
      <c r="L36" s="316"/>
    </row>
    <row r="37" spans="1:12" s="313" customFormat="1" ht="16.5" customHeight="1">
      <c r="A37" s="997" t="s">
        <v>486</v>
      </c>
      <c r="B37" s="993" t="s">
        <v>1061</v>
      </c>
      <c r="C37" s="994"/>
      <c r="D37" s="994"/>
      <c r="E37" s="995">
        <v>0.81399999999999995</v>
      </c>
      <c r="F37" s="995">
        <v>14568</v>
      </c>
      <c r="G37" s="995">
        <v>0.88300000000000001</v>
      </c>
      <c r="H37" s="995">
        <v>15767</v>
      </c>
      <c r="I37" s="995">
        <v>0.88300000000000001</v>
      </c>
      <c r="J37" s="996">
        <v>9902</v>
      </c>
      <c r="K37" s="995">
        <v>0.88300000000000001</v>
      </c>
      <c r="L37" s="996">
        <v>15603</v>
      </c>
    </row>
    <row r="38" spans="1:12" s="313" customFormat="1" ht="16.5" customHeight="1">
      <c r="A38" s="2674" t="s">
        <v>180</v>
      </c>
      <c r="B38" s="309" t="s">
        <v>487</v>
      </c>
      <c r="C38" s="314"/>
      <c r="D38" s="314"/>
      <c r="E38" s="315">
        <v>0.81399999999999995</v>
      </c>
      <c r="F38" s="315">
        <v>14568</v>
      </c>
      <c r="G38" s="315">
        <v>0.88300000000000001</v>
      </c>
      <c r="H38" s="315">
        <v>15767</v>
      </c>
      <c r="I38" s="315">
        <v>0.60199999999999998</v>
      </c>
      <c r="J38" s="316">
        <v>9902</v>
      </c>
      <c r="K38" s="315">
        <v>0.88300000000000001</v>
      </c>
      <c r="L38" s="316">
        <v>15603</v>
      </c>
    </row>
    <row r="39" spans="1:12" s="313" customFormat="1" ht="16.5" customHeight="1">
      <c r="A39" s="2675"/>
      <c r="B39" s="993" t="s">
        <v>479</v>
      </c>
      <c r="C39" s="314"/>
      <c r="D39" s="314"/>
      <c r="E39" s="315"/>
      <c r="F39" s="315"/>
      <c r="G39" s="315"/>
      <c r="H39" s="315"/>
      <c r="I39" s="315"/>
      <c r="J39" s="315"/>
      <c r="K39" s="315"/>
      <c r="L39" s="316"/>
    </row>
    <row r="40" spans="1:12" s="313" customFormat="1" ht="16.5" customHeight="1">
      <c r="A40" s="2675"/>
      <c r="B40" s="309" t="s">
        <v>487</v>
      </c>
      <c r="C40" s="314"/>
      <c r="D40" s="314"/>
      <c r="E40" s="315"/>
      <c r="F40" s="315"/>
      <c r="G40" s="315"/>
      <c r="H40" s="315"/>
      <c r="I40" s="315"/>
      <c r="J40" s="315"/>
      <c r="K40" s="315"/>
      <c r="L40" s="316"/>
    </row>
    <row r="41" spans="1:12" s="313" customFormat="1" ht="16.5" customHeight="1">
      <c r="A41" s="2675"/>
      <c r="B41" s="514" t="s">
        <v>482</v>
      </c>
      <c r="C41" s="314"/>
      <c r="D41" s="314"/>
      <c r="E41" s="311"/>
      <c r="F41" s="311"/>
      <c r="G41" s="311"/>
      <c r="H41" s="311"/>
      <c r="I41" s="311"/>
      <c r="J41" s="311"/>
      <c r="K41" s="311"/>
      <c r="L41" s="312"/>
    </row>
    <row r="42" spans="1:12" s="313" customFormat="1" ht="16.5" customHeight="1">
      <c r="A42" s="2675"/>
      <c r="B42" s="515" t="s">
        <v>488</v>
      </c>
      <c r="C42" s="314"/>
      <c r="D42" s="314"/>
      <c r="E42" s="311"/>
      <c r="F42" s="311"/>
      <c r="G42" s="311"/>
      <c r="H42" s="311"/>
      <c r="I42" s="311"/>
      <c r="J42" s="311"/>
      <c r="K42" s="311"/>
      <c r="L42" s="312"/>
    </row>
    <row r="43" spans="1:12" s="313" customFormat="1" ht="16.5" customHeight="1">
      <c r="A43" s="2675"/>
      <c r="C43" s="314"/>
      <c r="D43" s="314"/>
      <c r="E43" s="311"/>
      <c r="F43" s="311"/>
      <c r="G43" s="311"/>
      <c r="H43" s="311"/>
      <c r="I43" s="311"/>
      <c r="J43" s="311"/>
      <c r="K43" s="311"/>
      <c r="L43" s="312"/>
    </row>
    <row r="44" spans="1:12" s="313" customFormat="1" ht="16.5" customHeight="1">
      <c r="A44" s="2675"/>
      <c r="B44" s="519"/>
      <c r="C44" s="314"/>
      <c r="D44" s="314"/>
      <c r="E44" s="311"/>
      <c r="F44" s="311"/>
      <c r="G44" s="311"/>
      <c r="H44" s="311"/>
      <c r="I44" s="311"/>
      <c r="J44" s="311"/>
      <c r="K44" s="311"/>
      <c r="L44" s="312"/>
    </row>
    <row r="45" spans="1:12" s="313" customFormat="1" ht="16.5" customHeight="1">
      <c r="A45" s="2675"/>
      <c r="B45" s="519"/>
      <c r="C45" s="314"/>
      <c r="D45" s="314"/>
      <c r="E45" s="311"/>
      <c r="F45" s="311"/>
      <c r="G45" s="311"/>
      <c r="H45" s="311"/>
      <c r="I45" s="311"/>
      <c r="J45" s="311"/>
      <c r="K45" s="311"/>
      <c r="L45" s="312"/>
    </row>
    <row r="46" spans="1:12" s="313" customFormat="1" ht="16.5" customHeight="1">
      <c r="A46" s="2676"/>
      <c r="B46" s="520"/>
      <c r="C46" s="318"/>
      <c r="D46" s="318"/>
      <c r="E46" s="311"/>
      <c r="F46" s="311"/>
      <c r="G46" s="311"/>
      <c r="H46" s="311"/>
      <c r="I46" s="311"/>
      <c r="J46" s="311"/>
      <c r="K46" s="311"/>
      <c r="L46" s="312"/>
    </row>
    <row r="47" spans="1:12" s="313" customFormat="1" ht="16.5" customHeight="1">
      <c r="A47" s="997" t="s">
        <v>489</v>
      </c>
      <c r="B47" s="993" t="s">
        <v>1061</v>
      </c>
      <c r="C47" s="994"/>
      <c r="D47" s="994"/>
      <c r="E47" s="999">
        <v>4.399</v>
      </c>
      <c r="F47" s="999">
        <v>39626</v>
      </c>
      <c r="G47" s="999">
        <v>19.844999999999999</v>
      </c>
      <c r="H47" s="999">
        <v>180151</v>
      </c>
      <c r="I47" s="999">
        <v>3.5569999999999999</v>
      </c>
      <c r="J47" s="1000">
        <v>23931</v>
      </c>
      <c r="K47" s="999">
        <v>4.0060000000000002</v>
      </c>
      <c r="L47" s="1000">
        <v>36599</v>
      </c>
    </row>
    <row r="48" spans="1:12" s="313" customFormat="1" ht="16.5" customHeight="1">
      <c r="A48" s="2677" t="s">
        <v>181</v>
      </c>
      <c r="B48" s="309" t="s">
        <v>1079</v>
      </c>
      <c r="C48" s="314"/>
      <c r="D48" s="314"/>
      <c r="E48" s="311">
        <v>4.399</v>
      </c>
      <c r="F48" s="311">
        <v>39626</v>
      </c>
      <c r="G48" s="311">
        <v>19.844999999999999</v>
      </c>
      <c r="H48" s="311">
        <v>180151</v>
      </c>
      <c r="I48" s="311">
        <v>3.5569999999999999</v>
      </c>
      <c r="J48" s="312">
        <v>23931</v>
      </c>
      <c r="K48" s="311">
        <v>4.0060000000000002</v>
      </c>
      <c r="L48" s="312">
        <v>36599</v>
      </c>
    </row>
    <row r="49" spans="1:12" s="313" customFormat="1" ht="16.5" customHeight="1">
      <c r="A49" s="2678"/>
      <c r="B49" s="993" t="s">
        <v>479</v>
      </c>
      <c r="C49" s="314"/>
      <c r="D49" s="314"/>
      <c r="E49" s="311"/>
      <c r="F49" s="311"/>
      <c r="G49" s="311"/>
      <c r="H49" s="311"/>
      <c r="I49" s="311"/>
      <c r="J49" s="311"/>
      <c r="K49" s="311"/>
      <c r="L49" s="312"/>
    </row>
    <row r="50" spans="1:12" s="313" customFormat="1" ht="16.5" customHeight="1">
      <c r="A50" s="2678"/>
      <c r="B50" s="309" t="s">
        <v>490</v>
      </c>
      <c r="C50" s="314"/>
      <c r="D50" s="314"/>
      <c r="E50" s="311"/>
      <c r="F50" s="311"/>
      <c r="G50" s="311"/>
      <c r="H50" s="311"/>
      <c r="I50" s="311"/>
      <c r="J50" s="311"/>
      <c r="K50" s="311"/>
      <c r="L50" s="312"/>
    </row>
    <row r="51" spans="1:12" s="313" customFormat="1" ht="16.5" customHeight="1">
      <c r="A51" s="2678"/>
      <c r="B51" s="514" t="s">
        <v>482</v>
      </c>
      <c r="C51" s="314"/>
      <c r="D51" s="314"/>
      <c r="E51" s="311"/>
      <c r="F51" s="311"/>
      <c r="G51" s="311"/>
      <c r="H51" s="311"/>
      <c r="I51" s="311"/>
      <c r="J51" s="311"/>
      <c r="K51" s="311"/>
      <c r="L51" s="312"/>
    </row>
    <row r="52" spans="1:12" s="313" customFormat="1" ht="16.5" customHeight="1">
      <c r="A52" s="2678"/>
      <c r="B52" s="309" t="s">
        <v>491</v>
      </c>
      <c r="C52" s="314"/>
      <c r="D52" s="314"/>
      <c r="E52" s="311"/>
      <c r="F52" s="311"/>
      <c r="G52" s="311"/>
      <c r="H52" s="311"/>
      <c r="I52" s="311"/>
      <c r="J52" s="311"/>
      <c r="K52" s="311"/>
      <c r="L52" s="312"/>
    </row>
    <row r="53" spans="1:12" s="313" customFormat="1" ht="16.5" customHeight="1">
      <c r="A53" s="2678"/>
      <c r="B53" s="522"/>
      <c r="C53" s="314"/>
      <c r="D53" s="314"/>
      <c r="E53" s="311"/>
      <c r="F53" s="311"/>
      <c r="G53" s="311"/>
      <c r="H53" s="311"/>
      <c r="I53" s="311"/>
      <c r="J53" s="311"/>
      <c r="K53" s="311"/>
      <c r="L53" s="312"/>
    </row>
    <row r="54" spans="1:12" s="313" customFormat="1" ht="16.5" customHeight="1">
      <c r="A54" s="2678"/>
      <c r="B54" s="522"/>
      <c r="C54" s="314"/>
      <c r="D54" s="314"/>
      <c r="E54" s="311"/>
      <c r="F54" s="311"/>
      <c r="G54" s="311"/>
      <c r="H54" s="311"/>
      <c r="I54" s="311"/>
      <c r="J54" s="311"/>
      <c r="K54" s="311"/>
      <c r="L54" s="312"/>
    </row>
    <row r="55" spans="1:12" s="313" customFormat="1" ht="16.5" customHeight="1">
      <c r="A55" s="2678"/>
      <c r="B55" s="522"/>
      <c r="C55" s="314"/>
      <c r="D55" s="314"/>
      <c r="E55" s="311"/>
      <c r="F55" s="311"/>
      <c r="G55" s="311"/>
      <c r="H55" s="311"/>
      <c r="I55" s="311"/>
      <c r="J55" s="311"/>
      <c r="K55" s="311"/>
      <c r="L55" s="312"/>
    </row>
    <row r="56" spans="1:12" s="313" customFormat="1" ht="16.5" customHeight="1" thickBot="1">
      <c r="A56" s="2679"/>
      <c r="B56" s="523"/>
      <c r="C56" s="319"/>
      <c r="D56" s="319"/>
      <c r="E56" s="320"/>
      <c r="F56" s="320"/>
      <c r="G56" s="320"/>
      <c r="H56" s="320"/>
      <c r="I56" s="320"/>
      <c r="J56" s="320"/>
      <c r="K56" s="320"/>
      <c r="L56" s="321"/>
    </row>
    <row r="57" spans="1:12" ht="16.5" customHeight="1">
      <c r="A57" s="322"/>
      <c r="B57" s="286"/>
      <c r="C57" s="295"/>
      <c r="D57" s="295"/>
      <c r="E57" s="295"/>
      <c r="F57" s="295"/>
      <c r="G57" s="295"/>
      <c r="H57" s="295"/>
      <c r="I57" s="295"/>
      <c r="J57" s="295"/>
      <c r="K57" s="295"/>
      <c r="L57" s="295"/>
    </row>
    <row r="58" spans="1:12" ht="44.1" customHeight="1">
      <c r="A58" s="2665" t="s">
        <v>904</v>
      </c>
      <c r="B58" s="2666"/>
      <c r="C58" s="2666"/>
      <c r="D58" s="2666"/>
      <c r="E58" s="2666"/>
      <c r="F58" s="2666"/>
      <c r="G58" s="2666"/>
      <c r="H58" s="2666"/>
      <c r="I58" s="2666"/>
      <c r="J58" s="2666"/>
      <c r="K58" s="2666"/>
      <c r="L58" s="2666"/>
    </row>
    <row r="59" spans="1:12" ht="16.5" customHeight="1">
      <c r="A59" s="323" t="s">
        <v>272</v>
      </c>
      <c r="B59" s="324"/>
      <c r="C59" s="325"/>
      <c r="D59" s="325"/>
      <c r="E59" s="325"/>
      <c r="F59" s="325"/>
      <c r="G59" s="325"/>
      <c r="H59" s="325"/>
      <c r="I59" s="325"/>
      <c r="J59" s="325"/>
      <c r="K59" s="325"/>
      <c r="L59" s="325"/>
    </row>
    <row r="60" spans="1:12" ht="15.6" customHeight="1">
      <c r="A60" s="326"/>
      <c r="B60" s="326"/>
      <c r="C60" s="327"/>
      <c r="D60" s="327"/>
      <c r="E60" s="327"/>
      <c r="F60" s="327"/>
      <c r="G60" s="327"/>
      <c r="H60" s="327"/>
      <c r="I60" s="327"/>
      <c r="J60" s="327"/>
      <c r="K60" s="327"/>
      <c r="L60" s="327"/>
    </row>
    <row r="61" spans="1:12" ht="14.45" customHeight="1">
      <c r="A61" s="326"/>
      <c r="B61" s="326"/>
      <c r="C61" s="327"/>
      <c r="D61" s="327"/>
      <c r="E61" s="327"/>
      <c r="F61" s="327"/>
      <c r="G61" s="327"/>
      <c r="H61" s="327"/>
      <c r="I61" s="327"/>
      <c r="J61" s="327"/>
      <c r="K61" s="327"/>
      <c r="L61" s="327"/>
    </row>
    <row r="62" spans="1:12" ht="14.45" customHeight="1">
      <c r="A62" s="326"/>
      <c r="B62" s="326"/>
      <c r="C62" s="327"/>
      <c r="D62" s="327"/>
      <c r="E62" s="327"/>
      <c r="F62" s="327"/>
      <c r="G62" s="327"/>
      <c r="H62" s="327"/>
      <c r="I62" s="327"/>
      <c r="J62" s="327"/>
      <c r="K62" s="327"/>
      <c r="L62" s="327"/>
    </row>
    <row r="63" spans="1:12" ht="12.75" customHeight="1">
      <c r="A63" s="326"/>
      <c r="B63" s="326"/>
      <c r="C63" s="327"/>
      <c r="D63" s="327"/>
      <c r="E63" s="327"/>
      <c r="F63" s="327"/>
      <c r="G63" s="327"/>
      <c r="H63" s="327"/>
      <c r="I63" s="327"/>
      <c r="J63" s="327"/>
      <c r="K63" s="327"/>
      <c r="L63" s="327"/>
    </row>
    <row r="64" spans="1:12" ht="12.75" customHeight="1">
      <c r="A64" s="326"/>
      <c r="B64" s="326"/>
      <c r="C64" s="327"/>
      <c r="D64" s="327"/>
      <c r="E64" s="327"/>
      <c r="F64" s="327"/>
      <c r="G64" s="327"/>
      <c r="H64" s="327"/>
      <c r="I64" s="327"/>
      <c r="J64" s="327"/>
      <c r="K64" s="327"/>
      <c r="L64" s="327"/>
    </row>
    <row r="65" spans="1:12" ht="12.75" customHeight="1">
      <c r="A65" s="326"/>
      <c r="B65" s="326"/>
      <c r="C65" s="327"/>
      <c r="D65" s="327"/>
      <c r="E65" s="327"/>
      <c r="F65" s="327"/>
      <c r="G65" s="327"/>
      <c r="H65" s="327"/>
      <c r="I65" s="327"/>
      <c r="J65" s="327"/>
      <c r="K65" s="327"/>
      <c r="L65" s="327"/>
    </row>
    <row r="66" spans="1:12" ht="12.75" customHeight="1">
      <c r="A66" s="326"/>
      <c r="B66" s="326"/>
      <c r="C66" s="327"/>
      <c r="D66" s="327"/>
      <c r="E66" s="327"/>
      <c r="F66" s="327"/>
      <c r="G66" s="327"/>
      <c r="H66" s="327"/>
      <c r="I66" s="327"/>
      <c r="J66" s="327"/>
      <c r="K66" s="327"/>
      <c r="L66" s="327"/>
    </row>
    <row r="67" spans="1:12" ht="12.75" customHeight="1">
      <c r="A67" s="326"/>
      <c r="B67" s="326"/>
      <c r="C67" s="327"/>
      <c r="D67" s="327"/>
      <c r="E67" s="327"/>
      <c r="F67" s="327"/>
      <c r="G67" s="327"/>
      <c r="H67" s="327"/>
      <c r="I67" s="327"/>
      <c r="J67" s="327"/>
      <c r="K67" s="327"/>
      <c r="L67" s="327"/>
    </row>
    <row r="68" spans="1:12" ht="12.75" customHeight="1">
      <c r="A68" s="326"/>
      <c r="B68" s="326"/>
      <c r="C68" s="327"/>
      <c r="D68" s="327"/>
      <c r="E68" s="327"/>
      <c r="F68" s="327"/>
      <c r="G68" s="327"/>
      <c r="H68" s="327"/>
      <c r="I68" s="327"/>
      <c r="J68" s="327"/>
      <c r="K68" s="327"/>
      <c r="L68" s="327"/>
    </row>
    <row r="69" spans="1:12" ht="12.75" customHeight="1">
      <c r="A69" s="326"/>
      <c r="B69" s="326"/>
      <c r="C69" s="327"/>
      <c r="D69" s="327"/>
      <c r="E69" s="327"/>
      <c r="F69" s="327"/>
      <c r="G69" s="327"/>
      <c r="H69" s="327"/>
      <c r="I69" s="327"/>
      <c r="J69" s="327"/>
      <c r="K69" s="327"/>
      <c r="L69" s="327"/>
    </row>
    <row r="70" spans="1:12" ht="12.75" customHeight="1">
      <c r="A70" s="326"/>
      <c r="B70" s="326"/>
      <c r="C70" s="327"/>
      <c r="D70" s="327"/>
      <c r="E70" s="327"/>
      <c r="F70" s="327"/>
      <c r="G70" s="327"/>
      <c r="H70" s="327"/>
      <c r="I70" s="327"/>
      <c r="J70" s="327"/>
      <c r="K70" s="327"/>
      <c r="L70" s="327"/>
    </row>
    <row r="71" spans="1:12" ht="12.75" customHeight="1"/>
    <row r="72" spans="1:12" ht="12.75" customHeight="1"/>
    <row r="73" spans="1:12" ht="12.75" customHeight="1"/>
    <row r="74" spans="1:12" ht="12.75" customHeight="1"/>
    <row r="75" spans="1:12" ht="12.75" customHeight="1"/>
    <row r="76" spans="1:12" ht="12.75" customHeight="1"/>
    <row r="77" spans="1:12" ht="12.75" customHeight="1"/>
    <row r="78" spans="1:12" ht="12.75" customHeight="1"/>
    <row r="79" spans="1:12" ht="12.75" customHeight="1"/>
    <row r="80" spans="1:12" ht="12.75" customHeight="1"/>
    <row r="81" ht="12.75" customHeight="1"/>
    <row r="82" ht="12.75" customHeight="1"/>
    <row r="83" ht="12.75" customHeight="1"/>
    <row r="84" ht="12.75" customHeight="1"/>
    <row r="85" ht="12.75" customHeight="1"/>
  </sheetData>
  <mergeCells count="23">
    <mergeCell ref="E11:F11"/>
    <mergeCell ref="G4:J4"/>
    <mergeCell ref="G6:J6"/>
    <mergeCell ref="G7:J7"/>
    <mergeCell ref="G12:L12"/>
    <mergeCell ref="C7:F7"/>
    <mergeCell ref="C8:F8"/>
    <mergeCell ref="C3:F5"/>
    <mergeCell ref="B11:D11"/>
    <mergeCell ref="A58:L58"/>
    <mergeCell ref="I13:L13"/>
    <mergeCell ref="G14:H14"/>
    <mergeCell ref="K14:L14"/>
    <mergeCell ref="E13:H13"/>
    <mergeCell ref="E14:F14"/>
    <mergeCell ref="I14:J14"/>
    <mergeCell ref="A18:A26"/>
    <mergeCell ref="A28:A36"/>
    <mergeCell ref="A38:A46"/>
    <mergeCell ref="A48:A56"/>
    <mergeCell ref="B31:B32"/>
    <mergeCell ref="B34:B35"/>
    <mergeCell ref="B28:B29"/>
  </mergeCells>
  <phoneticPr fontId="0" type="noConversion"/>
  <printOptions horizontalCentered="1"/>
  <pageMargins left="0" right="0" top="0" bottom="0" header="0" footer="0"/>
  <pageSetup paperSize="9" scale="5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indexed="16"/>
    <pageSetUpPr fitToPage="1"/>
  </sheetPr>
  <dimension ref="A1:P60"/>
  <sheetViews>
    <sheetView showGridLines="0" zoomScale="70" zoomScaleNormal="70" workbookViewId="0">
      <selection activeCell="B17" sqref="B17:N17"/>
    </sheetView>
  </sheetViews>
  <sheetFormatPr defaultColWidth="9.625" defaultRowHeight="12.75"/>
  <cols>
    <col min="1" max="1" width="3.25" style="274" customWidth="1"/>
    <col min="2" max="2" width="21.375" style="275" customWidth="1"/>
    <col min="3" max="3" width="10.375" style="276" customWidth="1"/>
    <col min="4" max="4" width="14.375" style="276" customWidth="1"/>
    <col min="5" max="5" width="19.375" style="276" customWidth="1"/>
    <col min="6" max="6" width="10.375" style="276" customWidth="1"/>
    <col min="7" max="7" width="14.375" style="276" customWidth="1"/>
    <col min="8" max="8" width="19.375" style="276" customWidth="1"/>
    <col min="9" max="9" width="10.375" style="276" customWidth="1"/>
    <col min="10" max="10" width="14.375" style="276" customWidth="1"/>
    <col min="11" max="11" width="19.375" style="276" customWidth="1"/>
    <col min="12" max="12" width="10.375" style="276" customWidth="1"/>
    <col min="13" max="13" width="14.375" style="276" customWidth="1"/>
    <col min="14" max="14" width="19.375" style="276" customWidth="1"/>
    <col min="15" max="16384" width="9.625" style="276"/>
  </cols>
  <sheetData>
    <row r="1" spans="1:16" ht="12.75" customHeight="1" thickBot="1"/>
    <row r="2" spans="1:16" ht="14.45" customHeight="1">
      <c r="A2" s="277"/>
      <c r="B2" s="278" t="s">
        <v>272</v>
      </c>
      <c r="C2" s="279"/>
      <c r="D2" s="279"/>
      <c r="E2" s="279"/>
      <c r="F2" s="279"/>
      <c r="G2" s="279"/>
      <c r="H2" s="279"/>
      <c r="I2" s="524" t="s">
        <v>307</v>
      </c>
      <c r="J2" s="2751"/>
      <c r="K2" s="2751"/>
      <c r="L2" s="525" t="s">
        <v>282</v>
      </c>
      <c r="M2" s="2751"/>
      <c r="N2" s="2752"/>
    </row>
    <row r="3" spans="1:16" ht="14.45" customHeight="1">
      <c r="A3" s="280"/>
      <c r="B3" s="281" t="s">
        <v>272</v>
      </c>
      <c r="C3" s="295"/>
      <c r="D3" s="295"/>
      <c r="E3" s="295"/>
      <c r="F3" s="295"/>
      <c r="G3" s="295"/>
      <c r="H3" s="526"/>
      <c r="I3" s="527" t="s">
        <v>287</v>
      </c>
      <c r="J3" s="528"/>
      <c r="K3" s="529"/>
      <c r="L3" s="2753"/>
      <c r="M3" s="2754"/>
      <c r="N3" s="2755"/>
    </row>
    <row r="4" spans="1:16" ht="14.45" customHeight="1">
      <c r="A4" s="280"/>
      <c r="B4" s="281" t="s">
        <v>272</v>
      </c>
      <c r="C4" s="404"/>
      <c r="D4" s="404"/>
      <c r="E4" s="530"/>
      <c r="F4" s="530"/>
      <c r="G4" s="530"/>
      <c r="H4" s="404"/>
      <c r="I4" s="2756" t="s">
        <v>272</v>
      </c>
      <c r="J4" s="2757"/>
      <c r="K4" s="2758"/>
      <c r="L4" s="2759"/>
      <c r="M4" s="2760"/>
      <c r="N4" s="2761"/>
    </row>
    <row r="5" spans="1:16" ht="14.45" customHeight="1">
      <c r="A5" s="280"/>
      <c r="B5" s="281"/>
      <c r="C5" s="530"/>
      <c r="D5" s="530"/>
      <c r="E5" s="531"/>
      <c r="F5" s="531"/>
      <c r="G5" s="531"/>
      <c r="H5" s="532"/>
      <c r="I5" s="533" t="s">
        <v>283</v>
      </c>
      <c r="J5" s="529"/>
      <c r="K5" s="534"/>
      <c r="L5" s="534"/>
      <c r="M5" s="534"/>
      <c r="N5" s="535"/>
    </row>
    <row r="6" spans="1:16" ht="14.45" customHeight="1">
      <c r="A6" s="280"/>
      <c r="B6" s="281"/>
      <c r="C6" s="530"/>
      <c r="D6" s="530"/>
      <c r="E6" s="2762" t="s">
        <v>492</v>
      </c>
      <c r="F6" s="2762"/>
      <c r="G6" s="2762"/>
      <c r="H6" s="2763"/>
      <c r="I6" s="2764"/>
      <c r="J6" s="2757"/>
      <c r="K6" s="2759"/>
      <c r="L6" s="2757"/>
      <c r="M6" s="2759"/>
      <c r="N6" s="2761"/>
    </row>
    <row r="7" spans="1:16" ht="14.45" customHeight="1">
      <c r="A7" s="280"/>
      <c r="B7" s="286"/>
      <c r="C7" s="536"/>
      <c r="D7" s="536"/>
      <c r="E7" s="2762"/>
      <c r="F7" s="2762"/>
      <c r="G7" s="2762"/>
      <c r="H7" s="2763"/>
      <c r="I7" s="2756" t="s">
        <v>272</v>
      </c>
      <c r="J7" s="2757"/>
      <c r="K7" s="2757"/>
      <c r="L7" s="2757"/>
      <c r="M7" s="2757"/>
      <c r="N7" s="2761"/>
    </row>
    <row r="8" spans="1:16" ht="14.45" customHeight="1">
      <c r="A8" s="280"/>
      <c r="B8" s="286"/>
      <c r="C8" s="536"/>
      <c r="D8" s="536"/>
      <c r="E8" s="2691" t="s">
        <v>182</v>
      </c>
      <c r="F8" s="2691"/>
      <c r="G8" s="2691"/>
      <c r="H8" s="2692"/>
      <c r="I8" s="537" t="s">
        <v>493</v>
      </c>
      <c r="J8" s="538"/>
      <c r="K8" s="538"/>
      <c r="L8" s="539" t="s">
        <v>285</v>
      </c>
      <c r="M8" s="2695"/>
      <c r="N8" s="2696"/>
    </row>
    <row r="9" spans="1:16" ht="14.45" customHeight="1">
      <c r="A9" s="280"/>
      <c r="B9" s="286" t="s">
        <v>183</v>
      </c>
      <c r="C9" s="540"/>
      <c r="D9" s="540"/>
      <c r="E9" s="2693" t="s">
        <v>184</v>
      </c>
      <c r="F9" s="2693"/>
      <c r="G9" s="2693"/>
      <c r="H9" s="2694"/>
      <c r="I9" s="541" t="s">
        <v>286</v>
      </c>
      <c r="J9" s="2697"/>
      <c r="K9" s="2697"/>
      <c r="L9" s="2698"/>
      <c r="M9" s="2697"/>
      <c r="N9" s="2699"/>
    </row>
    <row r="10" spans="1:16" ht="12.75" customHeight="1">
      <c r="A10" s="293"/>
      <c r="B10" s="542"/>
      <c r="C10" s="295"/>
      <c r="D10" s="295"/>
      <c r="E10" s="296"/>
      <c r="F10" s="296"/>
      <c r="G10" s="296"/>
      <c r="H10" s="296"/>
      <c r="I10" s="296"/>
      <c r="J10" s="296"/>
      <c r="K10" s="543" t="s">
        <v>272</v>
      </c>
      <c r="L10" s="544"/>
      <c r="M10" s="296"/>
      <c r="N10" s="545"/>
    </row>
    <row r="11" spans="1:16" ht="33.6" customHeight="1">
      <c r="A11" s="2707">
        <v>1</v>
      </c>
      <c r="B11" s="2711" t="s">
        <v>494</v>
      </c>
      <c r="C11" s="2712"/>
      <c r="D11" s="2712"/>
      <c r="E11" s="2712"/>
      <c r="F11" s="2712"/>
      <c r="G11" s="2712"/>
      <c r="H11" s="2712"/>
      <c r="I11" s="2712"/>
      <c r="J11" s="2712"/>
      <c r="K11" s="2712"/>
      <c r="L11" s="2712"/>
      <c r="M11" s="2712"/>
      <c r="N11" s="2713"/>
    </row>
    <row r="12" spans="1:16" ht="15" customHeight="1">
      <c r="A12" s="2708"/>
      <c r="B12" s="2706" t="s">
        <v>185</v>
      </c>
      <c r="C12" s="2700" t="s">
        <v>186</v>
      </c>
      <c r="D12" s="546" t="s">
        <v>187</v>
      </c>
      <c r="E12" s="547"/>
      <c r="F12" s="2702" t="s">
        <v>188</v>
      </c>
      <c r="G12" s="546" t="s">
        <v>187</v>
      </c>
      <c r="H12" s="547"/>
      <c r="I12" s="2702" t="s">
        <v>189</v>
      </c>
      <c r="J12" s="546" t="s">
        <v>187</v>
      </c>
      <c r="K12" s="547"/>
      <c r="L12" s="2702" t="s">
        <v>190</v>
      </c>
      <c r="M12" s="546" t="s">
        <v>187</v>
      </c>
      <c r="N12" s="548"/>
      <c r="O12" s="2703"/>
      <c r="P12" s="2704"/>
    </row>
    <row r="13" spans="1:16" ht="15" customHeight="1">
      <c r="A13" s="2708"/>
      <c r="B13" s="2705"/>
      <c r="C13" s="2701"/>
      <c r="D13" s="549" t="s">
        <v>191</v>
      </c>
      <c r="E13" s="550"/>
      <c r="F13" s="2701"/>
      <c r="G13" s="549" t="s">
        <v>191</v>
      </c>
      <c r="H13" s="550"/>
      <c r="I13" s="2701"/>
      <c r="J13" s="549" t="s">
        <v>191</v>
      </c>
      <c r="K13" s="550"/>
      <c r="L13" s="2701"/>
      <c r="M13" s="549" t="s">
        <v>191</v>
      </c>
      <c r="N13" s="551"/>
    </row>
    <row r="14" spans="1:16" ht="15" customHeight="1">
      <c r="A14" s="2709"/>
      <c r="B14" s="2705" t="s">
        <v>192</v>
      </c>
      <c r="C14" s="2726"/>
      <c r="D14" s="2727"/>
      <c r="E14" s="2727"/>
      <c r="F14" s="2727"/>
      <c r="G14" s="2727"/>
      <c r="H14" s="2727"/>
      <c r="I14" s="2727"/>
      <c r="J14" s="2727"/>
      <c r="K14" s="2727"/>
      <c r="L14" s="2727"/>
      <c r="M14" s="2727"/>
      <c r="N14" s="2728"/>
    </row>
    <row r="15" spans="1:16" ht="15" customHeight="1">
      <c r="A15" s="2710"/>
      <c r="B15" s="2706"/>
      <c r="C15" s="2726"/>
      <c r="D15" s="2727"/>
      <c r="E15" s="2727"/>
      <c r="F15" s="2727"/>
      <c r="G15" s="2727"/>
      <c r="H15" s="2727"/>
      <c r="I15" s="2727"/>
      <c r="J15" s="2727"/>
      <c r="K15" s="2727"/>
      <c r="L15" s="2727"/>
      <c r="M15" s="2727"/>
      <c r="N15" s="2728"/>
    </row>
    <row r="16" spans="1:16" ht="35.450000000000003" customHeight="1">
      <c r="A16" s="2707">
        <v>2</v>
      </c>
      <c r="B16" s="2723" t="s">
        <v>193</v>
      </c>
      <c r="C16" s="2724"/>
      <c r="D16" s="2724"/>
      <c r="E16" s="2715"/>
      <c r="F16" s="2715"/>
      <c r="G16" s="2715"/>
      <c r="H16" s="2715"/>
      <c r="I16" s="2715"/>
      <c r="J16" s="2715"/>
      <c r="K16" s="2715"/>
      <c r="L16" s="2715"/>
      <c r="M16" s="2715"/>
      <c r="N16" s="2716"/>
    </row>
    <row r="17" spans="1:14" ht="15" customHeight="1">
      <c r="A17" s="2708"/>
      <c r="B17" s="2725"/>
      <c r="C17" s="2718"/>
      <c r="D17" s="2718"/>
      <c r="E17" s="2718"/>
      <c r="F17" s="2718"/>
      <c r="G17" s="2718"/>
      <c r="H17" s="2718"/>
      <c r="I17" s="2718"/>
      <c r="J17" s="2718"/>
      <c r="K17" s="2718"/>
      <c r="L17" s="2718"/>
      <c r="M17" s="2718"/>
      <c r="N17" s="2719"/>
    </row>
    <row r="18" spans="1:14" ht="15" customHeight="1">
      <c r="A18" s="2708"/>
      <c r="B18" s="2729" t="s">
        <v>272</v>
      </c>
      <c r="C18" s="2718"/>
      <c r="D18" s="2718"/>
      <c r="E18" s="2718"/>
      <c r="F18" s="2718"/>
      <c r="G18" s="2718"/>
      <c r="H18" s="2718"/>
      <c r="I18" s="2718"/>
      <c r="J18" s="2718"/>
      <c r="K18" s="2718"/>
      <c r="L18" s="2718"/>
      <c r="M18" s="2718"/>
      <c r="N18" s="2719"/>
    </row>
    <row r="19" spans="1:14" ht="15" customHeight="1">
      <c r="A19" s="2708"/>
      <c r="B19" s="2729"/>
      <c r="C19" s="2718"/>
      <c r="D19" s="2718"/>
      <c r="E19" s="2718"/>
      <c r="F19" s="2718"/>
      <c r="G19" s="2718"/>
      <c r="H19" s="2718"/>
      <c r="I19" s="2718"/>
      <c r="J19" s="2718"/>
      <c r="K19" s="2718"/>
      <c r="L19" s="2718"/>
      <c r="M19" s="2718"/>
      <c r="N19" s="2719"/>
    </row>
    <row r="20" spans="1:14" ht="15" customHeight="1">
      <c r="A20" s="2714"/>
      <c r="B20" s="2730"/>
      <c r="C20" s="2721"/>
      <c r="D20" s="2721"/>
      <c r="E20" s="2721"/>
      <c r="F20" s="2721"/>
      <c r="G20" s="2721"/>
      <c r="H20" s="2721"/>
      <c r="I20" s="2721"/>
      <c r="J20" s="2721"/>
      <c r="K20" s="2721"/>
      <c r="L20" s="2721"/>
      <c r="M20" s="2721"/>
      <c r="N20" s="2722"/>
    </row>
    <row r="21" spans="1:14" ht="20.100000000000001" customHeight="1">
      <c r="A21" s="2707">
        <v>3</v>
      </c>
      <c r="B21" s="2711" t="s">
        <v>194</v>
      </c>
      <c r="C21" s="2715"/>
      <c r="D21" s="2715"/>
      <c r="E21" s="2715"/>
      <c r="F21" s="2715"/>
      <c r="G21" s="2715"/>
      <c r="H21" s="2715"/>
      <c r="I21" s="2715"/>
      <c r="J21" s="2715"/>
      <c r="K21" s="2715"/>
      <c r="L21" s="2715"/>
      <c r="M21" s="2715"/>
      <c r="N21" s="2716"/>
    </row>
    <row r="22" spans="1:14" ht="15" customHeight="1">
      <c r="A22" s="2708"/>
      <c r="B22" s="2717"/>
      <c r="C22" s="2718"/>
      <c r="D22" s="2718"/>
      <c r="E22" s="2718"/>
      <c r="F22" s="2718"/>
      <c r="G22" s="2718"/>
      <c r="H22" s="2718"/>
      <c r="I22" s="2718"/>
      <c r="J22" s="2718"/>
      <c r="K22" s="2718"/>
      <c r="L22" s="2718"/>
      <c r="M22" s="2718"/>
      <c r="N22" s="2719"/>
    </row>
    <row r="23" spans="1:14" ht="15" customHeight="1">
      <c r="A23" s="2708"/>
      <c r="B23" s="552"/>
      <c r="C23" s="550"/>
      <c r="D23" s="550"/>
      <c r="E23" s="550"/>
      <c r="F23" s="550"/>
      <c r="G23" s="550"/>
      <c r="H23" s="550"/>
      <c r="I23" s="550"/>
      <c r="J23" s="550"/>
      <c r="K23" s="550"/>
      <c r="L23" s="550"/>
      <c r="M23" s="550"/>
      <c r="N23" s="551"/>
    </row>
    <row r="24" spans="1:14" ht="15" customHeight="1">
      <c r="A24" s="2708"/>
      <c r="B24" s="2717"/>
      <c r="C24" s="2718"/>
      <c r="D24" s="2718"/>
      <c r="E24" s="2718"/>
      <c r="F24" s="2718"/>
      <c r="G24" s="2718"/>
      <c r="H24" s="2718"/>
      <c r="I24" s="2718"/>
      <c r="J24" s="2718"/>
      <c r="K24" s="2718"/>
      <c r="L24" s="2718"/>
      <c r="M24" s="2718"/>
      <c r="N24" s="2719"/>
    </row>
    <row r="25" spans="1:14" ht="15" customHeight="1">
      <c r="A25" s="2714"/>
      <c r="B25" s="2720"/>
      <c r="C25" s="2721"/>
      <c r="D25" s="2721"/>
      <c r="E25" s="2721"/>
      <c r="F25" s="2721"/>
      <c r="G25" s="2721"/>
      <c r="H25" s="2721"/>
      <c r="I25" s="2721"/>
      <c r="J25" s="2721"/>
      <c r="K25" s="2721"/>
      <c r="L25" s="2721"/>
      <c r="M25" s="2721"/>
      <c r="N25" s="2722"/>
    </row>
    <row r="26" spans="1:14" ht="16.350000000000001" customHeight="1">
      <c r="A26" s="2707">
        <v>4</v>
      </c>
      <c r="B26" s="2711" t="s">
        <v>195</v>
      </c>
      <c r="C26" s="2715"/>
      <c r="D26" s="2715"/>
      <c r="E26" s="2715"/>
      <c r="F26" s="2715"/>
      <c r="G26" s="2715"/>
      <c r="H26" s="2715"/>
      <c r="I26" s="2715"/>
      <c r="J26" s="2715"/>
      <c r="K26" s="2715"/>
      <c r="L26" s="2715"/>
      <c r="M26" s="2715"/>
      <c r="N26" s="2716"/>
    </row>
    <row r="27" spans="1:14" ht="15" customHeight="1">
      <c r="A27" s="2708"/>
      <c r="B27" s="2731"/>
      <c r="C27" s="2732"/>
      <c r="D27" s="2732"/>
      <c r="E27" s="2732"/>
      <c r="F27" s="2732"/>
      <c r="G27" s="2732"/>
      <c r="H27" s="2732"/>
      <c r="I27" s="2732"/>
      <c r="J27" s="2732"/>
      <c r="K27" s="2732"/>
      <c r="L27" s="2732"/>
      <c r="M27" s="2732"/>
      <c r="N27" s="2733"/>
    </row>
    <row r="28" spans="1:14" ht="15" customHeight="1">
      <c r="A28" s="2708"/>
      <c r="B28" s="2717"/>
      <c r="C28" s="2732"/>
      <c r="D28" s="2732"/>
      <c r="E28" s="2732"/>
      <c r="F28" s="2732"/>
      <c r="G28" s="2732"/>
      <c r="H28" s="2732"/>
      <c r="I28" s="2732"/>
      <c r="J28" s="2732"/>
      <c r="K28" s="2732"/>
      <c r="L28" s="2732"/>
      <c r="M28" s="2732"/>
      <c r="N28" s="2733"/>
    </row>
    <row r="29" spans="1:14" ht="15" customHeight="1">
      <c r="A29" s="2708"/>
      <c r="B29" s="2717"/>
      <c r="C29" s="2718"/>
      <c r="D29" s="2718"/>
      <c r="E29" s="2718"/>
      <c r="F29" s="2718"/>
      <c r="G29" s="2718"/>
      <c r="H29" s="2718"/>
      <c r="I29" s="2718"/>
      <c r="J29" s="2718"/>
      <c r="K29" s="2718"/>
      <c r="L29" s="2718"/>
      <c r="M29" s="2718"/>
      <c r="N29" s="2719"/>
    </row>
    <row r="30" spans="1:14" ht="15" customHeight="1">
      <c r="A30" s="2714"/>
      <c r="B30" s="2720"/>
      <c r="C30" s="2721"/>
      <c r="D30" s="2721"/>
      <c r="E30" s="2721"/>
      <c r="F30" s="2721"/>
      <c r="G30" s="2721"/>
      <c r="H30" s="2721"/>
      <c r="I30" s="2721"/>
      <c r="J30" s="2721"/>
      <c r="K30" s="2721"/>
      <c r="L30" s="2721"/>
      <c r="M30" s="2721"/>
      <c r="N30" s="2722"/>
    </row>
    <row r="31" spans="1:14" ht="33" customHeight="1">
      <c r="A31" s="2707">
        <v>5</v>
      </c>
      <c r="B31" s="2711" t="s">
        <v>495</v>
      </c>
      <c r="C31" s="2715"/>
      <c r="D31" s="2715"/>
      <c r="E31" s="2715"/>
      <c r="F31" s="2715"/>
      <c r="G31" s="2715"/>
      <c r="H31" s="2715"/>
      <c r="I31" s="2715"/>
      <c r="J31" s="2715"/>
      <c r="K31" s="2715"/>
      <c r="L31" s="2715"/>
      <c r="M31" s="2715"/>
      <c r="N31" s="2716"/>
    </row>
    <row r="32" spans="1:14" ht="15" customHeight="1">
      <c r="A32" s="2708"/>
      <c r="B32" s="2734"/>
      <c r="C32" s="2735"/>
      <c r="D32" s="2735"/>
      <c r="E32" s="2735"/>
      <c r="F32" s="2735"/>
      <c r="G32" s="2735"/>
      <c r="H32" s="2735"/>
      <c r="I32" s="2735"/>
      <c r="J32" s="2735"/>
      <c r="K32" s="2735"/>
      <c r="L32" s="2735"/>
      <c r="M32" s="2735"/>
      <c r="N32" s="2736"/>
    </row>
    <row r="33" spans="1:14" ht="15" customHeight="1">
      <c r="A33" s="2708"/>
      <c r="B33" s="2737"/>
      <c r="C33" s="2735"/>
      <c r="D33" s="2735"/>
      <c r="E33" s="2735"/>
      <c r="F33" s="2735"/>
      <c r="G33" s="2735"/>
      <c r="H33" s="2735"/>
      <c r="I33" s="2735"/>
      <c r="J33" s="2735"/>
      <c r="K33" s="2735"/>
      <c r="L33" s="2735"/>
      <c r="M33" s="2735"/>
      <c r="N33" s="2736"/>
    </row>
    <row r="34" spans="1:14" ht="15" customHeight="1">
      <c r="A34" s="2708"/>
      <c r="B34" s="2737"/>
      <c r="C34" s="2735"/>
      <c r="D34" s="2735"/>
      <c r="E34" s="2735"/>
      <c r="F34" s="2735"/>
      <c r="G34" s="2735"/>
      <c r="H34" s="2735"/>
      <c r="I34" s="2735"/>
      <c r="J34" s="2735"/>
      <c r="K34" s="2735"/>
      <c r="L34" s="2735"/>
      <c r="M34" s="2735"/>
      <c r="N34" s="2736"/>
    </row>
    <row r="35" spans="1:14" ht="15" customHeight="1">
      <c r="A35" s="2714"/>
      <c r="B35" s="2738"/>
      <c r="C35" s="2739"/>
      <c r="D35" s="2739"/>
      <c r="E35" s="2739"/>
      <c r="F35" s="2739"/>
      <c r="G35" s="2739"/>
      <c r="H35" s="2739"/>
      <c r="I35" s="2739"/>
      <c r="J35" s="2739"/>
      <c r="K35" s="2739"/>
      <c r="L35" s="2739"/>
      <c r="M35" s="2739"/>
      <c r="N35" s="2740"/>
    </row>
    <row r="36" spans="1:14" ht="20.100000000000001" customHeight="1">
      <c r="A36" s="2707">
        <v>6</v>
      </c>
      <c r="B36" s="2711" t="s">
        <v>196</v>
      </c>
      <c r="C36" s="2715"/>
      <c r="D36" s="2715"/>
      <c r="E36" s="2715"/>
      <c r="F36" s="2715"/>
      <c r="G36" s="2715"/>
      <c r="H36" s="2715"/>
      <c r="I36" s="2715"/>
      <c r="J36" s="2715"/>
      <c r="K36" s="2715"/>
      <c r="L36" s="2715"/>
      <c r="M36" s="2715"/>
      <c r="N36" s="2716"/>
    </row>
    <row r="37" spans="1:14" ht="15" customHeight="1">
      <c r="A37" s="2708"/>
      <c r="B37" s="2741"/>
      <c r="C37" s="2735"/>
      <c r="D37" s="2735"/>
      <c r="E37" s="2735"/>
      <c r="F37" s="2735"/>
      <c r="G37" s="2735"/>
      <c r="H37" s="2735"/>
      <c r="I37" s="2735"/>
      <c r="J37" s="2735"/>
      <c r="K37" s="2735"/>
      <c r="L37" s="2735"/>
      <c r="M37" s="2735"/>
      <c r="N37" s="2736"/>
    </row>
    <row r="38" spans="1:14" ht="15" customHeight="1">
      <c r="A38" s="2708"/>
      <c r="B38" s="2737"/>
      <c r="C38" s="2735"/>
      <c r="D38" s="2735"/>
      <c r="E38" s="2735"/>
      <c r="F38" s="2735"/>
      <c r="G38" s="2735"/>
      <c r="H38" s="2735"/>
      <c r="I38" s="2735"/>
      <c r="J38" s="2735"/>
      <c r="K38" s="2735"/>
      <c r="L38" s="2735"/>
      <c r="M38" s="2735"/>
      <c r="N38" s="2736"/>
    </row>
    <row r="39" spans="1:14" ht="15" customHeight="1">
      <c r="A39" s="2708"/>
      <c r="B39" s="2737"/>
      <c r="C39" s="2735"/>
      <c r="D39" s="2735"/>
      <c r="E39" s="2735"/>
      <c r="F39" s="2735"/>
      <c r="G39" s="2735"/>
      <c r="H39" s="2735"/>
      <c r="I39" s="2735"/>
      <c r="J39" s="2735"/>
      <c r="K39" s="2735"/>
      <c r="L39" s="2735"/>
      <c r="M39" s="2735"/>
      <c r="N39" s="2736"/>
    </row>
    <row r="40" spans="1:14" ht="15" customHeight="1">
      <c r="A40" s="2714"/>
      <c r="B40" s="2738"/>
      <c r="C40" s="2739"/>
      <c r="D40" s="2739"/>
      <c r="E40" s="2739"/>
      <c r="F40" s="2739"/>
      <c r="G40" s="2739"/>
      <c r="H40" s="2739"/>
      <c r="I40" s="2739"/>
      <c r="J40" s="2739"/>
      <c r="K40" s="2739"/>
      <c r="L40" s="2739"/>
      <c r="M40" s="2739"/>
      <c r="N40" s="2740"/>
    </row>
    <row r="41" spans="1:14" ht="20.100000000000001" customHeight="1">
      <c r="A41" s="2707">
        <v>7</v>
      </c>
      <c r="B41" s="2717" t="s">
        <v>496</v>
      </c>
      <c r="C41" s="2742"/>
      <c r="D41" s="2742"/>
      <c r="E41" s="2742"/>
      <c r="F41" s="2742"/>
      <c r="G41" s="2742"/>
      <c r="H41" s="2742"/>
      <c r="I41" s="2742"/>
      <c r="J41" s="2742"/>
      <c r="K41" s="2742"/>
      <c r="L41" s="2742"/>
      <c r="M41" s="2742"/>
      <c r="N41" s="2743"/>
    </row>
    <row r="42" spans="1:14" ht="15" customHeight="1">
      <c r="A42" s="2708"/>
      <c r="B42" s="2748"/>
      <c r="C42" s="2749"/>
      <c r="D42" s="2749"/>
      <c r="E42" s="2749"/>
      <c r="F42" s="2749"/>
      <c r="G42" s="2749"/>
      <c r="H42" s="2749"/>
      <c r="I42" s="2749"/>
      <c r="J42" s="2749"/>
      <c r="K42" s="2749"/>
      <c r="L42" s="2749"/>
      <c r="M42" s="2749"/>
      <c r="N42" s="2750"/>
    </row>
    <row r="43" spans="1:14" ht="15" customHeight="1">
      <c r="A43" s="2708"/>
      <c r="B43" s="2748"/>
      <c r="C43" s="2749"/>
      <c r="D43" s="2749"/>
      <c r="E43" s="2749"/>
      <c r="F43" s="2749"/>
      <c r="G43" s="2749"/>
      <c r="H43" s="2749"/>
      <c r="I43" s="2749"/>
      <c r="J43" s="2749"/>
      <c r="K43" s="2749"/>
      <c r="L43" s="2749"/>
      <c r="M43" s="2749"/>
      <c r="N43" s="2750"/>
    </row>
    <row r="44" spans="1:14" ht="15" customHeight="1">
      <c r="A44" s="2708"/>
      <c r="B44" s="2748"/>
      <c r="C44" s="2749"/>
      <c r="D44" s="2749"/>
      <c r="E44" s="2749"/>
      <c r="F44" s="2749"/>
      <c r="G44" s="2749"/>
      <c r="H44" s="2749"/>
      <c r="I44" s="2749"/>
      <c r="J44" s="2749"/>
      <c r="K44" s="2749"/>
      <c r="L44" s="2749"/>
      <c r="M44" s="2749"/>
      <c r="N44" s="2750"/>
    </row>
    <row r="45" spans="1:14" ht="15" customHeight="1">
      <c r="A45" s="2714"/>
      <c r="B45" s="2748"/>
      <c r="C45" s="2749"/>
      <c r="D45" s="2749"/>
      <c r="E45" s="2749"/>
      <c r="F45" s="2749"/>
      <c r="G45" s="2749"/>
      <c r="H45" s="2749"/>
      <c r="I45" s="2749"/>
      <c r="J45" s="2749"/>
      <c r="K45" s="2749"/>
      <c r="L45" s="2749"/>
      <c r="M45" s="2749"/>
      <c r="N45" s="2750"/>
    </row>
    <row r="46" spans="1:14" ht="19.5" customHeight="1">
      <c r="A46" s="2707">
        <v>8</v>
      </c>
      <c r="B46" s="2711" t="s">
        <v>197</v>
      </c>
      <c r="C46" s="2715"/>
      <c r="D46" s="2715"/>
      <c r="E46" s="2715"/>
      <c r="F46" s="2715"/>
      <c r="G46" s="2715"/>
      <c r="H46" s="2715"/>
      <c r="I46" s="2715"/>
      <c r="J46" s="2715"/>
      <c r="K46" s="2715"/>
      <c r="L46" s="2715"/>
      <c r="M46" s="2715"/>
      <c r="N46" s="2716"/>
    </row>
    <row r="47" spans="1:14" ht="15" customHeight="1">
      <c r="A47" s="2708"/>
      <c r="B47" s="2741"/>
      <c r="C47" s="2735"/>
      <c r="D47" s="2735"/>
      <c r="E47" s="2735"/>
      <c r="F47" s="2735"/>
      <c r="G47" s="2735"/>
      <c r="H47" s="2735"/>
      <c r="I47" s="2735"/>
      <c r="J47" s="2735"/>
      <c r="K47" s="2735"/>
      <c r="L47" s="2735"/>
      <c r="M47" s="2735"/>
      <c r="N47" s="2736"/>
    </row>
    <row r="48" spans="1:14" ht="15" customHeight="1">
      <c r="A48" s="2708"/>
      <c r="B48" s="2737"/>
      <c r="C48" s="2735"/>
      <c r="D48" s="2735"/>
      <c r="E48" s="2735"/>
      <c r="F48" s="2735"/>
      <c r="G48" s="2735"/>
      <c r="H48" s="2735"/>
      <c r="I48" s="2735"/>
      <c r="J48" s="2735"/>
      <c r="K48" s="2735"/>
      <c r="L48" s="2735"/>
      <c r="M48" s="2735"/>
      <c r="N48" s="2736"/>
    </row>
    <row r="49" spans="1:14" ht="15" customHeight="1">
      <c r="A49" s="2708"/>
      <c r="B49" s="2737"/>
      <c r="C49" s="2735"/>
      <c r="D49" s="2735"/>
      <c r="E49" s="2735"/>
      <c r="F49" s="2735"/>
      <c r="G49" s="2735"/>
      <c r="H49" s="2735"/>
      <c r="I49" s="2735"/>
      <c r="J49" s="2735"/>
      <c r="K49" s="2735"/>
      <c r="L49" s="2735"/>
      <c r="M49" s="2735"/>
      <c r="N49" s="2736"/>
    </row>
    <row r="50" spans="1:14" ht="15" customHeight="1" thickBot="1">
      <c r="A50" s="2744"/>
      <c r="B50" s="2745"/>
      <c r="C50" s="2746"/>
      <c r="D50" s="2746"/>
      <c r="E50" s="2746"/>
      <c r="F50" s="2746"/>
      <c r="G50" s="2746"/>
      <c r="H50" s="2746"/>
      <c r="I50" s="2746"/>
      <c r="J50" s="2746"/>
      <c r="K50" s="2746"/>
      <c r="L50" s="2746"/>
      <c r="M50" s="2746"/>
      <c r="N50" s="2747"/>
    </row>
    <row r="51" spans="1:14" ht="12.75" customHeight="1">
      <c r="A51" s="276"/>
      <c r="B51" s="276"/>
    </row>
    <row r="52" spans="1:14">
      <c r="A52" s="276"/>
      <c r="B52" s="276"/>
    </row>
    <row r="53" spans="1:14">
      <c r="A53" s="276"/>
      <c r="B53" s="276"/>
    </row>
    <row r="54" spans="1:14">
      <c r="A54" s="276"/>
      <c r="B54" s="276"/>
    </row>
    <row r="55" spans="1:14">
      <c r="A55" s="276"/>
      <c r="B55" s="276"/>
    </row>
    <row r="56" spans="1:14">
      <c r="A56" s="276"/>
      <c r="B56" s="276"/>
    </row>
    <row r="57" spans="1:14">
      <c r="A57" s="276"/>
      <c r="B57" s="276"/>
    </row>
    <row r="58" spans="1:14">
      <c r="A58" s="276"/>
      <c r="B58" s="276"/>
    </row>
    <row r="59" spans="1:14">
      <c r="A59" s="276"/>
      <c r="B59" s="276"/>
    </row>
    <row r="60" spans="1:14">
      <c r="A60" s="276"/>
      <c r="B60" s="276"/>
    </row>
  </sheetData>
  <mergeCells count="63">
    <mergeCell ref="J2:K2"/>
    <mergeCell ref="M2:N2"/>
    <mergeCell ref="L3:N3"/>
    <mergeCell ref="I4:N4"/>
    <mergeCell ref="E6:H7"/>
    <mergeCell ref="I6:N6"/>
    <mergeCell ref="I7:N7"/>
    <mergeCell ref="A41:A45"/>
    <mergeCell ref="B41:N41"/>
    <mergeCell ref="A46:A50"/>
    <mergeCell ref="B46:N46"/>
    <mergeCell ref="B47:N47"/>
    <mergeCell ref="B48:N48"/>
    <mergeCell ref="B49:N49"/>
    <mergeCell ref="B50:N50"/>
    <mergeCell ref="B42:N42"/>
    <mergeCell ref="B43:N43"/>
    <mergeCell ref="B44:N44"/>
    <mergeCell ref="B45:N45"/>
    <mergeCell ref="A36:A40"/>
    <mergeCell ref="B36:N36"/>
    <mergeCell ref="B37:N37"/>
    <mergeCell ref="B38:N38"/>
    <mergeCell ref="B39:N39"/>
    <mergeCell ref="B40:N40"/>
    <mergeCell ref="A31:A35"/>
    <mergeCell ref="B31:N31"/>
    <mergeCell ref="B32:N32"/>
    <mergeCell ref="B33:N33"/>
    <mergeCell ref="B34:N34"/>
    <mergeCell ref="B35:N35"/>
    <mergeCell ref="A26:A30"/>
    <mergeCell ref="B26:N26"/>
    <mergeCell ref="B27:N27"/>
    <mergeCell ref="B28:N28"/>
    <mergeCell ref="B29:N29"/>
    <mergeCell ref="B30:N30"/>
    <mergeCell ref="A16:A20"/>
    <mergeCell ref="B16:N16"/>
    <mergeCell ref="B17:N17"/>
    <mergeCell ref="C14:N14"/>
    <mergeCell ref="C15:N15"/>
    <mergeCell ref="B18:N18"/>
    <mergeCell ref="B19:N19"/>
    <mergeCell ref="B20:N20"/>
    <mergeCell ref="A21:A25"/>
    <mergeCell ref="B21:N21"/>
    <mergeCell ref="B22:N22"/>
    <mergeCell ref="B24:N24"/>
    <mergeCell ref="B25:N25"/>
    <mergeCell ref="O12:P12"/>
    <mergeCell ref="B14:B15"/>
    <mergeCell ref="L12:L13"/>
    <mergeCell ref="A11:A15"/>
    <mergeCell ref="B11:N11"/>
    <mergeCell ref="B12:B13"/>
    <mergeCell ref="E8:H8"/>
    <mergeCell ref="E9:H9"/>
    <mergeCell ref="M8:N8"/>
    <mergeCell ref="J9:N9"/>
    <mergeCell ref="C12:C13"/>
    <mergeCell ref="F12:F13"/>
    <mergeCell ref="I12:I13"/>
  </mergeCells>
  <phoneticPr fontId="0" type="noConversion"/>
  <printOptions horizontalCentered="1" verticalCentered="1"/>
  <pageMargins left="0" right="0" top="0.78740157480314965" bottom="0" header="0.51181102362204722" footer="0"/>
  <pageSetup paperSize="9" scale="59" orientation="landscape" r:id="rId1"/>
  <headerFooter alignWithMargins="0"/>
  <rowBreaks count="1" manualBreakCount="1">
    <brk id="25" max="1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55"/>
  </sheetPr>
  <dimension ref="A1:Y20"/>
  <sheetViews>
    <sheetView topLeftCell="E1" workbookViewId="0">
      <selection activeCell="H3" sqref="H3"/>
    </sheetView>
  </sheetViews>
  <sheetFormatPr defaultRowHeight="12"/>
  <cols>
    <col min="1" max="1" width="3.25" bestFit="1" customWidth="1"/>
    <col min="2" max="2" width="5.75" bestFit="1" customWidth="1"/>
    <col min="3" max="3" width="3.75" bestFit="1" customWidth="1"/>
    <col min="4" max="4" width="6" bestFit="1" customWidth="1"/>
    <col min="5" max="5" width="7.125" bestFit="1" customWidth="1"/>
    <col min="6" max="8" width="4.625" bestFit="1" customWidth="1"/>
    <col min="9" max="10" width="7.625" bestFit="1" customWidth="1"/>
    <col min="11" max="12" width="7.375" bestFit="1" customWidth="1"/>
    <col min="13" max="13" width="3.375" customWidth="1"/>
    <col min="14" max="19" width="6.375" bestFit="1" customWidth="1"/>
    <col min="20" max="20" width="2.75" customWidth="1"/>
    <col min="21" max="25" width="3.75" bestFit="1" customWidth="1"/>
  </cols>
  <sheetData>
    <row r="1" spans="1:25">
      <c r="A1" s="173" t="s">
        <v>161</v>
      </c>
      <c r="B1" s="173" t="s">
        <v>159</v>
      </c>
      <c r="C1" s="369">
        <v>0.8</v>
      </c>
      <c r="D1" s="174" t="s">
        <v>160</v>
      </c>
      <c r="E1" s="369">
        <v>1.2</v>
      </c>
      <c r="F1" s="169"/>
      <c r="G1" s="169"/>
      <c r="H1" s="169"/>
      <c r="I1" s="169"/>
      <c r="J1" s="175"/>
      <c r="K1" s="175"/>
      <c r="L1" s="169"/>
      <c r="M1" s="169"/>
      <c r="N1" s="169"/>
      <c r="O1" s="169"/>
      <c r="P1" s="169"/>
      <c r="Q1" s="169"/>
      <c r="R1" s="169"/>
      <c r="S1" s="169"/>
      <c r="T1" s="169"/>
      <c r="U1" s="2765" t="s">
        <v>42</v>
      </c>
      <c r="V1" s="2765"/>
      <c r="W1" s="2765"/>
      <c r="X1" s="2765"/>
      <c r="Y1" s="169"/>
    </row>
    <row r="2" spans="1:25">
      <c r="A2" s="169" t="s">
        <v>302</v>
      </c>
      <c r="B2" s="169" t="s">
        <v>265</v>
      </c>
      <c r="C2" s="169" t="s">
        <v>266</v>
      </c>
      <c r="D2" s="169" t="s">
        <v>281</v>
      </c>
      <c r="E2" s="170" t="s">
        <v>288</v>
      </c>
      <c r="F2" s="370">
        <f>$L$2-5</f>
        <v>2017</v>
      </c>
      <c r="G2" s="370">
        <f>$L$2-4</f>
        <v>2018</v>
      </c>
      <c r="H2" s="370">
        <f>$L$2-3</f>
        <v>2019</v>
      </c>
      <c r="I2" s="370">
        <f>$L$2-2</f>
        <v>2020</v>
      </c>
      <c r="J2" s="181">
        <f>$L$2-1</f>
        <v>2021</v>
      </c>
      <c r="K2" s="176">
        <f>$L$2-1</f>
        <v>2021</v>
      </c>
      <c r="L2" s="176">
        <f>Cover!G18</f>
        <v>2022</v>
      </c>
      <c r="M2" s="171"/>
      <c r="N2" s="372" t="str">
        <f t="shared" ref="N2:S2" si="0">CONCATENATE(RIGHT((F2),2),"/",RIGHT((G2),2))</f>
        <v>17/18</v>
      </c>
      <c r="O2" s="372" t="str">
        <f t="shared" si="0"/>
        <v>18/19</v>
      </c>
      <c r="P2" s="372" t="str">
        <f t="shared" si="0"/>
        <v>19/20</v>
      </c>
      <c r="Q2" s="372" t="str">
        <f t="shared" si="0"/>
        <v>20/21</v>
      </c>
      <c r="R2" s="182" t="str">
        <f t="shared" si="0"/>
        <v>21/21</v>
      </c>
      <c r="S2" s="183" t="str">
        <f t="shared" si="0"/>
        <v>21/22</v>
      </c>
      <c r="T2" s="171"/>
      <c r="U2" s="370">
        <f>$L$2-5</f>
        <v>2017</v>
      </c>
      <c r="V2" s="370">
        <f>$L$2-4</f>
        <v>2018</v>
      </c>
      <c r="W2" s="370">
        <f>$L$2-3</f>
        <v>2019</v>
      </c>
      <c r="X2" s="370">
        <f>$L$2-2</f>
        <v>2020</v>
      </c>
      <c r="Y2" s="363"/>
    </row>
    <row r="3" spans="1:25">
      <c r="A3" s="169"/>
      <c r="B3" s="169" t="str">
        <f>Cover!$G$16</f>
        <v>CZ</v>
      </c>
      <c r="C3" s="169" t="s">
        <v>250</v>
      </c>
      <c r="D3" s="169" t="s">
        <v>268</v>
      </c>
      <c r="E3" s="170" t="s">
        <v>269</v>
      </c>
      <c r="F3" s="169" t="e">
        <f>IF(ISNUMBER(U3),U3,VLOOKUP(CONCATENATE($B3,"_",$C3,"_",$F$2,"_",$D3,"_",$E3),#REF!,2,))</f>
        <v>#REF!</v>
      </c>
      <c r="G3" s="169" t="e">
        <f>IF(ISNUMBER(V3),V3,VLOOKUP(CONCATENATE($B3,"_",$C3,"_",$G$2,"_",$D3,"_",$E3),#REF!,2,))</f>
        <v>#REF!</v>
      </c>
      <c r="H3" s="169" t="e">
        <f>IF(ISNUMBER(W3),W3,VLOOKUP(CONCATENATE($B3,"_",$C3,"_",$H$2,"_",$D3,"_",$E3),#REF!,2,))</f>
        <v>#REF!</v>
      </c>
      <c r="I3" s="169" t="e">
        <f>IF(ISNUMBER(X3),X3,VLOOKUP(CONCATENATE($B3,"_",$C3,"_",$I$2,"_",$D3,"_",$E3),#REF!,2,))</f>
        <v>#REF!</v>
      </c>
      <c r="J3" s="169" t="e">
        <f>VLOOKUP(CONCATENATE($B3,"_",$C3,"_",$J$2,"_",$D3,"_",$E3),#REF!,2,)</f>
        <v>#REF!</v>
      </c>
      <c r="K3" s="175" t="e">
        <f>VLOOKUP(CONCATENATE($B3,"_",$C3,"_",$K$2,"_",$D3,"_",$E3),#REF!,2,)</f>
        <v>#REF!</v>
      </c>
      <c r="L3" s="175" t="e">
        <f>VLOOKUP(CONCATENATE($B3,"_",$C3,"_",$L$2,"_",$D3,"_",$E3),#REF!,2,)</f>
        <v>#REF!</v>
      </c>
      <c r="M3" s="171"/>
      <c r="N3" s="172" t="str">
        <f t="shared" ref="N3:O20" si="1">IF(OR(ISERROR(F3),ISERROR(G3)),"!!",IF(F3=0,"!!",G3/F3))</f>
        <v>!!</v>
      </c>
      <c r="O3" s="172" t="str">
        <f>IF(OR(ISERROR(G3),ISERROR(H3)),"!!",IF(G3=0,"!!",H3/G3))</f>
        <v>!!</v>
      </c>
      <c r="P3" s="172" t="str">
        <f t="shared" ref="P3:S20" si="2">IF(OR(ISERROR(H3),ISERROR(I3)),"!!",IF(H3=0,"!!",I3/H3))</f>
        <v>!!</v>
      </c>
      <c r="Q3" s="172" t="str">
        <f t="shared" si="2"/>
        <v>!!</v>
      </c>
      <c r="R3" s="172" t="str">
        <f t="shared" si="2"/>
        <v>!!</v>
      </c>
      <c r="S3" s="172" t="str">
        <f t="shared" si="2"/>
        <v>!!</v>
      </c>
      <c r="T3" s="171"/>
      <c r="U3" s="169"/>
      <c r="V3" s="169"/>
      <c r="W3" s="169"/>
      <c r="X3" s="169"/>
      <c r="Y3" s="169"/>
    </row>
    <row r="4" spans="1:25">
      <c r="A4" s="169"/>
      <c r="B4" s="169" t="str">
        <f>Cover!$G$16</f>
        <v>CZ</v>
      </c>
      <c r="C4" s="169" t="s">
        <v>250</v>
      </c>
      <c r="D4" s="169" t="s">
        <v>268</v>
      </c>
      <c r="E4" s="170" t="s">
        <v>78</v>
      </c>
      <c r="F4" s="169" t="e">
        <f>IF(ISNUMBER(U4),U4,VLOOKUP(CONCATENATE($B4,"_",$C4,"_",$F$2,"_",$D4,"_",$E4),#REF!,2,))</f>
        <v>#REF!</v>
      </c>
      <c r="G4" s="169" t="e">
        <f>IF(ISNUMBER(V4),V4,VLOOKUP(CONCATENATE($B4,"_",$C4,"_",$G$2,"_",$D4,"_",$E4),#REF!,2,))</f>
        <v>#REF!</v>
      </c>
      <c r="H4" s="169" t="e">
        <f>IF(ISNUMBER(W4),W4,VLOOKUP(CONCATENATE($B4,"_",$C4,"_",$H$2,"_",$D4,"_",$E4),#REF!,2,))</f>
        <v>#REF!</v>
      </c>
      <c r="I4" s="169" t="e">
        <f>IF(ISNUMBER(X4),X4,VLOOKUP(CONCATENATE($B4,"_",$C4,"_",$I$2,"_",$D4,"_",$E4),#REF!,2,))</f>
        <v>#REF!</v>
      </c>
      <c r="J4" s="169" t="e">
        <f>VLOOKUP(CONCATENATE($B4,"_",$C4,"_",$J$2,"_",$D4,"_",$E4),#REF!,2,)</f>
        <v>#REF!</v>
      </c>
      <c r="K4" s="175" t="e">
        <f>VLOOKUP(CONCATENATE($B4,"_",$C4,"_",$K$2,"_",$D4,"_",$E4),#REF!,2,)</f>
        <v>#REF!</v>
      </c>
      <c r="L4" s="175" t="e">
        <f>VLOOKUP(CONCATENATE($B4,"_",$C4,"_",$L$2,"_",$D4,"_",$E4),#REF!,2,)</f>
        <v>#REF!</v>
      </c>
      <c r="M4" s="171"/>
      <c r="N4" s="172" t="str">
        <f t="shared" si="1"/>
        <v>!!</v>
      </c>
      <c r="O4" s="172" t="str">
        <f t="shared" si="1"/>
        <v>!!</v>
      </c>
      <c r="P4" s="172" t="str">
        <f t="shared" si="2"/>
        <v>!!</v>
      </c>
      <c r="Q4" s="172" t="str">
        <f t="shared" si="2"/>
        <v>!!</v>
      </c>
      <c r="R4" s="172" t="str">
        <f t="shared" si="2"/>
        <v>!!</v>
      </c>
      <c r="S4" s="172" t="str">
        <f t="shared" si="2"/>
        <v>!!</v>
      </c>
      <c r="T4" s="171"/>
      <c r="U4" s="169"/>
      <c r="V4" s="169"/>
      <c r="W4" s="169"/>
      <c r="X4" s="169"/>
      <c r="Y4" s="169"/>
    </row>
    <row r="5" spans="1:25">
      <c r="A5" s="169"/>
      <c r="B5" s="169" t="str">
        <f>Cover!$G$16</f>
        <v>CZ</v>
      </c>
      <c r="C5" s="169" t="s">
        <v>250</v>
      </c>
      <c r="D5" s="169" t="s">
        <v>268</v>
      </c>
      <c r="E5" s="170" t="s">
        <v>79</v>
      </c>
      <c r="F5" s="169" t="e">
        <f>IF(ISNUMBER(U5),U5,VLOOKUP(CONCATENATE($B5,"_",$C5,"_",$F$2,"_",$D5,"_",$E5),#REF!,2,))</f>
        <v>#REF!</v>
      </c>
      <c r="G5" s="169" t="e">
        <f>IF(ISNUMBER(V5),V5,VLOOKUP(CONCATENATE($B5,"_",$C5,"_",$G$2,"_",$D5,"_",$E5),#REF!,2,))</f>
        <v>#REF!</v>
      </c>
      <c r="H5" s="169" t="e">
        <f>IF(ISNUMBER(W5),W5,VLOOKUP(CONCATENATE($B5,"_",$C5,"_",$H$2,"_",$D5,"_",$E5),#REF!,2,))</f>
        <v>#REF!</v>
      </c>
      <c r="I5" s="169" t="e">
        <f>IF(ISNUMBER(X5),X5,VLOOKUP(CONCATENATE($B5,"_",$C5,"_",$I$2,"_",$D5,"_",$E5),#REF!,2,))</f>
        <v>#REF!</v>
      </c>
      <c r="J5" s="169" t="e">
        <f>VLOOKUP(CONCATENATE($B5,"_",$C5,"_",$J$2,"_",$D5,"_",$E5),#REF!,2,)</f>
        <v>#REF!</v>
      </c>
      <c r="K5" s="175" t="e">
        <f>VLOOKUP(CONCATENATE($B5,"_",$C5,"_",$K$2,"_",$D5,"_",$E5),#REF!,2,)</f>
        <v>#REF!</v>
      </c>
      <c r="L5" s="175" t="e">
        <f>VLOOKUP(CONCATENATE($B5,"_",$C5,"_",$L$2,"_",$D5,"_",$E5),#REF!,2,)</f>
        <v>#REF!</v>
      </c>
      <c r="M5" s="171"/>
      <c r="N5" s="172" t="str">
        <f t="shared" si="1"/>
        <v>!!</v>
      </c>
      <c r="O5" s="172" t="str">
        <f t="shared" si="1"/>
        <v>!!</v>
      </c>
      <c r="P5" s="172" t="str">
        <f t="shared" si="2"/>
        <v>!!</v>
      </c>
      <c r="Q5" s="172" t="str">
        <f t="shared" si="2"/>
        <v>!!</v>
      </c>
      <c r="R5" s="172" t="str">
        <f t="shared" si="2"/>
        <v>!!</v>
      </c>
      <c r="S5" s="172" t="str">
        <f t="shared" si="2"/>
        <v>!!</v>
      </c>
      <c r="T5" s="171"/>
      <c r="U5" s="169"/>
      <c r="V5" s="169"/>
      <c r="W5" s="169"/>
      <c r="X5" s="169"/>
      <c r="Y5" s="169"/>
    </row>
    <row r="6" spans="1:25">
      <c r="A6" s="169"/>
      <c r="B6" s="169" t="str">
        <f>Cover!$G$16</f>
        <v>CZ</v>
      </c>
      <c r="C6" s="169" t="s">
        <v>250</v>
      </c>
      <c r="D6" s="169" t="s">
        <v>268</v>
      </c>
      <c r="E6" s="170" t="s">
        <v>80</v>
      </c>
      <c r="F6" s="169" t="e">
        <f>IF(ISNUMBER(U6),U6,VLOOKUP(CONCATENATE($B6,"_",$C6,"_",$F$2,"_",$D6,"_",$E6),#REF!,2,))</f>
        <v>#REF!</v>
      </c>
      <c r="G6" s="169" t="e">
        <f>IF(ISNUMBER(V6),V6,VLOOKUP(CONCATENATE($B6,"_",$C6,"_",$G$2,"_",$D6,"_",$E6),#REF!,2,))</f>
        <v>#REF!</v>
      </c>
      <c r="H6" s="169" t="e">
        <f>IF(ISNUMBER(W6),W6,VLOOKUP(CONCATENATE($B6,"_",$C6,"_",$H$2,"_",$D6,"_",$E6),#REF!,2,))</f>
        <v>#REF!</v>
      </c>
      <c r="I6" s="169" t="e">
        <f>IF(ISNUMBER(X6),X6,VLOOKUP(CONCATENATE($B6,"_",$C6,"_",$I$2,"_",$D6,"_",$E6),#REF!,2,))</f>
        <v>#REF!</v>
      </c>
      <c r="J6" s="169" t="e">
        <f>VLOOKUP(CONCATENATE($B6,"_",$C6,"_",$J$2,"_",$D6,"_",$E6),#REF!,2,)</f>
        <v>#REF!</v>
      </c>
      <c r="K6" s="175" t="e">
        <f>VLOOKUP(CONCATENATE($B6,"_",$C6,"_",$K$2,"_",$D6,"_",$E6),#REF!,2,)</f>
        <v>#REF!</v>
      </c>
      <c r="L6" s="175" t="e">
        <f>VLOOKUP(CONCATENATE($B6,"_",$C6,"_",$L$2,"_",$D6,"_",$E6),#REF!,2,)</f>
        <v>#REF!</v>
      </c>
      <c r="M6" s="171"/>
      <c r="N6" s="172" t="str">
        <f t="shared" si="1"/>
        <v>!!</v>
      </c>
      <c r="O6" s="172" t="str">
        <f t="shared" si="1"/>
        <v>!!</v>
      </c>
      <c r="P6" s="172" t="str">
        <f t="shared" si="2"/>
        <v>!!</v>
      </c>
      <c r="Q6" s="172" t="str">
        <f t="shared" si="2"/>
        <v>!!</v>
      </c>
      <c r="R6" s="172" t="str">
        <f t="shared" si="2"/>
        <v>!!</v>
      </c>
      <c r="S6" s="172" t="str">
        <f t="shared" si="2"/>
        <v>!!</v>
      </c>
      <c r="T6" s="171"/>
      <c r="U6" s="169"/>
      <c r="V6" s="169"/>
      <c r="W6" s="169"/>
      <c r="X6" s="169"/>
      <c r="Y6" s="169"/>
    </row>
    <row r="7" spans="1:25">
      <c r="A7" s="169"/>
      <c r="B7" s="169" t="str">
        <f>Cover!$G$16</f>
        <v>CZ</v>
      </c>
      <c r="C7" s="169" t="s">
        <v>250</v>
      </c>
      <c r="D7" s="169" t="s">
        <v>268</v>
      </c>
      <c r="E7" s="170" t="s">
        <v>81</v>
      </c>
      <c r="F7" s="169" t="e">
        <f>IF(ISNUMBER(U7),U7,VLOOKUP(CONCATENATE($B7,"_",$C7,"_",$F$2,"_",$D7,"_",$E7),#REF!,2,))</f>
        <v>#REF!</v>
      </c>
      <c r="G7" s="169" t="e">
        <f>IF(ISNUMBER(V7),V7,VLOOKUP(CONCATENATE($B7,"_",$C7,"_",$G$2,"_",$D7,"_",$E7),#REF!,2,))</f>
        <v>#REF!</v>
      </c>
      <c r="H7" s="169" t="e">
        <f>IF(ISNUMBER(W7),W7,VLOOKUP(CONCATENATE($B7,"_",$C7,"_",$H$2,"_",$D7,"_",$E7),#REF!,2,))</f>
        <v>#REF!</v>
      </c>
      <c r="I7" s="169" t="e">
        <f>IF(ISNUMBER(X7),X7,VLOOKUP(CONCATENATE($B7,"_",$C7,"_",$I$2,"_",$D7,"_",$E7),#REF!,2,))</f>
        <v>#REF!</v>
      </c>
      <c r="J7" s="169" t="e">
        <f>VLOOKUP(CONCATENATE($B7,"_",$C7,"_",$J$2,"_",$D7,"_",$E7),#REF!,2,)</f>
        <v>#REF!</v>
      </c>
      <c r="K7" s="175" t="e">
        <f>VLOOKUP(CONCATENATE($B7,"_",$C7,"_",$K$2,"_",$D7,"_",$E7),#REF!,2,)</f>
        <v>#REF!</v>
      </c>
      <c r="L7" s="175" t="e">
        <f>VLOOKUP(CONCATENATE($B7,"_",$C7,"_",$L$2,"_",$D7,"_",$E7),#REF!,2,)</f>
        <v>#REF!</v>
      </c>
      <c r="M7" s="171"/>
      <c r="N7" s="172" t="str">
        <f t="shared" si="1"/>
        <v>!!</v>
      </c>
      <c r="O7" s="172" t="str">
        <f t="shared" si="1"/>
        <v>!!</v>
      </c>
      <c r="P7" s="172" t="str">
        <f t="shared" si="2"/>
        <v>!!</v>
      </c>
      <c r="Q7" s="172" t="str">
        <f t="shared" si="2"/>
        <v>!!</v>
      </c>
      <c r="R7" s="172" t="str">
        <f t="shared" si="2"/>
        <v>!!</v>
      </c>
      <c r="S7" s="172" t="str">
        <f t="shared" si="2"/>
        <v>!!</v>
      </c>
      <c r="T7" s="171"/>
      <c r="U7" s="169"/>
      <c r="V7" s="169"/>
      <c r="W7" s="169"/>
      <c r="X7" s="169"/>
      <c r="Y7" s="169"/>
    </row>
    <row r="8" spans="1:25">
      <c r="A8" s="169"/>
      <c r="B8" s="169" t="str">
        <f>Cover!$G$16</f>
        <v>CZ</v>
      </c>
      <c r="C8" s="169" t="s">
        <v>250</v>
      </c>
      <c r="D8" s="169" t="s">
        <v>268</v>
      </c>
      <c r="E8" s="170" t="s">
        <v>82</v>
      </c>
      <c r="F8" s="169" t="e">
        <f>IF(ISNUMBER(U8),U8,VLOOKUP(CONCATENATE($B8,"_",$C8,"_",$F$2,"_",$D8,"_",$E8),#REF!,2,))</f>
        <v>#REF!</v>
      </c>
      <c r="G8" s="169" t="e">
        <f>IF(ISNUMBER(V8),V8,VLOOKUP(CONCATENATE($B8,"_",$C8,"_",$G$2,"_",$D8,"_",$E8),#REF!,2,))</f>
        <v>#REF!</v>
      </c>
      <c r="H8" s="169" t="e">
        <f>IF(ISNUMBER(W8),W8,VLOOKUP(CONCATENATE($B8,"_",$C8,"_",$H$2,"_",$D8,"_",$E8),#REF!,2,))</f>
        <v>#REF!</v>
      </c>
      <c r="I8" s="169" t="e">
        <f>IF(ISNUMBER(X8),X8,VLOOKUP(CONCATENATE($B8,"_",$C8,"_",$I$2,"_",$D8,"_",$E8),#REF!,2,))</f>
        <v>#REF!</v>
      </c>
      <c r="J8" s="169" t="e">
        <f>VLOOKUP(CONCATENATE($B8,"_",$C8,"_",$J$2,"_",$D8,"_",$E8),#REF!,2,)</f>
        <v>#REF!</v>
      </c>
      <c r="K8" s="175" t="e">
        <f>VLOOKUP(CONCATENATE($B8,"_",$C8,"_",$K$2,"_",$D8,"_",$E8),#REF!,2,)</f>
        <v>#REF!</v>
      </c>
      <c r="L8" s="175" t="e">
        <f>VLOOKUP(CONCATENATE($B8,"_",$C8,"_",$L$2,"_",$D8,"_",$E8),#REF!,2,)</f>
        <v>#REF!</v>
      </c>
      <c r="M8" s="171"/>
      <c r="N8" s="172" t="str">
        <f t="shared" si="1"/>
        <v>!!</v>
      </c>
      <c r="O8" s="172" t="str">
        <f t="shared" si="1"/>
        <v>!!</v>
      </c>
      <c r="P8" s="172" t="str">
        <f t="shared" si="2"/>
        <v>!!</v>
      </c>
      <c r="Q8" s="172" t="str">
        <f t="shared" si="2"/>
        <v>!!</v>
      </c>
      <c r="R8" s="172" t="str">
        <f t="shared" si="2"/>
        <v>!!</v>
      </c>
      <c r="S8" s="172" t="str">
        <f t="shared" si="2"/>
        <v>!!</v>
      </c>
      <c r="T8" s="171"/>
      <c r="U8" s="169"/>
      <c r="V8" s="169"/>
      <c r="W8" s="169"/>
      <c r="X8" s="169"/>
      <c r="Y8" s="169"/>
    </row>
    <row r="9" spans="1:25">
      <c r="A9" s="169"/>
      <c r="B9" s="169" t="str">
        <f>Cover!$G$16</f>
        <v>CZ</v>
      </c>
      <c r="C9" s="169" t="s">
        <v>250</v>
      </c>
      <c r="D9" s="169" t="s">
        <v>268</v>
      </c>
      <c r="E9" s="170" t="s">
        <v>83</v>
      </c>
      <c r="F9" s="169" t="e">
        <f>IF(ISNUMBER(U9),U9,VLOOKUP(CONCATENATE($B9,"_",$C9,"_",$F$2,"_",$D9,"_",$E9),#REF!,2,))</f>
        <v>#REF!</v>
      </c>
      <c r="G9" s="169" t="e">
        <f>IF(ISNUMBER(V9),V9,VLOOKUP(CONCATENATE($B9,"_",$C9,"_",$G$2,"_",$D9,"_",$E9),#REF!,2,))</f>
        <v>#REF!</v>
      </c>
      <c r="H9" s="169" t="e">
        <f>IF(ISNUMBER(W9),W9,VLOOKUP(CONCATENATE($B9,"_",$C9,"_",$H$2,"_",$D9,"_",$E9),#REF!,2,))</f>
        <v>#REF!</v>
      </c>
      <c r="I9" s="169" t="e">
        <f>IF(ISNUMBER(X9),X9,VLOOKUP(CONCATENATE($B9,"_",$C9,"_",$I$2,"_",$D9,"_",$E9),#REF!,2,))</f>
        <v>#REF!</v>
      </c>
      <c r="J9" s="169" t="e">
        <f>VLOOKUP(CONCATENATE($B9,"_",$C9,"_",$J$2,"_",$D9,"_",$E9),#REF!,2,)</f>
        <v>#REF!</v>
      </c>
      <c r="K9" s="175" t="e">
        <f>VLOOKUP(CONCATENATE($B9,"_",$C9,"_",$K$2,"_",$D9,"_",$E9),#REF!,2,)</f>
        <v>#REF!</v>
      </c>
      <c r="L9" s="175" t="e">
        <f>VLOOKUP(CONCATENATE($B9,"_",$C9,"_",$L$2,"_",$D9,"_",$E9),#REF!,2,)</f>
        <v>#REF!</v>
      </c>
      <c r="M9" s="171"/>
      <c r="N9" s="172" t="str">
        <f t="shared" si="1"/>
        <v>!!</v>
      </c>
      <c r="O9" s="172" t="str">
        <f t="shared" si="1"/>
        <v>!!</v>
      </c>
      <c r="P9" s="172" t="str">
        <f t="shared" si="2"/>
        <v>!!</v>
      </c>
      <c r="Q9" s="172" t="str">
        <f t="shared" si="2"/>
        <v>!!</v>
      </c>
      <c r="R9" s="172" t="str">
        <f t="shared" si="2"/>
        <v>!!</v>
      </c>
      <c r="S9" s="172" t="str">
        <f t="shared" si="2"/>
        <v>!!</v>
      </c>
      <c r="T9" s="171"/>
      <c r="U9" s="169"/>
      <c r="V9" s="169"/>
      <c r="W9" s="169"/>
      <c r="X9" s="169"/>
      <c r="Y9" s="169"/>
    </row>
    <row r="10" spans="1:25">
      <c r="A10" s="169"/>
      <c r="B10" s="169" t="str">
        <f>Cover!$G$16</f>
        <v>CZ</v>
      </c>
      <c r="C10" s="169" t="s">
        <v>250</v>
      </c>
      <c r="D10" s="169" t="s">
        <v>268</v>
      </c>
      <c r="E10" s="170" t="s">
        <v>84</v>
      </c>
      <c r="F10" s="169" t="e">
        <f>IF(ISNUMBER(U10),U10,VLOOKUP(CONCATENATE($B10,"_",$C10,"_",$F$2,"_",$D10,"_",$E10),#REF!,2,))</f>
        <v>#REF!</v>
      </c>
      <c r="G10" s="169" t="e">
        <f>IF(ISNUMBER(V10),V10,VLOOKUP(CONCATENATE($B10,"_",$C10,"_",$G$2,"_",$D10,"_",$E10),#REF!,2,))</f>
        <v>#REF!</v>
      </c>
      <c r="H10" s="169" t="e">
        <f>IF(ISNUMBER(W10),W10,VLOOKUP(CONCATENATE($B10,"_",$C10,"_",$H$2,"_",$D10,"_",$E10),#REF!,2,))</f>
        <v>#REF!</v>
      </c>
      <c r="I10" s="169" t="e">
        <f>IF(ISNUMBER(X10),X10,VLOOKUP(CONCATENATE($B10,"_",$C10,"_",$I$2,"_",$D10,"_",$E10),#REF!,2,))</f>
        <v>#REF!</v>
      </c>
      <c r="J10" s="169" t="e">
        <f>VLOOKUP(CONCATENATE($B10,"_",$C10,"_",$J$2,"_",$D10,"_",$E10),#REF!,2,)</f>
        <v>#REF!</v>
      </c>
      <c r="K10" s="175" t="e">
        <f>VLOOKUP(CONCATENATE($B10,"_",$C10,"_",$K$2,"_",$D10,"_",$E10),#REF!,2,)</f>
        <v>#REF!</v>
      </c>
      <c r="L10" s="175" t="e">
        <f>VLOOKUP(CONCATENATE($B10,"_",$C10,"_",$L$2,"_",$D10,"_",$E10),#REF!,2,)</f>
        <v>#REF!</v>
      </c>
      <c r="M10" s="171"/>
      <c r="N10" s="172" t="str">
        <f t="shared" si="1"/>
        <v>!!</v>
      </c>
      <c r="O10" s="172" t="str">
        <f t="shared" si="1"/>
        <v>!!</v>
      </c>
      <c r="P10" s="172" t="str">
        <f t="shared" si="2"/>
        <v>!!</v>
      </c>
      <c r="Q10" s="172" t="str">
        <f t="shared" si="2"/>
        <v>!!</v>
      </c>
      <c r="R10" s="172" t="str">
        <f t="shared" si="2"/>
        <v>!!</v>
      </c>
      <c r="S10" s="172" t="str">
        <f t="shared" si="2"/>
        <v>!!</v>
      </c>
      <c r="T10" s="171"/>
      <c r="U10" s="169"/>
      <c r="V10" s="169"/>
      <c r="W10" s="169"/>
      <c r="X10" s="169"/>
      <c r="Y10" s="169"/>
    </row>
    <row r="11" spans="1:25">
      <c r="A11" s="169"/>
      <c r="B11" s="169" t="str">
        <f>Cover!$G$16</f>
        <v>CZ</v>
      </c>
      <c r="C11" s="169" t="s">
        <v>250</v>
      </c>
      <c r="D11" s="169" t="s">
        <v>268</v>
      </c>
      <c r="E11" s="170" t="s">
        <v>85</v>
      </c>
      <c r="F11" s="169" t="e">
        <f>IF(ISNUMBER(U11),U11,VLOOKUP(CONCATENATE($B11,"_",$C11,"_",$F$2,"_",$D11,"_",$E11),#REF!,2,))</f>
        <v>#REF!</v>
      </c>
      <c r="G11" s="169" t="e">
        <f>IF(ISNUMBER(V11),V11,VLOOKUP(CONCATENATE($B11,"_",$C11,"_",$G$2,"_",$D11,"_",$E11),#REF!,2,))</f>
        <v>#REF!</v>
      </c>
      <c r="H11" s="169" t="e">
        <f>IF(ISNUMBER(W11),W11,VLOOKUP(CONCATENATE($B11,"_",$C11,"_",$H$2,"_",$D11,"_",$E11),#REF!,2,))</f>
        <v>#REF!</v>
      </c>
      <c r="I11" s="169" t="e">
        <f>IF(ISNUMBER(X11),X11,VLOOKUP(CONCATENATE($B11,"_",$C11,"_",$I$2,"_",$D11,"_",$E11),#REF!,2,))</f>
        <v>#REF!</v>
      </c>
      <c r="J11" s="169" t="e">
        <f>VLOOKUP(CONCATENATE($B11,"_",$C11,"_",$J$2,"_",$D11,"_",$E11),#REF!,2,)</f>
        <v>#REF!</v>
      </c>
      <c r="K11" s="175" t="e">
        <f>VLOOKUP(CONCATENATE($B11,"_",$C11,"_",$K$2,"_",$D11,"_",$E11),#REF!,2,)</f>
        <v>#REF!</v>
      </c>
      <c r="L11" s="175" t="e">
        <f>VLOOKUP(CONCATENATE($B11,"_",$C11,"_",$L$2,"_",$D11,"_",$E11),#REF!,2,)</f>
        <v>#REF!</v>
      </c>
      <c r="M11" s="171"/>
      <c r="N11" s="172" t="str">
        <f t="shared" si="1"/>
        <v>!!</v>
      </c>
      <c r="O11" s="172" t="str">
        <f t="shared" si="1"/>
        <v>!!</v>
      </c>
      <c r="P11" s="172" t="str">
        <f t="shared" si="2"/>
        <v>!!</v>
      </c>
      <c r="Q11" s="172" t="str">
        <f t="shared" si="2"/>
        <v>!!</v>
      </c>
      <c r="R11" s="172" t="str">
        <f t="shared" si="2"/>
        <v>!!</v>
      </c>
      <c r="S11" s="172" t="str">
        <f t="shared" si="2"/>
        <v>!!</v>
      </c>
      <c r="T11" s="171"/>
      <c r="U11" s="169"/>
      <c r="V11" s="169"/>
      <c r="W11" s="169"/>
      <c r="X11" s="169"/>
      <c r="Y11" s="169"/>
    </row>
    <row r="12" spans="1:25">
      <c r="A12" s="169"/>
      <c r="B12" s="169" t="str">
        <f>Cover!$G$16</f>
        <v>CZ</v>
      </c>
      <c r="C12" s="169" t="s">
        <v>250</v>
      </c>
      <c r="D12" s="169" t="s">
        <v>268</v>
      </c>
      <c r="E12" s="170" t="s">
        <v>87</v>
      </c>
      <c r="F12" s="169" t="e">
        <f>IF(ISNUMBER(U12),U12,VLOOKUP(CONCATENATE($B12,"_",$C12,"_",$F$2,"_",$D12,"_",$E12),#REF!,2,))</f>
        <v>#REF!</v>
      </c>
      <c r="G12" s="169" t="e">
        <f>IF(ISNUMBER(V12),V12,VLOOKUP(CONCATENATE($B12,"_",$C12,"_",$G$2,"_",$D12,"_",$E12),#REF!,2,))</f>
        <v>#REF!</v>
      </c>
      <c r="H12" s="169" t="e">
        <f>IF(ISNUMBER(W12),W12,VLOOKUP(CONCATENATE($B12,"_",$C12,"_",$H$2,"_",$D12,"_",$E12),#REF!,2,))</f>
        <v>#REF!</v>
      </c>
      <c r="I12" s="169" t="e">
        <f>IF(ISNUMBER(X12),X12,VLOOKUP(CONCATENATE($B12,"_",$C12,"_",$I$2,"_",$D12,"_",$E12),#REF!,2,))</f>
        <v>#REF!</v>
      </c>
      <c r="J12" s="169" t="e">
        <f>VLOOKUP(CONCATENATE($B12,"_",$C12,"_",$J$2,"_",$D12,"_",$E12),#REF!,2,)</f>
        <v>#REF!</v>
      </c>
      <c r="K12" s="175" t="e">
        <f>VLOOKUP(CONCATENATE($B12,"_",$C12,"_",$K$2,"_",$D12,"_",$E12),#REF!,2,)</f>
        <v>#REF!</v>
      </c>
      <c r="L12" s="175" t="e">
        <f>VLOOKUP(CONCATENATE($B12,"_",$C12,"_",$L$2,"_",$D12,"_",$E12),#REF!,2,)</f>
        <v>#REF!</v>
      </c>
      <c r="M12" s="171"/>
      <c r="N12" s="172" t="str">
        <f t="shared" si="1"/>
        <v>!!</v>
      </c>
      <c r="O12" s="172" t="str">
        <f t="shared" si="1"/>
        <v>!!</v>
      </c>
      <c r="P12" s="172" t="str">
        <f t="shared" si="2"/>
        <v>!!</v>
      </c>
      <c r="Q12" s="172" t="str">
        <f t="shared" si="2"/>
        <v>!!</v>
      </c>
      <c r="R12" s="172" t="str">
        <f t="shared" si="2"/>
        <v>!!</v>
      </c>
      <c r="S12" s="172" t="str">
        <f t="shared" si="2"/>
        <v>!!</v>
      </c>
      <c r="T12" s="171"/>
      <c r="U12" s="169"/>
      <c r="V12" s="169"/>
      <c r="W12" s="169"/>
      <c r="X12" s="169"/>
      <c r="Y12" s="169"/>
    </row>
    <row r="13" spans="1:25">
      <c r="A13" s="169"/>
      <c r="B13" s="169" t="str">
        <f>Cover!$G$16</f>
        <v>CZ</v>
      </c>
      <c r="C13" s="169" t="s">
        <v>250</v>
      </c>
      <c r="D13" s="169" t="s">
        <v>268</v>
      </c>
      <c r="E13" s="170" t="s">
        <v>88</v>
      </c>
      <c r="F13" s="169" t="e">
        <f>IF(ISNUMBER(U13),U13,VLOOKUP(CONCATENATE($B13,"_",$C13,"_",$F$2,"_",$D13,"_",$E13),#REF!,2,))</f>
        <v>#REF!</v>
      </c>
      <c r="G13" s="169" t="e">
        <f>IF(ISNUMBER(V13),V13,VLOOKUP(CONCATENATE($B13,"_",$C13,"_",$G$2,"_",$D13,"_",$E13),#REF!,2,))</f>
        <v>#REF!</v>
      </c>
      <c r="H13" s="169" t="e">
        <f>IF(ISNUMBER(W13),W13,VLOOKUP(CONCATENATE($B13,"_",$C13,"_",$H$2,"_",$D13,"_",$E13),#REF!,2,))</f>
        <v>#REF!</v>
      </c>
      <c r="I13" s="169" t="e">
        <f>IF(ISNUMBER(X13),X13,VLOOKUP(CONCATENATE($B13,"_",$C13,"_",$I$2,"_",$D13,"_",$E13),#REF!,2,))</f>
        <v>#REF!</v>
      </c>
      <c r="J13" s="169" t="e">
        <f>VLOOKUP(CONCATENATE($B13,"_",$C13,"_",$J$2,"_",$D13,"_",$E13),#REF!,2,)</f>
        <v>#REF!</v>
      </c>
      <c r="K13" s="175" t="e">
        <f>VLOOKUP(CONCATENATE($B13,"_",$C13,"_",$K$2,"_",$D13,"_",$E13),#REF!,2,)</f>
        <v>#REF!</v>
      </c>
      <c r="L13" s="175" t="e">
        <f>VLOOKUP(CONCATENATE($B13,"_",$C13,"_",$L$2,"_",$D13,"_",$E13),#REF!,2,)</f>
        <v>#REF!</v>
      </c>
      <c r="M13" s="171"/>
      <c r="N13" s="172" t="str">
        <f t="shared" si="1"/>
        <v>!!</v>
      </c>
      <c r="O13" s="172" t="str">
        <f t="shared" si="1"/>
        <v>!!</v>
      </c>
      <c r="P13" s="172" t="str">
        <f t="shared" si="2"/>
        <v>!!</v>
      </c>
      <c r="Q13" s="172" t="str">
        <f t="shared" si="2"/>
        <v>!!</v>
      </c>
      <c r="R13" s="172" t="str">
        <f t="shared" si="2"/>
        <v>!!</v>
      </c>
      <c r="S13" s="172" t="str">
        <f t="shared" si="2"/>
        <v>!!</v>
      </c>
      <c r="T13" s="171"/>
      <c r="U13" s="169"/>
      <c r="V13" s="169"/>
      <c r="W13" s="169"/>
      <c r="X13" s="169"/>
      <c r="Y13" s="169"/>
    </row>
    <row r="14" spans="1:25">
      <c r="A14" s="169"/>
      <c r="B14" s="169" t="str">
        <f>Cover!$G$16</f>
        <v>CZ</v>
      </c>
      <c r="C14" s="169" t="s">
        <v>250</v>
      </c>
      <c r="D14" s="169" t="s">
        <v>268</v>
      </c>
      <c r="E14" s="170" t="s">
        <v>89</v>
      </c>
      <c r="F14" s="169" t="e">
        <f>IF(ISNUMBER(U14),U14,VLOOKUP(CONCATENATE($B14,"_",$C14,"_",$F$2,"_",$D14,"_",$E14),#REF!,2,))</f>
        <v>#REF!</v>
      </c>
      <c r="G14" s="169" t="e">
        <f>IF(ISNUMBER(V14),V14,VLOOKUP(CONCATENATE($B14,"_",$C14,"_",$G$2,"_",$D14,"_",$E14),#REF!,2,))</f>
        <v>#REF!</v>
      </c>
      <c r="H14" s="169" t="e">
        <f>IF(ISNUMBER(W14),W14,VLOOKUP(CONCATENATE($B14,"_",$C14,"_",$H$2,"_",$D14,"_",$E14),#REF!,2,))</f>
        <v>#REF!</v>
      </c>
      <c r="I14" s="169" t="e">
        <f>IF(ISNUMBER(X14),X14,VLOOKUP(CONCATENATE($B14,"_",$C14,"_",$I$2,"_",$D14,"_",$E14),#REF!,2,))</f>
        <v>#REF!</v>
      </c>
      <c r="J14" s="169" t="e">
        <f>VLOOKUP(CONCATENATE($B14,"_",$C14,"_",$J$2,"_",$D14,"_",$E14),#REF!,2,)</f>
        <v>#REF!</v>
      </c>
      <c r="K14" s="175" t="e">
        <f>VLOOKUP(CONCATENATE($B14,"_",$C14,"_",$K$2,"_",$D14,"_",$E14),#REF!,2,)</f>
        <v>#REF!</v>
      </c>
      <c r="L14" s="175" t="e">
        <f>VLOOKUP(CONCATENATE($B14,"_",$C14,"_",$L$2,"_",$D14,"_",$E14),#REF!,2,)</f>
        <v>#REF!</v>
      </c>
      <c r="M14" s="171"/>
      <c r="N14" s="172" t="str">
        <f t="shared" si="1"/>
        <v>!!</v>
      </c>
      <c r="O14" s="172" t="str">
        <f t="shared" si="1"/>
        <v>!!</v>
      </c>
      <c r="P14" s="172" t="str">
        <f t="shared" si="2"/>
        <v>!!</v>
      </c>
      <c r="Q14" s="172" t="str">
        <f t="shared" si="2"/>
        <v>!!</v>
      </c>
      <c r="R14" s="172" t="str">
        <f t="shared" si="2"/>
        <v>!!</v>
      </c>
      <c r="S14" s="172" t="str">
        <f t="shared" si="2"/>
        <v>!!</v>
      </c>
      <c r="T14" s="171"/>
      <c r="U14" s="169"/>
      <c r="V14" s="169"/>
      <c r="W14" s="169"/>
      <c r="X14" s="169"/>
      <c r="Y14" s="169"/>
    </row>
    <row r="15" spans="1:25">
      <c r="A15" s="169"/>
      <c r="B15" s="169" t="str">
        <f>Cover!$G$16</f>
        <v>CZ</v>
      </c>
      <c r="C15" s="169" t="s">
        <v>250</v>
      </c>
      <c r="D15" s="169" t="s">
        <v>268</v>
      </c>
      <c r="E15" s="170" t="s">
        <v>90</v>
      </c>
      <c r="F15" s="169" t="e">
        <f>IF(ISNUMBER(U15),U15,VLOOKUP(CONCATENATE($B15,"_",$C15,"_",$F$2,"_",$D15,"_",$E15),#REF!,2,))</f>
        <v>#REF!</v>
      </c>
      <c r="G15" s="169" t="e">
        <f>IF(ISNUMBER(V15),V15,VLOOKUP(CONCATENATE($B15,"_",$C15,"_",$G$2,"_",$D15,"_",$E15),#REF!,2,))</f>
        <v>#REF!</v>
      </c>
      <c r="H15" s="169" t="e">
        <f>IF(ISNUMBER(W15),W15,VLOOKUP(CONCATENATE($B15,"_",$C15,"_",$H$2,"_",$D15,"_",$E15),#REF!,2,))</f>
        <v>#REF!</v>
      </c>
      <c r="I15" s="169" t="e">
        <f>IF(ISNUMBER(X15),X15,VLOOKUP(CONCATENATE($B15,"_",$C15,"_",$I$2,"_",$D15,"_",$E15),#REF!,2,))</f>
        <v>#REF!</v>
      </c>
      <c r="J15" s="169" t="e">
        <f>VLOOKUP(CONCATENATE($B15,"_",$C15,"_",$J$2,"_",$D15,"_",$E15),#REF!,2,)</f>
        <v>#REF!</v>
      </c>
      <c r="K15" s="175" t="e">
        <f>VLOOKUP(CONCATENATE($B15,"_",$C15,"_",$K$2,"_",$D15,"_",$E15),#REF!,2,)</f>
        <v>#REF!</v>
      </c>
      <c r="L15" s="175" t="e">
        <f>VLOOKUP(CONCATENATE($B15,"_",$C15,"_",$L$2,"_",$D15,"_",$E15),#REF!,2,)</f>
        <v>#REF!</v>
      </c>
      <c r="M15" s="171"/>
      <c r="N15" s="172" t="str">
        <f t="shared" si="1"/>
        <v>!!</v>
      </c>
      <c r="O15" s="172" t="str">
        <f t="shared" si="1"/>
        <v>!!</v>
      </c>
      <c r="P15" s="172" t="str">
        <f t="shared" si="2"/>
        <v>!!</v>
      </c>
      <c r="Q15" s="172" t="str">
        <f t="shared" si="2"/>
        <v>!!</v>
      </c>
      <c r="R15" s="172" t="str">
        <f t="shared" si="2"/>
        <v>!!</v>
      </c>
      <c r="S15" s="172" t="str">
        <f t="shared" si="2"/>
        <v>!!</v>
      </c>
      <c r="T15" s="171"/>
      <c r="U15" s="169"/>
      <c r="V15" s="169"/>
      <c r="W15" s="169"/>
      <c r="X15" s="169"/>
      <c r="Y15" s="169"/>
    </row>
    <row r="16" spans="1:25">
      <c r="A16" s="169"/>
      <c r="B16" s="169" t="str">
        <f>Cover!$G$16</f>
        <v>CZ</v>
      </c>
      <c r="C16" s="169" t="s">
        <v>250</v>
      </c>
      <c r="D16" s="169" t="s">
        <v>268</v>
      </c>
      <c r="E16" s="170" t="s">
        <v>91</v>
      </c>
      <c r="F16" s="169" t="e">
        <f>IF(ISNUMBER(U16),U16,VLOOKUP(CONCATENATE($B16,"_",$C16,"_",$F$2,"_",$D16,"_",$E16),#REF!,2,))</f>
        <v>#REF!</v>
      </c>
      <c r="G16" s="169" t="e">
        <f>IF(ISNUMBER(V16),V16,VLOOKUP(CONCATENATE($B16,"_",$C16,"_",$G$2,"_",$D16,"_",$E16),#REF!,2,))</f>
        <v>#REF!</v>
      </c>
      <c r="H16" s="169" t="e">
        <f>IF(ISNUMBER(W16),W16,VLOOKUP(CONCATENATE($B16,"_",$C16,"_",$H$2,"_",$D16,"_",$E16),#REF!,2,))</f>
        <v>#REF!</v>
      </c>
      <c r="I16" s="169" t="e">
        <f>IF(ISNUMBER(X16),X16,VLOOKUP(CONCATENATE($B16,"_",$C16,"_",$I$2,"_",$D16,"_",$E16),#REF!,2,))</f>
        <v>#REF!</v>
      </c>
      <c r="J16" s="169" t="e">
        <f>VLOOKUP(CONCATENATE($B16,"_",$C16,"_",$J$2,"_",$D16,"_",$E16),#REF!,2,)</f>
        <v>#REF!</v>
      </c>
      <c r="K16" s="175" t="e">
        <f>VLOOKUP(CONCATENATE($B16,"_",$C16,"_",$K$2,"_",$D16,"_",$E16),#REF!,2,)</f>
        <v>#REF!</v>
      </c>
      <c r="L16" s="175" t="e">
        <f>VLOOKUP(CONCATENATE($B16,"_",$C16,"_",$L$2,"_",$D16,"_",$E16),#REF!,2,)</f>
        <v>#REF!</v>
      </c>
      <c r="M16" s="171"/>
      <c r="N16" s="172" t="str">
        <f t="shared" si="1"/>
        <v>!!</v>
      </c>
      <c r="O16" s="172" t="str">
        <f t="shared" si="1"/>
        <v>!!</v>
      </c>
      <c r="P16" s="172" t="str">
        <f t="shared" si="2"/>
        <v>!!</v>
      </c>
      <c r="Q16" s="172" t="str">
        <f t="shared" si="2"/>
        <v>!!</v>
      </c>
      <c r="R16" s="172" t="str">
        <f t="shared" si="2"/>
        <v>!!</v>
      </c>
      <c r="S16" s="172" t="str">
        <f t="shared" si="2"/>
        <v>!!</v>
      </c>
      <c r="T16" s="171"/>
      <c r="U16" s="169"/>
      <c r="V16" s="169"/>
      <c r="W16" s="169"/>
      <c r="X16" s="169"/>
      <c r="Y16" s="169"/>
    </row>
    <row r="17" spans="1:25">
      <c r="A17" s="169"/>
      <c r="B17" s="169" t="str">
        <f>Cover!$G$16</f>
        <v>CZ</v>
      </c>
      <c r="C17" s="169" t="s">
        <v>250</v>
      </c>
      <c r="D17" s="169" t="s">
        <v>268</v>
      </c>
      <c r="E17" s="170" t="s">
        <v>92</v>
      </c>
      <c r="F17" s="169" t="e">
        <f>IF(ISNUMBER(U17),U17,VLOOKUP(CONCATENATE($B17,"_",$C17,"_",$F$2,"_",$D17,"_",$E17),#REF!,2,))</f>
        <v>#REF!</v>
      </c>
      <c r="G17" s="169" t="e">
        <f>IF(ISNUMBER(V17),V17,VLOOKUP(CONCATENATE($B17,"_",$C17,"_",$G$2,"_",$D17,"_",$E17),#REF!,2,))</f>
        <v>#REF!</v>
      </c>
      <c r="H17" s="169" t="e">
        <f>IF(ISNUMBER(W17),W17,VLOOKUP(CONCATENATE($B17,"_",$C17,"_",$H$2,"_",$D17,"_",$E17),#REF!,2,))</f>
        <v>#REF!</v>
      </c>
      <c r="I17" s="169" t="e">
        <f>IF(ISNUMBER(X17),X17,VLOOKUP(CONCATENATE($B17,"_",$C17,"_",$I$2,"_",$D17,"_",$E17),#REF!,2,))</f>
        <v>#REF!</v>
      </c>
      <c r="J17" s="169" t="e">
        <f>VLOOKUP(CONCATENATE($B17,"_",$C17,"_",$J$2,"_",$D17,"_",$E17),#REF!,2,)</f>
        <v>#REF!</v>
      </c>
      <c r="K17" s="175" t="e">
        <f>VLOOKUP(CONCATENATE($B17,"_",$C17,"_",$K$2,"_",$D17,"_",$E17),#REF!,2,)</f>
        <v>#REF!</v>
      </c>
      <c r="L17" s="175" t="e">
        <f>VLOOKUP(CONCATENATE($B17,"_",$C17,"_",$L$2,"_",$D17,"_",$E17),#REF!,2,)</f>
        <v>#REF!</v>
      </c>
      <c r="M17" s="171"/>
      <c r="N17" s="172" t="str">
        <f t="shared" si="1"/>
        <v>!!</v>
      </c>
      <c r="O17" s="172" t="str">
        <f t="shared" si="1"/>
        <v>!!</v>
      </c>
      <c r="P17" s="172" t="str">
        <f t="shared" si="2"/>
        <v>!!</v>
      </c>
      <c r="Q17" s="172" t="str">
        <f t="shared" si="2"/>
        <v>!!</v>
      </c>
      <c r="R17" s="172" t="str">
        <f t="shared" si="2"/>
        <v>!!</v>
      </c>
      <c r="S17" s="172" t="str">
        <f t="shared" si="2"/>
        <v>!!</v>
      </c>
      <c r="T17" s="171"/>
      <c r="U17" s="169"/>
      <c r="V17" s="169"/>
      <c r="W17" s="169"/>
      <c r="X17" s="169"/>
      <c r="Y17" s="169"/>
    </row>
    <row r="18" spans="1:25">
      <c r="A18" s="169"/>
      <c r="B18" s="169" t="str">
        <f>Cover!$G$16</f>
        <v>CZ</v>
      </c>
      <c r="C18" s="169" t="s">
        <v>250</v>
      </c>
      <c r="D18" s="169" t="s">
        <v>268</v>
      </c>
      <c r="E18" s="170" t="s">
        <v>93</v>
      </c>
      <c r="F18" s="169" t="e">
        <f>IF(ISNUMBER(U18),U18,VLOOKUP(CONCATENATE($B18,"_",$C18,"_",$F$2,"_",$D18,"_",$E18),#REF!,2,))</f>
        <v>#REF!</v>
      </c>
      <c r="G18" s="169" t="e">
        <f>IF(ISNUMBER(V18),V18,VLOOKUP(CONCATENATE($B18,"_",$C18,"_",$G$2,"_",$D18,"_",$E18),#REF!,2,))</f>
        <v>#REF!</v>
      </c>
      <c r="H18" s="169" t="e">
        <f>IF(ISNUMBER(W18),W18,VLOOKUP(CONCATENATE($B18,"_",$C18,"_",$H$2,"_",$D18,"_",$E18),#REF!,2,))</f>
        <v>#REF!</v>
      </c>
      <c r="I18" s="169" t="e">
        <f>IF(ISNUMBER(X18),X18,VLOOKUP(CONCATENATE($B18,"_",$C18,"_",$I$2,"_",$D18,"_",$E18),#REF!,2,))</f>
        <v>#REF!</v>
      </c>
      <c r="J18" s="169" t="e">
        <f>VLOOKUP(CONCATENATE($B18,"_",$C18,"_",$J$2,"_",$D18,"_",$E18),#REF!,2,)</f>
        <v>#REF!</v>
      </c>
      <c r="K18" s="175" t="e">
        <f>VLOOKUP(CONCATENATE($B18,"_",$C18,"_",$K$2,"_",$D18,"_",$E18),#REF!,2,)</f>
        <v>#REF!</v>
      </c>
      <c r="L18" s="175" t="e">
        <f>VLOOKUP(CONCATENATE($B18,"_",$C18,"_",$L$2,"_",$D18,"_",$E18),#REF!,2,)</f>
        <v>#REF!</v>
      </c>
      <c r="M18" s="171"/>
      <c r="N18" s="172" t="str">
        <f t="shared" si="1"/>
        <v>!!</v>
      </c>
      <c r="O18" s="172" t="str">
        <f t="shared" si="1"/>
        <v>!!</v>
      </c>
      <c r="P18" s="172" t="str">
        <f t="shared" si="2"/>
        <v>!!</v>
      </c>
      <c r="Q18" s="172" t="str">
        <f t="shared" si="2"/>
        <v>!!</v>
      </c>
      <c r="R18" s="172" t="str">
        <f t="shared" si="2"/>
        <v>!!</v>
      </c>
      <c r="S18" s="172" t="str">
        <f t="shared" si="2"/>
        <v>!!</v>
      </c>
      <c r="T18" s="171"/>
      <c r="U18" s="169"/>
      <c r="V18" s="169"/>
      <c r="W18" s="169"/>
      <c r="X18" s="169"/>
      <c r="Y18" s="169"/>
    </row>
    <row r="19" spans="1:25">
      <c r="A19" s="169"/>
      <c r="B19" s="169" t="str">
        <f>Cover!$G$16</f>
        <v>CZ</v>
      </c>
      <c r="C19" s="169" t="s">
        <v>250</v>
      </c>
      <c r="D19" s="169" t="s">
        <v>268</v>
      </c>
      <c r="E19" s="170" t="s">
        <v>94</v>
      </c>
      <c r="F19" s="169" t="e">
        <f>IF(ISNUMBER(U19),U19,VLOOKUP(CONCATENATE($B19,"_",$C19,"_",$F$2,"_",$D19,"_",$E19),#REF!,2,))</f>
        <v>#REF!</v>
      </c>
      <c r="G19" s="169" t="e">
        <f>IF(ISNUMBER(V19),V19,VLOOKUP(CONCATENATE($B19,"_",$C19,"_",$G$2,"_",$D19,"_",$E19),#REF!,2,))</f>
        <v>#REF!</v>
      </c>
      <c r="H19" s="169" t="e">
        <f>IF(ISNUMBER(W19),W19,VLOOKUP(CONCATENATE($B19,"_",$C19,"_",$H$2,"_",$D19,"_",$E19),#REF!,2,))</f>
        <v>#REF!</v>
      </c>
      <c r="I19" s="169" t="e">
        <f>IF(ISNUMBER(X19),X19,VLOOKUP(CONCATENATE($B19,"_",$C19,"_",$I$2,"_",$D19,"_",$E19),#REF!,2,))</f>
        <v>#REF!</v>
      </c>
      <c r="J19" s="169" t="e">
        <f>VLOOKUP(CONCATENATE($B19,"_",$C19,"_",$J$2,"_",$D19,"_",$E19),#REF!,2,)</f>
        <v>#REF!</v>
      </c>
      <c r="K19" s="175" t="e">
        <f>VLOOKUP(CONCATENATE($B19,"_",$C19,"_",$K$2,"_",$D19,"_",$E19),#REF!,2,)</f>
        <v>#REF!</v>
      </c>
      <c r="L19" s="175" t="e">
        <f>VLOOKUP(CONCATENATE($B19,"_",$C19,"_",$L$2,"_",$D19,"_",$E19),#REF!,2,)</f>
        <v>#REF!</v>
      </c>
      <c r="M19" s="171"/>
      <c r="N19" s="172" t="str">
        <f t="shared" si="1"/>
        <v>!!</v>
      </c>
      <c r="O19" s="172" t="str">
        <f t="shared" si="1"/>
        <v>!!</v>
      </c>
      <c r="P19" s="172" t="str">
        <f t="shared" si="2"/>
        <v>!!</v>
      </c>
      <c r="Q19" s="172" t="str">
        <f t="shared" si="2"/>
        <v>!!</v>
      </c>
      <c r="R19" s="172" t="str">
        <f t="shared" si="2"/>
        <v>!!</v>
      </c>
      <c r="S19" s="172" t="str">
        <f t="shared" si="2"/>
        <v>!!</v>
      </c>
      <c r="T19" s="171"/>
      <c r="U19" s="169"/>
      <c r="V19" s="169"/>
      <c r="W19" s="169"/>
      <c r="X19" s="169"/>
      <c r="Y19" s="169"/>
    </row>
    <row r="20" spans="1:25">
      <c r="A20" s="169"/>
      <c r="B20" s="169" t="str">
        <f>Cover!$G$16</f>
        <v>CZ</v>
      </c>
      <c r="C20" s="169" t="s">
        <v>250</v>
      </c>
      <c r="D20" s="169" t="s">
        <v>268</v>
      </c>
      <c r="E20" s="170" t="s">
        <v>95</v>
      </c>
      <c r="F20" s="169" t="e">
        <f>IF(ISNUMBER(U20),U20,VLOOKUP(CONCATENATE($B20,"_",$C20,"_",$F$2,"_",$D20,"_",$E20),#REF!,2,))</f>
        <v>#REF!</v>
      </c>
      <c r="G20" s="169" t="e">
        <f>IF(ISNUMBER(V20),V20,VLOOKUP(CONCATENATE($B20,"_",$C20,"_",$G$2,"_",$D20,"_",$E20),#REF!,2,))</f>
        <v>#REF!</v>
      </c>
      <c r="H20" s="169" t="e">
        <f>IF(ISNUMBER(W20),W20,VLOOKUP(CONCATENATE($B20,"_",$C20,"_",$H$2,"_",$D20,"_",$E20),#REF!,2,))</f>
        <v>#REF!</v>
      </c>
      <c r="I20" s="169" t="e">
        <f>IF(ISNUMBER(X20),X20,VLOOKUP(CONCATENATE($B20,"_",$C20,"_",$I$2,"_",$D20,"_",$E20),#REF!,2,))</f>
        <v>#REF!</v>
      </c>
      <c r="J20" s="169" t="e">
        <f>VLOOKUP(CONCATENATE($B20,"_",$C20,"_",$J$2,"_",$D20,"_",$E20),#REF!,2,)</f>
        <v>#REF!</v>
      </c>
      <c r="K20" s="175" t="e">
        <f>VLOOKUP(CONCATENATE($B20,"_",$C20,"_",$K$2,"_",$D20,"_",$E20),#REF!,2,)</f>
        <v>#REF!</v>
      </c>
      <c r="L20" s="175" t="e">
        <f>VLOOKUP(CONCATENATE($B20,"_",$C20,"_",$L$2,"_",$D20,"_",$E20),#REF!,2,)</f>
        <v>#REF!</v>
      </c>
      <c r="M20" s="171"/>
      <c r="N20" s="172" t="str">
        <f t="shared" si="1"/>
        <v>!!</v>
      </c>
      <c r="O20" s="172" t="str">
        <f t="shared" si="1"/>
        <v>!!</v>
      </c>
      <c r="P20" s="172" t="str">
        <f t="shared" si="2"/>
        <v>!!</v>
      </c>
      <c r="Q20" s="172" t="str">
        <f t="shared" si="2"/>
        <v>!!</v>
      </c>
      <c r="R20" s="172" t="str">
        <f t="shared" si="2"/>
        <v>!!</v>
      </c>
      <c r="S20" s="172" t="str">
        <f t="shared" si="2"/>
        <v>!!</v>
      </c>
      <c r="T20" s="171"/>
      <c r="U20" s="169"/>
      <c r="V20" s="169"/>
      <c r="W20" s="169"/>
      <c r="X20" s="169"/>
      <c r="Y20" s="169"/>
    </row>
  </sheetData>
  <sheetProtection selectLockedCells="1"/>
  <mergeCells count="1">
    <mergeCell ref="U1:X1"/>
  </mergeCells>
  <phoneticPr fontId="46" type="noConversion"/>
  <conditionalFormatting sqref="N3:S20">
    <cfRule type="cellIs" dxfId="6"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55"/>
  </sheetPr>
  <dimension ref="A1:Y72"/>
  <sheetViews>
    <sheetView workbookViewId="0">
      <selection activeCell="H3" sqref="H3"/>
    </sheetView>
  </sheetViews>
  <sheetFormatPr defaultColWidth="9" defaultRowHeight="10.5"/>
  <cols>
    <col min="1" max="1" width="3.25" style="169" bestFit="1" customWidth="1"/>
    <col min="2" max="2" width="5.75" style="169" bestFit="1" customWidth="1"/>
    <col min="3" max="3" width="3.75" style="169" bestFit="1" customWidth="1"/>
    <col min="4" max="4" width="6" style="169" bestFit="1" customWidth="1"/>
    <col min="5" max="5" width="7.125" style="170" bestFit="1" customWidth="1"/>
    <col min="6" max="6" width="6.75" style="169" bestFit="1" customWidth="1"/>
    <col min="7" max="7" width="4.625" style="169" bestFit="1" customWidth="1"/>
    <col min="8" max="8" width="5.375" style="169" bestFit="1" customWidth="1"/>
    <col min="9" max="10" width="7.625" style="169" bestFit="1" customWidth="1"/>
    <col min="11" max="12" width="7.375" style="175" bestFit="1" customWidth="1"/>
    <col min="13" max="13" width="2.75" style="171" customWidth="1"/>
    <col min="14" max="19" width="6.375" style="169" bestFit="1" customWidth="1"/>
    <col min="20" max="20" width="2.75" style="171" customWidth="1"/>
    <col min="21" max="25" width="3.75" style="169" bestFit="1" customWidth="1"/>
    <col min="26" max="16384" width="9" style="169"/>
  </cols>
  <sheetData>
    <row r="1" spans="1:25">
      <c r="A1" s="173" t="s">
        <v>161</v>
      </c>
      <c r="B1" s="173" t="s">
        <v>159</v>
      </c>
      <c r="C1" s="369">
        <v>0.8</v>
      </c>
      <c r="D1" s="174" t="s">
        <v>160</v>
      </c>
      <c r="E1" s="369">
        <v>1.2</v>
      </c>
      <c r="J1" s="175"/>
      <c r="L1" s="169"/>
      <c r="M1" s="169"/>
      <c r="T1" s="169"/>
      <c r="U1" s="2765" t="s">
        <v>42</v>
      </c>
      <c r="V1" s="2765"/>
      <c r="W1" s="2765"/>
      <c r="X1" s="2765"/>
    </row>
    <row r="2" spans="1:25">
      <c r="A2" s="169" t="s">
        <v>302</v>
      </c>
      <c r="B2" s="169" t="s">
        <v>265</v>
      </c>
      <c r="C2" s="169" t="s">
        <v>266</v>
      </c>
      <c r="D2" s="169" t="s">
        <v>281</v>
      </c>
      <c r="E2" s="170" t="s">
        <v>288</v>
      </c>
      <c r="F2" s="370">
        <f>$L$2-5</f>
        <v>2017</v>
      </c>
      <c r="G2" s="370">
        <f>$L$2-4</f>
        <v>2018</v>
      </c>
      <c r="H2" s="370">
        <f>$L$2-3</f>
        <v>2019</v>
      </c>
      <c r="I2" s="370">
        <f>$L$2-2</f>
        <v>2020</v>
      </c>
      <c r="J2" s="181">
        <f>$L$2-1</f>
        <v>2021</v>
      </c>
      <c r="K2" s="176">
        <f>$L$2-1</f>
        <v>2021</v>
      </c>
      <c r="L2" s="176">
        <f>Cover!G18</f>
        <v>2022</v>
      </c>
      <c r="N2" s="372" t="str">
        <f t="shared" ref="N2:S2" si="0">CONCATENATE(RIGHT((F2),2),"/",RIGHT((G2),2))</f>
        <v>17/18</v>
      </c>
      <c r="O2" s="372" t="str">
        <f t="shared" si="0"/>
        <v>18/19</v>
      </c>
      <c r="P2" s="372" t="str">
        <f t="shared" si="0"/>
        <v>19/20</v>
      </c>
      <c r="Q2" s="372" t="str">
        <f t="shared" si="0"/>
        <v>20/21</v>
      </c>
      <c r="R2" s="182" t="str">
        <f t="shared" si="0"/>
        <v>21/21</v>
      </c>
      <c r="S2" s="183" t="str">
        <f t="shared" si="0"/>
        <v>21/22</v>
      </c>
      <c r="U2" s="370">
        <f>$L$2-5</f>
        <v>2017</v>
      </c>
      <c r="V2" s="370">
        <f>$L$2-4</f>
        <v>2018</v>
      </c>
      <c r="W2" s="370">
        <f>$L$2-3</f>
        <v>2019</v>
      </c>
      <c r="X2" s="370">
        <f>$L$2-2</f>
        <v>2020</v>
      </c>
      <c r="Y2" s="363"/>
    </row>
    <row r="3" spans="1:25">
      <c r="B3" s="169" t="str">
        <f>Cover!$G$16</f>
        <v>CZ</v>
      </c>
      <c r="C3" s="169" t="s">
        <v>270</v>
      </c>
      <c r="D3" s="169" t="s">
        <v>268</v>
      </c>
      <c r="E3" s="170" t="s">
        <v>269</v>
      </c>
      <c r="F3" s="169" t="e">
        <f>IF(ISNUMBER(U3),U3,VLOOKUP(CONCATENATE($B3,"_",$C3,"_",$F$2,"_",$D3,"_",$E3),#REF!,2,))</f>
        <v>#REF!</v>
      </c>
      <c r="G3" s="169" t="e">
        <f>IF(ISNUMBER(V3),V3,VLOOKUP(CONCATENATE($B3,"_",$C3,"_",$G$2,"_",$D3,"_",$E3),#REF!,2,))</f>
        <v>#REF!</v>
      </c>
      <c r="H3" s="169" t="e">
        <f>IF(ISNUMBER(W3),W3,VLOOKUP(CONCATENATE($B3,"_",$C3,"_",$H$2,"_",$D3,"_",$E3),#REF!,2,))</f>
        <v>#REF!</v>
      </c>
      <c r="I3" s="169" t="e">
        <f>IF(ISNUMBER(X3),X3,VLOOKUP(CONCATENATE($B3,"_",$C3,"_",$I$2,"_",$D3,"_",$E3),#REF!,2,))</f>
        <v>#REF!</v>
      </c>
      <c r="J3" s="169" t="e">
        <f>VLOOKUP(CONCATENATE($B3,"_",$C3,"_",$J$2,"_",$D3,"_",$E3),#REF!,2,)</f>
        <v>#REF!</v>
      </c>
      <c r="K3" s="175" t="e">
        <f>VLOOKUP(CONCATENATE($B3,"_",$C3,"_",$K$2,"_",$D3,"_",$E3),#REF!,2,)</f>
        <v>#REF!</v>
      </c>
      <c r="L3" s="175" t="e">
        <f>VLOOKUP(CONCATENATE($B3,"_",$C3,"_",$L$2,"_",$D3,"_",$E3),#REF!,2,)</f>
        <v>#REF!</v>
      </c>
      <c r="N3" s="172" t="str">
        <f t="shared" ref="N3:N38" si="1">IF(OR(ISERROR(F3),ISERROR(G3)),"!!",IF(F3=0,"!!",G3/F3))</f>
        <v>!!</v>
      </c>
      <c r="O3" s="172" t="str">
        <f>IF(OR(ISERROR(G3),ISERROR(H3)),"!!",IF(G3=0,"!!",H3/G3))</f>
        <v>!!</v>
      </c>
      <c r="P3" s="172" t="str">
        <f t="shared" ref="P3:P38" si="2">IF(OR(ISERROR(H3),ISERROR(I3)),"!!",IF(H3=0,"!!",I3/H3))</f>
        <v>!!</v>
      </c>
      <c r="Q3" s="172" t="str">
        <f t="shared" ref="Q3:Q38" si="3">IF(OR(ISERROR(I3),ISERROR(J3)),"!!",IF(I3=0,"!!",J3/I3))</f>
        <v>!!</v>
      </c>
      <c r="R3" s="172" t="str">
        <f t="shared" ref="R3:R38" si="4">IF(OR(ISERROR(J3),ISERROR(K3)),"!!",IF(J3=0,"!!",K3/J3))</f>
        <v>!!</v>
      </c>
      <c r="S3" s="172" t="str">
        <f t="shared" ref="S3:S38" si="5">IF(OR(ISERROR(K3),ISERROR(L3)),"!!",IF(K3=0,"!!",L3/K3))</f>
        <v>!!</v>
      </c>
    </row>
    <row r="4" spans="1:25">
      <c r="B4" s="169" t="str">
        <f>Cover!$G$16</f>
        <v>CZ</v>
      </c>
      <c r="C4" s="169" t="s">
        <v>270</v>
      </c>
      <c r="D4" s="169" t="s">
        <v>268</v>
      </c>
      <c r="E4" s="170" t="s">
        <v>78</v>
      </c>
      <c r="F4" s="169" t="e">
        <f>IF(ISNUMBER(U4),U4,VLOOKUP(CONCATENATE($B4,"_",$C4,"_",$F$2,"_",$D4,"_",$E4),#REF!,2,))</f>
        <v>#REF!</v>
      </c>
      <c r="G4" s="169" t="e">
        <f>IF(ISNUMBER(V4),V4,VLOOKUP(CONCATENATE($B4,"_",$C4,"_",$G$2,"_",$D4,"_",$E4),#REF!,2,))</f>
        <v>#REF!</v>
      </c>
      <c r="H4" s="169" t="e">
        <f>IF(ISNUMBER(W4),W4,VLOOKUP(CONCATENATE($B4,"_",$C4,"_",$H$2,"_",$D4,"_",$E4),#REF!,2,))</f>
        <v>#REF!</v>
      </c>
      <c r="I4" s="169" t="e">
        <f>IF(ISNUMBER(X4),X4,VLOOKUP(CONCATENATE($B4,"_",$C4,"_",$I$2,"_",$D4,"_",$E4),#REF!,2,))</f>
        <v>#REF!</v>
      </c>
      <c r="J4" s="169" t="e">
        <f>VLOOKUP(CONCATENATE($B4,"_",$C4,"_",$J$2,"_",$D4,"_",$E4),#REF!,2,)</f>
        <v>#REF!</v>
      </c>
      <c r="K4" s="175" t="e">
        <f>VLOOKUP(CONCATENATE($B4,"_",$C4,"_",$K$2,"_",$D4,"_",$E4),#REF!,2,)</f>
        <v>#REF!</v>
      </c>
      <c r="L4" s="175" t="e">
        <f>VLOOKUP(CONCATENATE($B4,"_",$C4,"_",$L$2,"_",$D4,"_",$E4),#REF!,2,)</f>
        <v>#REF!</v>
      </c>
      <c r="N4" s="172" t="str">
        <f t="shared" si="1"/>
        <v>!!</v>
      </c>
      <c r="O4" s="172" t="str">
        <f t="shared" ref="O4:O38" si="6">IF(OR(ISERROR(G4),ISERROR(H4)),"!!",IF(G4=0,"!!",H4/G4))</f>
        <v>!!</v>
      </c>
      <c r="P4" s="172" t="str">
        <f t="shared" si="2"/>
        <v>!!</v>
      </c>
      <c r="Q4" s="172" t="str">
        <f t="shared" si="3"/>
        <v>!!</v>
      </c>
      <c r="R4" s="172" t="str">
        <f t="shared" si="4"/>
        <v>!!</v>
      </c>
      <c r="S4" s="172" t="str">
        <f t="shared" si="5"/>
        <v>!!</v>
      </c>
    </row>
    <row r="5" spans="1:25">
      <c r="B5" s="169" t="str">
        <f>Cover!$G$16</f>
        <v>CZ</v>
      </c>
      <c r="C5" s="169" t="s">
        <v>270</v>
      </c>
      <c r="D5" s="169" t="s">
        <v>268</v>
      </c>
      <c r="E5" s="170" t="s">
        <v>79</v>
      </c>
      <c r="F5" s="169" t="e">
        <f>IF(ISNUMBER(U5),U5,VLOOKUP(CONCATENATE($B5,"_",$C5,"_",$F$2,"_",$D5,"_",$E5),#REF!,2,))</f>
        <v>#REF!</v>
      </c>
      <c r="G5" s="169" t="e">
        <f>IF(ISNUMBER(V5),V5,VLOOKUP(CONCATENATE($B5,"_",$C5,"_",$G$2,"_",$D5,"_",$E5),#REF!,2,))</f>
        <v>#REF!</v>
      </c>
      <c r="H5" s="169" t="e">
        <f>IF(ISNUMBER(W5),W5,VLOOKUP(CONCATENATE($B5,"_",$C5,"_",$H$2,"_",$D5,"_",$E5),#REF!,2,))</f>
        <v>#REF!</v>
      </c>
      <c r="I5" s="169" t="e">
        <f>IF(ISNUMBER(X5),X5,VLOOKUP(CONCATENATE($B5,"_",$C5,"_",$I$2,"_",$D5,"_",$E5),#REF!,2,))</f>
        <v>#REF!</v>
      </c>
      <c r="J5" s="169" t="e">
        <f>VLOOKUP(CONCATENATE($B5,"_",$C5,"_",$J$2,"_",$D5,"_",$E5),#REF!,2,)</f>
        <v>#REF!</v>
      </c>
      <c r="K5" s="175" t="e">
        <f>VLOOKUP(CONCATENATE($B5,"_",$C5,"_",$K$2,"_",$D5,"_",$E5),#REF!,2,)</f>
        <v>#REF!</v>
      </c>
      <c r="L5" s="175" t="e">
        <f>VLOOKUP(CONCATENATE($B5,"_",$C5,"_",$L$2,"_",$D5,"_",$E5),#REF!,2,)</f>
        <v>#REF!</v>
      </c>
      <c r="N5" s="172" t="str">
        <f t="shared" si="1"/>
        <v>!!</v>
      </c>
      <c r="O5" s="172" t="str">
        <f t="shared" si="6"/>
        <v>!!</v>
      </c>
      <c r="P5" s="172" t="str">
        <f t="shared" si="2"/>
        <v>!!</v>
      </c>
      <c r="Q5" s="172" t="str">
        <f t="shared" si="3"/>
        <v>!!</v>
      </c>
      <c r="R5" s="172" t="str">
        <f t="shared" si="4"/>
        <v>!!</v>
      </c>
      <c r="S5" s="172" t="str">
        <f t="shared" si="5"/>
        <v>!!</v>
      </c>
    </row>
    <row r="6" spans="1:25">
      <c r="B6" s="169" t="str">
        <f>Cover!$G$16</f>
        <v>CZ</v>
      </c>
      <c r="C6" s="169" t="s">
        <v>270</v>
      </c>
      <c r="D6" s="169" t="s">
        <v>268</v>
      </c>
      <c r="E6" s="170" t="s">
        <v>80</v>
      </c>
      <c r="F6" s="169" t="e">
        <f>IF(ISNUMBER(U6),U6,VLOOKUP(CONCATENATE($B6,"_",$C6,"_",$F$2,"_",$D6,"_",$E6),#REF!,2,))</f>
        <v>#REF!</v>
      </c>
      <c r="G6" s="169" t="e">
        <f>IF(ISNUMBER(V6),V6,VLOOKUP(CONCATENATE($B6,"_",$C6,"_",$G$2,"_",$D6,"_",$E6),#REF!,2,))</f>
        <v>#REF!</v>
      </c>
      <c r="H6" s="169" t="e">
        <f>IF(ISNUMBER(W6),W6,VLOOKUP(CONCATENATE($B6,"_",$C6,"_",$H$2,"_",$D6,"_",$E6),#REF!,2,))</f>
        <v>#REF!</v>
      </c>
      <c r="I6" s="169" t="e">
        <f>IF(ISNUMBER(X6),X6,VLOOKUP(CONCATENATE($B6,"_",$C6,"_",$I$2,"_",$D6,"_",$E6),#REF!,2,))</f>
        <v>#REF!</v>
      </c>
      <c r="J6" s="169" t="e">
        <f>VLOOKUP(CONCATENATE($B6,"_",$C6,"_",$J$2,"_",$D6,"_",$E6),#REF!,2,)</f>
        <v>#REF!</v>
      </c>
      <c r="K6" s="175" t="e">
        <f>VLOOKUP(CONCATENATE($B6,"_",$C6,"_",$K$2,"_",$D6,"_",$E6),#REF!,2,)</f>
        <v>#REF!</v>
      </c>
      <c r="L6" s="175" t="e">
        <f>VLOOKUP(CONCATENATE($B6,"_",$C6,"_",$L$2,"_",$D6,"_",$E6),#REF!,2,)</f>
        <v>#REF!</v>
      </c>
      <c r="N6" s="172" t="str">
        <f t="shared" si="1"/>
        <v>!!</v>
      </c>
      <c r="O6" s="172" t="str">
        <f t="shared" si="6"/>
        <v>!!</v>
      </c>
      <c r="P6" s="172" t="str">
        <f t="shared" si="2"/>
        <v>!!</v>
      </c>
      <c r="Q6" s="172" t="str">
        <f t="shared" si="3"/>
        <v>!!</v>
      </c>
      <c r="R6" s="172" t="str">
        <f t="shared" si="4"/>
        <v>!!</v>
      </c>
      <c r="S6" s="172" t="str">
        <f t="shared" si="5"/>
        <v>!!</v>
      </c>
    </row>
    <row r="7" spans="1:25">
      <c r="B7" s="169" t="str">
        <f>Cover!$G$16</f>
        <v>CZ</v>
      </c>
      <c r="C7" s="169" t="s">
        <v>270</v>
      </c>
      <c r="D7" s="169" t="s">
        <v>268</v>
      </c>
      <c r="E7" s="170" t="s">
        <v>81</v>
      </c>
      <c r="F7" s="169" t="e">
        <f>IF(ISNUMBER(U7),U7,VLOOKUP(CONCATENATE($B7,"_",$C7,"_",$F$2,"_",$D7,"_",$E7),#REF!,2,))</f>
        <v>#REF!</v>
      </c>
      <c r="G7" s="169" t="e">
        <f>IF(ISNUMBER(V7),V7,VLOOKUP(CONCATENATE($B7,"_",$C7,"_",$G$2,"_",$D7,"_",$E7),#REF!,2,))</f>
        <v>#REF!</v>
      </c>
      <c r="H7" s="169" t="e">
        <f>IF(ISNUMBER(W7),W7,VLOOKUP(CONCATENATE($B7,"_",$C7,"_",$H$2,"_",$D7,"_",$E7),#REF!,2,))</f>
        <v>#REF!</v>
      </c>
      <c r="I7" s="169" t="e">
        <f>IF(ISNUMBER(X7),X7,VLOOKUP(CONCATENATE($B7,"_",$C7,"_",$I$2,"_",$D7,"_",$E7),#REF!,2,))</f>
        <v>#REF!</v>
      </c>
      <c r="J7" s="169" t="e">
        <f>VLOOKUP(CONCATENATE($B7,"_",$C7,"_",$J$2,"_",$D7,"_",$E7),#REF!,2,)</f>
        <v>#REF!</v>
      </c>
      <c r="K7" s="175" t="e">
        <f>VLOOKUP(CONCATENATE($B7,"_",$C7,"_",$K$2,"_",$D7,"_",$E7),#REF!,2,)</f>
        <v>#REF!</v>
      </c>
      <c r="L7" s="175" t="e">
        <f>VLOOKUP(CONCATENATE($B7,"_",$C7,"_",$L$2,"_",$D7,"_",$E7),#REF!,2,)</f>
        <v>#REF!</v>
      </c>
      <c r="N7" s="172" t="str">
        <f t="shared" si="1"/>
        <v>!!</v>
      </c>
      <c r="O7" s="172" t="str">
        <f t="shared" si="6"/>
        <v>!!</v>
      </c>
      <c r="P7" s="172" t="str">
        <f t="shared" si="2"/>
        <v>!!</v>
      </c>
      <c r="Q7" s="172" t="str">
        <f t="shared" si="3"/>
        <v>!!</v>
      </c>
      <c r="R7" s="172" t="str">
        <f t="shared" si="4"/>
        <v>!!</v>
      </c>
      <c r="S7" s="172" t="str">
        <f t="shared" si="5"/>
        <v>!!</v>
      </c>
    </row>
    <row r="8" spans="1:25">
      <c r="B8" s="169" t="str">
        <f>Cover!$G$16</f>
        <v>CZ</v>
      </c>
      <c r="C8" s="169" t="s">
        <v>270</v>
      </c>
      <c r="D8" s="169" t="s">
        <v>268</v>
      </c>
      <c r="E8" s="170" t="s">
        <v>82</v>
      </c>
      <c r="F8" s="169" t="e">
        <f>IF(ISNUMBER(U8),U8,VLOOKUP(CONCATENATE($B8,"_",$C8,"_",$F$2,"_",$D8,"_",$E8),#REF!,2,))</f>
        <v>#REF!</v>
      </c>
      <c r="G8" s="169" t="e">
        <f>IF(ISNUMBER(V8),V8,VLOOKUP(CONCATENATE($B8,"_",$C8,"_",$G$2,"_",$D8,"_",$E8),#REF!,2,))</f>
        <v>#REF!</v>
      </c>
      <c r="H8" s="169" t="e">
        <f>IF(ISNUMBER(W8),W8,VLOOKUP(CONCATENATE($B8,"_",$C8,"_",$H$2,"_",$D8,"_",$E8),#REF!,2,))</f>
        <v>#REF!</v>
      </c>
      <c r="I8" s="169" t="e">
        <f>IF(ISNUMBER(X8),X8,VLOOKUP(CONCATENATE($B8,"_",$C8,"_",$I$2,"_",$D8,"_",$E8),#REF!,2,))</f>
        <v>#REF!</v>
      </c>
      <c r="J8" s="169" t="e">
        <f>VLOOKUP(CONCATENATE($B8,"_",$C8,"_",$J$2,"_",$D8,"_",$E8),#REF!,2,)</f>
        <v>#REF!</v>
      </c>
      <c r="K8" s="175" t="e">
        <f>VLOOKUP(CONCATENATE($B8,"_",$C8,"_",$K$2,"_",$D8,"_",$E8),#REF!,2,)</f>
        <v>#REF!</v>
      </c>
      <c r="L8" s="175" t="e">
        <f>VLOOKUP(CONCATENATE($B8,"_",$C8,"_",$L$2,"_",$D8,"_",$E8),#REF!,2,)</f>
        <v>#REF!</v>
      </c>
      <c r="N8" s="172" t="str">
        <f t="shared" si="1"/>
        <v>!!</v>
      </c>
      <c r="O8" s="172" t="str">
        <f t="shared" si="6"/>
        <v>!!</v>
      </c>
      <c r="P8" s="172" t="str">
        <f t="shared" si="2"/>
        <v>!!</v>
      </c>
      <c r="Q8" s="172" t="str">
        <f t="shared" si="3"/>
        <v>!!</v>
      </c>
      <c r="R8" s="172" t="str">
        <f t="shared" si="4"/>
        <v>!!</v>
      </c>
      <c r="S8" s="172" t="str">
        <f t="shared" si="5"/>
        <v>!!</v>
      </c>
    </row>
    <row r="9" spans="1:25">
      <c r="B9" s="169" t="str">
        <f>Cover!$G$16</f>
        <v>CZ</v>
      </c>
      <c r="C9" s="169" t="s">
        <v>270</v>
      </c>
      <c r="D9" s="169" t="s">
        <v>268</v>
      </c>
      <c r="E9" s="170" t="s">
        <v>83</v>
      </c>
      <c r="F9" s="169" t="e">
        <f>IF(ISNUMBER(U9),U9,VLOOKUP(CONCATENATE($B9,"_",$C9,"_",$F$2,"_",$D9,"_",$E9),#REF!,2,))</f>
        <v>#REF!</v>
      </c>
      <c r="G9" s="169" t="e">
        <f>IF(ISNUMBER(V9),V9,VLOOKUP(CONCATENATE($B9,"_",$C9,"_",$G$2,"_",$D9,"_",$E9),#REF!,2,))</f>
        <v>#REF!</v>
      </c>
      <c r="H9" s="169" t="e">
        <f>IF(ISNUMBER(W9),W9,VLOOKUP(CONCATENATE($B9,"_",$C9,"_",$H$2,"_",$D9,"_",$E9),#REF!,2,))</f>
        <v>#REF!</v>
      </c>
      <c r="I9" s="169" t="e">
        <f>IF(ISNUMBER(X9),X9,VLOOKUP(CONCATENATE($B9,"_",$C9,"_",$I$2,"_",$D9,"_",$E9),#REF!,2,))</f>
        <v>#REF!</v>
      </c>
      <c r="J9" s="169" t="e">
        <f>VLOOKUP(CONCATENATE($B9,"_",$C9,"_",$J$2,"_",$D9,"_",$E9),#REF!,2,)</f>
        <v>#REF!</v>
      </c>
      <c r="K9" s="175" t="e">
        <f>VLOOKUP(CONCATENATE($B9,"_",$C9,"_",$K$2,"_",$D9,"_",$E9),#REF!,2,)</f>
        <v>#REF!</v>
      </c>
      <c r="L9" s="175" t="e">
        <f>VLOOKUP(CONCATENATE($B9,"_",$C9,"_",$L$2,"_",$D9,"_",$E9),#REF!,2,)</f>
        <v>#REF!</v>
      </c>
      <c r="N9" s="172" t="str">
        <f t="shared" si="1"/>
        <v>!!</v>
      </c>
      <c r="O9" s="172" t="str">
        <f t="shared" si="6"/>
        <v>!!</v>
      </c>
      <c r="P9" s="172" t="str">
        <f t="shared" si="2"/>
        <v>!!</v>
      </c>
      <c r="Q9" s="172" t="str">
        <f t="shared" si="3"/>
        <v>!!</v>
      </c>
      <c r="R9" s="172" t="str">
        <f t="shared" si="4"/>
        <v>!!</v>
      </c>
      <c r="S9" s="172" t="str">
        <f t="shared" si="5"/>
        <v>!!</v>
      </c>
    </row>
    <row r="10" spans="1:25">
      <c r="B10" s="169" t="str">
        <f>Cover!$G$16</f>
        <v>CZ</v>
      </c>
      <c r="C10" s="169" t="s">
        <v>270</v>
      </c>
      <c r="D10" s="169" t="s">
        <v>268</v>
      </c>
      <c r="E10" s="170" t="s">
        <v>84</v>
      </c>
      <c r="F10" s="169" t="e">
        <f>IF(ISNUMBER(U10),U10,VLOOKUP(CONCATENATE($B10,"_",$C10,"_",$F$2,"_",$D10,"_",$E10),#REF!,2,))</f>
        <v>#REF!</v>
      </c>
      <c r="G10" s="169" t="e">
        <f>IF(ISNUMBER(V10),V10,VLOOKUP(CONCATENATE($B10,"_",$C10,"_",$G$2,"_",$D10,"_",$E10),#REF!,2,))</f>
        <v>#REF!</v>
      </c>
      <c r="H10" s="169" t="e">
        <f>IF(ISNUMBER(W10),W10,VLOOKUP(CONCATENATE($B10,"_",$C10,"_",$H$2,"_",$D10,"_",$E10),#REF!,2,))</f>
        <v>#REF!</v>
      </c>
      <c r="I10" s="169" t="e">
        <f>IF(ISNUMBER(X10),X10,VLOOKUP(CONCATENATE($B10,"_",$C10,"_",$I$2,"_",$D10,"_",$E10),#REF!,2,))</f>
        <v>#REF!</v>
      </c>
      <c r="J10" s="169" t="e">
        <f>VLOOKUP(CONCATENATE($B10,"_",$C10,"_",$J$2,"_",$D10,"_",$E10),#REF!,2,)</f>
        <v>#REF!</v>
      </c>
      <c r="K10" s="175" t="e">
        <f>VLOOKUP(CONCATENATE($B10,"_",$C10,"_",$K$2,"_",$D10,"_",$E10),#REF!,2,)</f>
        <v>#REF!</v>
      </c>
      <c r="L10" s="175" t="e">
        <f>VLOOKUP(CONCATENATE($B10,"_",$C10,"_",$L$2,"_",$D10,"_",$E10),#REF!,2,)</f>
        <v>#REF!</v>
      </c>
      <c r="N10" s="172" t="str">
        <f t="shared" si="1"/>
        <v>!!</v>
      </c>
      <c r="O10" s="172" t="str">
        <f t="shared" si="6"/>
        <v>!!</v>
      </c>
      <c r="P10" s="172" t="str">
        <f t="shared" si="2"/>
        <v>!!</v>
      </c>
      <c r="Q10" s="172" t="str">
        <f t="shared" si="3"/>
        <v>!!</v>
      </c>
      <c r="R10" s="172" t="str">
        <f t="shared" si="4"/>
        <v>!!</v>
      </c>
      <c r="S10" s="172" t="str">
        <f t="shared" si="5"/>
        <v>!!</v>
      </c>
    </row>
    <row r="11" spans="1:25">
      <c r="B11" s="169" t="str">
        <f>Cover!$G$16</f>
        <v>CZ</v>
      </c>
      <c r="C11" s="169" t="s">
        <v>270</v>
      </c>
      <c r="D11" s="169" t="s">
        <v>268</v>
      </c>
      <c r="E11" s="170" t="s">
        <v>85</v>
      </c>
      <c r="F11" s="169" t="e">
        <f>IF(ISNUMBER(U11),U11,VLOOKUP(CONCATENATE($B11,"_",$C11,"_",$F$2,"_",$D11,"_",$E11),#REF!,2,))</f>
        <v>#REF!</v>
      </c>
      <c r="G11" s="169" t="e">
        <f>IF(ISNUMBER(V11),V11,VLOOKUP(CONCATENATE($B11,"_",$C11,"_",$G$2,"_",$D11,"_",$E11),#REF!,2,))</f>
        <v>#REF!</v>
      </c>
      <c r="H11" s="169" t="e">
        <f>IF(ISNUMBER(W11),W11,VLOOKUP(CONCATENATE($B11,"_",$C11,"_",$H$2,"_",$D11,"_",$E11),#REF!,2,))</f>
        <v>#REF!</v>
      </c>
      <c r="I11" s="169" t="e">
        <f>IF(ISNUMBER(X11),X11,VLOOKUP(CONCATENATE($B11,"_",$C11,"_",$I$2,"_",$D11,"_",$E11),#REF!,2,))</f>
        <v>#REF!</v>
      </c>
      <c r="J11" s="169" t="e">
        <f>VLOOKUP(CONCATENATE($B11,"_",$C11,"_",$J$2,"_",$D11,"_",$E11),#REF!,2,)</f>
        <v>#REF!</v>
      </c>
      <c r="K11" s="175" t="e">
        <f>VLOOKUP(CONCATENATE($B11,"_",$C11,"_",$K$2,"_",$D11,"_",$E11),#REF!,2,)</f>
        <v>#REF!</v>
      </c>
      <c r="L11" s="175" t="e">
        <f>VLOOKUP(CONCATENATE($B11,"_",$C11,"_",$L$2,"_",$D11,"_",$E11),#REF!,2,)</f>
        <v>#REF!</v>
      </c>
      <c r="N11" s="172" t="str">
        <f t="shared" si="1"/>
        <v>!!</v>
      </c>
      <c r="O11" s="172" t="str">
        <f t="shared" si="6"/>
        <v>!!</v>
      </c>
      <c r="P11" s="172" t="str">
        <f t="shared" si="2"/>
        <v>!!</v>
      </c>
      <c r="Q11" s="172" t="str">
        <f t="shared" si="3"/>
        <v>!!</v>
      </c>
      <c r="R11" s="172" t="str">
        <f t="shared" si="4"/>
        <v>!!</v>
      </c>
      <c r="S11" s="172" t="str">
        <f t="shared" si="5"/>
        <v>!!</v>
      </c>
    </row>
    <row r="12" spans="1:25">
      <c r="B12" s="169" t="str">
        <f>Cover!$G$16</f>
        <v>CZ</v>
      </c>
      <c r="C12" s="169" t="s">
        <v>270</v>
      </c>
      <c r="D12" s="169" t="s">
        <v>268</v>
      </c>
      <c r="E12" s="170" t="s">
        <v>87</v>
      </c>
      <c r="F12" s="169" t="e">
        <f>IF(ISNUMBER(U12),U12,VLOOKUP(CONCATENATE($B12,"_",$C12,"_",$F$2,"_",$D12,"_",$E12),#REF!,2,))</f>
        <v>#REF!</v>
      </c>
      <c r="G12" s="169" t="e">
        <f>IF(ISNUMBER(V12),V12,VLOOKUP(CONCATENATE($B12,"_",$C12,"_",$G$2,"_",$D12,"_",$E12),#REF!,2,))</f>
        <v>#REF!</v>
      </c>
      <c r="H12" s="169" t="e">
        <f>IF(ISNUMBER(W12),W12,VLOOKUP(CONCATENATE($B12,"_",$C12,"_",$H$2,"_",$D12,"_",$E12),#REF!,2,))</f>
        <v>#REF!</v>
      </c>
      <c r="I12" s="169" t="e">
        <f>IF(ISNUMBER(X12),X12,VLOOKUP(CONCATENATE($B12,"_",$C12,"_",$I$2,"_",$D12,"_",$E12),#REF!,2,))</f>
        <v>#REF!</v>
      </c>
      <c r="J12" s="169" t="e">
        <f>VLOOKUP(CONCATENATE($B12,"_",$C12,"_",$J$2,"_",$D12,"_",$E12),#REF!,2,)</f>
        <v>#REF!</v>
      </c>
      <c r="K12" s="175" t="e">
        <f>VLOOKUP(CONCATENATE($B12,"_",$C12,"_",$K$2,"_",$D12,"_",$E12),#REF!,2,)</f>
        <v>#REF!</v>
      </c>
      <c r="L12" s="175" t="e">
        <f>VLOOKUP(CONCATENATE($B12,"_",$C12,"_",$L$2,"_",$D12,"_",$E12),#REF!,2,)</f>
        <v>#REF!</v>
      </c>
      <c r="N12" s="172" t="str">
        <f t="shared" si="1"/>
        <v>!!</v>
      </c>
      <c r="O12" s="172" t="str">
        <f t="shared" si="6"/>
        <v>!!</v>
      </c>
      <c r="P12" s="172" t="str">
        <f t="shared" si="2"/>
        <v>!!</v>
      </c>
      <c r="Q12" s="172" t="str">
        <f t="shared" si="3"/>
        <v>!!</v>
      </c>
      <c r="R12" s="172" t="str">
        <f t="shared" si="4"/>
        <v>!!</v>
      </c>
      <c r="S12" s="172" t="str">
        <f t="shared" si="5"/>
        <v>!!</v>
      </c>
    </row>
    <row r="13" spans="1:25">
      <c r="B13" s="169" t="str">
        <f>Cover!$G$16</f>
        <v>CZ</v>
      </c>
      <c r="C13" s="169" t="s">
        <v>270</v>
      </c>
      <c r="D13" s="169" t="s">
        <v>268</v>
      </c>
      <c r="E13" s="170" t="s">
        <v>88</v>
      </c>
      <c r="F13" s="169" t="e">
        <f>IF(ISNUMBER(U13),U13,VLOOKUP(CONCATENATE($B13,"_",$C13,"_",$F$2,"_",$D13,"_",$E13),#REF!,2,))</f>
        <v>#REF!</v>
      </c>
      <c r="G13" s="169" t="e">
        <f>IF(ISNUMBER(V13),V13,VLOOKUP(CONCATENATE($B13,"_",$C13,"_",$G$2,"_",$D13,"_",$E13),#REF!,2,))</f>
        <v>#REF!</v>
      </c>
      <c r="H13" s="169" t="e">
        <f>IF(ISNUMBER(W13),W13,VLOOKUP(CONCATENATE($B13,"_",$C13,"_",$H$2,"_",$D13,"_",$E13),#REF!,2,))</f>
        <v>#REF!</v>
      </c>
      <c r="I13" s="169" t="e">
        <f>IF(ISNUMBER(X13),X13,VLOOKUP(CONCATENATE($B13,"_",$C13,"_",$I$2,"_",$D13,"_",$E13),#REF!,2,))</f>
        <v>#REF!</v>
      </c>
      <c r="J13" s="169" t="e">
        <f>VLOOKUP(CONCATENATE($B13,"_",$C13,"_",$J$2,"_",$D13,"_",$E13),#REF!,2,)</f>
        <v>#REF!</v>
      </c>
      <c r="K13" s="175" t="e">
        <f>VLOOKUP(CONCATENATE($B13,"_",$C13,"_",$K$2,"_",$D13,"_",$E13),#REF!,2,)</f>
        <v>#REF!</v>
      </c>
      <c r="L13" s="175" t="e">
        <f>VLOOKUP(CONCATENATE($B13,"_",$C13,"_",$L$2,"_",$D13,"_",$E13),#REF!,2,)</f>
        <v>#REF!</v>
      </c>
      <c r="N13" s="172" t="str">
        <f t="shared" si="1"/>
        <v>!!</v>
      </c>
      <c r="O13" s="172" t="str">
        <f t="shared" si="6"/>
        <v>!!</v>
      </c>
      <c r="P13" s="172" t="str">
        <f t="shared" si="2"/>
        <v>!!</v>
      </c>
      <c r="Q13" s="172" t="str">
        <f t="shared" si="3"/>
        <v>!!</v>
      </c>
      <c r="R13" s="172" t="str">
        <f t="shared" si="4"/>
        <v>!!</v>
      </c>
      <c r="S13" s="172" t="str">
        <f t="shared" si="5"/>
        <v>!!</v>
      </c>
    </row>
    <row r="14" spans="1:25">
      <c r="B14" s="169" t="str">
        <f>Cover!$G$16</f>
        <v>CZ</v>
      </c>
      <c r="C14" s="169" t="s">
        <v>270</v>
      </c>
      <c r="D14" s="169" t="s">
        <v>268</v>
      </c>
      <c r="E14" s="170" t="s">
        <v>89</v>
      </c>
      <c r="F14" s="169" t="e">
        <f>IF(ISNUMBER(U14),U14,VLOOKUP(CONCATENATE($B14,"_",$C14,"_",$F$2,"_",$D14,"_",$E14),#REF!,2,))</f>
        <v>#REF!</v>
      </c>
      <c r="G14" s="169" t="e">
        <f>IF(ISNUMBER(V14),V14,VLOOKUP(CONCATENATE($B14,"_",$C14,"_",$G$2,"_",$D14,"_",$E14),#REF!,2,))</f>
        <v>#REF!</v>
      </c>
      <c r="H14" s="169" t="e">
        <f>IF(ISNUMBER(W14),W14,VLOOKUP(CONCATENATE($B14,"_",$C14,"_",$H$2,"_",$D14,"_",$E14),#REF!,2,))</f>
        <v>#REF!</v>
      </c>
      <c r="I14" s="169" t="e">
        <f>IF(ISNUMBER(X14),X14,VLOOKUP(CONCATENATE($B14,"_",$C14,"_",$I$2,"_",$D14,"_",$E14),#REF!,2,))</f>
        <v>#REF!</v>
      </c>
      <c r="J14" s="169" t="e">
        <f>VLOOKUP(CONCATENATE($B14,"_",$C14,"_",$J$2,"_",$D14,"_",$E14),#REF!,2,)</f>
        <v>#REF!</v>
      </c>
      <c r="K14" s="175" t="e">
        <f>VLOOKUP(CONCATENATE($B14,"_",$C14,"_",$K$2,"_",$D14,"_",$E14),#REF!,2,)</f>
        <v>#REF!</v>
      </c>
      <c r="L14" s="175" t="e">
        <f>VLOOKUP(CONCATENATE($B14,"_",$C14,"_",$L$2,"_",$D14,"_",$E14),#REF!,2,)</f>
        <v>#REF!</v>
      </c>
      <c r="N14" s="172" t="str">
        <f t="shared" si="1"/>
        <v>!!</v>
      </c>
      <c r="O14" s="172" t="str">
        <f t="shared" si="6"/>
        <v>!!</v>
      </c>
      <c r="P14" s="172" t="str">
        <f t="shared" si="2"/>
        <v>!!</v>
      </c>
      <c r="Q14" s="172" t="str">
        <f t="shared" si="3"/>
        <v>!!</v>
      </c>
      <c r="R14" s="172" t="str">
        <f t="shared" si="4"/>
        <v>!!</v>
      </c>
      <c r="S14" s="172" t="str">
        <f t="shared" si="5"/>
        <v>!!</v>
      </c>
    </row>
    <row r="15" spans="1:25">
      <c r="B15" s="169" t="str">
        <f>Cover!$G$16</f>
        <v>CZ</v>
      </c>
      <c r="C15" s="169" t="s">
        <v>270</v>
      </c>
      <c r="D15" s="169" t="s">
        <v>268</v>
      </c>
      <c r="E15" s="170" t="s">
        <v>90</v>
      </c>
      <c r="F15" s="169" t="e">
        <f>IF(ISNUMBER(U15),U15,VLOOKUP(CONCATENATE($B15,"_",$C15,"_",$F$2,"_",$D15,"_",$E15),#REF!,2,))</f>
        <v>#REF!</v>
      </c>
      <c r="G15" s="169" t="e">
        <f>IF(ISNUMBER(V15),V15,VLOOKUP(CONCATENATE($B15,"_",$C15,"_",$G$2,"_",$D15,"_",$E15),#REF!,2,))</f>
        <v>#REF!</v>
      </c>
      <c r="H15" s="169" t="e">
        <f>IF(ISNUMBER(W15),W15,VLOOKUP(CONCATENATE($B15,"_",$C15,"_",$H$2,"_",$D15,"_",$E15),#REF!,2,))</f>
        <v>#REF!</v>
      </c>
      <c r="I15" s="169" t="e">
        <f>IF(ISNUMBER(X15),X15,VLOOKUP(CONCATENATE($B15,"_",$C15,"_",$I$2,"_",$D15,"_",$E15),#REF!,2,))</f>
        <v>#REF!</v>
      </c>
      <c r="J15" s="169" t="e">
        <f>VLOOKUP(CONCATENATE($B15,"_",$C15,"_",$J$2,"_",$D15,"_",$E15),#REF!,2,)</f>
        <v>#REF!</v>
      </c>
      <c r="K15" s="175" t="e">
        <f>VLOOKUP(CONCATENATE($B15,"_",$C15,"_",$K$2,"_",$D15,"_",$E15),#REF!,2,)</f>
        <v>#REF!</v>
      </c>
      <c r="L15" s="175" t="e">
        <f>VLOOKUP(CONCATENATE($B15,"_",$C15,"_",$L$2,"_",$D15,"_",$E15),#REF!,2,)</f>
        <v>#REF!</v>
      </c>
      <c r="N15" s="172" t="str">
        <f t="shared" si="1"/>
        <v>!!</v>
      </c>
      <c r="O15" s="172" t="str">
        <f t="shared" si="6"/>
        <v>!!</v>
      </c>
      <c r="P15" s="172" t="str">
        <f t="shared" si="2"/>
        <v>!!</v>
      </c>
      <c r="Q15" s="172" t="str">
        <f t="shared" si="3"/>
        <v>!!</v>
      </c>
      <c r="R15" s="172" t="str">
        <f t="shared" si="4"/>
        <v>!!</v>
      </c>
      <c r="S15" s="172" t="str">
        <f t="shared" si="5"/>
        <v>!!</v>
      </c>
    </row>
    <row r="16" spans="1:25">
      <c r="B16" s="169" t="str">
        <f>Cover!$G$16</f>
        <v>CZ</v>
      </c>
      <c r="C16" s="169" t="s">
        <v>270</v>
      </c>
      <c r="D16" s="169" t="s">
        <v>268</v>
      </c>
      <c r="E16" s="170" t="s">
        <v>91</v>
      </c>
      <c r="F16" s="169" t="e">
        <f>IF(ISNUMBER(U16),U16,VLOOKUP(CONCATENATE($B16,"_",$C16,"_",$F$2,"_",$D16,"_",$E16),#REF!,2,))</f>
        <v>#REF!</v>
      </c>
      <c r="G16" s="169" t="e">
        <f>IF(ISNUMBER(V16),V16,VLOOKUP(CONCATENATE($B16,"_",$C16,"_",$G$2,"_",$D16,"_",$E16),#REF!,2,))</f>
        <v>#REF!</v>
      </c>
      <c r="H16" s="169" t="e">
        <f>IF(ISNUMBER(W16),W16,VLOOKUP(CONCATENATE($B16,"_",$C16,"_",$H$2,"_",$D16,"_",$E16),#REF!,2,))</f>
        <v>#REF!</v>
      </c>
      <c r="I16" s="169" t="e">
        <f>IF(ISNUMBER(X16),X16,VLOOKUP(CONCATENATE($B16,"_",$C16,"_",$I$2,"_",$D16,"_",$E16),#REF!,2,))</f>
        <v>#REF!</v>
      </c>
      <c r="J16" s="169" t="e">
        <f>VLOOKUP(CONCATENATE($B16,"_",$C16,"_",$J$2,"_",$D16,"_",$E16),#REF!,2,)</f>
        <v>#REF!</v>
      </c>
      <c r="K16" s="175" t="e">
        <f>VLOOKUP(CONCATENATE($B16,"_",$C16,"_",$K$2,"_",$D16,"_",$E16),#REF!,2,)</f>
        <v>#REF!</v>
      </c>
      <c r="L16" s="175" t="e">
        <f>VLOOKUP(CONCATENATE($B16,"_",$C16,"_",$L$2,"_",$D16,"_",$E16),#REF!,2,)</f>
        <v>#REF!</v>
      </c>
      <c r="N16" s="172" t="str">
        <f t="shared" si="1"/>
        <v>!!</v>
      </c>
      <c r="O16" s="172" t="str">
        <f t="shared" si="6"/>
        <v>!!</v>
      </c>
      <c r="P16" s="172" t="str">
        <f t="shared" si="2"/>
        <v>!!</v>
      </c>
      <c r="Q16" s="172" t="str">
        <f t="shared" si="3"/>
        <v>!!</v>
      </c>
      <c r="R16" s="172" t="str">
        <f t="shared" si="4"/>
        <v>!!</v>
      </c>
      <c r="S16" s="172" t="str">
        <f t="shared" si="5"/>
        <v>!!</v>
      </c>
    </row>
    <row r="17" spans="2:19">
      <c r="B17" s="169" t="str">
        <f>Cover!$G$16</f>
        <v>CZ</v>
      </c>
      <c r="C17" s="169" t="s">
        <v>270</v>
      </c>
      <c r="D17" s="169" t="s">
        <v>268</v>
      </c>
      <c r="E17" s="170" t="s">
        <v>92</v>
      </c>
      <c r="F17" s="169" t="e">
        <f>IF(ISNUMBER(U17),U17,VLOOKUP(CONCATENATE($B17,"_",$C17,"_",$F$2,"_",$D17,"_",$E17),#REF!,2,))</f>
        <v>#REF!</v>
      </c>
      <c r="G17" s="169" t="e">
        <f>IF(ISNUMBER(V17),V17,VLOOKUP(CONCATENATE($B17,"_",$C17,"_",$G$2,"_",$D17,"_",$E17),#REF!,2,))</f>
        <v>#REF!</v>
      </c>
      <c r="H17" s="169" t="e">
        <f>IF(ISNUMBER(W17),W17,VLOOKUP(CONCATENATE($B17,"_",$C17,"_",$H$2,"_",$D17,"_",$E17),#REF!,2,))</f>
        <v>#REF!</v>
      </c>
      <c r="I17" s="169" t="e">
        <f>IF(ISNUMBER(X17),X17,VLOOKUP(CONCATENATE($B17,"_",$C17,"_",$I$2,"_",$D17,"_",$E17),#REF!,2,))</f>
        <v>#REF!</v>
      </c>
      <c r="J17" s="169" t="e">
        <f>VLOOKUP(CONCATENATE($B17,"_",$C17,"_",$J$2,"_",$D17,"_",$E17),#REF!,2,)</f>
        <v>#REF!</v>
      </c>
      <c r="K17" s="175" t="e">
        <f>VLOOKUP(CONCATENATE($B17,"_",$C17,"_",$K$2,"_",$D17,"_",$E17),#REF!,2,)</f>
        <v>#REF!</v>
      </c>
      <c r="L17" s="175" t="e">
        <f>VLOOKUP(CONCATENATE($B17,"_",$C17,"_",$L$2,"_",$D17,"_",$E17),#REF!,2,)</f>
        <v>#REF!</v>
      </c>
      <c r="N17" s="172" t="str">
        <f t="shared" si="1"/>
        <v>!!</v>
      </c>
      <c r="O17" s="172" t="str">
        <f t="shared" si="6"/>
        <v>!!</v>
      </c>
      <c r="P17" s="172" t="str">
        <f t="shared" si="2"/>
        <v>!!</v>
      </c>
      <c r="Q17" s="172" t="str">
        <f t="shared" si="3"/>
        <v>!!</v>
      </c>
      <c r="R17" s="172" t="str">
        <f t="shared" si="4"/>
        <v>!!</v>
      </c>
      <c r="S17" s="172" t="str">
        <f t="shared" si="5"/>
        <v>!!</v>
      </c>
    </row>
    <row r="18" spans="2:19">
      <c r="B18" s="169" t="str">
        <f>Cover!$G$16</f>
        <v>CZ</v>
      </c>
      <c r="C18" s="169" t="s">
        <v>270</v>
      </c>
      <c r="D18" s="169" t="s">
        <v>268</v>
      </c>
      <c r="E18" s="170" t="s">
        <v>93</v>
      </c>
      <c r="F18" s="169" t="e">
        <f>IF(ISNUMBER(U18),U18,VLOOKUP(CONCATENATE($B18,"_",$C18,"_",$F$2,"_",$D18,"_",$E18),#REF!,2,))</f>
        <v>#REF!</v>
      </c>
      <c r="G18" s="169" t="e">
        <f>IF(ISNUMBER(V18),V18,VLOOKUP(CONCATENATE($B18,"_",$C18,"_",$G$2,"_",$D18,"_",$E18),#REF!,2,))</f>
        <v>#REF!</v>
      </c>
      <c r="H18" s="169" t="e">
        <f>IF(ISNUMBER(W18),W18,VLOOKUP(CONCATENATE($B18,"_",$C18,"_",$H$2,"_",$D18,"_",$E18),#REF!,2,))</f>
        <v>#REF!</v>
      </c>
      <c r="I18" s="169" t="e">
        <f>IF(ISNUMBER(X18),X18,VLOOKUP(CONCATENATE($B18,"_",$C18,"_",$I$2,"_",$D18,"_",$E18),#REF!,2,))</f>
        <v>#REF!</v>
      </c>
      <c r="J18" s="169" t="e">
        <f>VLOOKUP(CONCATENATE($B18,"_",$C18,"_",$J$2,"_",$D18,"_",$E18),#REF!,2,)</f>
        <v>#REF!</v>
      </c>
      <c r="K18" s="175" t="e">
        <f>VLOOKUP(CONCATENATE($B18,"_",$C18,"_",$K$2,"_",$D18,"_",$E18),#REF!,2,)</f>
        <v>#REF!</v>
      </c>
      <c r="L18" s="175" t="e">
        <f>VLOOKUP(CONCATENATE($B18,"_",$C18,"_",$L$2,"_",$D18,"_",$E18),#REF!,2,)</f>
        <v>#REF!</v>
      </c>
      <c r="N18" s="172" t="str">
        <f t="shared" si="1"/>
        <v>!!</v>
      </c>
      <c r="O18" s="172" t="str">
        <f t="shared" si="6"/>
        <v>!!</v>
      </c>
      <c r="P18" s="172" t="str">
        <f t="shared" si="2"/>
        <v>!!</v>
      </c>
      <c r="Q18" s="172" t="str">
        <f t="shared" si="3"/>
        <v>!!</v>
      </c>
      <c r="R18" s="172" t="str">
        <f t="shared" si="4"/>
        <v>!!</v>
      </c>
      <c r="S18" s="172" t="str">
        <f t="shared" si="5"/>
        <v>!!</v>
      </c>
    </row>
    <row r="19" spans="2:19">
      <c r="B19" s="169" t="str">
        <f>Cover!$G$16</f>
        <v>CZ</v>
      </c>
      <c r="C19" s="169" t="s">
        <v>270</v>
      </c>
      <c r="D19" s="169" t="s">
        <v>268</v>
      </c>
      <c r="E19" s="170" t="s">
        <v>94</v>
      </c>
      <c r="F19" s="169" t="e">
        <f>IF(ISNUMBER(U19),U19,VLOOKUP(CONCATENATE($B19,"_",$C19,"_",$F$2,"_",$D19,"_",$E19),#REF!,2,))</f>
        <v>#REF!</v>
      </c>
      <c r="G19" s="169" t="e">
        <f>IF(ISNUMBER(V19),V19,VLOOKUP(CONCATENATE($B19,"_",$C19,"_",$G$2,"_",$D19,"_",$E19),#REF!,2,))</f>
        <v>#REF!</v>
      </c>
      <c r="H19" s="169" t="e">
        <f>IF(ISNUMBER(W19),W19,VLOOKUP(CONCATENATE($B19,"_",$C19,"_",$H$2,"_",$D19,"_",$E19),#REF!,2,))</f>
        <v>#REF!</v>
      </c>
      <c r="I19" s="169" t="e">
        <f>IF(ISNUMBER(X19),X19,VLOOKUP(CONCATENATE($B19,"_",$C19,"_",$I$2,"_",$D19,"_",$E19),#REF!,2,))</f>
        <v>#REF!</v>
      </c>
      <c r="J19" s="169" t="e">
        <f>VLOOKUP(CONCATENATE($B19,"_",$C19,"_",$J$2,"_",$D19,"_",$E19),#REF!,2,)</f>
        <v>#REF!</v>
      </c>
      <c r="K19" s="175" t="e">
        <f>VLOOKUP(CONCATENATE($B19,"_",$C19,"_",$K$2,"_",$D19,"_",$E19),#REF!,2,)</f>
        <v>#REF!</v>
      </c>
      <c r="L19" s="175" t="e">
        <f>VLOOKUP(CONCATENATE($B19,"_",$C19,"_",$L$2,"_",$D19,"_",$E19),#REF!,2,)</f>
        <v>#REF!</v>
      </c>
      <c r="N19" s="172" t="str">
        <f t="shared" si="1"/>
        <v>!!</v>
      </c>
      <c r="O19" s="172" t="str">
        <f t="shared" si="6"/>
        <v>!!</v>
      </c>
      <c r="P19" s="172" t="str">
        <f t="shared" si="2"/>
        <v>!!</v>
      </c>
      <c r="Q19" s="172" t="str">
        <f t="shared" si="3"/>
        <v>!!</v>
      </c>
      <c r="R19" s="172" t="str">
        <f t="shared" si="4"/>
        <v>!!</v>
      </c>
      <c r="S19" s="172" t="str">
        <f t="shared" si="5"/>
        <v>!!</v>
      </c>
    </row>
    <row r="20" spans="2:19">
      <c r="B20" s="169" t="str">
        <f>Cover!$G$16</f>
        <v>CZ</v>
      </c>
      <c r="C20" s="169" t="s">
        <v>270</v>
      </c>
      <c r="D20" s="169" t="s">
        <v>268</v>
      </c>
      <c r="E20" s="170" t="s">
        <v>95</v>
      </c>
      <c r="F20" s="169" t="e">
        <f>IF(ISNUMBER(U20),U20,VLOOKUP(CONCATENATE($B20,"_",$C20,"_",$F$2,"_",$D20,"_",$E20),#REF!,2,))</f>
        <v>#REF!</v>
      </c>
      <c r="G20" s="169" t="e">
        <f>IF(ISNUMBER(V20),V20,VLOOKUP(CONCATENATE($B20,"_",$C20,"_",$G$2,"_",$D20,"_",$E20),#REF!,2,))</f>
        <v>#REF!</v>
      </c>
      <c r="H20" s="169" t="e">
        <f>IF(ISNUMBER(W20),W20,VLOOKUP(CONCATENATE($B20,"_",$C20,"_",$H$2,"_",$D20,"_",$E20),#REF!,2,))</f>
        <v>#REF!</v>
      </c>
      <c r="I20" s="169" t="e">
        <f>IF(ISNUMBER(X20),X20,VLOOKUP(CONCATENATE($B20,"_",$C20,"_",$I$2,"_",$D20,"_",$E20),#REF!,2,))</f>
        <v>#REF!</v>
      </c>
      <c r="J20" s="169" t="e">
        <f>VLOOKUP(CONCATENATE($B20,"_",$C20,"_",$J$2,"_",$D20,"_",$E20),#REF!,2,)</f>
        <v>#REF!</v>
      </c>
      <c r="K20" s="175" t="e">
        <f>VLOOKUP(CONCATENATE($B20,"_",$C20,"_",$K$2,"_",$D20,"_",$E20),#REF!,2,)</f>
        <v>#REF!</v>
      </c>
      <c r="L20" s="175" t="e">
        <f>VLOOKUP(CONCATENATE($B20,"_",$C20,"_",$L$2,"_",$D20,"_",$E20),#REF!,2,)</f>
        <v>#REF!</v>
      </c>
      <c r="N20" s="172" t="str">
        <f t="shared" si="1"/>
        <v>!!</v>
      </c>
      <c r="O20" s="172" t="str">
        <f t="shared" si="6"/>
        <v>!!</v>
      </c>
      <c r="P20" s="172" t="str">
        <f t="shared" si="2"/>
        <v>!!</v>
      </c>
      <c r="Q20" s="172" t="str">
        <f t="shared" si="3"/>
        <v>!!</v>
      </c>
      <c r="R20" s="172" t="str">
        <f t="shared" si="4"/>
        <v>!!</v>
      </c>
      <c r="S20" s="172" t="str">
        <f t="shared" si="5"/>
        <v>!!</v>
      </c>
    </row>
    <row r="21" spans="2:19">
      <c r="B21" s="169" t="str">
        <f>Cover!$G$16</f>
        <v>CZ</v>
      </c>
      <c r="C21" s="169" t="s">
        <v>270</v>
      </c>
      <c r="D21" s="169" t="s">
        <v>337</v>
      </c>
      <c r="E21" s="170">
        <v>2</v>
      </c>
      <c r="F21" s="169" t="e">
        <f>IF(ISNUMBER(U21),U21,VLOOKUP(CONCATENATE($B21,"_",$C21,"_",$F$2,"_",$D21,"_",$E21),#REF!,2,))</f>
        <v>#REF!</v>
      </c>
      <c r="G21" s="169" t="e">
        <f>IF(ISNUMBER(V21),V21,VLOOKUP(CONCATENATE($B21,"_",$C21,"_",$G$2,"_",$D21,"_",$E21),#REF!,2,))</f>
        <v>#REF!</v>
      </c>
      <c r="H21" s="169" t="e">
        <f>IF(ISNUMBER(W21),W21,VLOOKUP(CONCATENATE($B21,"_",$C21,"_",$H$2,"_",$D21,"_",$E21),#REF!,2,))</f>
        <v>#REF!</v>
      </c>
      <c r="I21" s="169" t="e">
        <f>IF(ISNUMBER(X21),X21,VLOOKUP(CONCATENATE($B21,"_",$C21,"_",$I$2,"_",$D21,"_",$E21),#REF!,2,))</f>
        <v>#REF!</v>
      </c>
      <c r="J21" s="169" t="e">
        <f>VLOOKUP(CONCATENATE($B21,"_",$C21,"_",$J$2,"_",$D21,"_",$E21),#REF!,2,)</f>
        <v>#REF!</v>
      </c>
      <c r="K21" s="175" t="e">
        <f>VLOOKUP(CONCATENATE($B21,"_",$C21,"_",$K$2,"_",$D21,"_",$E21),#REF!,2,)</f>
        <v>#REF!</v>
      </c>
      <c r="L21" s="175" t="e">
        <f>VLOOKUP(CONCATENATE($B21,"_",$C21,"_",$L$2,"_",$D21,"_",$E21),#REF!,2,)</f>
        <v>#REF!</v>
      </c>
      <c r="N21" s="172" t="str">
        <f t="shared" si="1"/>
        <v>!!</v>
      </c>
      <c r="O21" s="172" t="str">
        <f t="shared" si="6"/>
        <v>!!</v>
      </c>
      <c r="P21" s="172" t="str">
        <f t="shared" si="2"/>
        <v>!!</v>
      </c>
      <c r="Q21" s="172" t="str">
        <f t="shared" si="3"/>
        <v>!!</v>
      </c>
      <c r="R21" s="172" t="str">
        <f t="shared" si="4"/>
        <v>!!</v>
      </c>
      <c r="S21" s="172" t="str">
        <f t="shared" si="5"/>
        <v>!!</v>
      </c>
    </row>
    <row r="22" spans="2:19">
      <c r="B22" s="169" t="str">
        <f>Cover!$G$16</f>
        <v>CZ</v>
      </c>
      <c r="C22" s="169" t="s">
        <v>270</v>
      </c>
      <c r="D22" s="169" t="s">
        <v>268</v>
      </c>
      <c r="E22" s="170">
        <v>3</v>
      </c>
      <c r="F22" s="169" t="e">
        <f>IF(ISNUMBER(U22),U22,VLOOKUP(CONCATENATE($B22,"_",$C22,"_",$F$2,"_",$D22,"_",$E22),#REF!,2,))</f>
        <v>#REF!</v>
      </c>
      <c r="G22" s="169" t="e">
        <f>IF(ISNUMBER(V22),V22,VLOOKUP(CONCATENATE($B22,"_",$C22,"_",$G$2,"_",$D22,"_",$E22),#REF!,2,))</f>
        <v>#REF!</v>
      </c>
      <c r="H22" s="169" t="e">
        <f>IF(ISNUMBER(W22),W22,VLOOKUP(CONCATENATE($B22,"_",$C22,"_",$H$2,"_",$D22,"_",$E22),#REF!,2,))</f>
        <v>#REF!</v>
      </c>
      <c r="I22" s="169" t="e">
        <f>IF(ISNUMBER(X22),X22,VLOOKUP(CONCATENATE($B22,"_",$C22,"_",$I$2,"_",$D22,"_",$E22),#REF!,2,))</f>
        <v>#REF!</v>
      </c>
      <c r="J22" s="169" t="e">
        <f>VLOOKUP(CONCATENATE($B22,"_",$C22,"_",$J$2,"_",$D22,"_",$E22),#REF!,2,)</f>
        <v>#REF!</v>
      </c>
      <c r="K22" s="175" t="e">
        <f>VLOOKUP(CONCATENATE($B22,"_",$C22,"_",$K$2,"_",$D22,"_",$E22),#REF!,2,)</f>
        <v>#REF!</v>
      </c>
      <c r="L22" s="175" t="e">
        <f>VLOOKUP(CONCATENATE($B22,"_",$C22,"_",$L$2,"_",$D22,"_",$E22),#REF!,2,)</f>
        <v>#REF!</v>
      </c>
      <c r="N22" s="172" t="str">
        <f t="shared" si="1"/>
        <v>!!</v>
      </c>
      <c r="O22" s="172" t="str">
        <f t="shared" si="6"/>
        <v>!!</v>
      </c>
      <c r="P22" s="172" t="str">
        <f t="shared" si="2"/>
        <v>!!</v>
      </c>
      <c r="Q22" s="172" t="str">
        <f t="shared" si="3"/>
        <v>!!</v>
      </c>
      <c r="R22" s="172" t="str">
        <f t="shared" si="4"/>
        <v>!!</v>
      </c>
      <c r="S22" s="172" t="str">
        <f t="shared" si="5"/>
        <v>!!</v>
      </c>
    </row>
    <row r="23" spans="2:19">
      <c r="B23" s="169" t="str">
        <f>Cover!$G$16</f>
        <v>CZ</v>
      </c>
      <c r="C23" s="169" t="s">
        <v>270</v>
      </c>
      <c r="D23" s="169" t="s">
        <v>268</v>
      </c>
      <c r="E23" s="170" t="s">
        <v>355</v>
      </c>
      <c r="F23" s="169" t="e">
        <f>IF(ISNUMBER(U23),U23,VLOOKUP(CONCATENATE($B23,"_",$C23,"_",$F$2,"_",$D23,"_",$E23),#REF!,2,))</f>
        <v>#REF!</v>
      </c>
      <c r="G23" s="169" t="e">
        <f>IF(ISNUMBER(V23),V23,VLOOKUP(CONCATENATE($B23,"_",$C23,"_",$G$2,"_",$D23,"_",$E23),#REF!,2,))</f>
        <v>#REF!</v>
      </c>
      <c r="H23" s="169" t="e">
        <f>IF(ISNUMBER(W23),W23,VLOOKUP(CONCATENATE($B23,"_",$C23,"_",$H$2,"_",$D23,"_",$E23),#REF!,2,))</f>
        <v>#REF!</v>
      </c>
      <c r="I23" s="169" t="e">
        <f>IF(ISNUMBER(X23),X23,VLOOKUP(CONCATENATE($B23,"_",$C23,"_",$I$2,"_",$D23,"_",$E23),#REF!,2,))</f>
        <v>#REF!</v>
      </c>
      <c r="J23" s="169" t="e">
        <f>VLOOKUP(CONCATENATE($B23,"_",$C23,"_",$J$2,"_",$D23,"_",$E23),#REF!,2,)</f>
        <v>#REF!</v>
      </c>
      <c r="K23" s="175" t="e">
        <f>VLOOKUP(CONCATENATE($B23,"_",$C23,"_",$K$2,"_",$D23,"_",$E23),#REF!,2,)</f>
        <v>#REF!</v>
      </c>
      <c r="L23" s="175" t="e">
        <f>VLOOKUP(CONCATENATE($B23,"_",$C23,"_",$L$2,"_",$D23,"_",$E23),#REF!,2,)</f>
        <v>#REF!</v>
      </c>
      <c r="N23" s="172" t="str">
        <f t="shared" ref="N23:S27" si="7">IF(OR(ISERROR(F23),ISERROR(G23)),"!!",IF(F23=0,"!!",G23/F23))</f>
        <v>!!</v>
      </c>
      <c r="O23" s="172" t="str">
        <f t="shared" si="7"/>
        <v>!!</v>
      </c>
      <c r="P23" s="172" t="str">
        <f t="shared" si="7"/>
        <v>!!</v>
      </c>
      <c r="Q23" s="172" t="str">
        <f t="shared" si="7"/>
        <v>!!</v>
      </c>
      <c r="R23" s="172" t="str">
        <f t="shared" si="7"/>
        <v>!!</v>
      </c>
      <c r="S23" s="172" t="str">
        <f t="shared" si="7"/>
        <v>!!</v>
      </c>
    </row>
    <row r="24" spans="2:19">
      <c r="B24" s="169" t="str">
        <f>Cover!$G$16</f>
        <v>CZ</v>
      </c>
      <c r="C24" s="169" t="s">
        <v>270</v>
      </c>
      <c r="D24" s="169" t="s">
        <v>268</v>
      </c>
      <c r="E24" s="170" t="s">
        <v>356</v>
      </c>
      <c r="F24" s="169" t="e">
        <f>IF(ISNUMBER(U24),U24,VLOOKUP(CONCATENATE($B24,"_",$C24,"_",$F$2,"_",$D24,"_",$E24),#REF!,2,))</f>
        <v>#REF!</v>
      </c>
      <c r="G24" s="169" t="e">
        <f>IF(ISNUMBER(V24),V24,VLOOKUP(CONCATENATE($B24,"_",$C24,"_",$G$2,"_",$D24,"_",$E24),#REF!,2,))</f>
        <v>#REF!</v>
      </c>
      <c r="H24" s="169" t="e">
        <f>IF(ISNUMBER(W24),W24,VLOOKUP(CONCATENATE($B24,"_",$C24,"_",$H$2,"_",$D24,"_",$E24),#REF!,2,))</f>
        <v>#REF!</v>
      </c>
      <c r="I24" s="169" t="e">
        <f>IF(ISNUMBER(X24),X24,VLOOKUP(CONCATENATE($B24,"_",$C24,"_",$I$2,"_",$D24,"_",$E24),#REF!,2,))</f>
        <v>#REF!</v>
      </c>
      <c r="J24" s="169" t="e">
        <f>VLOOKUP(CONCATENATE($B24,"_",$C24,"_",$J$2,"_",$D24,"_",$E24),#REF!,2,)</f>
        <v>#REF!</v>
      </c>
      <c r="K24" s="175" t="e">
        <f>VLOOKUP(CONCATENATE($B24,"_",$C24,"_",$K$2,"_",$D24,"_",$E24),#REF!,2,)</f>
        <v>#REF!</v>
      </c>
      <c r="L24" s="175" t="e">
        <f>VLOOKUP(CONCATENATE($B24,"_",$C24,"_",$L$2,"_",$D24,"_",$E24),#REF!,2,)</f>
        <v>#REF!</v>
      </c>
      <c r="N24" s="172" t="str">
        <f t="shared" si="7"/>
        <v>!!</v>
      </c>
      <c r="O24" s="172" t="str">
        <f t="shared" si="7"/>
        <v>!!</v>
      </c>
      <c r="P24" s="172" t="str">
        <f t="shared" si="7"/>
        <v>!!</v>
      </c>
      <c r="Q24" s="172" t="str">
        <f t="shared" si="7"/>
        <v>!!</v>
      </c>
      <c r="R24" s="172" t="str">
        <f t="shared" si="7"/>
        <v>!!</v>
      </c>
      <c r="S24" s="172" t="str">
        <f t="shared" si="7"/>
        <v>!!</v>
      </c>
    </row>
    <row r="25" spans="2:19">
      <c r="B25" s="169" t="str">
        <f>Cover!$G$16</f>
        <v>CZ</v>
      </c>
      <c r="C25" s="169" t="s">
        <v>270</v>
      </c>
      <c r="D25" s="169" t="s">
        <v>337</v>
      </c>
      <c r="E25" s="170">
        <v>4</v>
      </c>
      <c r="F25" s="169" t="e">
        <f>IF(ISNUMBER(U25),U25,VLOOKUP(CONCATENATE($B25,"_",$C25,"_",$F$2,"_",$D25,"_",$E25),#REF!,2,))</f>
        <v>#REF!</v>
      </c>
      <c r="G25" s="169" t="e">
        <f>IF(ISNUMBER(V25),V25,VLOOKUP(CONCATENATE($B25,"_",$C25,"_",$G$2,"_",$D25,"_",$E25),#REF!,2,))</f>
        <v>#REF!</v>
      </c>
      <c r="H25" s="169" t="e">
        <f>IF(ISNUMBER(W25),W25,VLOOKUP(CONCATENATE($B25,"_",$C25,"_",$H$2,"_",$D25,"_",$E25),#REF!,2,))</f>
        <v>#REF!</v>
      </c>
      <c r="I25" s="169" t="e">
        <f>IF(ISNUMBER(X25),X25,VLOOKUP(CONCATENATE($B25,"_",$C25,"_",$I$2,"_",$D25,"_",$E25),#REF!,2,))</f>
        <v>#REF!</v>
      </c>
      <c r="J25" s="169" t="e">
        <f>VLOOKUP(CONCATENATE($B25,"_",$C25,"_",$J$2,"_",$D25,"_",$E25),#REF!,2,)</f>
        <v>#REF!</v>
      </c>
      <c r="K25" s="175" t="e">
        <f>VLOOKUP(CONCATENATE($B25,"_",$C25,"_",$K$2,"_",$D25,"_",$E25),#REF!,2,)</f>
        <v>#REF!</v>
      </c>
      <c r="L25" s="175" t="e">
        <f>VLOOKUP(CONCATENATE($B25,"_",$C25,"_",$L$2,"_",$D25,"_",$E25),#REF!,2,)</f>
        <v>#REF!</v>
      </c>
      <c r="N25" s="172" t="str">
        <f t="shared" si="7"/>
        <v>!!</v>
      </c>
      <c r="O25" s="172" t="str">
        <f t="shared" si="7"/>
        <v>!!</v>
      </c>
      <c r="P25" s="172" t="str">
        <f t="shared" si="7"/>
        <v>!!</v>
      </c>
      <c r="Q25" s="172" t="str">
        <f t="shared" si="7"/>
        <v>!!</v>
      </c>
      <c r="R25" s="172" t="str">
        <f t="shared" si="7"/>
        <v>!!</v>
      </c>
      <c r="S25" s="172" t="str">
        <f t="shared" si="7"/>
        <v>!!</v>
      </c>
    </row>
    <row r="26" spans="2:19">
      <c r="B26" s="169" t="str">
        <f>Cover!$G$16</f>
        <v>CZ</v>
      </c>
      <c r="C26" s="169" t="s">
        <v>270</v>
      </c>
      <c r="D26" s="169" t="s">
        <v>337</v>
      </c>
      <c r="E26" s="170" t="s">
        <v>357</v>
      </c>
      <c r="F26" s="169" t="e">
        <f>IF(ISNUMBER(U26),U26,VLOOKUP(CONCATENATE($B26,"_",$C26,"_",$F$2,"_",$D26,"_",$E26),#REF!,2,))</f>
        <v>#REF!</v>
      </c>
      <c r="G26" s="169" t="e">
        <f>IF(ISNUMBER(V26),V26,VLOOKUP(CONCATENATE($B26,"_",$C26,"_",$G$2,"_",$D26,"_",$E26),#REF!,2,))</f>
        <v>#REF!</v>
      </c>
      <c r="H26" s="169" t="e">
        <f>IF(ISNUMBER(W26),W26,VLOOKUP(CONCATENATE($B26,"_",$C26,"_",$H$2,"_",$D26,"_",$E26),#REF!,2,))</f>
        <v>#REF!</v>
      </c>
      <c r="I26" s="169" t="e">
        <f>IF(ISNUMBER(X26),X26,VLOOKUP(CONCATENATE($B26,"_",$C26,"_",$I$2,"_",$D26,"_",$E26),#REF!,2,))</f>
        <v>#REF!</v>
      </c>
      <c r="J26" s="169" t="e">
        <f>VLOOKUP(CONCATENATE($B26,"_",$C26,"_",$J$2,"_",$D26,"_",$E26),#REF!,2,)</f>
        <v>#REF!</v>
      </c>
      <c r="K26" s="175" t="e">
        <f>VLOOKUP(CONCATENATE($B26,"_",$C26,"_",$K$2,"_",$D26,"_",$E26),#REF!,2,)</f>
        <v>#REF!</v>
      </c>
      <c r="L26" s="175" t="e">
        <f>VLOOKUP(CONCATENATE($B26,"_",$C26,"_",$L$2,"_",$D26,"_",$E26),#REF!,2,)</f>
        <v>#REF!</v>
      </c>
      <c r="N26" s="172" t="str">
        <f t="shared" si="7"/>
        <v>!!</v>
      </c>
      <c r="O26" s="172" t="str">
        <f t="shared" si="7"/>
        <v>!!</v>
      </c>
      <c r="P26" s="172" t="str">
        <f t="shared" si="7"/>
        <v>!!</v>
      </c>
      <c r="Q26" s="172" t="str">
        <f t="shared" si="7"/>
        <v>!!</v>
      </c>
      <c r="R26" s="172" t="str">
        <f t="shared" si="7"/>
        <v>!!</v>
      </c>
      <c r="S26" s="172" t="str">
        <f t="shared" si="7"/>
        <v>!!</v>
      </c>
    </row>
    <row r="27" spans="2:19">
      <c r="B27" s="169" t="str">
        <f>Cover!$G$16</f>
        <v>CZ</v>
      </c>
      <c r="C27" s="169" t="s">
        <v>270</v>
      </c>
      <c r="D27" s="169" t="s">
        <v>337</v>
      </c>
      <c r="E27" s="170" t="s">
        <v>358</v>
      </c>
      <c r="F27" s="169" t="e">
        <f>IF(ISNUMBER(U27),U27,VLOOKUP(CONCATENATE($B27,"_",$C27,"_",$F$2,"_",$D27,"_",$E27),#REF!,2,))</f>
        <v>#REF!</v>
      </c>
      <c r="G27" s="169" t="e">
        <f>IF(ISNUMBER(V27),V27,VLOOKUP(CONCATENATE($B27,"_",$C27,"_",$G$2,"_",$D27,"_",$E27),#REF!,2,))</f>
        <v>#REF!</v>
      </c>
      <c r="H27" s="169" t="e">
        <f>IF(ISNUMBER(W27),W27,VLOOKUP(CONCATENATE($B27,"_",$C27,"_",$H$2,"_",$D27,"_",$E27),#REF!,2,))</f>
        <v>#REF!</v>
      </c>
      <c r="I27" s="169" t="e">
        <f>IF(ISNUMBER(X27),X27,VLOOKUP(CONCATENATE($B27,"_",$C27,"_",$I$2,"_",$D27,"_",$E27),#REF!,2,))</f>
        <v>#REF!</v>
      </c>
      <c r="J27" s="169" t="e">
        <f>VLOOKUP(CONCATENATE($B27,"_",$C27,"_",$J$2,"_",$D27,"_",$E27),#REF!,2,)</f>
        <v>#REF!</v>
      </c>
      <c r="K27" s="175" t="e">
        <f>VLOOKUP(CONCATENATE($B27,"_",$C27,"_",$K$2,"_",$D27,"_",$E27),#REF!,2,)</f>
        <v>#REF!</v>
      </c>
      <c r="L27" s="175" t="e">
        <f>VLOOKUP(CONCATENATE($B27,"_",$C27,"_",$L$2,"_",$D27,"_",$E27),#REF!,2,)</f>
        <v>#REF!</v>
      </c>
      <c r="N27" s="172" t="str">
        <f t="shared" si="7"/>
        <v>!!</v>
      </c>
      <c r="O27" s="172" t="str">
        <f t="shared" si="7"/>
        <v>!!</v>
      </c>
      <c r="P27" s="172" t="str">
        <f t="shared" si="7"/>
        <v>!!</v>
      </c>
      <c r="Q27" s="172" t="str">
        <f t="shared" si="7"/>
        <v>!!</v>
      </c>
      <c r="R27" s="172" t="str">
        <f t="shared" si="7"/>
        <v>!!</v>
      </c>
      <c r="S27" s="172" t="str">
        <f t="shared" si="7"/>
        <v>!!</v>
      </c>
    </row>
    <row r="28" spans="2:19">
      <c r="B28" s="169" t="str">
        <f>Cover!$G$16</f>
        <v>CZ</v>
      </c>
      <c r="C28" s="169" t="s">
        <v>270</v>
      </c>
      <c r="D28" s="169" t="s">
        <v>268</v>
      </c>
      <c r="E28" s="170">
        <v>5</v>
      </c>
      <c r="F28" s="169" t="e">
        <f>IF(ISNUMBER(U28),U28,VLOOKUP(CONCATENATE($B28,"_",$C28,"_",$F$2,"_",$D28,"_",$E28),#REF!,2,))</f>
        <v>#REF!</v>
      </c>
      <c r="G28" s="169" t="e">
        <f>IF(ISNUMBER(V28),V28,VLOOKUP(CONCATENATE($B28,"_",$C28,"_",$G$2,"_",$D28,"_",$E28),#REF!,2,))</f>
        <v>#REF!</v>
      </c>
      <c r="H28" s="169" t="e">
        <f>IF(ISNUMBER(W28),W28,VLOOKUP(CONCATENATE($B28,"_",$C28,"_",$H$2,"_",$D28,"_",$E28),#REF!,2,))</f>
        <v>#REF!</v>
      </c>
      <c r="I28" s="169" t="e">
        <f>IF(ISNUMBER(X28),X28,VLOOKUP(CONCATENATE($B28,"_",$C28,"_",$I$2,"_",$D28,"_",$E28),#REF!,2,))</f>
        <v>#REF!</v>
      </c>
      <c r="J28" s="169" t="e">
        <f>VLOOKUP(CONCATENATE($B28,"_",$C28,"_",$J$2,"_",$D28,"_",$E28),#REF!,2,)</f>
        <v>#REF!</v>
      </c>
      <c r="K28" s="175" t="e">
        <f>VLOOKUP(CONCATENATE($B28,"_",$C28,"_",$K$2,"_",$D28,"_",$E28),#REF!,2,)</f>
        <v>#REF!</v>
      </c>
      <c r="L28" s="175" t="e">
        <f>VLOOKUP(CONCATENATE($B28,"_",$C28,"_",$L$2,"_",$D28,"_",$E28),#REF!,2,)</f>
        <v>#REF!</v>
      </c>
      <c r="N28" s="172" t="str">
        <f t="shared" si="1"/>
        <v>!!</v>
      </c>
      <c r="O28" s="172" t="str">
        <f t="shared" si="6"/>
        <v>!!</v>
      </c>
      <c r="P28" s="172" t="str">
        <f t="shared" si="2"/>
        <v>!!</v>
      </c>
      <c r="Q28" s="172" t="str">
        <f t="shared" si="3"/>
        <v>!!</v>
      </c>
      <c r="R28" s="172" t="str">
        <f t="shared" si="4"/>
        <v>!!</v>
      </c>
      <c r="S28" s="172" t="str">
        <f t="shared" si="5"/>
        <v>!!</v>
      </c>
    </row>
    <row r="29" spans="2:19">
      <c r="B29" s="169" t="str">
        <f>Cover!$G$16</f>
        <v>CZ</v>
      </c>
      <c r="C29" s="169" t="s">
        <v>270</v>
      </c>
      <c r="D29" s="169" t="s">
        <v>268</v>
      </c>
      <c r="E29" s="170" t="s">
        <v>96</v>
      </c>
      <c r="F29" s="169" t="e">
        <f>IF(ISNUMBER(U29),U29,VLOOKUP(CONCATENATE($B29,"_",$C29,"_",$F$2,"_",$D29,"_",$E29),#REF!,2,))</f>
        <v>#REF!</v>
      </c>
      <c r="G29" s="169" t="e">
        <f>IF(ISNUMBER(V29),V29,VLOOKUP(CONCATENATE($B29,"_",$C29,"_",$G$2,"_",$D29,"_",$E29),#REF!,2,))</f>
        <v>#REF!</v>
      </c>
      <c r="H29" s="169" t="e">
        <f>IF(ISNUMBER(W29),W29,VLOOKUP(CONCATENATE($B29,"_",$C29,"_",$H$2,"_",$D29,"_",$E29),#REF!,2,))</f>
        <v>#REF!</v>
      </c>
      <c r="I29" s="169" t="e">
        <f>IF(ISNUMBER(X29),X29,VLOOKUP(CONCATENATE($B29,"_",$C29,"_",$I$2,"_",$D29,"_",$E29),#REF!,2,))</f>
        <v>#REF!</v>
      </c>
      <c r="J29" s="169" t="e">
        <f>VLOOKUP(CONCATENATE($B29,"_",$C29,"_",$J$2,"_",$D29,"_",$E29),#REF!,2,)</f>
        <v>#REF!</v>
      </c>
      <c r="K29" s="175" t="e">
        <f>VLOOKUP(CONCATENATE($B29,"_",$C29,"_",$K$2,"_",$D29,"_",$E29),#REF!,2,)</f>
        <v>#REF!</v>
      </c>
      <c r="L29" s="175" t="e">
        <f>VLOOKUP(CONCATENATE($B29,"_",$C29,"_",$L$2,"_",$D29,"_",$E29),#REF!,2,)</f>
        <v>#REF!</v>
      </c>
      <c r="N29" s="172" t="str">
        <f t="shared" si="1"/>
        <v>!!</v>
      </c>
      <c r="O29" s="172" t="str">
        <f t="shared" si="6"/>
        <v>!!</v>
      </c>
      <c r="P29" s="172" t="str">
        <f t="shared" si="2"/>
        <v>!!</v>
      </c>
      <c r="Q29" s="172" t="str">
        <f t="shared" si="3"/>
        <v>!!</v>
      </c>
      <c r="R29" s="172" t="str">
        <f t="shared" si="4"/>
        <v>!!</v>
      </c>
      <c r="S29" s="172" t="str">
        <f t="shared" si="5"/>
        <v>!!</v>
      </c>
    </row>
    <row r="30" spans="2:19">
      <c r="B30" s="169" t="str">
        <f>Cover!$G$16</f>
        <v>CZ</v>
      </c>
      <c r="C30" s="169" t="s">
        <v>270</v>
      </c>
      <c r="D30" s="169" t="s">
        <v>268</v>
      </c>
      <c r="E30" s="170" t="s">
        <v>97</v>
      </c>
      <c r="F30" s="169" t="e">
        <f>IF(ISNUMBER(U30),U30,VLOOKUP(CONCATENATE($B30,"_",$C30,"_",$F$2,"_",$D30,"_",$E30),#REF!,2,))</f>
        <v>#REF!</v>
      </c>
      <c r="G30" s="169" t="e">
        <f>IF(ISNUMBER(V30),V30,VLOOKUP(CONCATENATE($B30,"_",$C30,"_",$G$2,"_",$D30,"_",$E30),#REF!,2,))</f>
        <v>#REF!</v>
      </c>
      <c r="H30" s="169" t="e">
        <f>IF(ISNUMBER(W30),W30,VLOOKUP(CONCATENATE($B30,"_",$C30,"_",$H$2,"_",$D30,"_",$E30),#REF!,2,))</f>
        <v>#REF!</v>
      </c>
      <c r="I30" s="169" t="e">
        <f>IF(ISNUMBER(X30),X30,VLOOKUP(CONCATENATE($B30,"_",$C30,"_",$I$2,"_",$D30,"_",$E30),#REF!,2,))</f>
        <v>#REF!</v>
      </c>
      <c r="J30" s="169" t="e">
        <f>VLOOKUP(CONCATENATE($B30,"_",$C30,"_",$J$2,"_",$D30,"_",$E30),#REF!,2,)</f>
        <v>#REF!</v>
      </c>
      <c r="K30" s="175" t="e">
        <f>VLOOKUP(CONCATENATE($B30,"_",$C30,"_",$K$2,"_",$D30,"_",$E30),#REF!,2,)</f>
        <v>#REF!</v>
      </c>
      <c r="L30" s="175" t="e">
        <f>VLOOKUP(CONCATENATE($B30,"_",$C30,"_",$L$2,"_",$D30,"_",$E30),#REF!,2,)</f>
        <v>#REF!</v>
      </c>
      <c r="N30" s="172" t="str">
        <f t="shared" si="1"/>
        <v>!!</v>
      </c>
      <c r="O30" s="172" t="str">
        <f t="shared" si="6"/>
        <v>!!</v>
      </c>
      <c r="P30" s="172" t="str">
        <f t="shared" si="2"/>
        <v>!!</v>
      </c>
      <c r="Q30" s="172" t="str">
        <f t="shared" si="3"/>
        <v>!!</v>
      </c>
      <c r="R30" s="172" t="str">
        <f t="shared" si="4"/>
        <v>!!</v>
      </c>
      <c r="S30" s="172" t="str">
        <f t="shared" si="5"/>
        <v>!!</v>
      </c>
    </row>
    <row r="31" spans="2:19">
      <c r="B31" s="169" t="str">
        <f>Cover!$G$16</f>
        <v>CZ</v>
      </c>
      <c r="C31" s="169" t="s">
        <v>270</v>
      </c>
      <c r="D31" s="169" t="s">
        <v>268</v>
      </c>
      <c r="E31" s="170" t="s">
        <v>98</v>
      </c>
      <c r="F31" s="169" t="e">
        <f>IF(ISNUMBER(U31),U31,VLOOKUP(CONCATENATE($B31,"_",$C31,"_",$F$2,"_",$D31,"_",$E31),#REF!,2,))</f>
        <v>#REF!</v>
      </c>
      <c r="G31" s="169" t="e">
        <f>IF(ISNUMBER(V31),V31,VLOOKUP(CONCATENATE($B31,"_",$C31,"_",$G$2,"_",$D31,"_",$E31),#REF!,2,))</f>
        <v>#REF!</v>
      </c>
      <c r="H31" s="169" t="e">
        <f>IF(ISNUMBER(W31),W31,VLOOKUP(CONCATENATE($B31,"_",$C31,"_",$H$2,"_",$D31,"_",$E31),#REF!,2,))</f>
        <v>#REF!</v>
      </c>
      <c r="I31" s="169" t="e">
        <f>IF(ISNUMBER(X31),X31,VLOOKUP(CONCATENATE($B31,"_",$C31,"_",$I$2,"_",$D31,"_",$E31),#REF!,2,))</f>
        <v>#REF!</v>
      </c>
      <c r="J31" s="169" t="e">
        <f>VLOOKUP(CONCATENATE($B31,"_",$C31,"_",$J$2,"_",$D31,"_",$E31),#REF!,2,)</f>
        <v>#REF!</v>
      </c>
      <c r="K31" s="175" t="e">
        <f>VLOOKUP(CONCATENATE($B31,"_",$C31,"_",$K$2,"_",$D31,"_",$E31),#REF!,2,)</f>
        <v>#REF!</v>
      </c>
      <c r="L31" s="175" t="e">
        <f>VLOOKUP(CONCATENATE($B31,"_",$C31,"_",$L$2,"_",$D31,"_",$E31),#REF!,2,)</f>
        <v>#REF!</v>
      </c>
      <c r="N31" s="172" t="str">
        <f t="shared" si="1"/>
        <v>!!</v>
      </c>
      <c r="O31" s="172" t="str">
        <f t="shared" si="6"/>
        <v>!!</v>
      </c>
      <c r="P31" s="172" t="str">
        <f t="shared" si="2"/>
        <v>!!</v>
      </c>
      <c r="Q31" s="172" t="str">
        <f t="shared" si="3"/>
        <v>!!</v>
      </c>
      <c r="R31" s="172" t="str">
        <f t="shared" si="4"/>
        <v>!!</v>
      </c>
      <c r="S31" s="172" t="str">
        <f t="shared" si="5"/>
        <v>!!</v>
      </c>
    </row>
    <row r="32" spans="2:19">
      <c r="B32" s="169" t="str">
        <f>Cover!$G$16</f>
        <v>CZ</v>
      </c>
      <c r="C32" s="169" t="s">
        <v>270</v>
      </c>
      <c r="D32" s="169" t="s">
        <v>268</v>
      </c>
      <c r="E32" s="170">
        <v>6</v>
      </c>
      <c r="F32" s="169" t="e">
        <f>IF(ISNUMBER(U32),U32,VLOOKUP(CONCATENATE($B32,"_",$C32,"_",$F$2,"_",$D32,"_",$E32),#REF!,2,))</f>
        <v>#REF!</v>
      </c>
      <c r="G32" s="169" t="e">
        <f>IF(ISNUMBER(V32),V32,VLOOKUP(CONCATENATE($B32,"_",$C32,"_",$G$2,"_",$D32,"_",$E32),#REF!,2,))</f>
        <v>#REF!</v>
      </c>
      <c r="H32" s="169" t="e">
        <f>IF(ISNUMBER(W32),W32,VLOOKUP(CONCATENATE($B32,"_",$C32,"_",$H$2,"_",$D32,"_",$E32),#REF!,2,))</f>
        <v>#REF!</v>
      </c>
      <c r="I32" s="169" t="e">
        <f>IF(ISNUMBER(X32),X32,VLOOKUP(CONCATENATE($B32,"_",$C32,"_",$I$2,"_",$D32,"_",$E32),#REF!,2,))</f>
        <v>#REF!</v>
      </c>
      <c r="J32" s="169" t="e">
        <f>VLOOKUP(CONCATENATE($B32,"_",$C32,"_",$J$2,"_",$D32,"_",$E32),#REF!,2,)</f>
        <v>#REF!</v>
      </c>
      <c r="K32" s="175" t="e">
        <f>VLOOKUP(CONCATENATE($B32,"_",$C32,"_",$K$2,"_",$D32,"_",$E32),#REF!,2,)</f>
        <v>#REF!</v>
      </c>
      <c r="L32" s="175" t="e">
        <f>VLOOKUP(CONCATENATE($B32,"_",$C32,"_",$L$2,"_",$D32,"_",$E32),#REF!,2,)</f>
        <v>#REF!</v>
      </c>
      <c r="N32" s="172" t="str">
        <f t="shared" si="1"/>
        <v>!!</v>
      </c>
      <c r="O32" s="172" t="str">
        <f t="shared" si="6"/>
        <v>!!</v>
      </c>
      <c r="P32" s="172" t="str">
        <f t="shared" si="2"/>
        <v>!!</v>
      </c>
      <c r="Q32" s="172" t="str">
        <f t="shared" si="3"/>
        <v>!!</v>
      </c>
      <c r="R32" s="172" t="str">
        <f t="shared" si="4"/>
        <v>!!</v>
      </c>
      <c r="S32" s="172" t="str">
        <f t="shared" si="5"/>
        <v>!!</v>
      </c>
    </row>
    <row r="33" spans="2:19">
      <c r="B33" s="169" t="str">
        <f>Cover!$G$16</f>
        <v>CZ</v>
      </c>
      <c r="C33" s="169" t="s">
        <v>270</v>
      </c>
      <c r="D33" s="169" t="s">
        <v>268</v>
      </c>
      <c r="E33" s="170" t="s">
        <v>99</v>
      </c>
      <c r="F33" s="169" t="e">
        <f>IF(ISNUMBER(U33),U33,VLOOKUP(CONCATENATE($B33,"_",$C33,"_",$F$2,"_",$D33,"_",$E33),#REF!,2,))</f>
        <v>#REF!</v>
      </c>
      <c r="G33" s="169" t="e">
        <f>IF(ISNUMBER(V33),V33,VLOOKUP(CONCATENATE($B33,"_",$C33,"_",$G$2,"_",$D33,"_",$E33),#REF!,2,))</f>
        <v>#REF!</v>
      </c>
      <c r="H33" s="169" t="e">
        <f>IF(ISNUMBER(W33),W33,VLOOKUP(CONCATENATE($B33,"_",$C33,"_",$H$2,"_",$D33,"_",$E33),#REF!,2,))</f>
        <v>#REF!</v>
      </c>
      <c r="I33" s="169" t="e">
        <f>IF(ISNUMBER(X33),X33,VLOOKUP(CONCATENATE($B33,"_",$C33,"_",$I$2,"_",$D33,"_",$E33),#REF!,2,))</f>
        <v>#REF!</v>
      </c>
      <c r="J33" s="169" t="e">
        <f>VLOOKUP(CONCATENATE($B33,"_",$C33,"_",$J$2,"_",$D33,"_",$E33),#REF!,2,)</f>
        <v>#REF!</v>
      </c>
      <c r="K33" s="175" t="e">
        <f>VLOOKUP(CONCATENATE($B33,"_",$C33,"_",$K$2,"_",$D33,"_",$E33),#REF!,2,)</f>
        <v>#REF!</v>
      </c>
      <c r="L33" s="175" t="e">
        <f>VLOOKUP(CONCATENATE($B33,"_",$C33,"_",$L$2,"_",$D33,"_",$E33),#REF!,2,)</f>
        <v>#REF!</v>
      </c>
      <c r="N33" s="172" t="str">
        <f t="shared" si="1"/>
        <v>!!</v>
      </c>
      <c r="O33" s="172" t="str">
        <f t="shared" si="6"/>
        <v>!!</v>
      </c>
      <c r="P33" s="172" t="str">
        <f t="shared" si="2"/>
        <v>!!</v>
      </c>
      <c r="Q33" s="172" t="str">
        <f t="shared" si="3"/>
        <v>!!</v>
      </c>
      <c r="R33" s="172" t="str">
        <f t="shared" si="4"/>
        <v>!!</v>
      </c>
      <c r="S33" s="172" t="str">
        <f t="shared" si="5"/>
        <v>!!</v>
      </c>
    </row>
    <row r="34" spans="2:19">
      <c r="B34" s="169" t="str">
        <f>Cover!$G$16</f>
        <v>CZ</v>
      </c>
      <c r="C34" s="169" t="s">
        <v>270</v>
      </c>
      <c r="D34" s="169" t="s">
        <v>268</v>
      </c>
      <c r="E34" s="170" t="s">
        <v>100</v>
      </c>
      <c r="F34" s="169" t="e">
        <f>IF(ISNUMBER(U34),U34,VLOOKUP(CONCATENATE($B34,"_",$C34,"_",$F$2,"_",$D34,"_",$E34),#REF!,2,))</f>
        <v>#REF!</v>
      </c>
      <c r="G34" s="169" t="e">
        <f>IF(ISNUMBER(V34),V34,VLOOKUP(CONCATENATE($B34,"_",$C34,"_",$G$2,"_",$D34,"_",$E34),#REF!,2,))</f>
        <v>#REF!</v>
      </c>
      <c r="H34" s="169" t="e">
        <f>IF(ISNUMBER(W34),W34,VLOOKUP(CONCATENATE($B34,"_",$C34,"_",$H$2,"_",$D34,"_",$E34),#REF!,2,))</f>
        <v>#REF!</v>
      </c>
      <c r="I34" s="169" t="e">
        <f>IF(ISNUMBER(X34),X34,VLOOKUP(CONCATENATE($B34,"_",$C34,"_",$I$2,"_",$D34,"_",$E34),#REF!,2,))</f>
        <v>#REF!</v>
      </c>
      <c r="J34" s="169" t="e">
        <f>VLOOKUP(CONCATENATE($B34,"_",$C34,"_",$J$2,"_",$D34,"_",$E34),#REF!,2,)</f>
        <v>#REF!</v>
      </c>
      <c r="K34" s="175" t="e">
        <f>VLOOKUP(CONCATENATE($B34,"_",$C34,"_",$K$2,"_",$D34,"_",$E34),#REF!,2,)</f>
        <v>#REF!</v>
      </c>
      <c r="L34" s="175" t="e">
        <f>VLOOKUP(CONCATENATE($B34,"_",$C34,"_",$L$2,"_",$D34,"_",$E34),#REF!,2,)</f>
        <v>#REF!</v>
      </c>
      <c r="N34" s="172" t="str">
        <f t="shared" si="1"/>
        <v>!!</v>
      </c>
      <c r="O34" s="172" t="str">
        <f t="shared" si="6"/>
        <v>!!</v>
      </c>
      <c r="P34" s="172" t="str">
        <f t="shared" si="2"/>
        <v>!!</v>
      </c>
      <c r="Q34" s="172" t="str">
        <f t="shared" si="3"/>
        <v>!!</v>
      </c>
      <c r="R34" s="172" t="str">
        <f t="shared" si="4"/>
        <v>!!</v>
      </c>
      <c r="S34" s="172" t="str">
        <f t="shared" si="5"/>
        <v>!!</v>
      </c>
    </row>
    <row r="35" spans="2:19">
      <c r="B35" s="169" t="str">
        <f>Cover!$G$16</f>
        <v>CZ</v>
      </c>
      <c r="C35" s="169" t="s">
        <v>270</v>
      </c>
      <c r="D35" s="169" t="s">
        <v>268</v>
      </c>
      <c r="E35" s="170" t="s">
        <v>101</v>
      </c>
      <c r="F35" s="169" t="e">
        <f>IF(ISNUMBER(U35),U35,VLOOKUP(CONCATENATE($B35,"_",$C35,"_",$F$2,"_",$D35,"_",$E35),#REF!,2,))</f>
        <v>#REF!</v>
      </c>
      <c r="G35" s="169" t="e">
        <f>IF(ISNUMBER(V35),V35,VLOOKUP(CONCATENATE($B35,"_",$C35,"_",$G$2,"_",$D35,"_",$E35),#REF!,2,))</f>
        <v>#REF!</v>
      </c>
      <c r="H35" s="169" t="e">
        <f>IF(ISNUMBER(W35),W35,VLOOKUP(CONCATENATE($B35,"_",$C35,"_",$H$2,"_",$D35,"_",$E35),#REF!,2,))</f>
        <v>#REF!</v>
      </c>
      <c r="I35" s="169" t="e">
        <f>IF(ISNUMBER(X35),X35,VLOOKUP(CONCATENATE($B35,"_",$C35,"_",$I$2,"_",$D35,"_",$E35),#REF!,2,))</f>
        <v>#REF!</v>
      </c>
      <c r="J35" s="169" t="e">
        <f>VLOOKUP(CONCATENATE($B35,"_",$C35,"_",$J$2,"_",$D35,"_",$E35),#REF!,2,)</f>
        <v>#REF!</v>
      </c>
      <c r="K35" s="175" t="e">
        <f>VLOOKUP(CONCATENATE($B35,"_",$C35,"_",$K$2,"_",$D35,"_",$E35),#REF!,2,)</f>
        <v>#REF!</v>
      </c>
      <c r="L35" s="175" t="e">
        <f>VLOOKUP(CONCATENATE($B35,"_",$C35,"_",$L$2,"_",$D35,"_",$E35),#REF!,2,)</f>
        <v>#REF!</v>
      </c>
      <c r="N35" s="172" t="str">
        <f t="shared" si="1"/>
        <v>!!</v>
      </c>
      <c r="O35" s="172" t="str">
        <f t="shared" si="6"/>
        <v>!!</v>
      </c>
      <c r="P35" s="172" t="str">
        <f t="shared" si="2"/>
        <v>!!</v>
      </c>
      <c r="Q35" s="172" t="str">
        <f t="shared" si="3"/>
        <v>!!</v>
      </c>
      <c r="R35" s="172" t="str">
        <f t="shared" si="4"/>
        <v>!!</v>
      </c>
      <c r="S35" s="172" t="str">
        <f t="shared" si="5"/>
        <v>!!</v>
      </c>
    </row>
    <row r="36" spans="2:19">
      <c r="B36" s="169" t="str">
        <f>Cover!$G$16</f>
        <v>CZ</v>
      </c>
      <c r="C36" s="169" t="s">
        <v>270</v>
      </c>
      <c r="D36" s="169" t="s">
        <v>268</v>
      </c>
      <c r="E36" s="170" t="s">
        <v>102</v>
      </c>
      <c r="F36" s="169" t="e">
        <f>IF(ISNUMBER(U36),U36,VLOOKUP(CONCATENATE($B36,"_",$C36,"_",$F$2,"_",$D36,"_",$E36),#REF!,2,))</f>
        <v>#REF!</v>
      </c>
      <c r="G36" s="169" t="e">
        <f>IF(ISNUMBER(V36),V36,VLOOKUP(CONCATENATE($B36,"_",$C36,"_",$G$2,"_",$D36,"_",$E36),#REF!,2,))</f>
        <v>#REF!</v>
      </c>
      <c r="H36" s="169" t="e">
        <f>IF(ISNUMBER(W36),W36,VLOOKUP(CONCATENATE($B36,"_",$C36,"_",$H$2,"_",$D36,"_",$E36),#REF!,2,))</f>
        <v>#REF!</v>
      </c>
      <c r="I36" s="169" t="e">
        <f>IF(ISNUMBER(X36),X36,VLOOKUP(CONCATENATE($B36,"_",$C36,"_",$I$2,"_",$D36,"_",$E36),#REF!,2,))</f>
        <v>#REF!</v>
      </c>
      <c r="J36" s="169" t="e">
        <f>VLOOKUP(CONCATENATE($B36,"_",$C36,"_",$J$2,"_",$D36,"_",$E36),#REF!,2,)</f>
        <v>#REF!</v>
      </c>
      <c r="K36" s="175" t="e">
        <f>VLOOKUP(CONCATENATE($B36,"_",$C36,"_",$K$2,"_",$D36,"_",$E36),#REF!,2,)</f>
        <v>#REF!</v>
      </c>
      <c r="L36" s="175" t="e">
        <f>VLOOKUP(CONCATENATE($B36,"_",$C36,"_",$L$2,"_",$D36,"_",$E36),#REF!,2,)</f>
        <v>#REF!</v>
      </c>
      <c r="N36" s="172" t="str">
        <f t="shared" si="1"/>
        <v>!!</v>
      </c>
      <c r="O36" s="172" t="str">
        <f t="shared" si="6"/>
        <v>!!</v>
      </c>
      <c r="P36" s="172" t="str">
        <f t="shared" si="2"/>
        <v>!!</v>
      </c>
      <c r="Q36" s="172" t="str">
        <f t="shared" si="3"/>
        <v>!!</v>
      </c>
      <c r="R36" s="172" t="str">
        <f t="shared" si="4"/>
        <v>!!</v>
      </c>
      <c r="S36" s="172" t="str">
        <f t="shared" si="5"/>
        <v>!!</v>
      </c>
    </row>
    <row r="37" spans="2:19">
      <c r="B37" s="169" t="str">
        <f>Cover!$G$16</f>
        <v>CZ</v>
      </c>
      <c r="C37" s="169" t="s">
        <v>270</v>
      </c>
      <c r="D37" s="169" t="s">
        <v>268</v>
      </c>
      <c r="E37" s="170" t="s">
        <v>103</v>
      </c>
      <c r="F37" s="169" t="e">
        <f>IF(ISNUMBER(U37),U37,VLOOKUP(CONCATENATE($B37,"_",$C37,"_",$F$2,"_",$D37,"_",$E37),#REF!,2,))</f>
        <v>#REF!</v>
      </c>
      <c r="G37" s="169" t="e">
        <f>IF(ISNUMBER(V37),V37,VLOOKUP(CONCATENATE($B37,"_",$C37,"_",$G$2,"_",$D37,"_",$E37),#REF!,2,))</f>
        <v>#REF!</v>
      </c>
      <c r="H37" s="169" t="e">
        <f>IF(ISNUMBER(W37),W37,VLOOKUP(CONCATENATE($B37,"_",$C37,"_",$H$2,"_",$D37,"_",$E37),#REF!,2,))</f>
        <v>#REF!</v>
      </c>
      <c r="I37" s="169" t="e">
        <f>IF(ISNUMBER(X37),X37,VLOOKUP(CONCATENATE($B37,"_",$C37,"_",$I$2,"_",$D37,"_",$E37),#REF!,2,))</f>
        <v>#REF!</v>
      </c>
      <c r="J37" s="169" t="e">
        <f>VLOOKUP(CONCATENATE($B37,"_",$C37,"_",$J$2,"_",$D37,"_",$E37),#REF!,2,)</f>
        <v>#REF!</v>
      </c>
      <c r="K37" s="175" t="e">
        <f>VLOOKUP(CONCATENATE($B37,"_",$C37,"_",$K$2,"_",$D37,"_",$E37),#REF!,2,)</f>
        <v>#REF!</v>
      </c>
      <c r="L37" s="175" t="e">
        <f>VLOOKUP(CONCATENATE($B37,"_",$C37,"_",$L$2,"_",$D37,"_",$E37),#REF!,2,)</f>
        <v>#REF!</v>
      </c>
      <c r="N37" s="172" t="str">
        <f t="shared" si="1"/>
        <v>!!</v>
      </c>
      <c r="O37" s="172" t="str">
        <f t="shared" si="6"/>
        <v>!!</v>
      </c>
      <c r="P37" s="172" t="str">
        <f t="shared" si="2"/>
        <v>!!</v>
      </c>
      <c r="Q37" s="172" t="str">
        <f t="shared" si="3"/>
        <v>!!</v>
      </c>
      <c r="R37" s="172" t="str">
        <f t="shared" si="4"/>
        <v>!!</v>
      </c>
      <c r="S37" s="172" t="str">
        <f t="shared" si="5"/>
        <v>!!</v>
      </c>
    </row>
    <row r="38" spans="2:19">
      <c r="B38" s="169" t="str">
        <f>Cover!$G$16</f>
        <v>CZ</v>
      </c>
      <c r="C38" s="169" t="s">
        <v>270</v>
      </c>
      <c r="D38" s="169" t="s">
        <v>268</v>
      </c>
      <c r="E38" s="170" t="s">
        <v>104</v>
      </c>
      <c r="F38" s="169" t="e">
        <f>IF(ISNUMBER(U38),U38,VLOOKUP(CONCATENATE($B38,"_",$C38,"_",$F$2,"_",$D38,"_",$E38),#REF!,2,))</f>
        <v>#REF!</v>
      </c>
      <c r="G38" s="169" t="e">
        <f>IF(ISNUMBER(V38),V38,VLOOKUP(CONCATENATE($B38,"_",$C38,"_",$G$2,"_",$D38,"_",$E38),#REF!,2,))</f>
        <v>#REF!</v>
      </c>
      <c r="H38" s="169" t="e">
        <f>IF(ISNUMBER(W38),W38,VLOOKUP(CONCATENATE($B38,"_",$C38,"_",$H$2,"_",$D38,"_",$E38),#REF!,2,))</f>
        <v>#REF!</v>
      </c>
      <c r="I38" s="169" t="e">
        <f>IF(ISNUMBER(X38),X38,VLOOKUP(CONCATENATE($B38,"_",$C38,"_",$I$2,"_",$D38,"_",$E38),#REF!,2,))</f>
        <v>#REF!</v>
      </c>
      <c r="J38" s="169" t="e">
        <f>VLOOKUP(CONCATENATE($B38,"_",$C38,"_",$J$2,"_",$D38,"_",$E38),#REF!,2,)</f>
        <v>#REF!</v>
      </c>
      <c r="K38" s="175" t="e">
        <f>VLOOKUP(CONCATENATE($B38,"_",$C38,"_",$K$2,"_",$D38,"_",$E38),#REF!,2,)</f>
        <v>#REF!</v>
      </c>
      <c r="L38" s="175" t="e">
        <f>VLOOKUP(CONCATENATE($B38,"_",$C38,"_",$L$2,"_",$D38,"_",$E38),#REF!,2,)</f>
        <v>#REF!</v>
      </c>
      <c r="N38" s="172" t="str">
        <f t="shared" si="1"/>
        <v>!!</v>
      </c>
      <c r="O38" s="172" t="str">
        <f t="shared" si="6"/>
        <v>!!</v>
      </c>
      <c r="P38" s="172" t="str">
        <f t="shared" si="2"/>
        <v>!!</v>
      </c>
      <c r="Q38" s="172" t="str">
        <f t="shared" si="3"/>
        <v>!!</v>
      </c>
      <c r="R38" s="172" t="str">
        <f t="shared" si="4"/>
        <v>!!</v>
      </c>
      <c r="S38" s="172" t="str">
        <f t="shared" si="5"/>
        <v>!!</v>
      </c>
    </row>
    <row r="39" spans="2:19">
      <c r="B39" s="169" t="str">
        <f>Cover!$G$16</f>
        <v>CZ</v>
      </c>
      <c r="C39" s="169" t="s">
        <v>270</v>
      </c>
      <c r="D39" s="169" t="s">
        <v>268</v>
      </c>
      <c r="E39" s="170" t="s">
        <v>105</v>
      </c>
      <c r="F39" s="169" t="e">
        <f>IF(ISNUMBER(U39),U39,VLOOKUP(CONCATENATE($B39,"_",$C39,"_",$F$2,"_",$D39,"_",$E39),#REF!,2,))</f>
        <v>#REF!</v>
      </c>
      <c r="G39" s="169" t="e">
        <f>IF(ISNUMBER(V39),V39,VLOOKUP(CONCATENATE($B39,"_",$C39,"_",$G$2,"_",$D39,"_",$E39),#REF!,2,))</f>
        <v>#REF!</v>
      </c>
      <c r="H39" s="169" t="e">
        <f>IF(ISNUMBER(W39),W39,VLOOKUP(CONCATENATE($B39,"_",$C39,"_",$H$2,"_",$D39,"_",$E39),#REF!,2,))</f>
        <v>#REF!</v>
      </c>
      <c r="I39" s="169" t="e">
        <f>IF(ISNUMBER(X39),X39,VLOOKUP(CONCATENATE($B39,"_",$C39,"_",$I$2,"_",$D39,"_",$E39),#REF!,2,))</f>
        <v>#REF!</v>
      </c>
      <c r="J39" s="169" t="e">
        <f>VLOOKUP(CONCATENATE($B39,"_",$C39,"_",$J$2,"_",$D39,"_",$E39),#REF!,2,)</f>
        <v>#REF!</v>
      </c>
      <c r="K39" s="175" t="e">
        <f>VLOOKUP(CONCATENATE($B39,"_",$C39,"_",$K$2,"_",$D39,"_",$E39),#REF!,2,)</f>
        <v>#REF!</v>
      </c>
      <c r="L39" s="175" t="e">
        <f>VLOOKUP(CONCATENATE($B39,"_",$C39,"_",$L$2,"_",$D39,"_",$E39),#REF!,2,)</f>
        <v>#REF!</v>
      </c>
      <c r="N39" s="172" t="str">
        <f t="shared" ref="N39:N72" si="8">IF(OR(ISERROR(F39),ISERROR(G39)),"!!",IF(F39=0,"!!",G39/F39))</f>
        <v>!!</v>
      </c>
      <c r="O39" s="172" t="str">
        <f t="shared" ref="O39:O72" si="9">IF(OR(ISERROR(G39),ISERROR(H39)),"!!",IF(G39=0,"!!",H39/G39))</f>
        <v>!!</v>
      </c>
      <c r="P39" s="172" t="str">
        <f t="shared" ref="P39:P72" si="10">IF(OR(ISERROR(H39),ISERROR(I39)),"!!",IF(H39=0,"!!",I39/H39))</f>
        <v>!!</v>
      </c>
      <c r="Q39" s="172" t="str">
        <f t="shared" ref="Q39:Q72" si="11">IF(OR(ISERROR(I39),ISERROR(J39)),"!!",IF(I39=0,"!!",J39/I39))</f>
        <v>!!</v>
      </c>
      <c r="R39" s="172" t="str">
        <f t="shared" ref="R39:R72" si="12">IF(OR(ISERROR(J39),ISERROR(K39)),"!!",IF(J39=0,"!!",K39/J39))</f>
        <v>!!</v>
      </c>
      <c r="S39" s="172" t="str">
        <f t="shared" ref="S39:S72" si="13">IF(OR(ISERROR(K39),ISERROR(L39)),"!!",IF(K39=0,"!!",L39/K39))</f>
        <v>!!</v>
      </c>
    </row>
    <row r="40" spans="2:19">
      <c r="B40" s="169" t="str">
        <f>Cover!$G$16</f>
        <v>CZ</v>
      </c>
      <c r="C40" s="169" t="s">
        <v>270</v>
      </c>
      <c r="D40" s="169" t="s">
        <v>268</v>
      </c>
      <c r="E40" s="170" t="s">
        <v>106</v>
      </c>
      <c r="F40" s="169" t="e">
        <f>IF(ISNUMBER(U40),U40,VLOOKUP(CONCATENATE($B40,"_",$C40,"_",$F$2,"_",$D40,"_",$E40),#REF!,2,))</f>
        <v>#REF!</v>
      </c>
      <c r="G40" s="169" t="e">
        <f>IF(ISNUMBER(V40),V40,VLOOKUP(CONCATENATE($B40,"_",$C40,"_",$G$2,"_",$D40,"_",$E40),#REF!,2,))</f>
        <v>#REF!</v>
      </c>
      <c r="H40" s="169" t="e">
        <f>IF(ISNUMBER(W40),W40,VLOOKUP(CONCATENATE($B40,"_",$C40,"_",$H$2,"_",$D40,"_",$E40),#REF!,2,))</f>
        <v>#REF!</v>
      </c>
      <c r="I40" s="169" t="e">
        <f>IF(ISNUMBER(X40),X40,VLOOKUP(CONCATENATE($B40,"_",$C40,"_",$I$2,"_",$D40,"_",$E40),#REF!,2,))</f>
        <v>#REF!</v>
      </c>
      <c r="J40" s="169" t="e">
        <f>VLOOKUP(CONCATENATE($B40,"_",$C40,"_",$J$2,"_",$D40,"_",$E40),#REF!,2,)</f>
        <v>#REF!</v>
      </c>
      <c r="K40" s="175" t="e">
        <f>VLOOKUP(CONCATENATE($B40,"_",$C40,"_",$K$2,"_",$D40,"_",$E40),#REF!,2,)</f>
        <v>#REF!</v>
      </c>
      <c r="L40" s="175" t="e">
        <f>VLOOKUP(CONCATENATE($B40,"_",$C40,"_",$L$2,"_",$D40,"_",$E40),#REF!,2,)</f>
        <v>#REF!</v>
      </c>
      <c r="N40" s="172" t="str">
        <f t="shared" si="8"/>
        <v>!!</v>
      </c>
      <c r="O40" s="172" t="str">
        <f t="shared" si="9"/>
        <v>!!</v>
      </c>
      <c r="P40" s="172" t="str">
        <f t="shared" si="10"/>
        <v>!!</v>
      </c>
      <c r="Q40" s="172" t="str">
        <f t="shared" si="11"/>
        <v>!!</v>
      </c>
      <c r="R40" s="172" t="str">
        <f t="shared" si="12"/>
        <v>!!</v>
      </c>
      <c r="S40" s="172" t="str">
        <f t="shared" si="13"/>
        <v>!!</v>
      </c>
    </row>
    <row r="41" spans="2:19">
      <c r="B41" s="169" t="str">
        <f>Cover!$G$16</f>
        <v>CZ</v>
      </c>
      <c r="C41" s="169" t="s">
        <v>270</v>
      </c>
      <c r="D41" s="169" t="s">
        <v>268</v>
      </c>
      <c r="E41" s="170" t="s">
        <v>107</v>
      </c>
      <c r="F41" s="169" t="e">
        <f>IF(ISNUMBER(U41),U41,VLOOKUP(CONCATENATE($B41,"_",$C41,"_",$F$2,"_",$D41,"_",$E41),#REF!,2,))</f>
        <v>#REF!</v>
      </c>
      <c r="G41" s="169" t="e">
        <f>IF(ISNUMBER(V41),V41,VLOOKUP(CONCATENATE($B41,"_",$C41,"_",$G$2,"_",$D41,"_",$E41),#REF!,2,))</f>
        <v>#REF!</v>
      </c>
      <c r="H41" s="169" t="e">
        <f>IF(ISNUMBER(W41),W41,VLOOKUP(CONCATENATE($B41,"_",$C41,"_",$H$2,"_",$D41,"_",$E41),#REF!,2,))</f>
        <v>#REF!</v>
      </c>
      <c r="I41" s="169" t="e">
        <f>IF(ISNUMBER(X41),X41,VLOOKUP(CONCATENATE($B41,"_",$C41,"_",$I$2,"_",$D41,"_",$E41),#REF!,2,))</f>
        <v>#REF!</v>
      </c>
      <c r="J41" s="169" t="e">
        <f>VLOOKUP(CONCATENATE($B41,"_",$C41,"_",$J$2,"_",$D41,"_",$E41),#REF!,2,)</f>
        <v>#REF!</v>
      </c>
      <c r="K41" s="175" t="e">
        <f>VLOOKUP(CONCATENATE($B41,"_",$C41,"_",$K$2,"_",$D41,"_",$E41),#REF!,2,)</f>
        <v>#REF!</v>
      </c>
      <c r="L41" s="175" t="e">
        <f>VLOOKUP(CONCATENATE($B41,"_",$C41,"_",$L$2,"_",$D41,"_",$E41),#REF!,2,)</f>
        <v>#REF!</v>
      </c>
      <c r="N41" s="172" t="str">
        <f t="shared" si="8"/>
        <v>!!</v>
      </c>
      <c r="O41" s="172" t="str">
        <f t="shared" si="9"/>
        <v>!!</v>
      </c>
      <c r="P41" s="172" t="str">
        <f t="shared" si="10"/>
        <v>!!</v>
      </c>
      <c r="Q41" s="172" t="str">
        <f t="shared" si="11"/>
        <v>!!</v>
      </c>
      <c r="R41" s="172" t="str">
        <f t="shared" si="12"/>
        <v>!!</v>
      </c>
      <c r="S41" s="172" t="str">
        <f t="shared" si="13"/>
        <v>!!</v>
      </c>
    </row>
    <row r="42" spans="2:19">
      <c r="B42" s="169" t="str">
        <f>Cover!$G$16</f>
        <v>CZ</v>
      </c>
      <c r="C42" s="169" t="s">
        <v>270</v>
      </c>
      <c r="D42" s="169" t="s">
        <v>268</v>
      </c>
      <c r="E42" s="170" t="s">
        <v>108</v>
      </c>
      <c r="F42" s="169" t="e">
        <f>IF(ISNUMBER(U42),U42,VLOOKUP(CONCATENATE($B42,"_",$C42,"_",$F$2,"_",$D42,"_",$E42),#REF!,2,))</f>
        <v>#REF!</v>
      </c>
      <c r="G42" s="169" t="e">
        <f>IF(ISNUMBER(V42),V42,VLOOKUP(CONCATENATE($B42,"_",$C42,"_",$G$2,"_",$D42,"_",$E42),#REF!,2,))</f>
        <v>#REF!</v>
      </c>
      <c r="H42" s="169" t="e">
        <f>IF(ISNUMBER(W42),W42,VLOOKUP(CONCATENATE($B42,"_",$C42,"_",$H$2,"_",$D42,"_",$E42),#REF!,2,))</f>
        <v>#REF!</v>
      </c>
      <c r="I42" s="169" t="e">
        <f>IF(ISNUMBER(X42),X42,VLOOKUP(CONCATENATE($B42,"_",$C42,"_",$I$2,"_",$D42,"_",$E42),#REF!,2,))</f>
        <v>#REF!</v>
      </c>
      <c r="J42" s="169" t="e">
        <f>VLOOKUP(CONCATENATE($B42,"_",$C42,"_",$J$2,"_",$D42,"_",$E42),#REF!,2,)</f>
        <v>#REF!</v>
      </c>
      <c r="K42" s="175" t="e">
        <f>VLOOKUP(CONCATENATE($B42,"_",$C42,"_",$K$2,"_",$D42,"_",$E42),#REF!,2,)</f>
        <v>#REF!</v>
      </c>
      <c r="L42" s="175" t="e">
        <f>VLOOKUP(CONCATENATE($B42,"_",$C42,"_",$L$2,"_",$D42,"_",$E42),#REF!,2,)</f>
        <v>#REF!</v>
      </c>
      <c r="N42" s="172" t="str">
        <f t="shared" si="8"/>
        <v>!!</v>
      </c>
      <c r="O42" s="172" t="str">
        <f t="shared" si="9"/>
        <v>!!</v>
      </c>
      <c r="P42" s="172" t="str">
        <f t="shared" si="10"/>
        <v>!!</v>
      </c>
      <c r="Q42" s="172" t="str">
        <f t="shared" si="11"/>
        <v>!!</v>
      </c>
      <c r="R42" s="172" t="str">
        <f t="shared" si="12"/>
        <v>!!</v>
      </c>
      <c r="S42" s="172" t="str">
        <f t="shared" si="13"/>
        <v>!!</v>
      </c>
    </row>
    <row r="43" spans="2:19">
      <c r="B43" s="169" t="str">
        <f>Cover!$G$16</f>
        <v>CZ</v>
      </c>
      <c r="C43" s="169" t="s">
        <v>270</v>
      </c>
      <c r="D43" s="169" t="s">
        <v>268</v>
      </c>
      <c r="E43" s="170" t="s">
        <v>109</v>
      </c>
      <c r="F43" s="169" t="e">
        <f>IF(ISNUMBER(U43),U43,VLOOKUP(CONCATENATE($B43,"_",$C43,"_",$F$2,"_",$D43,"_",$E43),#REF!,2,))</f>
        <v>#REF!</v>
      </c>
      <c r="G43" s="169" t="e">
        <f>IF(ISNUMBER(V43),V43,VLOOKUP(CONCATENATE($B43,"_",$C43,"_",$G$2,"_",$D43,"_",$E43),#REF!,2,))</f>
        <v>#REF!</v>
      </c>
      <c r="H43" s="169" t="e">
        <f>IF(ISNUMBER(W43),W43,VLOOKUP(CONCATENATE($B43,"_",$C43,"_",$H$2,"_",$D43,"_",$E43),#REF!,2,))</f>
        <v>#REF!</v>
      </c>
      <c r="I43" s="169" t="e">
        <f>IF(ISNUMBER(X43),X43,VLOOKUP(CONCATENATE($B43,"_",$C43,"_",$I$2,"_",$D43,"_",$E43),#REF!,2,))</f>
        <v>#REF!</v>
      </c>
      <c r="J43" s="169" t="e">
        <f>VLOOKUP(CONCATENATE($B43,"_",$C43,"_",$J$2,"_",$D43,"_",$E43),#REF!,2,)</f>
        <v>#REF!</v>
      </c>
      <c r="K43" s="175" t="e">
        <f>VLOOKUP(CONCATENATE($B43,"_",$C43,"_",$K$2,"_",$D43,"_",$E43),#REF!,2,)</f>
        <v>#REF!</v>
      </c>
      <c r="L43" s="175" t="e">
        <f>VLOOKUP(CONCATENATE($B43,"_",$C43,"_",$L$2,"_",$D43,"_",$E43),#REF!,2,)</f>
        <v>#REF!</v>
      </c>
      <c r="N43" s="172" t="str">
        <f t="shared" si="8"/>
        <v>!!</v>
      </c>
      <c r="O43" s="172" t="str">
        <f t="shared" si="9"/>
        <v>!!</v>
      </c>
      <c r="P43" s="172" t="str">
        <f t="shared" si="10"/>
        <v>!!</v>
      </c>
      <c r="Q43" s="172" t="str">
        <f t="shared" si="11"/>
        <v>!!</v>
      </c>
      <c r="R43" s="172" t="str">
        <f t="shared" si="12"/>
        <v>!!</v>
      </c>
      <c r="S43" s="172" t="str">
        <f t="shared" si="13"/>
        <v>!!</v>
      </c>
    </row>
    <row r="44" spans="2:19">
      <c r="B44" s="169" t="str">
        <f>Cover!$G$16</f>
        <v>CZ</v>
      </c>
      <c r="C44" s="169" t="s">
        <v>270</v>
      </c>
      <c r="D44" s="169" t="s">
        <v>268</v>
      </c>
      <c r="E44" s="170" t="s">
        <v>110</v>
      </c>
      <c r="F44" s="169" t="e">
        <f>IF(ISNUMBER(U44),U44,VLOOKUP(CONCATENATE($B44,"_",$C44,"_",$F$2,"_",$D44,"_",$E44),#REF!,2,))</f>
        <v>#REF!</v>
      </c>
      <c r="G44" s="169" t="e">
        <f>IF(ISNUMBER(V44),V44,VLOOKUP(CONCATENATE($B44,"_",$C44,"_",$G$2,"_",$D44,"_",$E44),#REF!,2,))</f>
        <v>#REF!</v>
      </c>
      <c r="H44" s="169" t="e">
        <f>IF(ISNUMBER(W44),W44,VLOOKUP(CONCATENATE($B44,"_",$C44,"_",$H$2,"_",$D44,"_",$E44),#REF!,2,))</f>
        <v>#REF!</v>
      </c>
      <c r="I44" s="169" t="e">
        <f>IF(ISNUMBER(X44),X44,VLOOKUP(CONCATENATE($B44,"_",$C44,"_",$I$2,"_",$D44,"_",$E44),#REF!,2,))</f>
        <v>#REF!</v>
      </c>
      <c r="J44" s="169" t="e">
        <f>VLOOKUP(CONCATENATE($B44,"_",$C44,"_",$J$2,"_",$D44,"_",$E44),#REF!,2,)</f>
        <v>#REF!</v>
      </c>
      <c r="K44" s="175" t="e">
        <f>VLOOKUP(CONCATENATE($B44,"_",$C44,"_",$K$2,"_",$D44,"_",$E44),#REF!,2,)</f>
        <v>#REF!</v>
      </c>
      <c r="L44" s="175" t="e">
        <f>VLOOKUP(CONCATENATE($B44,"_",$C44,"_",$L$2,"_",$D44,"_",$E44),#REF!,2,)</f>
        <v>#REF!</v>
      </c>
      <c r="N44" s="172" t="str">
        <f t="shared" si="8"/>
        <v>!!</v>
      </c>
      <c r="O44" s="172" t="str">
        <f t="shared" si="9"/>
        <v>!!</v>
      </c>
      <c r="P44" s="172" t="str">
        <f t="shared" si="10"/>
        <v>!!</v>
      </c>
      <c r="Q44" s="172" t="str">
        <f t="shared" si="11"/>
        <v>!!</v>
      </c>
      <c r="R44" s="172" t="str">
        <f t="shared" si="12"/>
        <v>!!</v>
      </c>
      <c r="S44" s="172" t="str">
        <f t="shared" si="13"/>
        <v>!!</v>
      </c>
    </row>
    <row r="45" spans="2:19">
      <c r="B45" s="169" t="str">
        <f>Cover!$G$16</f>
        <v>CZ</v>
      </c>
      <c r="C45" s="169" t="s">
        <v>270</v>
      </c>
      <c r="D45" s="169" t="s">
        <v>268</v>
      </c>
      <c r="E45" s="170" t="s">
        <v>111</v>
      </c>
      <c r="F45" s="169" t="e">
        <f>IF(ISNUMBER(U45),U45,VLOOKUP(CONCATENATE($B45,"_",$C45,"_",$F$2,"_",$D45,"_",$E45),#REF!,2,))</f>
        <v>#REF!</v>
      </c>
      <c r="G45" s="169" t="e">
        <f>IF(ISNUMBER(V45),V45,VLOOKUP(CONCATENATE($B45,"_",$C45,"_",$G$2,"_",$D45,"_",$E45),#REF!,2,))</f>
        <v>#REF!</v>
      </c>
      <c r="H45" s="169" t="e">
        <f>IF(ISNUMBER(W45),W45,VLOOKUP(CONCATENATE($B45,"_",$C45,"_",$H$2,"_",$D45,"_",$E45),#REF!,2,))</f>
        <v>#REF!</v>
      </c>
      <c r="I45" s="169" t="e">
        <f>IF(ISNUMBER(X45),X45,VLOOKUP(CONCATENATE($B45,"_",$C45,"_",$I$2,"_",$D45,"_",$E45),#REF!,2,))</f>
        <v>#REF!</v>
      </c>
      <c r="J45" s="169" t="e">
        <f>VLOOKUP(CONCATENATE($B45,"_",$C45,"_",$J$2,"_",$D45,"_",$E45),#REF!,2,)</f>
        <v>#REF!</v>
      </c>
      <c r="K45" s="175" t="e">
        <f>VLOOKUP(CONCATENATE($B45,"_",$C45,"_",$K$2,"_",$D45,"_",$E45),#REF!,2,)</f>
        <v>#REF!</v>
      </c>
      <c r="L45" s="175" t="e">
        <f>VLOOKUP(CONCATENATE($B45,"_",$C45,"_",$L$2,"_",$D45,"_",$E45),#REF!,2,)</f>
        <v>#REF!</v>
      </c>
      <c r="N45" s="172" t="str">
        <f t="shared" si="8"/>
        <v>!!</v>
      </c>
      <c r="O45" s="172" t="str">
        <f t="shared" si="9"/>
        <v>!!</v>
      </c>
      <c r="P45" s="172" t="str">
        <f t="shared" si="10"/>
        <v>!!</v>
      </c>
      <c r="Q45" s="172" t="str">
        <f t="shared" si="11"/>
        <v>!!</v>
      </c>
      <c r="R45" s="172" t="str">
        <f t="shared" si="12"/>
        <v>!!</v>
      </c>
      <c r="S45" s="172" t="str">
        <f t="shared" si="13"/>
        <v>!!</v>
      </c>
    </row>
    <row r="46" spans="2:19">
      <c r="B46" s="169" t="str">
        <f>Cover!$G$16</f>
        <v>CZ</v>
      </c>
      <c r="C46" s="169" t="s">
        <v>270</v>
      </c>
      <c r="D46" s="169" t="s">
        <v>268</v>
      </c>
      <c r="E46" s="170" t="s">
        <v>112</v>
      </c>
      <c r="F46" s="169" t="e">
        <f>IF(ISNUMBER(U46),U46,VLOOKUP(CONCATENATE($B46,"_",$C46,"_",$F$2,"_",$D46,"_",$E46),#REF!,2,))</f>
        <v>#REF!</v>
      </c>
      <c r="G46" s="169" t="e">
        <f>IF(ISNUMBER(V46),V46,VLOOKUP(CONCATENATE($B46,"_",$C46,"_",$G$2,"_",$D46,"_",$E46),#REF!,2,))</f>
        <v>#REF!</v>
      </c>
      <c r="H46" s="169" t="e">
        <f>IF(ISNUMBER(W46),W46,VLOOKUP(CONCATENATE($B46,"_",$C46,"_",$H$2,"_",$D46,"_",$E46),#REF!,2,))</f>
        <v>#REF!</v>
      </c>
      <c r="I46" s="169" t="e">
        <f>IF(ISNUMBER(X46),X46,VLOOKUP(CONCATENATE($B46,"_",$C46,"_",$I$2,"_",$D46,"_",$E46),#REF!,2,))</f>
        <v>#REF!</v>
      </c>
      <c r="J46" s="169" t="e">
        <f>VLOOKUP(CONCATENATE($B46,"_",$C46,"_",$J$2,"_",$D46,"_",$E46),#REF!,2,)</f>
        <v>#REF!</v>
      </c>
      <c r="K46" s="175" t="e">
        <f>VLOOKUP(CONCATENATE($B46,"_",$C46,"_",$K$2,"_",$D46,"_",$E46),#REF!,2,)</f>
        <v>#REF!</v>
      </c>
      <c r="L46" s="175" t="e">
        <f>VLOOKUP(CONCATENATE($B46,"_",$C46,"_",$L$2,"_",$D46,"_",$E46),#REF!,2,)</f>
        <v>#REF!</v>
      </c>
      <c r="N46" s="172" t="str">
        <f t="shared" si="8"/>
        <v>!!</v>
      </c>
      <c r="O46" s="172" t="str">
        <f t="shared" si="9"/>
        <v>!!</v>
      </c>
      <c r="P46" s="172" t="str">
        <f t="shared" si="10"/>
        <v>!!</v>
      </c>
      <c r="Q46" s="172" t="str">
        <f t="shared" si="11"/>
        <v>!!</v>
      </c>
      <c r="R46" s="172" t="str">
        <f t="shared" si="12"/>
        <v>!!</v>
      </c>
      <c r="S46" s="172" t="str">
        <f t="shared" si="13"/>
        <v>!!</v>
      </c>
    </row>
    <row r="47" spans="2:19">
      <c r="B47" s="169" t="str">
        <f>Cover!$G$16</f>
        <v>CZ</v>
      </c>
      <c r="C47" s="169" t="s">
        <v>270</v>
      </c>
      <c r="D47" s="169" t="s">
        <v>337</v>
      </c>
      <c r="E47" s="170">
        <v>7</v>
      </c>
      <c r="F47" s="169" t="e">
        <f>IF(ISNUMBER(U47),U47,VLOOKUP(CONCATENATE($B47,"_",$C47,"_",$F$2,"_",$D47,"_",$E47),#REF!,2,))</f>
        <v>#REF!</v>
      </c>
      <c r="G47" s="169" t="e">
        <f>IF(ISNUMBER(V47),V47,VLOOKUP(CONCATENATE($B47,"_",$C47,"_",$G$2,"_",$D47,"_",$E47),#REF!,2,))</f>
        <v>#REF!</v>
      </c>
      <c r="H47" s="169" t="e">
        <f>IF(ISNUMBER(W47),W47,VLOOKUP(CONCATENATE($B47,"_",$C47,"_",$H$2,"_",$D47,"_",$E47),#REF!,2,))</f>
        <v>#REF!</v>
      </c>
      <c r="I47" s="169" t="e">
        <f>IF(ISNUMBER(X47),X47,VLOOKUP(CONCATENATE($B47,"_",$C47,"_",$I$2,"_",$D47,"_",$E47),#REF!,2,))</f>
        <v>#REF!</v>
      </c>
      <c r="J47" s="169" t="e">
        <f>VLOOKUP(CONCATENATE($B47,"_",$C47,"_",$J$2,"_",$D47,"_",$E47),#REF!,2,)</f>
        <v>#REF!</v>
      </c>
      <c r="K47" s="175" t="e">
        <f>VLOOKUP(CONCATENATE($B47,"_",$C47,"_",$K$2,"_",$D47,"_",$E47),#REF!,2,)</f>
        <v>#REF!</v>
      </c>
      <c r="L47" s="175" t="e">
        <f>VLOOKUP(CONCATENATE($B47,"_",$C47,"_",$L$2,"_",$D47,"_",$E47),#REF!,2,)</f>
        <v>#REF!</v>
      </c>
      <c r="N47" s="172" t="str">
        <f t="shared" si="8"/>
        <v>!!</v>
      </c>
      <c r="O47" s="172" t="str">
        <f t="shared" si="9"/>
        <v>!!</v>
      </c>
      <c r="P47" s="172" t="str">
        <f t="shared" si="10"/>
        <v>!!</v>
      </c>
      <c r="Q47" s="172" t="str">
        <f t="shared" si="11"/>
        <v>!!</v>
      </c>
      <c r="R47" s="172" t="str">
        <f t="shared" si="12"/>
        <v>!!</v>
      </c>
      <c r="S47" s="172" t="str">
        <f t="shared" si="13"/>
        <v>!!</v>
      </c>
    </row>
    <row r="48" spans="2:19">
      <c r="B48" s="169" t="str">
        <f>Cover!$G$16</f>
        <v>CZ</v>
      </c>
      <c r="C48" s="169" t="s">
        <v>270</v>
      </c>
      <c r="D48" s="169" t="s">
        <v>337</v>
      </c>
      <c r="E48" s="170" t="s">
        <v>113</v>
      </c>
      <c r="F48" s="169" t="e">
        <f>IF(ISNUMBER(U48),U48,VLOOKUP(CONCATENATE($B48,"_",$C48,"_",$F$2,"_",$D48,"_",$E48),#REF!,2,))</f>
        <v>#REF!</v>
      </c>
      <c r="G48" s="169" t="e">
        <f>IF(ISNUMBER(V48),V48,VLOOKUP(CONCATENATE($B48,"_",$C48,"_",$G$2,"_",$D48,"_",$E48),#REF!,2,))</f>
        <v>#REF!</v>
      </c>
      <c r="H48" s="169" t="e">
        <f>IF(ISNUMBER(W48),W48,VLOOKUP(CONCATENATE($B48,"_",$C48,"_",$H$2,"_",$D48,"_",$E48),#REF!,2,))</f>
        <v>#REF!</v>
      </c>
      <c r="I48" s="169" t="e">
        <f>IF(ISNUMBER(X48),X48,VLOOKUP(CONCATENATE($B48,"_",$C48,"_",$I$2,"_",$D48,"_",$E48),#REF!,2,))</f>
        <v>#REF!</v>
      </c>
      <c r="J48" s="169" t="e">
        <f>VLOOKUP(CONCATENATE($B48,"_",$C48,"_",$J$2,"_",$D48,"_",$E48),#REF!,2,)</f>
        <v>#REF!</v>
      </c>
      <c r="K48" s="175" t="e">
        <f>VLOOKUP(CONCATENATE($B48,"_",$C48,"_",$K$2,"_",$D48,"_",$E48),#REF!,2,)</f>
        <v>#REF!</v>
      </c>
      <c r="L48" s="175" t="e">
        <f>VLOOKUP(CONCATENATE($B48,"_",$C48,"_",$L$2,"_",$D48,"_",$E48),#REF!,2,)</f>
        <v>#REF!</v>
      </c>
      <c r="N48" s="172" t="str">
        <f t="shared" si="8"/>
        <v>!!</v>
      </c>
      <c r="O48" s="172" t="str">
        <f t="shared" si="9"/>
        <v>!!</v>
      </c>
      <c r="P48" s="172" t="str">
        <f t="shared" si="10"/>
        <v>!!</v>
      </c>
      <c r="Q48" s="172" t="str">
        <f t="shared" si="11"/>
        <v>!!</v>
      </c>
      <c r="R48" s="172" t="str">
        <f t="shared" si="12"/>
        <v>!!</v>
      </c>
      <c r="S48" s="172" t="str">
        <f t="shared" si="13"/>
        <v>!!</v>
      </c>
    </row>
    <row r="49" spans="2:19">
      <c r="B49" s="169" t="str">
        <f>Cover!$G$16</f>
        <v>CZ</v>
      </c>
      <c r="C49" s="169" t="s">
        <v>270</v>
      </c>
      <c r="D49" s="169" t="s">
        <v>337</v>
      </c>
      <c r="E49" s="170" t="s">
        <v>114</v>
      </c>
      <c r="F49" s="169" t="e">
        <f>IF(ISNUMBER(U49),U49,VLOOKUP(CONCATENATE($B49,"_",$C49,"_",$F$2,"_",$D49,"_",$E49),#REF!,2,))</f>
        <v>#REF!</v>
      </c>
      <c r="G49" s="169" t="e">
        <f>IF(ISNUMBER(V49),V49,VLOOKUP(CONCATENATE($B49,"_",$C49,"_",$G$2,"_",$D49,"_",$E49),#REF!,2,))</f>
        <v>#REF!</v>
      </c>
      <c r="H49" s="169" t="e">
        <f>IF(ISNUMBER(W49),W49,VLOOKUP(CONCATENATE($B49,"_",$C49,"_",$H$2,"_",$D49,"_",$E49),#REF!,2,))</f>
        <v>#REF!</v>
      </c>
      <c r="I49" s="169" t="e">
        <f>IF(ISNUMBER(X49),X49,VLOOKUP(CONCATENATE($B49,"_",$C49,"_",$I$2,"_",$D49,"_",$E49),#REF!,2,))</f>
        <v>#REF!</v>
      </c>
      <c r="J49" s="169" t="e">
        <f>VLOOKUP(CONCATENATE($B49,"_",$C49,"_",$J$2,"_",$D49,"_",$E49),#REF!,2,)</f>
        <v>#REF!</v>
      </c>
      <c r="K49" s="175" t="e">
        <f>VLOOKUP(CONCATENATE($B49,"_",$C49,"_",$K$2,"_",$D49,"_",$E49),#REF!,2,)</f>
        <v>#REF!</v>
      </c>
      <c r="L49" s="175" t="e">
        <f>VLOOKUP(CONCATENATE($B49,"_",$C49,"_",$L$2,"_",$D49,"_",$E49),#REF!,2,)</f>
        <v>#REF!</v>
      </c>
      <c r="N49" s="172" t="str">
        <f t="shared" si="8"/>
        <v>!!</v>
      </c>
      <c r="O49" s="172" t="str">
        <f t="shared" si="9"/>
        <v>!!</v>
      </c>
      <c r="P49" s="172" t="str">
        <f t="shared" si="10"/>
        <v>!!</v>
      </c>
      <c r="Q49" s="172" t="str">
        <f t="shared" si="11"/>
        <v>!!</v>
      </c>
      <c r="R49" s="172" t="str">
        <f t="shared" si="12"/>
        <v>!!</v>
      </c>
      <c r="S49" s="172" t="str">
        <f t="shared" si="13"/>
        <v>!!</v>
      </c>
    </row>
    <row r="50" spans="2:19">
      <c r="B50" s="169" t="str">
        <f>Cover!$G$16</f>
        <v>CZ</v>
      </c>
      <c r="C50" s="169" t="s">
        <v>270</v>
      </c>
      <c r="D50" s="169" t="s">
        <v>337</v>
      </c>
      <c r="E50" s="170" t="s">
        <v>115</v>
      </c>
      <c r="F50" s="169" t="e">
        <f>IF(ISNUMBER(U50),U50,VLOOKUP(CONCATENATE($B50,"_",$C50,"_",$F$2,"_",$D50,"_",$E50),#REF!,2,))</f>
        <v>#REF!</v>
      </c>
      <c r="G50" s="169" t="e">
        <f>IF(ISNUMBER(V50),V50,VLOOKUP(CONCATENATE($B50,"_",$C50,"_",$G$2,"_",$D50,"_",$E50),#REF!,2,))</f>
        <v>#REF!</v>
      </c>
      <c r="H50" s="169" t="e">
        <f>IF(ISNUMBER(W50),W50,VLOOKUP(CONCATENATE($B50,"_",$C50,"_",$H$2,"_",$D50,"_",$E50),#REF!,2,))</f>
        <v>#REF!</v>
      </c>
      <c r="I50" s="169" t="e">
        <f>IF(ISNUMBER(X50),X50,VLOOKUP(CONCATENATE($B50,"_",$C50,"_",$I$2,"_",$D50,"_",$E50),#REF!,2,))</f>
        <v>#REF!</v>
      </c>
      <c r="J50" s="169" t="e">
        <f>VLOOKUP(CONCATENATE($B50,"_",$C50,"_",$J$2,"_",$D50,"_",$E50),#REF!,2,)</f>
        <v>#REF!</v>
      </c>
      <c r="K50" s="175" t="e">
        <f>VLOOKUP(CONCATENATE($B50,"_",$C50,"_",$K$2,"_",$D50,"_",$E50),#REF!,2,)</f>
        <v>#REF!</v>
      </c>
      <c r="L50" s="175" t="e">
        <f>VLOOKUP(CONCATENATE($B50,"_",$C50,"_",$L$2,"_",$D50,"_",$E50),#REF!,2,)</f>
        <v>#REF!</v>
      </c>
      <c r="N50" s="172" t="str">
        <f t="shared" si="8"/>
        <v>!!</v>
      </c>
      <c r="O50" s="172" t="str">
        <f t="shared" si="9"/>
        <v>!!</v>
      </c>
      <c r="P50" s="172" t="str">
        <f t="shared" si="10"/>
        <v>!!</v>
      </c>
      <c r="Q50" s="172" t="str">
        <f t="shared" si="11"/>
        <v>!!</v>
      </c>
      <c r="R50" s="172" t="str">
        <f t="shared" si="12"/>
        <v>!!</v>
      </c>
      <c r="S50" s="172" t="str">
        <f t="shared" si="13"/>
        <v>!!</v>
      </c>
    </row>
    <row r="51" spans="2:19">
      <c r="B51" s="169" t="str">
        <f>Cover!$G$16</f>
        <v>CZ</v>
      </c>
      <c r="C51" s="169" t="s">
        <v>270</v>
      </c>
      <c r="D51" s="169" t="s">
        <v>337</v>
      </c>
      <c r="E51" s="170" t="s">
        <v>116</v>
      </c>
      <c r="F51" s="169" t="e">
        <f>IF(ISNUMBER(U51),U51,VLOOKUP(CONCATENATE($B51,"_",$C51,"_",$F$2,"_",$D51,"_",$E51),#REF!,2,))</f>
        <v>#REF!</v>
      </c>
      <c r="G51" s="169" t="e">
        <f>IF(ISNUMBER(V51),V51,VLOOKUP(CONCATENATE($B51,"_",$C51,"_",$G$2,"_",$D51,"_",$E51),#REF!,2,))</f>
        <v>#REF!</v>
      </c>
      <c r="H51" s="169" t="e">
        <f>IF(ISNUMBER(W51),W51,VLOOKUP(CONCATENATE($B51,"_",$C51,"_",$H$2,"_",$D51,"_",$E51),#REF!,2,))</f>
        <v>#REF!</v>
      </c>
      <c r="I51" s="169" t="e">
        <f>IF(ISNUMBER(X51),X51,VLOOKUP(CONCATENATE($B51,"_",$C51,"_",$I$2,"_",$D51,"_",$E51),#REF!,2,))</f>
        <v>#REF!</v>
      </c>
      <c r="J51" s="169" t="e">
        <f>VLOOKUP(CONCATENATE($B51,"_",$C51,"_",$J$2,"_",$D51,"_",$E51),#REF!,2,)</f>
        <v>#REF!</v>
      </c>
      <c r="K51" s="175" t="e">
        <f>VLOOKUP(CONCATENATE($B51,"_",$C51,"_",$K$2,"_",$D51,"_",$E51),#REF!,2,)</f>
        <v>#REF!</v>
      </c>
      <c r="L51" s="175" t="e">
        <f>VLOOKUP(CONCATENATE($B51,"_",$C51,"_",$L$2,"_",$D51,"_",$E51),#REF!,2,)</f>
        <v>#REF!</v>
      </c>
      <c r="N51" s="172" t="str">
        <f t="shared" si="8"/>
        <v>!!</v>
      </c>
      <c r="O51" s="172" t="str">
        <f t="shared" si="9"/>
        <v>!!</v>
      </c>
      <c r="P51" s="172" t="str">
        <f t="shared" si="10"/>
        <v>!!</v>
      </c>
      <c r="Q51" s="172" t="str">
        <f t="shared" si="11"/>
        <v>!!</v>
      </c>
      <c r="R51" s="172" t="str">
        <f t="shared" si="12"/>
        <v>!!</v>
      </c>
      <c r="S51" s="172" t="str">
        <f t="shared" si="13"/>
        <v>!!</v>
      </c>
    </row>
    <row r="52" spans="2:19">
      <c r="B52" s="169" t="str">
        <f>Cover!$G$16</f>
        <v>CZ</v>
      </c>
      <c r="C52" s="169" t="s">
        <v>270</v>
      </c>
      <c r="D52" s="169" t="s">
        <v>337</v>
      </c>
      <c r="E52" s="170" t="s">
        <v>117</v>
      </c>
      <c r="F52" s="169" t="e">
        <f>IF(ISNUMBER(U52),U52,VLOOKUP(CONCATENATE($B52,"_",$C52,"_",$F$2,"_",$D52,"_",$E52),#REF!,2,))</f>
        <v>#REF!</v>
      </c>
      <c r="G52" s="169" t="e">
        <f>IF(ISNUMBER(V52),V52,VLOOKUP(CONCATENATE($B52,"_",$C52,"_",$G$2,"_",$D52,"_",$E52),#REF!,2,))</f>
        <v>#REF!</v>
      </c>
      <c r="H52" s="169" t="e">
        <f>IF(ISNUMBER(W52),W52,VLOOKUP(CONCATENATE($B52,"_",$C52,"_",$H$2,"_",$D52,"_",$E52),#REF!,2,))</f>
        <v>#REF!</v>
      </c>
      <c r="I52" s="169" t="e">
        <f>IF(ISNUMBER(X52),X52,VLOOKUP(CONCATENATE($B52,"_",$C52,"_",$I$2,"_",$D52,"_",$E52),#REF!,2,))</f>
        <v>#REF!</v>
      </c>
      <c r="J52" s="169" t="e">
        <f>VLOOKUP(CONCATENATE($B52,"_",$C52,"_",$J$2,"_",$D52,"_",$E52),#REF!,2,)</f>
        <v>#REF!</v>
      </c>
      <c r="K52" s="175" t="e">
        <f>VLOOKUP(CONCATENATE($B52,"_",$C52,"_",$K$2,"_",$D52,"_",$E52),#REF!,2,)</f>
        <v>#REF!</v>
      </c>
      <c r="L52" s="175" t="e">
        <f>VLOOKUP(CONCATENATE($B52,"_",$C52,"_",$L$2,"_",$D52,"_",$E52),#REF!,2,)</f>
        <v>#REF!</v>
      </c>
      <c r="N52" s="172" t="str">
        <f t="shared" si="8"/>
        <v>!!</v>
      </c>
      <c r="O52" s="172" t="str">
        <f t="shared" si="9"/>
        <v>!!</v>
      </c>
      <c r="P52" s="172" t="str">
        <f t="shared" si="10"/>
        <v>!!</v>
      </c>
      <c r="Q52" s="172" t="str">
        <f t="shared" si="11"/>
        <v>!!</v>
      </c>
      <c r="R52" s="172" t="str">
        <f t="shared" si="12"/>
        <v>!!</v>
      </c>
      <c r="S52" s="172" t="str">
        <f t="shared" si="13"/>
        <v>!!</v>
      </c>
    </row>
    <row r="53" spans="2:19">
      <c r="B53" s="169" t="str">
        <f>Cover!$G$16</f>
        <v>CZ</v>
      </c>
      <c r="C53" s="169" t="s">
        <v>270</v>
      </c>
      <c r="D53" s="169" t="s">
        <v>337</v>
      </c>
      <c r="E53" s="170" t="s">
        <v>118</v>
      </c>
      <c r="F53" s="169" t="e">
        <f>IF(ISNUMBER(U53),U53,VLOOKUP(CONCATENATE($B53,"_",$C53,"_",$F$2,"_",$D53,"_",$E53),#REF!,2,))</f>
        <v>#REF!</v>
      </c>
      <c r="G53" s="169" t="e">
        <f>IF(ISNUMBER(V53),V53,VLOOKUP(CONCATENATE($B53,"_",$C53,"_",$G$2,"_",$D53,"_",$E53),#REF!,2,))</f>
        <v>#REF!</v>
      </c>
      <c r="H53" s="169" t="e">
        <f>IF(ISNUMBER(W53),W53,VLOOKUP(CONCATENATE($B53,"_",$C53,"_",$H$2,"_",$D53,"_",$E53),#REF!,2,))</f>
        <v>#REF!</v>
      </c>
      <c r="I53" s="169" t="e">
        <f>IF(ISNUMBER(X53),X53,VLOOKUP(CONCATENATE($B53,"_",$C53,"_",$I$2,"_",$D53,"_",$E53),#REF!,2,))</f>
        <v>#REF!</v>
      </c>
      <c r="J53" s="169" t="e">
        <f>VLOOKUP(CONCATENATE($B53,"_",$C53,"_",$J$2,"_",$D53,"_",$E53),#REF!,2,)</f>
        <v>#REF!</v>
      </c>
      <c r="K53" s="175" t="e">
        <f>VLOOKUP(CONCATENATE($B53,"_",$C53,"_",$K$2,"_",$D53,"_",$E53),#REF!,2,)</f>
        <v>#REF!</v>
      </c>
      <c r="L53" s="175" t="e">
        <f>VLOOKUP(CONCATENATE($B53,"_",$C53,"_",$L$2,"_",$D53,"_",$E53),#REF!,2,)</f>
        <v>#REF!</v>
      </c>
      <c r="N53" s="172" t="str">
        <f t="shared" si="8"/>
        <v>!!</v>
      </c>
      <c r="O53" s="172" t="str">
        <f t="shared" si="9"/>
        <v>!!</v>
      </c>
      <c r="P53" s="172" t="str">
        <f t="shared" si="10"/>
        <v>!!</v>
      </c>
      <c r="Q53" s="172" t="str">
        <f t="shared" si="11"/>
        <v>!!</v>
      </c>
      <c r="R53" s="172" t="str">
        <f t="shared" si="12"/>
        <v>!!</v>
      </c>
      <c r="S53" s="172" t="str">
        <f t="shared" si="13"/>
        <v>!!</v>
      </c>
    </row>
    <row r="54" spans="2:19">
      <c r="B54" s="169" t="str">
        <f>Cover!$G$16</f>
        <v>CZ</v>
      </c>
      <c r="C54" s="169" t="s">
        <v>270</v>
      </c>
      <c r="D54" s="169" t="s">
        <v>337</v>
      </c>
      <c r="E54" s="170" t="s">
        <v>119</v>
      </c>
      <c r="F54" s="169" t="e">
        <f>IF(ISNUMBER(U54),U54,VLOOKUP(CONCATENATE($B54,"_",$C54,"_",$F$2,"_",$D54,"_",$E54),#REF!,2,))</f>
        <v>#REF!</v>
      </c>
      <c r="G54" s="169" t="e">
        <f>IF(ISNUMBER(V54),V54,VLOOKUP(CONCATENATE($B54,"_",$C54,"_",$G$2,"_",$D54,"_",$E54),#REF!,2,))</f>
        <v>#REF!</v>
      </c>
      <c r="H54" s="169" t="e">
        <f>IF(ISNUMBER(W54),W54,VLOOKUP(CONCATENATE($B54,"_",$C54,"_",$H$2,"_",$D54,"_",$E54),#REF!,2,))</f>
        <v>#REF!</v>
      </c>
      <c r="I54" s="169" t="e">
        <f>IF(ISNUMBER(X54),X54,VLOOKUP(CONCATENATE($B54,"_",$C54,"_",$I$2,"_",$D54,"_",$E54),#REF!,2,))</f>
        <v>#REF!</v>
      </c>
      <c r="J54" s="169" t="e">
        <f>VLOOKUP(CONCATENATE($B54,"_",$C54,"_",$J$2,"_",$D54,"_",$E54),#REF!,2,)</f>
        <v>#REF!</v>
      </c>
      <c r="K54" s="175" t="e">
        <f>VLOOKUP(CONCATENATE($B54,"_",$C54,"_",$K$2,"_",$D54,"_",$E54),#REF!,2,)</f>
        <v>#REF!</v>
      </c>
      <c r="L54" s="175" t="e">
        <f>VLOOKUP(CONCATENATE($B54,"_",$C54,"_",$L$2,"_",$D54,"_",$E54),#REF!,2,)</f>
        <v>#REF!</v>
      </c>
      <c r="N54" s="172" t="str">
        <f t="shared" si="8"/>
        <v>!!</v>
      </c>
      <c r="O54" s="172" t="str">
        <f t="shared" si="9"/>
        <v>!!</v>
      </c>
      <c r="P54" s="172" t="str">
        <f t="shared" si="10"/>
        <v>!!</v>
      </c>
      <c r="Q54" s="172" t="str">
        <f t="shared" si="11"/>
        <v>!!</v>
      </c>
      <c r="R54" s="172" t="str">
        <f t="shared" si="12"/>
        <v>!!</v>
      </c>
      <c r="S54" s="172" t="str">
        <f t="shared" si="13"/>
        <v>!!</v>
      </c>
    </row>
    <row r="55" spans="2:19">
      <c r="B55" s="169" t="str">
        <f>Cover!$G$16</f>
        <v>CZ</v>
      </c>
      <c r="C55" s="169" t="s">
        <v>270</v>
      </c>
      <c r="D55" s="169" t="s">
        <v>337</v>
      </c>
      <c r="E55" s="170" t="s">
        <v>120</v>
      </c>
      <c r="F55" s="169" t="e">
        <f>IF(ISNUMBER(U55),U55,VLOOKUP(CONCATENATE($B55,"_",$C55,"_",$F$2,"_",$D55,"_",$E55),#REF!,2,))</f>
        <v>#REF!</v>
      </c>
      <c r="G55" s="169" t="e">
        <f>IF(ISNUMBER(V55),V55,VLOOKUP(CONCATENATE($B55,"_",$C55,"_",$G$2,"_",$D55,"_",$E55),#REF!,2,))</f>
        <v>#REF!</v>
      </c>
      <c r="H55" s="169" t="e">
        <f>IF(ISNUMBER(W55),W55,VLOOKUP(CONCATENATE($B55,"_",$C55,"_",$H$2,"_",$D55,"_",$E55),#REF!,2,))</f>
        <v>#REF!</v>
      </c>
      <c r="I55" s="169" t="e">
        <f>IF(ISNUMBER(X55),X55,VLOOKUP(CONCATENATE($B55,"_",$C55,"_",$I$2,"_",$D55,"_",$E55),#REF!,2,))</f>
        <v>#REF!</v>
      </c>
      <c r="J55" s="169" t="e">
        <f>VLOOKUP(CONCATENATE($B55,"_",$C55,"_",$J$2,"_",$D55,"_",$E55),#REF!,2,)</f>
        <v>#REF!</v>
      </c>
      <c r="K55" s="175" t="e">
        <f>VLOOKUP(CONCATENATE($B55,"_",$C55,"_",$K$2,"_",$D55,"_",$E55),#REF!,2,)</f>
        <v>#REF!</v>
      </c>
      <c r="L55" s="175" t="e">
        <f>VLOOKUP(CONCATENATE($B55,"_",$C55,"_",$L$2,"_",$D55,"_",$E55),#REF!,2,)</f>
        <v>#REF!</v>
      </c>
      <c r="N55" s="172" t="str">
        <f t="shared" si="8"/>
        <v>!!</v>
      </c>
      <c r="O55" s="172" t="str">
        <f t="shared" si="9"/>
        <v>!!</v>
      </c>
      <c r="P55" s="172" t="str">
        <f t="shared" si="10"/>
        <v>!!</v>
      </c>
      <c r="Q55" s="172" t="str">
        <f t="shared" si="11"/>
        <v>!!</v>
      </c>
      <c r="R55" s="172" t="str">
        <f t="shared" si="12"/>
        <v>!!</v>
      </c>
      <c r="S55" s="172" t="str">
        <f t="shared" si="13"/>
        <v>!!</v>
      </c>
    </row>
    <row r="56" spans="2:19">
      <c r="B56" s="169" t="str">
        <f>Cover!$G$16</f>
        <v>CZ</v>
      </c>
      <c r="C56" s="169" t="s">
        <v>270</v>
      </c>
      <c r="D56" s="169" t="s">
        <v>337</v>
      </c>
      <c r="E56" s="170">
        <v>8</v>
      </c>
      <c r="F56" s="169" t="e">
        <f>IF(ISNUMBER(U56),U56,VLOOKUP(CONCATENATE($B56,"_",$C56,"_",$F$2,"_",$D56,"_",$E56),#REF!,2,))</f>
        <v>#REF!</v>
      </c>
      <c r="G56" s="169" t="e">
        <f>IF(ISNUMBER(V56),V56,VLOOKUP(CONCATENATE($B56,"_",$C56,"_",$G$2,"_",$D56,"_",$E56),#REF!,2,))</f>
        <v>#REF!</v>
      </c>
      <c r="H56" s="169" t="e">
        <f>IF(ISNUMBER(W56),W56,VLOOKUP(CONCATENATE($B56,"_",$C56,"_",$H$2,"_",$D56,"_",$E56),#REF!,2,))</f>
        <v>#REF!</v>
      </c>
      <c r="I56" s="169" t="e">
        <f>IF(ISNUMBER(X56),X56,VLOOKUP(CONCATENATE($B56,"_",$C56,"_",$I$2,"_",$D56,"_",$E56),#REF!,2,))</f>
        <v>#REF!</v>
      </c>
      <c r="J56" s="169" t="e">
        <f>VLOOKUP(CONCATENATE($B56,"_",$C56,"_",$J$2,"_",$D56,"_",$E56),#REF!,2,)</f>
        <v>#REF!</v>
      </c>
      <c r="K56" s="175" t="e">
        <f>VLOOKUP(CONCATENATE($B56,"_",$C56,"_",$K$2,"_",$D56,"_",$E56),#REF!,2,)</f>
        <v>#REF!</v>
      </c>
      <c r="L56" s="175" t="e">
        <f>VLOOKUP(CONCATENATE($B56,"_",$C56,"_",$L$2,"_",$D56,"_",$E56),#REF!,2,)</f>
        <v>#REF!</v>
      </c>
      <c r="N56" s="172" t="str">
        <f t="shared" si="8"/>
        <v>!!</v>
      </c>
      <c r="O56" s="172" t="str">
        <f t="shared" si="9"/>
        <v>!!</v>
      </c>
      <c r="P56" s="172" t="str">
        <f t="shared" si="10"/>
        <v>!!</v>
      </c>
      <c r="Q56" s="172" t="str">
        <f t="shared" si="11"/>
        <v>!!</v>
      </c>
      <c r="R56" s="172" t="str">
        <f t="shared" si="12"/>
        <v>!!</v>
      </c>
      <c r="S56" s="172" t="str">
        <f t="shared" si="13"/>
        <v>!!</v>
      </c>
    </row>
    <row r="57" spans="2:19">
      <c r="B57" s="169" t="str">
        <f>Cover!$G$16</f>
        <v>CZ</v>
      </c>
      <c r="C57" s="169" t="s">
        <v>270</v>
      </c>
      <c r="D57" s="169" t="s">
        <v>337</v>
      </c>
      <c r="E57" s="170" t="s">
        <v>121</v>
      </c>
      <c r="F57" s="169" t="e">
        <f>IF(ISNUMBER(U57),U57,VLOOKUP(CONCATENATE($B57,"_",$C57,"_",$F$2,"_",$D57,"_",$E57),#REF!,2,))</f>
        <v>#REF!</v>
      </c>
      <c r="G57" s="169" t="e">
        <f>IF(ISNUMBER(V57),V57,VLOOKUP(CONCATENATE($B57,"_",$C57,"_",$G$2,"_",$D57,"_",$E57),#REF!,2,))</f>
        <v>#REF!</v>
      </c>
      <c r="H57" s="169" t="e">
        <f>IF(ISNUMBER(W57),W57,VLOOKUP(CONCATENATE($B57,"_",$C57,"_",$H$2,"_",$D57,"_",$E57),#REF!,2,))</f>
        <v>#REF!</v>
      </c>
      <c r="I57" s="169" t="e">
        <f>IF(ISNUMBER(X57),X57,VLOOKUP(CONCATENATE($B57,"_",$C57,"_",$I$2,"_",$D57,"_",$E57),#REF!,2,))</f>
        <v>#REF!</v>
      </c>
      <c r="J57" s="169" t="e">
        <f>VLOOKUP(CONCATENATE($B57,"_",$C57,"_",$J$2,"_",$D57,"_",$E57),#REF!,2,)</f>
        <v>#REF!</v>
      </c>
      <c r="K57" s="175" t="e">
        <f>VLOOKUP(CONCATENATE($B57,"_",$C57,"_",$K$2,"_",$D57,"_",$E57),#REF!,2,)</f>
        <v>#REF!</v>
      </c>
      <c r="L57" s="175" t="e">
        <f>VLOOKUP(CONCATENATE($B57,"_",$C57,"_",$L$2,"_",$D57,"_",$E57),#REF!,2,)</f>
        <v>#REF!</v>
      </c>
      <c r="N57" s="172" t="str">
        <f t="shared" si="8"/>
        <v>!!</v>
      </c>
      <c r="O57" s="172" t="str">
        <f t="shared" si="9"/>
        <v>!!</v>
      </c>
      <c r="P57" s="172" t="str">
        <f t="shared" si="10"/>
        <v>!!</v>
      </c>
      <c r="Q57" s="172" t="str">
        <f t="shared" si="11"/>
        <v>!!</v>
      </c>
      <c r="R57" s="172" t="str">
        <f t="shared" si="12"/>
        <v>!!</v>
      </c>
      <c r="S57" s="172" t="str">
        <f t="shared" si="13"/>
        <v>!!</v>
      </c>
    </row>
    <row r="58" spans="2:19">
      <c r="B58" s="169" t="str">
        <f>Cover!$G$16</f>
        <v>CZ</v>
      </c>
      <c r="C58" s="169" t="s">
        <v>270</v>
      </c>
      <c r="D58" s="169" t="s">
        <v>337</v>
      </c>
      <c r="E58" s="170" t="s">
        <v>122</v>
      </c>
      <c r="F58" s="169" t="e">
        <f>IF(ISNUMBER(U58),U58,VLOOKUP(CONCATENATE($B58,"_",$C58,"_",$F$2,"_",$D58,"_",$E58),#REF!,2,))</f>
        <v>#REF!</v>
      </c>
      <c r="G58" s="169" t="e">
        <f>IF(ISNUMBER(V58),V58,VLOOKUP(CONCATENATE($B58,"_",$C58,"_",$G$2,"_",$D58,"_",$E58),#REF!,2,))</f>
        <v>#REF!</v>
      </c>
      <c r="H58" s="169" t="e">
        <f>IF(ISNUMBER(W58),W58,VLOOKUP(CONCATENATE($B58,"_",$C58,"_",$H$2,"_",$D58,"_",$E58),#REF!,2,))</f>
        <v>#REF!</v>
      </c>
      <c r="I58" s="169" t="e">
        <f>IF(ISNUMBER(X58),X58,VLOOKUP(CONCATENATE($B58,"_",$C58,"_",$I$2,"_",$D58,"_",$E58),#REF!,2,))</f>
        <v>#REF!</v>
      </c>
      <c r="J58" s="169" t="e">
        <f>VLOOKUP(CONCATENATE($B58,"_",$C58,"_",$J$2,"_",$D58,"_",$E58),#REF!,2,)</f>
        <v>#REF!</v>
      </c>
      <c r="K58" s="175" t="e">
        <f>VLOOKUP(CONCATENATE($B58,"_",$C58,"_",$K$2,"_",$D58,"_",$E58),#REF!,2,)</f>
        <v>#REF!</v>
      </c>
      <c r="L58" s="175" t="e">
        <f>VLOOKUP(CONCATENATE($B58,"_",$C58,"_",$L$2,"_",$D58,"_",$E58),#REF!,2,)</f>
        <v>#REF!</v>
      </c>
      <c r="N58" s="172" t="str">
        <f t="shared" si="8"/>
        <v>!!</v>
      </c>
      <c r="O58" s="172" t="str">
        <f t="shared" si="9"/>
        <v>!!</v>
      </c>
      <c r="P58" s="172" t="str">
        <f t="shared" si="10"/>
        <v>!!</v>
      </c>
      <c r="Q58" s="172" t="str">
        <f t="shared" si="11"/>
        <v>!!</v>
      </c>
      <c r="R58" s="172" t="str">
        <f t="shared" si="12"/>
        <v>!!</v>
      </c>
      <c r="S58" s="172" t="str">
        <f t="shared" si="13"/>
        <v>!!</v>
      </c>
    </row>
    <row r="59" spans="2:19">
      <c r="B59" s="169" t="str">
        <f>Cover!$G$16</f>
        <v>CZ</v>
      </c>
      <c r="C59" s="169" t="s">
        <v>270</v>
      </c>
      <c r="D59" s="169" t="s">
        <v>337</v>
      </c>
      <c r="E59" s="170">
        <v>9</v>
      </c>
      <c r="F59" s="169" t="e">
        <f>IF(ISNUMBER(U59),U59,VLOOKUP(CONCATENATE($B59,"_",$C59,"_",$F$2,"_",$D59,"_",$E59),#REF!,2,))</f>
        <v>#REF!</v>
      </c>
      <c r="G59" s="169" t="e">
        <f>IF(ISNUMBER(V59),V59,VLOOKUP(CONCATENATE($B59,"_",$C59,"_",$G$2,"_",$D59,"_",$E59),#REF!,2,))</f>
        <v>#REF!</v>
      </c>
      <c r="H59" s="169" t="e">
        <f>IF(ISNUMBER(W59),W59,VLOOKUP(CONCATENATE($B59,"_",$C59,"_",$H$2,"_",$D59,"_",$E59),#REF!,2,))</f>
        <v>#REF!</v>
      </c>
      <c r="I59" s="169" t="e">
        <f>IF(ISNUMBER(X59),X59,VLOOKUP(CONCATENATE($B59,"_",$C59,"_",$I$2,"_",$D59,"_",$E59),#REF!,2,))</f>
        <v>#REF!</v>
      </c>
      <c r="J59" s="169" t="e">
        <f>VLOOKUP(CONCATENATE($B59,"_",$C59,"_",$J$2,"_",$D59,"_",$E59),#REF!,2,)</f>
        <v>#REF!</v>
      </c>
      <c r="K59" s="175" t="e">
        <f>VLOOKUP(CONCATENATE($B59,"_",$C59,"_",$K$2,"_",$D59,"_",$E59),#REF!,2,)</f>
        <v>#REF!</v>
      </c>
      <c r="L59" s="175" t="e">
        <f>VLOOKUP(CONCATENATE($B59,"_",$C59,"_",$L$2,"_",$D59,"_",$E59),#REF!,2,)</f>
        <v>#REF!</v>
      </c>
      <c r="N59" s="172" t="str">
        <f t="shared" si="8"/>
        <v>!!</v>
      </c>
      <c r="O59" s="172" t="str">
        <f t="shared" si="9"/>
        <v>!!</v>
      </c>
      <c r="P59" s="172" t="str">
        <f t="shared" si="10"/>
        <v>!!</v>
      </c>
      <c r="Q59" s="172" t="str">
        <f t="shared" si="11"/>
        <v>!!</v>
      </c>
      <c r="R59" s="172" t="str">
        <f t="shared" si="12"/>
        <v>!!</v>
      </c>
      <c r="S59" s="172" t="str">
        <f t="shared" si="13"/>
        <v>!!</v>
      </c>
    </row>
    <row r="60" spans="2:19">
      <c r="B60" s="169" t="str">
        <f>Cover!$G$16</f>
        <v>CZ</v>
      </c>
      <c r="C60" s="169" t="s">
        <v>270</v>
      </c>
      <c r="D60" s="169" t="s">
        <v>337</v>
      </c>
      <c r="E60" s="170">
        <v>10</v>
      </c>
      <c r="F60" s="169" t="e">
        <f>IF(ISNUMBER(U60),U60,VLOOKUP(CONCATENATE($B60,"_",$C60,"_",$F$2,"_",$D60,"_",$E60),#REF!,2,))</f>
        <v>#REF!</v>
      </c>
      <c r="G60" s="169" t="e">
        <f>IF(ISNUMBER(V60),V60,VLOOKUP(CONCATENATE($B60,"_",$C60,"_",$G$2,"_",$D60,"_",$E60),#REF!,2,))</f>
        <v>#REF!</v>
      </c>
      <c r="H60" s="169" t="e">
        <f>IF(ISNUMBER(W60),W60,VLOOKUP(CONCATENATE($B60,"_",$C60,"_",$H$2,"_",$D60,"_",$E60),#REF!,2,))</f>
        <v>#REF!</v>
      </c>
      <c r="I60" s="169" t="e">
        <f>IF(ISNUMBER(X60),X60,VLOOKUP(CONCATENATE($B60,"_",$C60,"_",$I$2,"_",$D60,"_",$E60),#REF!,2,))</f>
        <v>#REF!</v>
      </c>
      <c r="J60" s="169" t="e">
        <f>VLOOKUP(CONCATENATE($B60,"_",$C60,"_",$J$2,"_",$D60,"_",$E60),#REF!,2,)</f>
        <v>#REF!</v>
      </c>
      <c r="K60" s="175" t="e">
        <f>VLOOKUP(CONCATENATE($B60,"_",$C60,"_",$K$2,"_",$D60,"_",$E60),#REF!,2,)</f>
        <v>#REF!</v>
      </c>
      <c r="L60" s="175" t="e">
        <f>VLOOKUP(CONCATENATE($B60,"_",$C60,"_",$L$2,"_",$D60,"_",$E60),#REF!,2,)</f>
        <v>#REF!</v>
      </c>
      <c r="N60" s="172" t="str">
        <f t="shared" si="8"/>
        <v>!!</v>
      </c>
      <c r="O60" s="172" t="str">
        <f t="shared" si="9"/>
        <v>!!</v>
      </c>
      <c r="P60" s="172" t="str">
        <f t="shared" si="10"/>
        <v>!!</v>
      </c>
      <c r="Q60" s="172" t="str">
        <f t="shared" si="11"/>
        <v>!!</v>
      </c>
      <c r="R60" s="172" t="str">
        <f t="shared" si="12"/>
        <v>!!</v>
      </c>
      <c r="S60" s="172" t="str">
        <f t="shared" si="13"/>
        <v>!!</v>
      </c>
    </row>
    <row r="61" spans="2:19">
      <c r="B61" s="169" t="str">
        <f>Cover!$G$16</f>
        <v>CZ</v>
      </c>
      <c r="C61" s="169" t="s">
        <v>270</v>
      </c>
      <c r="D61" s="169" t="s">
        <v>337</v>
      </c>
      <c r="E61" s="170" t="s">
        <v>123</v>
      </c>
      <c r="F61" s="169" t="e">
        <f>IF(ISNUMBER(U61),U61,VLOOKUP(CONCATENATE($B61,"_",$C61,"_",$F$2,"_",$D61,"_",$E61),#REF!,2,))</f>
        <v>#REF!</v>
      </c>
      <c r="G61" s="169" t="e">
        <f>IF(ISNUMBER(V61),V61,VLOOKUP(CONCATENATE($B61,"_",$C61,"_",$G$2,"_",$D61,"_",$E61),#REF!,2,))</f>
        <v>#REF!</v>
      </c>
      <c r="H61" s="169" t="e">
        <f>IF(ISNUMBER(W61),W61,VLOOKUP(CONCATENATE($B61,"_",$C61,"_",$H$2,"_",$D61,"_",$E61),#REF!,2,))</f>
        <v>#REF!</v>
      </c>
      <c r="I61" s="169" t="e">
        <f>IF(ISNUMBER(X61),X61,VLOOKUP(CONCATENATE($B61,"_",$C61,"_",$I$2,"_",$D61,"_",$E61),#REF!,2,))</f>
        <v>#REF!</v>
      </c>
      <c r="J61" s="169" t="e">
        <f>VLOOKUP(CONCATENATE($B61,"_",$C61,"_",$J$2,"_",$D61,"_",$E61),#REF!,2,)</f>
        <v>#REF!</v>
      </c>
      <c r="K61" s="175" t="e">
        <f>VLOOKUP(CONCATENATE($B61,"_",$C61,"_",$K$2,"_",$D61,"_",$E61),#REF!,2,)</f>
        <v>#REF!</v>
      </c>
      <c r="L61" s="175" t="e">
        <f>VLOOKUP(CONCATENATE($B61,"_",$C61,"_",$L$2,"_",$D61,"_",$E61),#REF!,2,)</f>
        <v>#REF!</v>
      </c>
      <c r="N61" s="172" t="str">
        <f t="shared" si="8"/>
        <v>!!</v>
      </c>
      <c r="O61" s="172" t="str">
        <f t="shared" si="9"/>
        <v>!!</v>
      </c>
      <c r="P61" s="172" t="str">
        <f t="shared" si="10"/>
        <v>!!</v>
      </c>
      <c r="Q61" s="172" t="str">
        <f t="shared" si="11"/>
        <v>!!</v>
      </c>
      <c r="R61" s="172" t="str">
        <f t="shared" si="12"/>
        <v>!!</v>
      </c>
      <c r="S61" s="172" t="str">
        <f t="shared" si="13"/>
        <v>!!</v>
      </c>
    </row>
    <row r="62" spans="2:19">
      <c r="B62" s="169" t="str">
        <f>Cover!$G$16</f>
        <v>CZ</v>
      </c>
      <c r="C62" s="169" t="s">
        <v>270</v>
      </c>
      <c r="D62" s="169" t="s">
        <v>337</v>
      </c>
      <c r="E62" s="170" t="s">
        <v>124</v>
      </c>
      <c r="F62" s="169" t="e">
        <f>IF(ISNUMBER(U62),U62,VLOOKUP(CONCATENATE($B62,"_",$C62,"_",$F$2,"_",$D62,"_",$E62),#REF!,2,))</f>
        <v>#REF!</v>
      </c>
      <c r="G62" s="169" t="e">
        <f>IF(ISNUMBER(V62),V62,VLOOKUP(CONCATENATE($B62,"_",$C62,"_",$G$2,"_",$D62,"_",$E62),#REF!,2,))</f>
        <v>#REF!</v>
      </c>
      <c r="H62" s="169" t="e">
        <f>IF(ISNUMBER(W62),W62,VLOOKUP(CONCATENATE($B62,"_",$C62,"_",$H$2,"_",$D62,"_",$E62),#REF!,2,))</f>
        <v>#REF!</v>
      </c>
      <c r="I62" s="169" t="e">
        <f>IF(ISNUMBER(X62),X62,VLOOKUP(CONCATENATE($B62,"_",$C62,"_",$I$2,"_",$D62,"_",$E62),#REF!,2,))</f>
        <v>#REF!</v>
      </c>
      <c r="J62" s="169" t="e">
        <f>VLOOKUP(CONCATENATE($B62,"_",$C62,"_",$J$2,"_",$D62,"_",$E62),#REF!,2,)</f>
        <v>#REF!</v>
      </c>
      <c r="K62" s="175" t="e">
        <f>VLOOKUP(CONCATENATE($B62,"_",$C62,"_",$K$2,"_",$D62,"_",$E62),#REF!,2,)</f>
        <v>#REF!</v>
      </c>
      <c r="L62" s="175" t="e">
        <f>VLOOKUP(CONCATENATE($B62,"_",$C62,"_",$L$2,"_",$D62,"_",$E62),#REF!,2,)</f>
        <v>#REF!</v>
      </c>
      <c r="N62" s="172" t="str">
        <f t="shared" si="8"/>
        <v>!!</v>
      </c>
      <c r="O62" s="172" t="str">
        <f t="shared" si="9"/>
        <v>!!</v>
      </c>
      <c r="P62" s="172" t="str">
        <f t="shared" si="10"/>
        <v>!!</v>
      </c>
      <c r="Q62" s="172" t="str">
        <f t="shared" si="11"/>
        <v>!!</v>
      </c>
      <c r="R62" s="172" t="str">
        <f t="shared" si="12"/>
        <v>!!</v>
      </c>
      <c r="S62" s="172" t="str">
        <f t="shared" si="13"/>
        <v>!!</v>
      </c>
    </row>
    <row r="63" spans="2:19">
      <c r="B63" s="169" t="str">
        <f>Cover!$G$16</f>
        <v>CZ</v>
      </c>
      <c r="C63" s="169" t="s">
        <v>270</v>
      </c>
      <c r="D63" s="169" t="s">
        <v>337</v>
      </c>
      <c r="E63" s="170" t="s">
        <v>125</v>
      </c>
      <c r="F63" s="169" t="e">
        <f>IF(ISNUMBER(U63),U63,VLOOKUP(CONCATENATE($B63,"_",$C63,"_",$F$2,"_",$D63,"_",$E63),#REF!,2,))</f>
        <v>#REF!</v>
      </c>
      <c r="G63" s="169" t="e">
        <f>IF(ISNUMBER(V63),V63,VLOOKUP(CONCATENATE($B63,"_",$C63,"_",$G$2,"_",$D63,"_",$E63),#REF!,2,))</f>
        <v>#REF!</v>
      </c>
      <c r="H63" s="169" t="e">
        <f>IF(ISNUMBER(W63),W63,VLOOKUP(CONCATENATE($B63,"_",$C63,"_",$H$2,"_",$D63,"_",$E63),#REF!,2,))</f>
        <v>#REF!</v>
      </c>
      <c r="I63" s="169" t="e">
        <f>IF(ISNUMBER(X63),X63,VLOOKUP(CONCATENATE($B63,"_",$C63,"_",$I$2,"_",$D63,"_",$E63),#REF!,2,))</f>
        <v>#REF!</v>
      </c>
      <c r="J63" s="169" t="e">
        <f>VLOOKUP(CONCATENATE($B63,"_",$C63,"_",$J$2,"_",$D63,"_",$E63),#REF!,2,)</f>
        <v>#REF!</v>
      </c>
      <c r="K63" s="175" t="e">
        <f>VLOOKUP(CONCATENATE($B63,"_",$C63,"_",$K$2,"_",$D63,"_",$E63),#REF!,2,)</f>
        <v>#REF!</v>
      </c>
      <c r="L63" s="175" t="e">
        <f>VLOOKUP(CONCATENATE($B63,"_",$C63,"_",$L$2,"_",$D63,"_",$E63),#REF!,2,)</f>
        <v>#REF!</v>
      </c>
      <c r="N63" s="172" t="str">
        <f t="shared" si="8"/>
        <v>!!</v>
      </c>
      <c r="O63" s="172" t="str">
        <f t="shared" si="9"/>
        <v>!!</v>
      </c>
      <c r="P63" s="172" t="str">
        <f t="shared" si="10"/>
        <v>!!</v>
      </c>
      <c r="Q63" s="172" t="str">
        <f t="shared" si="11"/>
        <v>!!</v>
      </c>
      <c r="R63" s="172" t="str">
        <f t="shared" si="12"/>
        <v>!!</v>
      </c>
      <c r="S63" s="172" t="str">
        <f t="shared" si="13"/>
        <v>!!</v>
      </c>
    </row>
    <row r="64" spans="2:19">
      <c r="B64" s="169" t="str">
        <f>Cover!$G$16</f>
        <v>CZ</v>
      </c>
      <c r="C64" s="169" t="s">
        <v>270</v>
      </c>
      <c r="D64" s="169" t="s">
        <v>337</v>
      </c>
      <c r="E64" s="170" t="s">
        <v>126</v>
      </c>
      <c r="F64" s="169" t="e">
        <f>IF(ISNUMBER(U64),U64,VLOOKUP(CONCATENATE($B64,"_",$C64,"_",$F$2,"_",$D64,"_",$E64),#REF!,2,))</f>
        <v>#REF!</v>
      </c>
      <c r="G64" s="169" t="e">
        <f>IF(ISNUMBER(V64),V64,VLOOKUP(CONCATENATE($B64,"_",$C64,"_",$G$2,"_",$D64,"_",$E64),#REF!,2,))</f>
        <v>#REF!</v>
      </c>
      <c r="H64" s="169" t="e">
        <f>IF(ISNUMBER(W64),W64,VLOOKUP(CONCATENATE($B64,"_",$C64,"_",$H$2,"_",$D64,"_",$E64),#REF!,2,))</f>
        <v>#REF!</v>
      </c>
      <c r="I64" s="169" t="e">
        <f>IF(ISNUMBER(X64),X64,VLOOKUP(CONCATENATE($B64,"_",$C64,"_",$I$2,"_",$D64,"_",$E64),#REF!,2,))</f>
        <v>#REF!</v>
      </c>
      <c r="J64" s="169" t="e">
        <f>VLOOKUP(CONCATENATE($B64,"_",$C64,"_",$J$2,"_",$D64,"_",$E64),#REF!,2,)</f>
        <v>#REF!</v>
      </c>
      <c r="K64" s="175" t="e">
        <f>VLOOKUP(CONCATENATE($B64,"_",$C64,"_",$K$2,"_",$D64,"_",$E64),#REF!,2,)</f>
        <v>#REF!</v>
      </c>
      <c r="L64" s="175" t="e">
        <f>VLOOKUP(CONCATENATE($B64,"_",$C64,"_",$L$2,"_",$D64,"_",$E64),#REF!,2,)</f>
        <v>#REF!</v>
      </c>
      <c r="N64" s="172" t="str">
        <f t="shared" si="8"/>
        <v>!!</v>
      </c>
      <c r="O64" s="172" t="str">
        <f t="shared" si="9"/>
        <v>!!</v>
      </c>
      <c r="P64" s="172" t="str">
        <f t="shared" si="10"/>
        <v>!!</v>
      </c>
      <c r="Q64" s="172" t="str">
        <f t="shared" si="11"/>
        <v>!!</v>
      </c>
      <c r="R64" s="172" t="str">
        <f t="shared" si="12"/>
        <v>!!</v>
      </c>
      <c r="S64" s="172" t="str">
        <f t="shared" si="13"/>
        <v>!!</v>
      </c>
    </row>
    <row r="65" spans="2:19">
      <c r="B65" s="169" t="str">
        <f>Cover!$G$16</f>
        <v>CZ</v>
      </c>
      <c r="C65" s="169" t="s">
        <v>270</v>
      </c>
      <c r="D65" s="169" t="s">
        <v>337</v>
      </c>
      <c r="E65" s="170" t="s">
        <v>127</v>
      </c>
      <c r="F65" s="169" t="e">
        <f>IF(ISNUMBER(U65),U65,VLOOKUP(CONCATENATE($B65,"_",$C65,"_",$F$2,"_",$D65,"_",$E65),#REF!,2,))</f>
        <v>#REF!</v>
      </c>
      <c r="G65" s="169" t="e">
        <f>IF(ISNUMBER(V65),V65,VLOOKUP(CONCATENATE($B65,"_",$C65,"_",$G$2,"_",$D65,"_",$E65),#REF!,2,))</f>
        <v>#REF!</v>
      </c>
      <c r="H65" s="169" t="e">
        <f>IF(ISNUMBER(W65),W65,VLOOKUP(CONCATENATE($B65,"_",$C65,"_",$H$2,"_",$D65,"_",$E65),#REF!,2,))</f>
        <v>#REF!</v>
      </c>
      <c r="I65" s="169" t="e">
        <f>IF(ISNUMBER(X65),X65,VLOOKUP(CONCATENATE($B65,"_",$C65,"_",$I$2,"_",$D65,"_",$E65),#REF!,2,))</f>
        <v>#REF!</v>
      </c>
      <c r="J65" s="169" t="e">
        <f>VLOOKUP(CONCATENATE($B65,"_",$C65,"_",$J$2,"_",$D65,"_",$E65),#REF!,2,)</f>
        <v>#REF!</v>
      </c>
      <c r="K65" s="175" t="e">
        <f>VLOOKUP(CONCATENATE($B65,"_",$C65,"_",$K$2,"_",$D65,"_",$E65),#REF!,2,)</f>
        <v>#REF!</v>
      </c>
      <c r="L65" s="175" t="e">
        <f>VLOOKUP(CONCATENATE($B65,"_",$C65,"_",$L$2,"_",$D65,"_",$E65),#REF!,2,)</f>
        <v>#REF!</v>
      </c>
      <c r="N65" s="172" t="str">
        <f t="shared" si="8"/>
        <v>!!</v>
      </c>
      <c r="O65" s="172" t="str">
        <f t="shared" si="9"/>
        <v>!!</v>
      </c>
      <c r="P65" s="172" t="str">
        <f t="shared" si="10"/>
        <v>!!</v>
      </c>
      <c r="Q65" s="172" t="str">
        <f t="shared" si="11"/>
        <v>!!</v>
      </c>
      <c r="R65" s="172" t="str">
        <f t="shared" si="12"/>
        <v>!!</v>
      </c>
      <c r="S65" s="172" t="str">
        <f t="shared" si="13"/>
        <v>!!</v>
      </c>
    </row>
    <row r="66" spans="2:19">
      <c r="B66" s="169" t="str">
        <f>Cover!$G$16</f>
        <v>CZ</v>
      </c>
      <c r="C66" s="169" t="s">
        <v>270</v>
      </c>
      <c r="D66" s="169" t="s">
        <v>337</v>
      </c>
      <c r="E66" s="170" t="s">
        <v>128</v>
      </c>
      <c r="F66" s="169" t="e">
        <f>IF(ISNUMBER(U66),U66,VLOOKUP(CONCATENATE($B66,"_",$C66,"_",$F$2,"_",$D66,"_",$E66),#REF!,2,))</f>
        <v>#REF!</v>
      </c>
      <c r="G66" s="169" t="e">
        <f>IF(ISNUMBER(V66),V66,VLOOKUP(CONCATENATE($B66,"_",$C66,"_",$G$2,"_",$D66,"_",$E66),#REF!,2,))</f>
        <v>#REF!</v>
      </c>
      <c r="H66" s="169" t="e">
        <f>IF(ISNUMBER(W66),W66,VLOOKUP(CONCATENATE($B66,"_",$C66,"_",$H$2,"_",$D66,"_",$E66),#REF!,2,))</f>
        <v>#REF!</v>
      </c>
      <c r="I66" s="169" t="e">
        <f>IF(ISNUMBER(X66),X66,VLOOKUP(CONCATENATE($B66,"_",$C66,"_",$I$2,"_",$D66,"_",$E66),#REF!,2,))</f>
        <v>#REF!</v>
      </c>
      <c r="J66" s="169" t="e">
        <f>VLOOKUP(CONCATENATE($B66,"_",$C66,"_",$J$2,"_",$D66,"_",$E66),#REF!,2,)</f>
        <v>#REF!</v>
      </c>
      <c r="K66" s="175" t="e">
        <f>VLOOKUP(CONCATENATE($B66,"_",$C66,"_",$K$2,"_",$D66,"_",$E66),#REF!,2,)</f>
        <v>#REF!</v>
      </c>
      <c r="L66" s="175" t="e">
        <f>VLOOKUP(CONCATENATE($B66,"_",$C66,"_",$L$2,"_",$D66,"_",$E66),#REF!,2,)</f>
        <v>#REF!</v>
      </c>
      <c r="N66" s="172" t="str">
        <f t="shared" si="8"/>
        <v>!!</v>
      </c>
      <c r="O66" s="172" t="str">
        <f t="shared" si="9"/>
        <v>!!</v>
      </c>
      <c r="P66" s="172" t="str">
        <f t="shared" si="10"/>
        <v>!!</v>
      </c>
      <c r="Q66" s="172" t="str">
        <f t="shared" si="11"/>
        <v>!!</v>
      </c>
      <c r="R66" s="172" t="str">
        <f t="shared" si="12"/>
        <v>!!</v>
      </c>
      <c r="S66" s="172" t="str">
        <f t="shared" si="13"/>
        <v>!!</v>
      </c>
    </row>
    <row r="67" spans="2:19">
      <c r="B67" s="169" t="str">
        <f>Cover!$G$16</f>
        <v>CZ</v>
      </c>
      <c r="C67" s="169" t="s">
        <v>270</v>
      </c>
      <c r="D67" s="169" t="s">
        <v>337</v>
      </c>
      <c r="E67" s="170" t="s">
        <v>129</v>
      </c>
      <c r="F67" s="169" t="e">
        <f>IF(ISNUMBER(U67),U67,VLOOKUP(CONCATENATE($B67,"_",$C67,"_",$F$2,"_",$D67,"_",$E67),#REF!,2,))</f>
        <v>#REF!</v>
      </c>
      <c r="G67" s="169" t="e">
        <f>IF(ISNUMBER(V67),V67,VLOOKUP(CONCATENATE($B67,"_",$C67,"_",$G$2,"_",$D67,"_",$E67),#REF!,2,))</f>
        <v>#REF!</v>
      </c>
      <c r="H67" s="169" t="e">
        <f>IF(ISNUMBER(W67),W67,VLOOKUP(CONCATENATE($B67,"_",$C67,"_",$H$2,"_",$D67,"_",$E67),#REF!,2,))</f>
        <v>#REF!</v>
      </c>
      <c r="I67" s="169" t="e">
        <f>IF(ISNUMBER(X67),X67,VLOOKUP(CONCATENATE($B67,"_",$C67,"_",$I$2,"_",$D67,"_",$E67),#REF!,2,))</f>
        <v>#REF!</v>
      </c>
      <c r="J67" s="169" t="e">
        <f>VLOOKUP(CONCATENATE($B67,"_",$C67,"_",$J$2,"_",$D67,"_",$E67),#REF!,2,)</f>
        <v>#REF!</v>
      </c>
      <c r="K67" s="175" t="e">
        <f>VLOOKUP(CONCATENATE($B67,"_",$C67,"_",$K$2,"_",$D67,"_",$E67),#REF!,2,)</f>
        <v>#REF!</v>
      </c>
      <c r="L67" s="175" t="e">
        <f>VLOOKUP(CONCATENATE($B67,"_",$C67,"_",$L$2,"_",$D67,"_",$E67),#REF!,2,)</f>
        <v>#REF!</v>
      </c>
      <c r="N67" s="172" t="str">
        <f t="shared" si="8"/>
        <v>!!</v>
      </c>
      <c r="O67" s="172" t="str">
        <f t="shared" si="9"/>
        <v>!!</v>
      </c>
      <c r="P67" s="172" t="str">
        <f t="shared" si="10"/>
        <v>!!</v>
      </c>
      <c r="Q67" s="172" t="str">
        <f t="shared" si="11"/>
        <v>!!</v>
      </c>
      <c r="R67" s="172" t="str">
        <f t="shared" si="12"/>
        <v>!!</v>
      </c>
      <c r="S67" s="172" t="str">
        <f t="shared" si="13"/>
        <v>!!</v>
      </c>
    </row>
    <row r="68" spans="2:19">
      <c r="B68" s="169" t="str">
        <f>Cover!$G$16</f>
        <v>CZ</v>
      </c>
      <c r="C68" s="169" t="s">
        <v>270</v>
      </c>
      <c r="D68" s="169" t="s">
        <v>337</v>
      </c>
      <c r="E68" s="170" t="s">
        <v>130</v>
      </c>
      <c r="F68" s="169" t="e">
        <f>IF(ISNUMBER(U68),U68,VLOOKUP(CONCATENATE($B68,"_",$C68,"_",$F$2,"_",$D68,"_",$E68),#REF!,2,))</f>
        <v>#REF!</v>
      </c>
      <c r="G68" s="169" t="e">
        <f>IF(ISNUMBER(V68),V68,VLOOKUP(CONCATENATE($B68,"_",$C68,"_",$G$2,"_",$D68,"_",$E68),#REF!,2,))</f>
        <v>#REF!</v>
      </c>
      <c r="H68" s="169" t="e">
        <f>IF(ISNUMBER(W68),W68,VLOOKUP(CONCATENATE($B68,"_",$C68,"_",$H$2,"_",$D68,"_",$E68),#REF!,2,))</f>
        <v>#REF!</v>
      </c>
      <c r="I68" s="169" t="e">
        <f>IF(ISNUMBER(X68),X68,VLOOKUP(CONCATENATE($B68,"_",$C68,"_",$I$2,"_",$D68,"_",$E68),#REF!,2,))</f>
        <v>#REF!</v>
      </c>
      <c r="J68" s="169" t="e">
        <f>VLOOKUP(CONCATENATE($B68,"_",$C68,"_",$J$2,"_",$D68,"_",$E68),#REF!,2,)</f>
        <v>#REF!</v>
      </c>
      <c r="K68" s="175" t="e">
        <f>VLOOKUP(CONCATENATE($B68,"_",$C68,"_",$K$2,"_",$D68,"_",$E68),#REF!,2,)</f>
        <v>#REF!</v>
      </c>
      <c r="L68" s="175" t="e">
        <f>VLOOKUP(CONCATENATE($B68,"_",$C68,"_",$L$2,"_",$D68,"_",$E68),#REF!,2,)</f>
        <v>#REF!</v>
      </c>
      <c r="N68" s="172" t="str">
        <f t="shared" si="8"/>
        <v>!!</v>
      </c>
      <c r="O68" s="172" t="str">
        <f t="shared" si="9"/>
        <v>!!</v>
      </c>
      <c r="P68" s="172" t="str">
        <f t="shared" si="10"/>
        <v>!!</v>
      </c>
      <c r="Q68" s="172" t="str">
        <f t="shared" si="11"/>
        <v>!!</v>
      </c>
      <c r="R68" s="172" t="str">
        <f t="shared" si="12"/>
        <v>!!</v>
      </c>
      <c r="S68" s="172" t="str">
        <f t="shared" si="13"/>
        <v>!!</v>
      </c>
    </row>
    <row r="69" spans="2:19">
      <c r="B69" s="169" t="str">
        <f>Cover!$G$16</f>
        <v>CZ</v>
      </c>
      <c r="C69" s="169" t="s">
        <v>270</v>
      </c>
      <c r="D69" s="169" t="s">
        <v>337</v>
      </c>
      <c r="E69" s="170" t="s">
        <v>131</v>
      </c>
      <c r="F69" s="169" t="e">
        <f>IF(ISNUMBER(U69),U69,VLOOKUP(CONCATENATE($B69,"_",$C69,"_",$F$2,"_",$D69,"_",$E69),#REF!,2,))</f>
        <v>#REF!</v>
      </c>
      <c r="G69" s="169" t="e">
        <f>IF(ISNUMBER(V69),V69,VLOOKUP(CONCATENATE($B69,"_",$C69,"_",$G$2,"_",$D69,"_",$E69),#REF!,2,))</f>
        <v>#REF!</v>
      </c>
      <c r="H69" s="169" t="e">
        <f>IF(ISNUMBER(W69),W69,VLOOKUP(CONCATENATE($B69,"_",$C69,"_",$H$2,"_",$D69,"_",$E69),#REF!,2,))</f>
        <v>#REF!</v>
      </c>
      <c r="I69" s="169" t="e">
        <f>IF(ISNUMBER(X69),X69,VLOOKUP(CONCATENATE($B69,"_",$C69,"_",$I$2,"_",$D69,"_",$E69),#REF!,2,))</f>
        <v>#REF!</v>
      </c>
      <c r="J69" s="169" t="e">
        <f>VLOOKUP(CONCATENATE($B69,"_",$C69,"_",$J$2,"_",$D69,"_",$E69),#REF!,2,)</f>
        <v>#REF!</v>
      </c>
      <c r="K69" s="175" t="e">
        <f>VLOOKUP(CONCATENATE($B69,"_",$C69,"_",$K$2,"_",$D69,"_",$E69),#REF!,2,)</f>
        <v>#REF!</v>
      </c>
      <c r="L69" s="175" t="e">
        <f>VLOOKUP(CONCATENATE($B69,"_",$C69,"_",$L$2,"_",$D69,"_",$E69),#REF!,2,)</f>
        <v>#REF!</v>
      </c>
      <c r="N69" s="172" t="str">
        <f t="shared" si="8"/>
        <v>!!</v>
      </c>
      <c r="O69" s="172" t="str">
        <f t="shared" si="9"/>
        <v>!!</v>
      </c>
      <c r="P69" s="172" t="str">
        <f t="shared" si="10"/>
        <v>!!</v>
      </c>
      <c r="Q69" s="172" t="str">
        <f t="shared" si="11"/>
        <v>!!</v>
      </c>
      <c r="R69" s="172" t="str">
        <f t="shared" si="12"/>
        <v>!!</v>
      </c>
      <c r="S69" s="172" t="str">
        <f t="shared" si="13"/>
        <v>!!</v>
      </c>
    </row>
    <row r="70" spans="2:19">
      <c r="B70" s="169" t="str">
        <f>Cover!$G$16</f>
        <v>CZ</v>
      </c>
      <c r="C70" s="169" t="s">
        <v>270</v>
      </c>
      <c r="D70" s="169" t="s">
        <v>337</v>
      </c>
      <c r="E70" s="170" t="s">
        <v>132</v>
      </c>
      <c r="F70" s="169" t="e">
        <f>IF(ISNUMBER(U70),U70,VLOOKUP(CONCATENATE($B70,"_",$C70,"_",$F$2,"_",$D70,"_",$E70),#REF!,2,))</f>
        <v>#REF!</v>
      </c>
      <c r="G70" s="169" t="e">
        <f>IF(ISNUMBER(V70),V70,VLOOKUP(CONCATENATE($B70,"_",$C70,"_",$G$2,"_",$D70,"_",$E70),#REF!,2,))</f>
        <v>#REF!</v>
      </c>
      <c r="H70" s="169" t="e">
        <f>IF(ISNUMBER(W70),W70,VLOOKUP(CONCATENATE($B70,"_",$C70,"_",$H$2,"_",$D70,"_",$E70),#REF!,2,))</f>
        <v>#REF!</v>
      </c>
      <c r="I70" s="169" t="e">
        <f>IF(ISNUMBER(X70),X70,VLOOKUP(CONCATENATE($B70,"_",$C70,"_",$I$2,"_",$D70,"_",$E70),#REF!,2,))</f>
        <v>#REF!</v>
      </c>
      <c r="J70" s="169" t="e">
        <f>VLOOKUP(CONCATENATE($B70,"_",$C70,"_",$J$2,"_",$D70,"_",$E70),#REF!,2,)</f>
        <v>#REF!</v>
      </c>
      <c r="K70" s="175" t="e">
        <f>VLOOKUP(CONCATENATE($B70,"_",$C70,"_",$K$2,"_",$D70,"_",$E70),#REF!,2,)</f>
        <v>#REF!</v>
      </c>
      <c r="L70" s="175" t="e">
        <f>VLOOKUP(CONCATENATE($B70,"_",$C70,"_",$L$2,"_",$D70,"_",$E70),#REF!,2,)</f>
        <v>#REF!</v>
      </c>
      <c r="N70" s="172" t="str">
        <f t="shared" si="8"/>
        <v>!!</v>
      </c>
      <c r="O70" s="172" t="str">
        <f t="shared" si="9"/>
        <v>!!</v>
      </c>
      <c r="P70" s="172" t="str">
        <f t="shared" si="10"/>
        <v>!!</v>
      </c>
      <c r="Q70" s="172" t="str">
        <f t="shared" si="11"/>
        <v>!!</v>
      </c>
      <c r="R70" s="172" t="str">
        <f t="shared" si="12"/>
        <v>!!</v>
      </c>
      <c r="S70" s="172" t="str">
        <f t="shared" si="13"/>
        <v>!!</v>
      </c>
    </row>
    <row r="71" spans="2:19">
      <c r="B71" s="169" t="str">
        <f>Cover!$G$16</f>
        <v>CZ</v>
      </c>
      <c r="C71" s="169" t="s">
        <v>270</v>
      </c>
      <c r="D71" s="169" t="s">
        <v>337</v>
      </c>
      <c r="E71" s="170" t="s">
        <v>133</v>
      </c>
      <c r="F71" s="169" t="e">
        <f>IF(ISNUMBER(U71),U71,VLOOKUP(CONCATENATE($B71,"_",$C71,"_",$F$2,"_",$D71,"_",$E71),#REF!,2,))</f>
        <v>#REF!</v>
      </c>
      <c r="G71" s="169" t="e">
        <f>IF(ISNUMBER(V71),V71,VLOOKUP(CONCATENATE($B71,"_",$C71,"_",$G$2,"_",$D71,"_",$E71),#REF!,2,))</f>
        <v>#REF!</v>
      </c>
      <c r="H71" s="169" t="e">
        <f>IF(ISNUMBER(W71),W71,VLOOKUP(CONCATENATE($B71,"_",$C71,"_",$H$2,"_",$D71,"_",$E71),#REF!,2,))</f>
        <v>#REF!</v>
      </c>
      <c r="I71" s="169" t="e">
        <f>IF(ISNUMBER(X71),X71,VLOOKUP(CONCATENATE($B71,"_",$C71,"_",$I$2,"_",$D71,"_",$E71),#REF!,2,))</f>
        <v>#REF!</v>
      </c>
      <c r="J71" s="169" t="e">
        <f>VLOOKUP(CONCATENATE($B71,"_",$C71,"_",$J$2,"_",$D71,"_",$E71),#REF!,2,)</f>
        <v>#REF!</v>
      </c>
      <c r="K71" s="175" t="e">
        <f>VLOOKUP(CONCATENATE($B71,"_",$C71,"_",$K$2,"_",$D71,"_",$E71),#REF!,2,)</f>
        <v>#REF!</v>
      </c>
      <c r="L71" s="175" t="e">
        <f>VLOOKUP(CONCATENATE($B71,"_",$C71,"_",$L$2,"_",$D71,"_",$E71),#REF!,2,)</f>
        <v>#REF!</v>
      </c>
      <c r="N71" s="172" t="str">
        <f t="shared" si="8"/>
        <v>!!</v>
      </c>
      <c r="O71" s="172" t="str">
        <f t="shared" si="9"/>
        <v>!!</v>
      </c>
      <c r="P71" s="172" t="str">
        <f t="shared" si="10"/>
        <v>!!</v>
      </c>
      <c r="Q71" s="172" t="str">
        <f t="shared" si="11"/>
        <v>!!</v>
      </c>
      <c r="R71" s="172" t="str">
        <f t="shared" si="12"/>
        <v>!!</v>
      </c>
      <c r="S71" s="172" t="str">
        <f t="shared" si="13"/>
        <v>!!</v>
      </c>
    </row>
    <row r="72" spans="2:19">
      <c r="B72" s="169" t="str">
        <f>Cover!$G$16</f>
        <v>CZ</v>
      </c>
      <c r="C72" s="169" t="s">
        <v>270</v>
      </c>
      <c r="D72" s="169" t="s">
        <v>337</v>
      </c>
      <c r="E72" s="170" t="s">
        <v>134</v>
      </c>
      <c r="F72" s="169" t="e">
        <f>IF(ISNUMBER(U72),U72,VLOOKUP(CONCATENATE($B72,"_",$C72,"_",$F$2,"_",$D72,"_",$E72),#REF!,2,))</f>
        <v>#REF!</v>
      </c>
      <c r="G72" s="169" t="e">
        <f>IF(ISNUMBER(V72),V72,VLOOKUP(CONCATENATE($B72,"_",$C72,"_",$G$2,"_",$D72,"_",$E72),#REF!,2,))</f>
        <v>#REF!</v>
      </c>
      <c r="H72" s="169" t="e">
        <f>IF(ISNUMBER(W72),W72,VLOOKUP(CONCATENATE($B72,"_",$C72,"_",$H$2,"_",$D72,"_",$E72),#REF!,2,))</f>
        <v>#REF!</v>
      </c>
      <c r="I72" s="169" t="e">
        <f>IF(ISNUMBER(X72),X72,VLOOKUP(CONCATENATE($B72,"_",$C72,"_",$I$2,"_",$D72,"_",$E72),#REF!,2,))</f>
        <v>#REF!</v>
      </c>
      <c r="J72" s="169" t="e">
        <f>VLOOKUP(CONCATENATE($B72,"_",$C72,"_",$J$2,"_",$D72,"_",$E72),#REF!,2,)</f>
        <v>#REF!</v>
      </c>
      <c r="K72" s="175" t="e">
        <f>VLOOKUP(CONCATENATE($B72,"_",$C72,"_",$K$2,"_",$D72,"_",$E72),#REF!,2,)</f>
        <v>#REF!</v>
      </c>
      <c r="L72" s="175" t="e">
        <f>VLOOKUP(CONCATENATE($B72,"_",$C72,"_",$L$2,"_",$D72,"_",$E72),#REF!,2,)</f>
        <v>#REF!</v>
      </c>
      <c r="N72" s="172" t="str">
        <f t="shared" si="8"/>
        <v>!!</v>
      </c>
      <c r="O72" s="172" t="str">
        <f t="shared" si="9"/>
        <v>!!</v>
      </c>
      <c r="P72" s="172" t="str">
        <f t="shared" si="10"/>
        <v>!!</v>
      </c>
      <c r="Q72" s="172" t="str">
        <f t="shared" si="11"/>
        <v>!!</v>
      </c>
      <c r="R72" s="172" t="str">
        <f t="shared" si="12"/>
        <v>!!</v>
      </c>
      <c r="S72" s="172" t="str">
        <f t="shared" si="13"/>
        <v>!!</v>
      </c>
    </row>
  </sheetData>
  <sheetProtection selectLockedCells="1"/>
  <mergeCells count="1">
    <mergeCell ref="U1:X1"/>
  </mergeCells>
  <phoneticPr fontId="46" type="noConversion"/>
  <conditionalFormatting sqref="N3:S72">
    <cfRule type="cellIs" dxfId="5"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indexed="55"/>
  </sheetPr>
  <dimension ref="A1:Y350"/>
  <sheetViews>
    <sheetView workbookViewId="0">
      <selection activeCell="H3" sqref="H3"/>
    </sheetView>
  </sheetViews>
  <sheetFormatPr defaultColWidth="9" defaultRowHeight="10.5"/>
  <cols>
    <col min="1" max="1" width="3.25" style="169" bestFit="1" customWidth="1"/>
    <col min="2" max="2" width="5.75" style="169" bestFit="1" customWidth="1"/>
    <col min="3" max="3" width="3.75" style="169" bestFit="1" customWidth="1"/>
    <col min="4" max="4" width="7.75" style="169" bestFit="1" customWidth="1"/>
    <col min="5" max="5" width="7.125" style="169" bestFit="1" customWidth="1"/>
    <col min="6" max="10" width="6.25" style="177" bestFit="1" customWidth="1"/>
    <col min="11" max="12" width="8.75" style="175" bestFit="1" customWidth="1"/>
    <col min="13" max="13" width="2.125" style="169" customWidth="1"/>
    <col min="14" max="14" width="7.25" style="169" bestFit="1" customWidth="1"/>
    <col min="15" max="15" width="6.375" style="169" bestFit="1" customWidth="1"/>
    <col min="16" max="16" width="7.25" style="169" bestFit="1" customWidth="1"/>
    <col min="17" max="18" width="6.375" style="169" bestFit="1" customWidth="1"/>
    <col min="19" max="19" width="7.25" style="169" bestFit="1" customWidth="1"/>
    <col min="20" max="20" width="2.25" style="169" customWidth="1"/>
    <col min="21" max="21" width="4.625" style="169" bestFit="1" customWidth="1"/>
    <col min="22" max="25" width="3.75" style="169" bestFit="1" customWidth="1"/>
    <col min="26" max="16384" width="9" style="169"/>
  </cols>
  <sheetData>
    <row r="1" spans="1:25">
      <c r="A1" s="173" t="s">
        <v>161</v>
      </c>
      <c r="B1" s="173" t="s">
        <v>159</v>
      </c>
      <c r="C1" s="369">
        <v>0.8</v>
      </c>
      <c r="D1" s="174" t="s">
        <v>160</v>
      </c>
      <c r="E1" s="369">
        <v>1.2</v>
      </c>
      <c r="U1" s="2765" t="s">
        <v>42</v>
      </c>
      <c r="V1" s="2765"/>
      <c r="W1" s="2765"/>
      <c r="X1" s="2765"/>
    </row>
    <row r="2" spans="1:25">
      <c r="A2" s="169" t="s">
        <v>290</v>
      </c>
      <c r="B2" s="169" t="s">
        <v>265</v>
      </c>
      <c r="C2" s="169" t="s">
        <v>266</v>
      </c>
      <c r="D2" s="169" t="s">
        <v>281</v>
      </c>
      <c r="E2" s="170" t="s">
        <v>288</v>
      </c>
      <c r="F2" s="371">
        <f>$L$2-5</f>
        <v>2017</v>
      </c>
      <c r="G2" s="371">
        <f>$L$2-4</f>
        <v>2018</v>
      </c>
      <c r="H2" s="371">
        <f>$L$2-3</f>
        <v>2019</v>
      </c>
      <c r="I2" s="371">
        <f>$L$2-2</f>
        <v>2020</v>
      </c>
      <c r="J2" s="184">
        <f>$L$2-1</f>
        <v>2021</v>
      </c>
      <c r="K2" s="176">
        <f>$L$2-1</f>
        <v>2021</v>
      </c>
      <c r="L2" s="176">
        <f>Cover!G18</f>
        <v>2022</v>
      </c>
      <c r="M2" s="171"/>
      <c r="N2" s="370" t="str">
        <f t="shared" ref="N2:S2" si="0">CONCATENATE(RIGHT((F2),2),"/",RIGHT((G2),2))</f>
        <v>17/18</v>
      </c>
      <c r="O2" s="370" t="str">
        <f t="shared" si="0"/>
        <v>18/19</v>
      </c>
      <c r="P2" s="370" t="str">
        <f t="shared" si="0"/>
        <v>19/20</v>
      </c>
      <c r="Q2" s="370" t="str">
        <f t="shared" si="0"/>
        <v>20/21</v>
      </c>
      <c r="R2" s="181" t="str">
        <f t="shared" si="0"/>
        <v>21/21</v>
      </c>
      <c r="S2" s="176" t="str">
        <f t="shared" si="0"/>
        <v>21/22</v>
      </c>
      <c r="T2" s="171"/>
      <c r="U2" s="371">
        <f>$L$2-5</f>
        <v>2017</v>
      </c>
      <c r="V2" s="371">
        <f>$L$2-4</f>
        <v>2018</v>
      </c>
      <c r="W2" s="371">
        <f>$L$2-3</f>
        <v>2019</v>
      </c>
      <c r="X2" s="371">
        <f>$L$2-2</f>
        <v>2020</v>
      </c>
      <c r="Y2" s="364"/>
    </row>
    <row r="3" spans="1:25">
      <c r="A3" s="169" t="s">
        <v>164</v>
      </c>
      <c r="B3" s="169" t="str">
        <f>Cover!$G$16</f>
        <v>CZ</v>
      </c>
      <c r="C3" s="169" t="s">
        <v>267</v>
      </c>
      <c r="D3" s="169" t="s">
        <v>268</v>
      </c>
      <c r="E3" s="170">
        <v>1</v>
      </c>
      <c r="F3" s="177" t="e">
        <f>IF(ISNUMBER(U3),U3,VLOOKUP(CONCATENATE($B3,"_",$C3,"_",F$2,"_",$D3,"_",$E3),#REF!,2,))</f>
        <v>#REF!</v>
      </c>
      <c r="G3" s="177" t="e">
        <f>IF(ISNUMBER(V3),V3,VLOOKUP(CONCATENATE($B3,"_",$C3,"_",G$2,"_",$D3,"_",$E3),#REF!,2,))</f>
        <v>#REF!</v>
      </c>
      <c r="H3" s="177" t="e">
        <f>IF(ISNUMBER(W3),W3,VLOOKUP(CONCATENATE($B3,"_",$C3,"_",H$2,"_",$D3,"_",$E3),#REF!,2,))</f>
        <v>#REF!</v>
      </c>
      <c r="I3" s="177" t="e">
        <f>IF(ISNUMBER(X3),X3,VLOOKUP(CONCATENATE($B3,"_",$C3,"_",I$2,"_",$D3,"_",$E3),#REF!,2,))</f>
        <v>#REF!</v>
      </c>
      <c r="J3" s="177" t="e">
        <f>VLOOKUP(CONCATENATE($B3,"_",$C3,"_",J$2,"_",$D3,"_",$E3),#REF!,2,)</f>
        <v>#REF!</v>
      </c>
      <c r="K3" s="175" t="e">
        <f>VLOOKUP(CONCATENATE($B3,"_",$C3,"_",K$2,"_",$D3,"_",$E3),#REF!,2,)</f>
        <v>#REF!</v>
      </c>
      <c r="L3" s="175" t="e">
        <f>VLOOKUP(CONCATENATE($B3,"_",$C3,"_",L$2,"_",$D3,"_",$E3),#REF!,2,)</f>
        <v>#REF!</v>
      </c>
      <c r="M3" s="171"/>
      <c r="N3" s="172" t="str">
        <f t="shared" ref="N3:N34" si="1">IF(OR(ISERROR(F3),ISERROR(G3)),"!!",IF(F3=0,"!!",G3/F3))</f>
        <v>!!</v>
      </c>
      <c r="O3" s="172" t="str">
        <f t="shared" ref="O3:O34" si="2">IF(OR(ISERROR(G3),ISERROR(H3)),"!!",IF(G3=0,"!!",H3/G3))</f>
        <v>!!</v>
      </c>
      <c r="P3" s="172" t="str">
        <f t="shared" ref="P3:P34" si="3">IF(OR(ISERROR(H3),ISERROR(I3)),"!!",IF(H3=0,"!!",I3/H3))</f>
        <v>!!</v>
      </c>
      <c r="Q3" s="172" t="str">
        <f t="shared" ref="Q3:Q34" si="4">IF(OR(ISERROR(I3),ISERROR(J3)),"!!",IF(I3=0,"!!",J3/I3))</f>
        <v>!!</v>
      </c>
      <c r="R3" s="172" t="str">
        <f t="shared" ref="R3:R34" si="5">IF(OR(ISERROR(J3),ISERROR(K3)),"!!",IF(J3=0,"!!",K3/J3))</f>
        <v>!!</v>
      </c>
      <c r="S3" s="172" t="str">
        <f t="shared" ref="S3:S34" si="6">IF(OR(ISERROR(K3),ISERROR(L3)),"!!",IF(K3=0,"!!",L3/K3))</f>
        <v>!!</v>
      </c>
      <c r="T3" s="171"/>
    </row>
    <row r="4" spans="1:25">
      <c r="A4" s="178" t="s">
        <v>163</v>
      </c>
      <c r="B4" s="169" t="str">
        <f>Cover!$G$16</f>
        <v>CZ</v>
      </c>
      <c r="C4" s="169" t="s">
        <v>267</v>
      </c>
      <c r="D4" s="169" t="s">
        <v>198</v>
      </c>
      <c r="E4" s="170">
        <v>1</v>
      </c>
      <c r="F4" s="177" t="e">
        <f>IF(ISNUMBER(U4),U4,VLOOKUP(CONCATENATE($B4,"_",$C4,"_",F$2,"_",$D4,"_",$E4),#REF!,2,))</f>
        <v>#REF!</v>
      </c>
      <c r="G4" s="177" t="e">
        <f>IF(ISNUMBER(V4),V4,VLOOKUP(CONCATENATE($B4,"_",$C4,"_",G$2,"_",$D4,"_",$E4),#REF!,2,))</f>
        <v>#REF!</v>
      </c>
      <c r="H4" s="177" t="e">
        <f>IF(ISNUMBER(W4),W4,VLOOKUP(CONCATENATE($B4,"_",$C4,"_",H$2,"_",$D4,"_",$E4),#REF!,2,))</f>
        <v>#REF!</v>
      </c>
      <c r="I4" s="177" t="e">
        <f>IF(ISNUMBER(X4),X4,VLOOKUP(CONCATENATE($B4,"_",$C4,"_",I$2,"_",$D4,"_",$E4),#REF!,2,))</f>
        <v>#REF!</v>
      </c>
      <c r="J4" s="177" t="e">
        <f>VLOOKUP(CONCATENATE($B4,"_",$C4,"_",J$2,"_",$D4,"_",$E4),#REF!,2,)</f>
        <v>#REF!</v>
      </c>
      <c r="K4" s="175" t="e">
        <f>VLOOKUP(CONCATENATE($B4,"_",$C4,"_",K$2,"_",$D4,"_",$E4),#REF!,2,)</f>
        <v>#REF!</v>
      </c>
      <c r="L4" s="175" t="e">
        <f>VLOOKUP(CONCATENATE($B4,"_",$C4,"_",L$2,"_",$D4,"_",$E4),#REF!,2,)</f>
        <v>#REF!</v>
      </c>
      <c r="M4" s="171"/>
      <c r="N4" s="172" t="str">
        <f t="shared" si="1"/>
        <v>!!</v>
      </c>
      <c r="O4" s="172" t="str">
        <f t="shared" si="2"/>
        <v>!!</v>
      </c>
      <c r="P4" s="172" t="str">
        <f t="shared" si="3"/>
        <v>!!</v>
      </c>
      <c r="Q4" s="172" t="str">
        <f t="shared" si="4"/>
        <v>!!</v>
      </c>
      <c r="R4" s="172" t="str">
        <f t="shared" si="5"/>
        <v>!!</v>
      </c>
      <c r="S4" s="172" t="str">
        <f t="shared" si="6"/>
        <v>!!</v>
      </c>
      <c r="T4" s="171"/>
    </row>
    <row r="5" spans="1:25" ht="12">
      <c r="A5" s="357" t="s">
        <v>162</v>
      </c>
      <c r="B5" s="357" t="str">
        <f>Cover!$G$16</f>
        <v>CZ</v>
      </c>
      <c r="C5" s="357" t="s">
        <v>267</v>
      </c>
      <c r="D5" s="357" t="s">
        <v>268</v>
      </c>
      <c r="E5" s="358">
        <v>1</v>
      </c>
      <c r="F5" s="359" t="e">
        <f>IF(ISNUMBER(U5),U5,VLOOKUP(CONCATENATE($B5,"_",$C5,"_",F$2,"_","1000 NAC","_",$E5),#REF!,2,)/VLOOKUP(CONCATENATE($B5,"_",$C5,"_",F$2,"_",$D5,"_",$E5),#REF!,2,))</f>
        <v>#REF!</v>
      </c>
      <c r="G5" s="359" t="e">
        <f>IF(ISNUMBER(V5),V5,VLOOKUP(CONCATENATE($B5,"_",$C5,"_",G$2,"_","1000 NAC","_",$E5),#REF!,2,)/VLOOKUP(CONCATENATE($B5,"_",$C5,"_",G$2,"_",$D5,"_",$E5),#REF!,2,))</f>
        <v>#REF!</v>
      </c>
      <c r="H5" s="359" t="e">
        <f>IF(ISNUMBER(W5),W5,VLOOKUP(CONCATENATE($B5,"_",$C5,"_",H$2,"_","1000 NAC","_",$E5),#REF!,2,)/VLOOKUP(CONCATENATE($B5,"_",$C5,"_",H$2,"_",$D5,"_",$E5),#REF!,2,))</f>
        <v>#REF!</v>
      </c>
      <c r="I5" s="359" t="e">
        <f>IF(ISNUMBER(X5),X5,VLOOKUP(CONCATENATE($B5,"_",$C5,"_",I$2,"_","1000 NAC","_",$E5),#REF!,2,)/VLOOKUP(CONCATENATE($B5,"_",$C5,"_",I$2,"_",$D5,"_",$E5),#REF!,2,))</f>
        <v>#REF!</v>
      </c>
      <c r="J5" s="359" t="e">
        <f>VLOOKUP(CONCATENATE($B5,"_",$C5,"_",J$2,"_","1000 NAC","_",$E5),#REF!,2,)/VLOOKUP(CONCATENATE($B5,"_",$C5,"_",J$2,"_",$D5,"_",$E5),#REF!,2,)</f>
        <v>#REF!</v>
      </c>
      <c r="K5" s="360" t="e">
        <f>VLOOKUP(CONCATENATE($B5,"_",$C5,"_",K$2,"_","1000 NAC","_",$E5),#REF!,2,)/VLOOKUP(CONCATENATE($B5,"_",$C5,"_",K$2,"_",$D5,"_",$E5),#REF!,2,)</f>
        <v>#REF!</v>
      </c>
      <c r="L5" s="360" t="e">
        <f>VLOOKUP(CONCATENATE($B5,"_",$C5,"_",L$2,"_","1000 NAC","_",$E5),#REF!,2,)/VLOOKUP(CONCATENATE($B5,"_",$C5,"_",L$2,"_",$D5,"_",$E5),#REF!,2,)</f>
        <v>#REF!</v>
      </c>
      <c r="M5" s="361"/>
      <c r="N5" s="362" t="str">
        <f t="shared" si="1"/>
        <v>!!</v>
      </c>
      <c r="O5" s="362" t="str">
        <f t="shared" si="2"/>
        <v>!!</v>
      </c>
      <c r="P5" s="362" t="str">
        <f t="shared" si="3"/>
        <v>!!</v>
      </c>
      <c r="Q5" s="362" t="str">
        <f t="shared" si="4"/>
        <v>!!</v>
      </c>
      <c r="R5" s="362" t="str">
        <f t="shared" si="5"/>
        <v>!!</v>
      </c>
      <c r="S5" s="362" t="str">
        <f t="shared" si="6"/>
        <v>!!</v>
      </c>
      <c r="T5" s="361"/>
      <c r="U5" s="366" t="str">
        <f>IF(ISNUMBER(U3),IF(ISNUMBER(U4),U4/U3,F4/U3),IF(ISNUMBER(U4),U4/F3,""))</f>
        <v/>
      </c>
      <c r="V5" s="366" t="str">
        <f>IF(ISNUMBER(V3),IF(ISNUMBER(V4),V4/V3,G4/V3),IF(ISNUMBER(V4),V4/G3,""))</f>
        <v/>
      </c>
      <c r="W5" s="366" t="str">
        <f>IF(ISNUMBER(W3),IF(ISNUMBER(W4),W4/W3,H4/W3),IF(ISNUMBER(W4),W4/H3,""))</f>
        <v/>
      </c>
      <c r="X5" s="366" t="str">
        <f>IF(ISNUMBER(X3),IF(ISNUMBER(X4),X4/X3,I4/X3),IF(ISNUMBER(X4),X4/I3,""))</f>
        <v/>
      </c>
    </row>
    <row r="6" spans="1:25">
      <c r="A6" s="169" t="s">
        <v>164</v>
      </c>
      <c r="B6" s="169" t="str">
        <f>Cover!$G$16</f>
        <v>CZ</v>
      </c>
      <c r="C6" s="169" t="s">
        <v>271</v>
      </c>
      <c r="D6" s="169" t="s">
        <v>268</v>
      </c>
      <c r="E6" s="170">
        <v>1</v>
      </c>
      <c r="F6" s="177" t="e">
        <f>IF(ISNUMBER(U6),U6,VLOOKUP(CONCATENATE($B6,"_",$C6,"_",F$2,"_",$D6,"_",$E6),#REF!,2,))</f>
        <v>#REF!</v>
      </c>
      <c r="G6" s="177" t="e">
        <f>IF(ISNUMBER(V6),V6,VLOOKUP(CONCATENATE($B6,"_",$C6,"_",G$2,"_",$D6,"_",$E6),#REF!,2,))</f>
        <v>#REF!</v>
      </c>
      <c r="H6" s="177" t="e">
        <f>IF(ISNUMBER(W6),W6,VLOOKUP(CONCATENATE($B6,"_",$C6,"_",H$2,"_",$D6,"_",$E6),#REF!,2,))</f>
        <v>#REF!</v>
      </c>
      <c r="I6" s="177" t="e">
        <f>IF(ISNUMBER(X6),X6,VLOOKUP(CONCATENATE($B6,"_",$C6,"_",I$2,"_",$D6,"_",$E6),#REF!,2,))</f>
        <v>#REF!</v>
      </c>
      <c r="J6" s="177" t="e">
        <f>VLOOKUP(CONCATENATE($B6,"_",$C6,"_",J$2,"_",$D6,"_",$E6),#REF!,2,)</f>
        <v>#REF!</v>
      </c>
      <c r="K6" s="175" t="e">
        <f>VLOOKUP(CONCATENATE($B6,"_",$C6,"_",K$2,"_",$D6,"_",$E6),#REF!,2,)</f>
        <v>#REF!</v>
      </c>
      <c r="L6" s="175" t="e">
        <f>VLOOKUP(CONCATENATE($B6,"_",$C6,"_",L$2,"_",$D6,"_",$E6),#REF!,2,)</f>
        <v>#REF!</v>
      </c>
      <c r="M6" s="171"/>
      <c r="N6" s="172" t="str">
        <f t="shared" si="1"/>
        <v>!!</v>
      </c>
      <c r="O6" s="172" t="str">
        <f t="shared" si="2"/>
        <v>!!</v>
      </c>
      <c r="P6" s="172" t="str">
        <f t="shared" si="3"/>
        <v>!!</v>
      </c>
      <c r="Q6" s="172" t="str">
        <f t="shared" si="4"/>
        <v>!!</v>
      </c>
      <c r="R6" s="172" t="str">
        <f t="shared" si="5"/>
        <v>!!</v>
      </c>
      <c r="S6" s="172" t="str">
        <f t="shared" si="6"/>
        <v>!!</v>
      </c>
      <c r="T6" s="171"/>
    </row>
    <row r="7" spans="1:25">
      <c r="A7" s="178" t="s">
        <v>163</v>
      </c>
      <c r="B7" s="169" t="str">
        <f>Cover!$G$16</f>
        <v>CZ</v>
      </c>
      <c r="C7" s="169" t="s">
        <v>271</v>
      </c>
      <c r="D7" s="169" t="s">
        <v>198</v>
      </c>
      <c r="E7" s="170">
        <v>1</v>
      </c>
      <c r="F7" s="177" t="e">
        <f>IF(ISNUMBER(U7),U7,VLOOKUP(CONCATENATE($B7,"_",$C7,"_",F$2,"_",$D7,"_",$E7),#REF!,2,))</f>
        <v>#REF!</v>
      </c>
      <c r="G7" s="177" t="e">
        <f>IF(ISNUMBER(V7),V7,VLOOKUP(CONCATENATE($B7,"_",$C7,"_",G$2,"_",$D7,"_",$E7),#REF!,2,))</f>
        <v>#REF!</v>
      </c>
      <c r="H7" s="177" t="e">
        <f>IF(ISNUMBER(W7),W7,VLOOKUP(CONCATENATE($B7,"_",$C7,"_",H$2,"_",$D7,"_",$E7),#REF!,2,))</f>
        <v>#REF!</v>
      </c>
      <c r="I7" s="177" t="e">
        <f>IF(ISNUMBER(X7),X7,VLOOKUP(CONCATENATE($B7,"_",$C7,"_",I$2,"_",$D7,"_",$E7),#REF!,2,))</f>
        <v>#REF!</v>
      </c>
      <c r="J7" s="177" t="e">
        <f>VLOOKUP(CONCATENATE($B7,"_",$C7,"_",J$2,"_",$D7,"_",$E7),#REF!,2,)</f>
        <v>#REF!</v>
      </c>
      <c r="K7" s="175" t="e">
        <f>VLOOKUP(CONCATENATE($B7,"_",$C7,"_",K$2,"_",$D7,"_",$E7),#REF!,2,)</f>
        <v>#REF!</v>
      </c>
      <c r="L7" s="175" t="e">
        <f>VLOOKUP(CONCATENATE($B7,"_",$C7,"_",L$2,"_",$D7,"_",$E7),#REF!,2,)</f>
        <v>#REF!</v>
      </c>
      <c r="M7" s="171"/>
      <c r="N7" s="172" t="str">
        <f t="shared" si="1"/>
        <v>!!</v>
      </c>
      <c r="O7" s="172" t="str">
        <f t="shared" si="2"/>
        <v>!!</v>
      </c>
      <c r="P7" s="172" t="str">
        <f t="shared" si="3"/>
        <v>!!</v>
      </c>
      <c r="Q7" s="172" t="str">
        <f t="shared" si="4"/>
        <v>!!</v>
      </c>
      <c r="R7" s="172" t="str">
        <f t="shared" si="5"/>
        <v>!!</v>
      </c>
      <c r="S7" s="172" t="str">
        <f t="shared" si="6"/>
        <v>!!</v>
      </c>
      <c r="T7" s="171"/>
    </row>
    <row r="8" spans="1:25" ht="12">
      <c r="A8" s="357" t="s">
        <v>162</v>
      </c>
      <c r="B8" s="357" t="str">
        <f>Cover!$G$16</f>
        <v>CZ</v>
      </c>
      <c r="C8" s="357" t="s">
        <v>271</v>
      </c>
      <c r="D8" s="357" t="s">
        <v>268</v>
      </c>
      <c r="E8" s="358">
        <v>1</v>
      </c>
      <c r="F8" s="359" t="e">
        <f>IF(ISNUMBER(U8),U8,VLOOKUP(CONCATENATE($B8,"_",$C8,"_",F$2,"_","1000 NAC","_",$E8),#REF!,2,)/VLOOKUP(CONCATENATE($B8,"_",$C8,"_",F$2,"_",$D8,"_",$E8),#REF!,2,))</f>
        <v>#REF!</v>
      </c>
      <c r="G8" s="359" t="e">
        <f>IF(ISNUMBER(V8),V8,VLOOKUP(CONCATENATE($B8,"_",$C8,"_",G$2,"_","1000 NAC","_",$E8),#REF!,2,)/VLOOKUP(CONCATENATE($B8,"_",$C8,"_",G$2,"_",$D8,"_",$E8),#REF!,2,))</f>
        <v>#REF!</v>
      </c>
      <c r="H8" s="359" t="e">
        <f>IF(ISNUMBER(W8),W8,VLOOKUP(CONCATENATE($B8,"_",$C8,"_",H$2,"_","1000 NAC","_",$E8),#REF!,2,)/VLOOKUP(CONCATENATE($B8,"_",$C8,"_",H$2,"_",$D8,"_",$E8),#REF!,2,))</f>
        <v>#REF!</v>
      </c>
      <c r="I8" s="359" t="e">
        <f>IF(ISNUMBER(X8),X8,VLOOKUP(CONCATENATE($B8,"_",$C8,"_",I$2,"_","1000 NAC","_",$E8),#REF!,2,)/VLOOKUP(CONCATENATE($B8,"_",$C8,"_",I$2,"_",$D8,"_",$E8),#REF!,2,))</f>
        <v>#REF!</v>
      </c>
      <c r="J8" s="359" t="e">
        <f>VLOOKUP(CONCATENATE($B8,"_",$C8,"_",J$2,"_","1000 NAC","_",$E8),#REF!,2,)/VLOOKUP(CONCATENATE($B8,"_",$C8,"_",J$2,"_",$D8,"_",$E8),#REF!,2,)</f>
        <v>#REF!</v>
      </c>
      <c r="K8" s="360" t="e">
        <f>VLOOKUP(CONCATENATE($B8,"_",$C8,"_",K$2,"_","1000 NAC","_",$E8),#REF!,2,)/VLOOKUP(CONCATENATE($B8,"_",$C8,"_",K$2,"_",$D8,"_",$E8),#REF!,2,)</f>
        <v>#REF!</v>
      </c>
      <c r="L8" s="360" t="e">
        <f>VLOOKUP(CONCATENATE($B8,"_",$C8,"_",L$2,"_","1000 NAC","_",$E8),#REF!,2,)/VLOOKUP(CONCATENATE($B8,"_",$C8,"_",L$2,"_",$D8,"_",$E8),#REF!,2,)</f>
        <v>#REF!</v>
      </c>
      <c r="M8" s="361"/>
      <c r="N8" s="362" t="str">
        <f t="shared" si="1"/>
        <v>!!</v>
      </c>
      <c r="O8" s="362" t="str">
        <f t="shared" si="2"/>
        <v>!!</v>
      </c>
      <c r="P8" s="362" t="str">
        <f t="shared" si="3"/>
        <v>!!</v>
      </c>
      <c r="Q8" s="362" t="str">
        <f t="shared" si="4"/>
        <v>!!</v>
      </c>
      <c r="R8" s="362" t="str">
        <f t="shared" si="5"/>
        <v>!!</v>
      </c>
      <c r="S8" s="362" t="str">
        <f t="shared" si="6"/>
        <v>!!</v>
      </c>
      <c r="T8" s="361"/>
      <c r="U8" s="366" t="str">
        <f>IF(ISNUMBER(U6),IF(ISNUMBER(U7),U7/U6,F7/U6),IF(ISNUMBER(U7),U7/F6,""))</f>
        <v/>
      </c>
      <c r="V8" s="366" t="str">
        <f>IF(ISNUMBER(V6),IF(ISNUMBER(V7),V7/V6,G7/V6),IF(ISNUMBER(V7),V7/G6,""))</f>
        <v/>
      </c>
      <c r="W8" s="366" t="str">
        <f>IF(ISNUMBER(W6),IF(ISNUMBER(W7),W7/W6,H7/W6),IF(ISNUMBER(W7),W7/H6,""))</f>
        <v/>
      </c>
      <c r="X8" s="366" t="str">
        <f>IF(ISNUMBER(X6),IF(ISNUMBER(X7),X7/X6,I7/X6),IF(ISNUMBER(X7),X7/I6,""))</f>
        <v/>
      </c>
    </row>
    <row r="9" spans="1:25">
      <c r="A9" s="169" t="s">
        <v>164</v>
      </c>
      <c r="B9" s="169" t="str">
        <f>Cover!$G$16</f>
        <v>CZ</v>
      </c>
      <c r="C9" s="169" t="s">
        <v>267</v>
      </c>
      <c r="D9" s="169" t="s">
        <v>268</v>
      </c>
      <c r="E9" s="170" t="s">
        <v>80</v>
      </c>
      <c r="F9" s="177" t="e">
        <f>IF(ISNUMBER(U9),U9,VLOOKUP(CONCATENATE($B9,"_",$C9,"_",F$2,"_",$D9,"_",$E9),#REF!,2,))</f>
        <v>#REF!</v>
      </c>
      <c r="G9" s="177" t="e">
        <f>IF(ISNUMBER(V9),V9,VLOOKUP(CONCATENATE($B9,"_",$C9,"_",G$2,"_",$D9,"_",$E9),#REF!,2,))</f>
        <v>#REF!</v>
      </c>
      <c r="H9" s="177" t="e">
        <f>IF(ISNUMBER(W9),W9,VLOOKUP(CONCATENATE($B9,"_",$C9,"_",H$2,"_",$D9,"_",$E9),#REF!,2,))</f>
        <v>#REF!</v>
      </c>
      <c r="I9" s="177" t="e">
        <f>IF(ISNUMBER(X9),X9,VLOOKUP(CONCATENATE($B9,"_",$C9,"_",I$2,"_",$D9,"_",$E9),#REF!,2,))</f>
        <v>#REF!</v>
      </c>
      <c r="J9" s="177" t="e">
        <f>VLOOKUP(CONCATENATE($B9,"_",$C9,"_",J$2,"_",$D9,"_",$E9),#REF!,2,)</f>
        <v>#REF!</v>
      </c>
      <c r="K9" s="175" t="e">
        <f>VLOOKUP(CONCATENATE($B9,"_",$C9,"_",K$2,"_",$D9,"_",$E9),#REF!,2,)</f>
        <v>#REF!</v>
      </c>
      <c r="L9" s="175" t="e">
        <f>VLOOKUP(CONCATENATE($B9,"_",$C9,"_",L$2,"_",$D9,"_",$E9),#REF!,2,)</f>
        <v>#REF!</v>
      </c>
      <c r="M9" s="171"/>
      <c r="N9" s="172" t="str">
        <f t="shared" si="1"/>
        <v>!!</v>
      </c>
      <c r="O9" s="172" t="str">
        <f t="shared" si="2"/>
        <v>!!</v>
      </c>
      <c r="P9" s="172" t="str">
        <f t="shared" si="3"/>
        <v>!!</v>
      </c>
      <c r="Q9" s="172" t="str">
        <f t="shared" si="4"/>
        <v>!!</v>
      </c>
      <c r="R9" s="172" t="str">
        <f t="shared" si="5"/>
        <v>!!</v>
      </c>
      <c r="S9" s="172" t="str">
        <f t="shared" si="6"/>
        <v>!!</v>
      </c>
      <c r="T9" s="171"/>
    </row>
    <row r="10" spans="1:25">
      <c r="A10" s="178" t="s">
        <v>163</v>
      </c>
      <c r="B10" s="169" t="str">
        <f>Cover!$G$16</f>
        <v>CZ</v>
      </c>
      <c r="C10" s="169" t="s">
        <v>267</v>
      </c>
      <c r="D10" s="169" t="s">
        <v>198</v>
      </c>
      <c r="E10" s="170" t="s">
        <v>80</v>
      </c>
      <c r="F10" s="177" t="e">
        <f>IF(ISNUMBER(U10),U10,VLOOKUP(CONCATENATE($B10,"_",$C10,"_",F$2,"_",$D10,"_",$E10),#REF!,2,))</f>
        <v>#REF!</v>
      </c>
      <c r="G10" s="177" t="e">
        <f>IF(ISNUMBER(V10),V10,VLOOKUP(CONCATENATE($B10,"_",$C10,"_",G$2,"_",$D10,"_",$E10),#REF!,2,))</f>
        <v>#REF!</v>
      </c>
      <c r="H10" s="177" t="e">
        <f>IF(ISNUMBER(W10),W10,VLOOKUP(CONCATENATE($B10,"_",$C10,"_",H$2,"_",$D10,"_",$E10),#REF!,2,))</f>
        <v>#REF!</v>
      </c>
      <c r="I10" s="177" t="e">
        <f>IF(ISNUMBER(X10),X10,VLOOKUP(CONCATENATE($B10,"_",$C10,"_",I$2,"_",$D10,"_",$E10),#REF!,2,))</f>
        <v>#REF!</v>
      </c>
      <c r="J10" s="177" t="e">
        <f>VLOOKUP(CONCATENATE($B10,"_",$C10,"_",J$2,"_",$D10,"_",$E10),#REF!,2,)</f>
        <v>#REF!</v>
      </c>
      <c r="K10" s="175" t="e">
        <f>VLOOKUP(CONCATENATE($B10,"_",$C10,"_",K$2,"_",$D10,"_",$E10),#REF!,2,)</f>
        <v>#REF!</v>
      </c>
      <c r="L10" s="175" t="e">
        <f>VLOOKUP(CONCATENATE($B10,"_",$C10,"_",L$2,"_",$D10,"_",$E10),#REF!,2,)</f>
        <v>#REF!</v>
      </c>
      <c r="M10" s="171"/>
      <c r="N10" s="172" t="str">
        <f t="shared" si="1"/>
        <v>!!</v>
      </c>
      <c r="O10" s="172" t="str">
        <f t="shared" si="2"/>
        <v>!!</v>
      </c>
      <c r="P10" s="172" t="str">
        <f t="shared" si="3"/>
        <v>!!</v>
      </c>
      <c r="Q10" s="172" t="str">
        <f t="shared" si="4"/>
        <v>!!</v>
      </c>
      <c r="R10" s="172" t="str">
        <f t="shared" si="5"/>
        <v>!!</v>
      </c>
      <c r="S10" s="172" t="str">
        <f t="shared" si="6"/>
        <v>!!</v>
      </c>
      <c r="T10" s="171"/>
    </row>
    <row r="11" spans="1:25" ht="12">
      <c r="A11" s="357" t="s">
        <v>162</v>
      </c>
      <c r="B11" s="357" t="str">
        <f>Cover!$G$16</f>
        <v>CZ</v>
      </c>
      <c r="C11" s="357" t="s">
        <v>267</v>
      </c>
      <c r="D11" s="357" t="s">
        <v>268</v>
      </c>
      <c r="E11" s="358" t="s">
        <v>80</v>
      </c>
      <c r="F11" s="359" t="e">
        <f>IF(ISNUMBER(U11),U11,VLOOKUP(CONCATENATE($B11,"_",$C11,"_",F$2,"_","1000 NAC","_",$E11),#REF!,2,)/VLOOKUP(CONCATENATE($B11,"_",$C11,"_",F$2,"_",$D11,"_",$E11),#REF!,2,))</f>
        <v>#REF!</v>
      </c>
      <c r="G11" s="359" t="e">
        <f>IF(ISNUMBER(V11),V11,VLOOKUP(CONCATENATE($B11,"_",$C11,"_",G$2,"_","1000 NAC","_",$E11),#REF!,2,)/VLOOKUP(CONCATENATE($B11,"_",$C11,"_",G$2,"_",$D11,"_",$E11),#REF!,2,))</f>
        <v>#REF!</v>
      </c>
      <c r="H11" s="359" t="e">
        <f>IF(ISNUMBER(W11),W11,VLOOKUP(CONCATENATE($B11,"_",$C11,"_",H$2,"_","1000 NAC","_",$E11),#REF!,2,)/VLOOKUP(CONCATENATE($B11,"_",$C11,"_",H$2,"_",$D11,"_",$E11),#REF!,2,))</f>
        <v>#REF!</v>
      </c>
      <c r="I11" s="359" t="e">
        <f>IF(ISNUMBER(X11),X11,VLOOKUP(CONCATENATE($B11,"_",$C11,"_",I$2,"_","1000 NAC","_",$E11),#REF!,2,)/VLOOKUP(CONCATENATE($B11,"_",$C11,"_",I$2,"_",$D11,"_",$E11),#REF!,2,))</f>
        <v>#REF!</v>
      </c>
      <c r="J11" s="359" t="e">
        <f>VLOOKUP(CONCATENATE($B11,"_",$C11,"_",J$2,"_","1000 NAC","_",$E11),#REF!,2,)/VLOOKUP(CONCATENATE($B11,"_",$C11,"_",J$2,"_",$D11,"_",$E11),#REF!,2,)</f>
        <v>#REF!</v>
      </c>
      <c r="K11" s="360" t="e">
        <f>VLOOKUP(CONCATENATE($B11,"_",$C11,"_",K$2,"_","1000 NAC","_",$E11),#REF!,2,)/VLOOKUP(CONCATENATE($B11,"_",$C11,"_",K$2,"_",$D11,"_",$E11),#REF!,2,)</f>
        <v>#REF!</v>
      </c>
      <c r="L11" s="360" t="e">
        <f>VLOOKUP(CONCATENATE($B11,"_",$C11,"_",L$2,"_","1000 NAC","_",$E11),#REF!,2,)/VLOOKUP(CONCATENATE($B11,"_",$C11,"_",L$2,"_",$D11,"_",$E11),#REF!,2,)</f>
        <v>#REF!</v>
      </c>
      <c r="M11" s="361"/>
      <c r="N11" s="362" t="str">
        <f t="shared" si="1"/>
        <v>!!</v>
      </c>
      <c r="O11" s="362" t="str">
        <f t="shared" si="2"/>
        <v>!!</v>
      </c>
      <c r="P11" s="362" t="str">
        <f t="shared" si="3"/>
        <v>!!</v>
      </c>
      <c r="Q11" s="362" t="str">
        <f t="shared" si="4"/>
        <v>!!</v>
      </c>
      <c r="R11" s="362" t="str">
        <f t="shared" si="5"/>
        <v>!!</v>
      </c>
      <c r="S11" s="362" t="str">
        <f t="shared" si="6"/>
        <v>!!</v>
      </c>
      <c r="T11" s="361"/>
      <c r="U11" s="366" t="str">
        <f>IF(ISNUMBER(U9),IF(ISNUMBER(U10),U10/U9,F10/U9),IF(ISNUMBER(U10),U10/F9,""))</f>
        <v/>
      </c>
      <c r="V11" s="366" t="str">
        <f>IF(ISNUMBER(V9),IF(ISNUMBER(V10),V10/V9,G10/V9),IF(ISNUMBER(V10),V10/G9,""))</f>
        <v/>
      </c>
      <c r="W11" s="366" t="str">
        <f>IF(ISNUMBER(W9),IF(ISNUMBER(W10),W10/W9,H10/W9),IF(ISNUMBER(W10),W10/H9,""))</f>
        <v/>
      </c>
      <c r="X11" s="366" t="str">
        <f>IF(ISNUMBER(X9),IF(ISNUMBER(X10),X10/X9,I10/X9),IF(ISNUMBER(X10),X10/I9,""))</f>
        <v/>
      </c>
    </row>
    <row r="12" spans="1:25">
      <c r="A12" s="169" t="s">
        <v>164</v>
      </c>
      <c r="B12" s="169" t="str">
        <f>Cover!$G$16</f>
        <v>CZ</v>
      </c>
      <c r="C12" s="169" t="s">
        <v>271</v>
      </c>
      <c r="D12" s="169" t="s">
        <v>268</v>
      </c>
      <c r="E12" s="170" t="s">
        <v>80</v>
      </c>
      <c r="F12" s="177" t="e">
        <f>IF(ISNUMBER(U12),U12,VLOOKUP(CONCATENATE($B12,"_",$C12,"_",F$2,"_",$D12,"_",$E12),#REF!,2,))</f>
        <v>#REF!</v>
      </c>
      <c r="G12" s="177" t="e">
        <f>IF(ISNUMBER(V12),V12,VLOOKUP(CONCATENATE($B12,"_",$C12,"_",G$2,"_",$D12,"_",$E12),#REF!,2,))</f>
        <v>#REF!</v>
      </c>
      <c r="H12" s="177" t="e">
        <f>IF(ISNUMBER(W12),W12,VLOOKUP(CONCATENATE($B12,"_",$C12,"_",H$2,"_",$D12,"_",$E12),#REF!,2,))</f>
        <v>#REF!</v>
      </c>
      <c r="I12" s="177" t="e">
        <f>IF(ISNUMBER(X12),X12,VLOOKUP(CONCATENATE($B12,"_",$C12,"_",I$2,"_",$D12,"_",$E12),#REF!,2,))</f>
        <v>#REF!</v>
      </c>
      <c r="J12" s="177" t="e">
        <f>VLOOKUP(CONCATENATE($B12,"_",$C12,"_",J$2,"_",$D12,"_",$E12),#REF!,2,)</f>
        <v>#REF!</v>
      </c>
      <c r="K12" s="175" t="e">
        <f>VLOOKUP(CONCATENATE($B12,"_",$C12,"_",K$2,"_",$D12,"_",$E12),#REF!,2,)</f>
        <v>#REF!</v>
      </c>
      <c r="L12" s="175" t="e">
        <f>VLOOKUP(CONCATENATE($B12,"_",$C12,"_",L$2,"_",$D12,"_",$E12),#REF!,2,)</f>
        <v>#REF!</v>
      </c>
      <c r="M12" s="171"/>
      <c r="N12" s="172" t="str">
        <f t="shared" si="1"/>
        <v>!!</v>
      </c>
      <c r="O12" s="172" t="str">
        <f t="shared" si="2"/>
        <v>!!</v>
      </c>
      <c r="P12" s="172" t="str">
        <f t="shared" si="3"/>
        <v>!!</v>
      </c>
      <c r="Q12" s="172" t="str">
        <f t="shared" si="4"/>
        <v>!!</v>
      </c>
      <c r="R12" s="172" t="str">
        <f t="shared" si="5"/>
        <v>!!</v>
      </c>
      <c r="S12" s="172" t="str">
        <f t="shared" si="6"/>
        <v>!!</v>
      </c>
      <c r="T12" s="171"/>
    </row>
    <row r="13" spans="1:25">
      <c r="A13" s="178" t="s">
        <v>163</v>
      </c>
      <c r="B13" s="169" t="str">
        <f>Cover!$G$16</f>
        <v>CZ</v>
      </c>
      <c r="C13" s="169" t="s">
        <v>271</v>
      </c>
      <c r="D13" s="169" t="s">
        <v>198</v>
      </c>
      <c r="E13" s="170" t="s">
        <v>80</v>
      </c>
      <c r="F13" s="177" t="e">
        <f>IF(ISNUMBER(U13),U13,VLOOKUP(CONCATENATE($B13,"_",$C13,"_",F$2,"_",$D13,"_",$E13),#REF!,2,))</f>
        <v>#REF!</v>
      </c>
      <c r="G13" s="177" t="e">
        <f>IF(ISNUMBER(V13),V13,VLOOKUP(CONCATENATE($B13,"_",$C13,"_",G$2,"_",$D13,"_",$E13),#REF!,2,))</f>
        <v>#REF!</v>
      </c>
      <c r="H13" s="177" t="e">
        <f>IF(ISNUMBER(W13),W13,VLOOKUP(CONCATENATE($B13,"_",$C13,"_",H$2,"_",$D13,"_",$E13),#REF!,2,))</f>
        <v>#REF!</v>
      </c>
      <c r="I13" s="177" t="e">
        <f>IF(ISNUMBER(X13),X13,VLOOKUP(CONCATENATE($B13,"_",$C13,"_",I$2,"_",$D13,"_",$E13),#REF!,2,))</f>
        <v>#REF!</v>
      </c>
      <c r="J13" s="177" t="e">
        <f>VLOOKUP(CONCATENATE($B13,"_",$C13,"_",J$2,"_",$D13,"_",$E13),#REF!,2,)</f>
        <v>#REF!</v>
      </c>
      <c r="K13" s="175" t="e">
        <f>VLOOKUP(CONCATENATE($B13,"_",$C13,"_",K$2,"_",$D13,"_",$E13),#REF!,2,)</f>
        <v>#REF!</v>
      </c>
      <c r="L13" s="175" t="e">
        <f>VLOOKUP(CONCATENATE($B13,"_",$C13,"_",L$2,"_",$D13,"_",$E13),#REF!,2,)</f>
        <v>#REF!</v>
      </c>
      <c r="M13" s="171"/>
      <c r="N13" s="172" t="str">
        <f t="shared" si="1"/>
        <v>!!</v>
      </c>
      <c r="O13" s="172" t="str">
        <f t="shared" si="2"/>
        <v>!!</v>
      </c>
      <c r="P13" s="172" t="str">
        <f t="shared" si="3"/>
        <v>!!</v>
      </c>
      <c r="Q13" s="172" t="str">
        <f t="shared" si="4"/>
        <v>!!</v>
      </c>
      <c r="R13" s="172" t="str">
        <f t="shared" si="5"/>
        <v>!!</v>
      </c>
      <c r="S13" s="172" t="str">
        <f t="shared" si="6"/>
        <v>!!</v>
      </c>
      <c r="T13" s="171"/>
    </row>
    <row r="14" spans="1:25" ht="12">
      <c r="A14" s="357" t="s">
        <v>162</v>
      </c>
      <c r="B14" s="357" t="str">
        <f>Cover!$G$16</f>
        <v>CZ</v>
      </c>
      <c r="C14" s="357" t="s">
        <v>271</v>
      </c>
      <c r="D14" s="357" t="s">
        <v>268</v>
      </c>
      <c r="E14" s="358" t="s">
        <v>80</v>
      </c>
      <c r="F14" s="359" t="e">
        <f>IF(ISNUMBER(U14),U14,VLOOKUP(CONCATENATE($B14,"_",$C14,"_",F$2,"_","1000 NAC","_",$E14),#REF!,2,)/VLOOKUP(CONCATENATE($B14,"_",$C14,"_",F$2,"_",$D14,"_",$E14),#REF!,2,))</f>
        <v>#REF!</v>
      </c>
      <c r="G14" s="359" t="e">
        <f>IF(ISNUMBER(V14),V14,VLOOKUP(CONCATENATE($B14,"_",$C14,"_",G$2,"_","1000 NAC","_",$E14),#REF!,2,)/VLOOKUP(CONCATENATE($B14,"_",$C14,"_",G$2,"_",$D14,"_",$E14),#REF!,2,))</f>
        <v>#REF!</v>
      </c>
      <c r="H14" s="359" t="e">
        <f>IF(ISNUMBER(W14),W14,VLOOKUP(CONCATENATE($B14,"_",$C14,"_",H$2,"_","1000 NAC","_",$E14),#REF!,2,)/VLOOKUP(CONCATENATE($B14,"_",$C14,"_",H$2,"_",$D14,"_",$E14),#REF!,2,))</f>
        <v>#REF!</v>
      </c>
      <c r="I14" s="359" t="e">
        <f>IF(ISNUMBER(X14),X14,VLOOKUP(CONCATENATE($B14,"_",$C14,"_",I$2,"_","1000 NAC","_",$E14),#REF!,2,)/VLOOKUP(CONCATENATE($B14,"_",$C14,"_",I$2,"_",$D14,"_",$E14),#REF!,2,))</f>
        <v>#REF!</v>
      </c>
      <c r="J14" s="359" t="e">
        <f>VLOOKUP(CONCATENATE($B14,"_",$C14,"_",J$2,"_","1000 NAC","_",$E14),#REF!,2,)/VLOOKUP(CONCATENATE($B14,"_",$C14,"_",J$2,"_",$D14,"_",$E14),#REF!,2,)</f>
        <v>#REF!</v>
      </c>
      <c r="K14" s="360" t="e">
        <f>VLOOKUP(CONCATENATE($B14,"_",$C14,"_",K$2,"_","1000 NAC","_",$E14),#REF!,2,)/VLOOKUP(CONCATENATE($B14,"_",$C14,"_",K$2,"_",$D14,"_",$E14),#REF!,2,)</f>
        <v>#REF!</v>
      </c>
      <c r="L14" s="360" t="e">
        <f>VLOOKUP(CONCATENATE($B14,"_",$C14,"_",L$2,"_","1000 NAC","_",$E14),#REF!,2,)/VLOOKUP(CONCATENATE($B14,"_",$C14,"_",L$2,"_",$D14,"_",$E14),#REF!,2,)</f>
        <v>#REF!</v>
      </c>
      <c r="M14" s="361"/>
      <c r="N14" s="362" t="str">
        <f t="shared" si="1"/>
        <v>!!</v>
      </c>
      <c r="O14" s="362" t="str">
        <f t="shared" si="2"/>
        <v>!!</v>
      </c>
      <c r="P14" s="362" t="str">
        <f t="shared" si="3"/>
        <v>!!</v>
      </c>
      <c r="Q14" s="362" t="str">
        <f t="shared" si="4"/>
        <v>!!</v>
      </c>
      <c r="R14" s="362" t="str">
        <f t="shared" si="5"/>
        <v>!!</v>
      </c>
      <c r="S14" s="362" t="str">
        <f t="shared" si="6"/>
        <v>!!</v>
      </c>
      <c r="T14" s="361"/>
      <c r="U14" s="366" t="str">
        <f>IF(ISNUMBER(U12),IF(ISNUMBER(U13),U13/U12,F13/U12),IF(ISNUMBER(U13),U13/F12,""))</f>
        <v/>
      </c>
      <c r="V14" s="366" t="str">
        <f>IF(ISNUMBER(V12),IF(ISNUMBER(V13),V13/V12,G13/V12),IF(ISNUMBER(V13),V13/G12,""))</f>
        <v/>
      </c>
      <c r="W14" s="366" t="str">
        <f>IF(ISNUMBER(W12),IF(ISNUMBER(W13),W13/W12,H13/W12),IF(ISNUMBER(W13),W13/H12,""))</f>
        <v/>
      </c>
      <c r="X14" s="366" t="str">
        <f>IF(ISNUMBER(X12),IF(ISNUMBER(X13),X13/X12,I13/X12),IF(ISNUMBER(X13),X13/I12,""))</f>
        <v/>
      </c>
    </row>
    <row r="15" spans="1:25">
      <c r="A15" s="169" t="s">
        <v>164</v>
      </c>
      <c r="B15" s="169" t="str">
        <f>Cover!$G$16</f>
        <v>CZ</v>
      </c>
      <c r="C15" s="169" t="s">
        <v>267</v>
      </c>
      <c r="D15" s="169" t="s">
        <v>268</v>
      </c>
      <c r="E15" s="170" t="s">
        <v>83</v>
      </c>
      <c r="F15" s="177" t="e">
        <f>IF(ISNUMBER(U15),U15,VLOOKUP(CONCATENATE($B15,"_",$C15,"_",F$2,"_",$D15,"_",$E15),#REF!,2,))</f>
        <v>#REF!</v>
      </c>
      <c r="G15" s="177" t="e">
        <f>IF(ISNUMBER(V15),V15,VLOOKUP(CONCATENATE($B15,"_",$C15,"_",G$2,"_",$D15,"_",$E15),#REF!,2,))</f>
        <v>#REF!</v>
      </c>
      <c r="H15" s="177" t="e">
        <f>IF(ISNUMBER(W15),W15,VLOOKUP(CONCATENATE($B15,"_",$C15,"_",H$2,"_",$D15,"_",$E15),#REF!,2,))</f>
        <v>#REF!</v>
      </c>
      <c r="I15" s="177" t="e">
        <f>IF(ISNUMBER(X15),X15,VLOOKUP(CONCATENATE($B15,"_",$C15,"_",I$2,"_",$D15,"_",$E15),#REF!,2,))</f>
        <v>#REF!</v>
      </c>
      <c r="J15" s="177" t="e">
        <f>VLOOKUP(CONCATENATE($B15,"_",$C15,"_",J$2,"_",$D15,"_",$E15),#REF!,2,)</f>
        <v>#REF!</v>
      </c>
      <c r="K15" s="175" t="e">
        <f>VLOOKUP(CONCATENATE($B15,"_",$C15,"_",K$2,"_",$D15,"_",$E15),#REF!,2,)</f>
        <v>#REF!</v>
      </c>
      <c r="L15" s="175" t="e">
        <f>VLOOKUP(CONCATENATE($B15,"_",$C15,"_",L$2,"_",$D15,"_",$E15),#REF!,2,)</f>
        <v>#REF!</v>
      </c>
      <c r="M15" s="171"/>
      <c r="N15" s="172" t="str">
        <f t="shared" si="1"/>
        <v>!!</v>
      </c>
      <c r="O15" s="172" t="str">
        <f t="shared" si="2"/>
        <v>!!</v>
      </c>
      <c r="P15" s="172" t="str">
        <f t="shared" si="3"/>
        <v>!!</v>
      </c>
      <c r="Q15" s="172" t="str">
        <f t="shared" si="4"/>
        <v>!!</v>
      </c>
      <c r="R15" s="172" t="str">
        <f t="shared" si="5"/>
        <v>!!</v>
      </c>
      <c r="S15" s="172" t="str">
        <f t="shared" si="6"/>
        <v>!!</v>
      </c>
      <c r="T15" s="171"/>
    </row>
    <row r="16" spans="1:25">
      <c r="A16" s="178" t="s">
        <v>163</v>
      </c>
      <c r="B16" s="169" t="str">
        <f>Cover!$G$16</f>
        <v>CZ</v>
      </c>
      <c r="C16" s="169" t="s">
        <v>267</v>
      </c>
      <c r="D16" s="169" t="s">
        <v>198</v>
      </c>
      <c r="E16" s="170" t="s">
        <v>83</v>
      </c>
      <c r="F16" s="177" t="e">
        <f>IF(ISNUMBER(U16),U16,VLOOKUP(CONCATENATE($B16,"_",$C16,"_",F$2,"_",$D16,"_",$E16),#REF!,2,))</f>
        <v>#REF!</v>
      </c>
      <c r="G16" s="177" t="e">
        <f>IF(ISNUMBER(V16),V16,VLOOKUP(CONCATENATE($B16,"_",$C16,"_",G$2,"_",$D16,"_",$E16),#REF!,2,))</f>
        <v>#REF!</v>
      </c>
      <c r="H16" s="177" t="e">
        <f>IF(ISNUMBER(W16),W16,VLOOKUP(CONCATENATE($B16,"_",$C16,"_",H$2,"_",$D16,"_",$E16),#REF!,2,))</f>
        <v>#REF!</v>
      </c>
      <c r="I16" s="177" t="e">
        <f>IF(ISNUMBER(X16),X16,VLOOKUP(CONCATENATE($B16,"_",$C16,"_",I$2,"_",$D16,"_",$E16),#REF!,2,))</f>
        <v>#REF!</v>
      </c>
      <c r="J16" s="177" t="e">
        <f>VLOOKUP(CONCATENATE($B16,"_",$C16,"_",J$2,"_",$D16,"_",$E16),#REF!,2,)</f>
        <v>#REF!</v>
      </c>
      <c r="K16" s="175" t="e">
        <f>VLOOKUP(CONCATENATE($B16,"_",$C16,"_",K$2,"_",$D16,"_",$E16),#REF!,2,)</f>
        <v>#REF!</v>
      </c>
      <c r="L16" s="175" t="e">
        <f>VLOOKUP(CONCATENATE($B16,"_",$C16,"_",L$2,"_",$D16,"_",$E16),#REF!,2,)</f>
        <v>#REF!</v>
      </c>
      <c r="M16" s="171"/>
      <c r="N16" s="172" t="str">
        <f t="shared" si="1"/>
        <v>!!</v>
      </c>
      <c r="O16" s="172" t="str">
        <f t="shared" si="2"/>
        <v>!!</v>
      </c>
      <c r="P16" s="172" t="str">
        <f t="shared" si="3"/>
        <v>!!</v>
      </c>
      <c r="Q16" s="172" t="str">
        <f t="shared" si="4"/>
        <v>!!</v>
      </c>
      <c r="R16" s="172" t="str">
        <f t="shared" si="5"/>
        <v>!!</v>
      </c>
      <c r="S16" s="172" t="str">
        <f t="shared" si="6"/>
        <v>!!</v>
      </c>
      <c r="T16" s="171"/>
    </row>
    <row r="17" spans="1:24" ht="12">
      <c r="A17" s="357" t="s">
        <v>162</v>
      </c>
      <c r="B17" s="357" t="str">
        <f>Cover!$G$16</f>
        <v>CZ</v>
      </c>
      <c r="C17" s="357" t="s">
        <v>267</v>
      </c>
      <c r="D17" s="357" t="s">
        <v>268</v>
      </c>
      <c r="E17" s="358" t="s">
        <v>83</v>
      </c>
      <c r="F17" s="359" t="e">
        <f>IF(ISNUMBER(U17),U17,VLOOKUP(CONCATENATE($B17,"_",$C17,"_",F$2,"_","1000 NAC","_",$E17),#REF!,2,)/VLOOKUP(CONCATENATE($B17,"_",$C17,"_",F$2,"_",$D17,"_",$E17),#REF!,2,))</f>
        <v>#REF!</v>
      </c>
      <c r="G17" s="359" t="e">
        <f>IF(ISNUMBER(V17),V17,VLOOKUP(CONCATENATE($B17,"_",$C17,"_",G$2,"_","1000 NAC","_",$E17),#REF!,2,)/VLOOKUP(CONCATENATE($B17,"_",$C17,"_",G$2,"_",$D17,"_",$E17),#REF!,2,))</f>
        <v>#REF!</v>
      </c>
      <c r="H17" s="359" t="e">
        <f>IF(ISNUMBER(W17),W17,VLOOKUP(CONCATENATE($B17,"_",$C17,"_",H$2,"_","1000 NAC","_",$E17),#REF!,2,)/VLOOKUP(CONCATENATE($B17,"_",$C17,"_",H$2,"_",$D17,"_",$E17),#REF!,2,))</f>
        <v>#REF!</v>
      </c>
      <c r="I17" s="359" t="e">
        <f>IF(ISNUMBER(X17),X17,VLOOKUP(CONCATENATE($B17,"_",$C17,"_",I$2,"_","1000 NAC","_",$E17),#REF!,2,)/VLOOKUP(CONCATENATE($B17,"_",$C17,"_",I$2,"_",$D17,"_",$E17),#REF!,2,))</f>
        <v>#REF!</v>
      </c>
      <c r="J17" s="359" t="e">
        <f>VLOOKUP(CONCATENATE($B17,"_",$C17,"_",J$2,"_","1000 NAC","_",$E17),#REF!,2,)/VLOOKUP(CONCATENATE($B17,"_",$C17,"_",J$2,"_",$D17,"_",$E17),#REF!,2,)</f>
        <v>#REF!</v>
      </c>
      <c r="K17" s="360" t="e">
        <f>VLOOKUP(CONCATENATE($B17,"_",$C17,"_",K$2,"_","1000 NAC","_",$E17),#REF!,2,)/VLOOKUP(CONCATENATE($B17,"_",$C17,"_",K$2,"_",$D17,"_",$E17),#REF!,2,)</f>
        <v>#REF!</v>
      </c>
      <c r="L17" s="360" t="e">
        <f>VLOOKUP(CONCATENATE($B17,"_",$C17,"_",L$2,"_","1000 NAC","_",$E17),#REF!,2,)/VLOOKUP(CONCATENATE($B17,"_",$C17,"_",L$2,"_",$D17,"_",$E17),#REF!,2,)</f>
        <v>#REF!</v>
      </c>
      <c r="M17" s="361"/>
      <c r="N17" s="362" t="str">
        <f t="shared" si="1"/>
        <v>!!</v>
      </c>
      <c r="O17" s="362" t="str">
        <f t="shared" si="2"/>
        <v>!!</v>
      </c>
      <c r="P17" s="362" t="str">
        <f t="shared" si="3"/>
        <v>!!</v>
      </c>
      <c r="Q17" s="362" t="str">
        <f t="shared" si="4"/>
        <v>!!</v>
      </c>
      <c r="R17" s="362" t="str">
        <f t="shared" si="5"/>
        <v>!!</v>
      </c>
      <c r="S17" s="362" t="str">
        <f t="shared" si="6"/>
        <v>!!</v>
      </c>
      <c r="T17" s="361"/>
      <c r="U17" s="366" t="str">
        <f>IF(ISNUMBER(U15),IF(ISNUMBER(U16),U16/U15,F16/U15),IF(ISNUMBER(U16),U16/F15,""))</f>
        <v/>
      </c>
      <c r="V17" s="366" t="str">
        <f>IF(ISNUMBER(V15),IF(ISNUMBER(V16),V16/V15,G16/V15),IF(ISNUMBER(V16),V16/G15,""))</f>
        <v/>
      </c>
      <c r="W17" s="366" t="str">
        <f>IF(ISNUMBER(W15),IF(ISNUMBER(W16),W16/W15,H16/W15),IF(ISNUMBER(W16),W16/H15,""))</f>
        <v/>
      </c>
      <c r="X17" s="366" t="str">
        <f>IF(ISNUMBER(X15),IF(ISNUMBER(X16),X16/X15,I16/X15),IF(ISNUMBER(X16),X16/I15,""))</f>
        <v/>
      </c>
    </row>
    <row r="18" spans="1:24">
      <c r="A18" s="169" t="s">
        <v>164</v>
      </c>
      <c r="B18" s="169" t="str">
        <f>Cover!$G$16</f>
        <v>CZ</v>
      </c>
      <c r="C18" s="169" t="s">
        <v>271</v>
      </c>
      <c r="D18" s="169" t="s">
        <v>268</v>
      </c>
      <c r="E18" s="170" t="s">
        <v>83</v>
      </c>
      <c r="F18" s="177" t="e">
        <f>IF(ISNUMBER(U18),U18,VLOOKUP(CONCATENATE($B18,"_",$C18,"_",F$2,"_",$D18,"_",$E18),#REF!,2,))</f>
        <v>#REF!</v>
      </c>
      <c r="G18" s="177" t="e">
        <f>IF(ISNUMBER(V18),V18,VLOOKUP(CONCATENATE($B18,"_",$C18,"_",G$2,"_",$D18,"_",$E18),#REF!,2,))</f>
        <v>#REF!</v>
      </c>
      <c r="H18" s="177" t="e">
        <f>IF(ISNUMBER(W18),W18,VLOOKUP(CONCATENATE($B18,"_",$C18,"_",H$2,"_",$D18,"_",$E18),#REF!,2,))</f>
        <v>#REF!</v>
      </c>
      <c r="I18" s="177" t="e">
        <f>IF(ISNUMBER(X18),X18,VLOOKUP(CONCATENATE($B18,"_",$C18,"_",I$2,"_",$D18,"_",$E18),#REF!,2,))</f>
        <v>#REF!</v>
      </c>
      <c r="J18" s="177" t="e">
        <f>VLOOKUP(CONCATENATE($B18,"_",$C18,"_",J$2,"_",$D18,"_",$E18),#REF!,2,)</f>
        <v>#REF!</v>
      </c>
      <c r="K18" s="175" t="e">
        <f>VLOOKUP(CONCATENATE($B18,"_",$C18,"_",K$2,"_",$D18,"_",$E18),#REF!,2,)</f>
        <v>#REF!</v>
      </c>
      <c r="L18" s="175" t="e">
        <f>VLOOKUP(CONCATENATE($B18,"_",$C18,"_",L$2,"_",$D18,"_",$E18),#REF!,2,)</f>
        <v>#REF!</v>
      </c>
      <c r="M18" s="171"/>
      <c r="N18" s="172" t="str">
        <f t="shared" si="1"/>
        <v>!!</v>
      </c>
      <c r="O18" s="172" t="str">
        <f t="shared" si="2"/>
        <v>!!</v>
      </c>
      <c r="P18" s="172" t="str">
        <f t="shared" si="3"/>
        <v>!!</v>
      </c>
      <c r="Q18" s="172" t="str">
        <f t="shared" si="4"/>
        <v>!!</v>
      </c>
      <c r="R18" s="172" t="str">
        <f t="shared" si="5"/>
        <v>!!</v>
      </c>
      <c r="S18" s="172" t="str">
        <f t="shared" si="6"/>
        <v>!!</v>
      </c>
      <c r="T18" s="171"/>
    </row>
    <row r="19" spans="1:24">
      <c r="A19" s="178" t="s">
        <v>163</v>
      </c>
      <c r="B19" s="169" t="str">
        <f>Cover!$G$16</f>
        <v>CZ</v>
      </c>
      <c r="C19" s="169" t="s">
        <v>271</v>
      </c>
      <c r="D19" s="169" t="s">
        <v>198</v>
      </c>
      <c r="E19" s="170" t="s">
        <v>83</v>
      </c>
      <c r="F19" s="177" t="e">
        <f>IF(ISNUMBER(U19),U19,VLOOKUP(CONCATENATE($B19,"_",$C19,"_",F$2,"_",$D19,"_",$E19),#REF!,2,))</f>
        <v>#REF!</v>
      </c>
      <c r="G19" s="177" t="e">
        <f>IF(ISNUMBER(V19),V19,VLOOKUP(CONCATENATE($B19,"_",$C19,"_",G$2,"_",$D19,"_",$E19),#REF!,2,))</f>
        <v>#REF!</v>
      </c>
      <c r="H19" s="177" t="e">
        <f>IF(ISNUMBER(W19),W19,VLOOKUP(CONCATENATE($B19,"_",$C19,"_",H$2,"_",$D19,"_",$E19),#REF!,2,))</f>
        <v>#REF!</v>
      </c>
      <c r="I19" s="177" t="e">
        <f>IF(ISNUMBER(X19),X19,VLOOKUP(CONCATENATE($B19,"_",$C19,"_",I$2,"_",$D19,"_",$E19),#REF!,2,))</f>
        <v>#REF!</v>
      </c>
      <c r="J19" s="177" t="e">
        <f>VLOOKUP(CONCATENATE($B19,"_",$C19,"_",J$2,"_",$D19,"_",$E19),#REF!,2,)</f>
        <v>#REF!</v>
      </c>
      <c r="K19" s="175" t="e">
        <f>VLOOKUP(CONCATENATE($B19,"_",$C19,"_",K$2,"_",$D19,"_",$E19),#REF!,2,)</f>
        <v>#REF!</v>
      </c>
      <c r="L19" s="175" t="e">
        <f>VLOOKUP(CONCATENATE($B19,"_",$C19,"_",L$2,"_",$D19,"_",$E19),#REF!,2,)</f>
        <v>#REF!</v>
      </c>
      <c r="M19" s="171"/>
      <c r="N19" s="172" t="str">
        <f t="shared" si="1"/>
        <v>!!</v>
      </c>
      <c r="O19" s="172" t="str">
        <f t="shared" si="2"/>
        <v>!!</v>
      </c>
      <c r="P19" s="172" t="str">
        <f t="shared" si="3"/>
        <v>!!</v>
      </c>
      <c r="Q19" s="172" t="str">
        <f t="shared" si="4"/>
        <v>!!</v>
      </c>
      <c r="R19" s="172" t="str">
        <f t="shared" si="5"/>
        <v>!!</v>
      </c>
      <c r="S19" s="172" t="str">
        <f t="shared" si="6"/>
        <v>!!</v>
      </c>
      <c r="T19" s="171"/>
    </row>
    <row r="20" spans="1:24" ht="12">
      <c r="A20" s="357" t="s">
        <v>162</v>
      </c>
      <c r="B20" s="357" t="str">
        <f>Cover!$G$16</f>
        <v>CZ</v>
      </c>
      <c r="C20" s="357" t="s">
        <v>271</v>
      </c>
      <c r="D20" s="357" t="s">
        <v>268</v>
      </c>
      <c r="E20" s="358" t="s">
        <v>83</v>
      </c>
      <c r="F20" s="359" t="e">
        <f>IF(ISNUMBER(U20),U20,VLOOKUP(CONCATENATE($B20,"_",$C20,"_",F$2,"_","1000 NAC","_",$E20),#REF!,2,)/VLOOKUP(CONCATENATE($B20,"_",$C20,"_",F$2,"_",$D20,"_",$E20),#REF!,2,))</f>
        <v>#REF!</v>
      </c>
      <c r="G20" s="359" t="e">
        <f>IF(ISNUMBER(V20),V20,VLOOKUP(CONCATENATE($B20,"_",$C20,"_",G$2,"_","1000 NAC","_",$E20),#REF!,2,)/VLOOKUP(CONCATENATE($B20,"_",$C20,"_",G$2,"_",$D20,"_",$E20),#REF!,2,))</f>
        <v>#REF!</v>
      </c>
      <c r="H20" s="359" t="e">
        <f>IF(ISNUMBER(W20),W20,VLOOKUP(CONCATENATE($B20,"_",$C20,"_",H$2,"_","1000 NAC","_",$E20),#REF!,2,)/VLOOKUP(CONCATENATE($B20,"_",$C20,"_",H$2,"_",$D20,"_",$E20),#REF!,2,))</f>
        <v>#REF!</v>
      </c>
      <c r="I20" s="359" t="e">
        <f>IF(ISNUMBER(X20),X20,VLOOKUP(CONCATENATE($B20,"_",$C20,"_",I$2,"_","1000 NAC","_",$E20),#REF!,2,)/VLOOKUP(CONCATENATE($B20,"_",$C20,"_",I$2,"_",$D20,"_",$E20),#REF!,2,))</f>
        <v>#REF!</v>
      </c>
      <c r="J20" s="359" t="e">
        <f>VLOOKUP(CONCATENATE($B20,"_",$C20,"_",J$2,"_","1000 NAC","_",$E20),#REF!,2,)/VLOOKUP(CONCATENATE($B20,"_",$C20,"_",J$2,"_",$D20,"_",$E20),#REF!,2,)</f>
        <v>#REF!</v>
      </c>
      <c r="K20" s="360" t="e">
        <f>VLOOKUP(CONCATENATE($B20,"_",$C20,"_",K$2,"_","1000 NAC","_",$E20),#REF!,2,)/VLOOKUP(CONCATENATE($B20,"_",$C20,"_",K$2,"_",$D20,"_",$E20),#REF!,2,)</f>
        <v>#REF!</v>
      </c>
      <c r="L20" s="360" t="e">
        <f>VLOOKUP(CONCATENATE($B20,"_",$C20,"_",L$2,"_","1000 NAC","_",$E20),#REF!,2,)/VLOOKUP(CONCATENATE($B20,"_",$C20,"_",L$2,"_",$D20,"_",$E20),#REF!,2,)</f>
        <v>#REF!</v>
      </c>
      <c r="M20" s="361"/>
      <c r="N20" s="362" t="str">
        <f t="shared" si="1"/>
        <v>!!</v>
      </c>
      <c r="O20" s="362" t="str">
        <f t="shared" si="2"/>
        <v>!!</v>
      </c>
      <c r="P20" s="362" t="str">
        <f t="shared" si="3"/>
        <v>!!</v>
      </c>
      <c r="Q20" s="362" t="str">
        <f t="shared" si="4"/>
        <v>!!</v>
      </c>
      <c r="R20" s="362" t="str">
        <f t="shared" si="5"/>
        <v>!!</v>
      </c>
      <c r="S20" s="362" t="str">
        <f t="shared" si="6"/>
        <v>!!</v>
      </c>
      <c r="T20" s="361"/>
      <c r="U20" s="366" t="str">
        <f>IF(ISNUMBER(U18),IF(ISNUMBER(U19),U19/U18,F19/U18),IF(ISNUMBER(U19),U19/F18,""))</f>
        <v/>
      </c>
      <c r="V20" s="366" t="str">
        <f>IF(ISNUMBER(V18),IF(ISNUMBER(V19),V19/V18,G19/V18),IF(ISNUMBER(V19),V19/G18,""))</f>
        <v/>
      </c>
      <c r="W20" s="366" t="str">
        <f>IF(ISNUMBER(W18),IF(ISNUMBER(W19),W19/W18,H19/W18),IF(ISNUMBER(W19),W19/H18,""))</f>
        <v/>
      </c>
      <c r="X20" s="366" t="str">
        <f>IF(ISNUMBER(X18),IF(ISNUMBER(X19),X19/X18,I19/X18),IF(ISNUMBER(X19),X19/I18,""))</f>
        <v/>
      </c>
    </row>
    <row r="21" spans="1:24">
      <c r="A21" s="169" t="s">
        <v>164</v>
      </c>
      <c r="B21" s="169" t="str">
        <f>Cover!$G$16</f>
        <v>CZ</v>
      </c>
      <c r="C21" s="169" t="s">
        <v>267</v>
      </c>
      <c r="D21" s="169" t="s">
        <v>268</v>
      </c>
      <c r="E21" s="170" t="s">
        <v>84</v>
      </c>
      <c r="F21" s="177" t="e">
        <f>IF(ISNUMBER(U21),U21,VLOOKUP(CONCATENATE($B21,"_",$C21,"_",F$2,"_",$D21,"_",$E21),#REF!,2,))</f>
        <v>#REF!</v>
      </c>
      <c r="G21" s="177" t="e">
        <f>IF(ISNUMBER(V21),V21,VLOOKUP(CONCATENATE($B21,"_",$C21,"_",G$2,"_",$D21,"_",$E21),#REF!,2,))</f>
        <v>#REF!</v>
      </c>
      <c r="H21" s="177" t="e">
        <f>IF(ISNUMBER(W21),W21,VLOOKUP(CONCATENATE($B21,"_",$C21,"_",H$2,"_",$D21,"_",$E21),#REF!,2,))</f>
        <v>#REF!</v>
      </c>
      <c r="I21" s="177" t="e">
        <f>IF(ISNUMBER(X21),X21,VLOOKUP(CONCATENATE($B21,"_",$C21,"_",I$2,"_",$D21,"_",$E21),#REF!,2,))</f>
        <v>#REF!</v>
      </c>
      <c r="J21" s="177" t="e">
        <f>VLOOKUP(CONCATENATE($B21,"_",$C21,"_",J$2,"_",$D21,"_",$E21),#REF!,2,)</f>
        <v>#REF!</v>
      </c>
      <c r="K21" s="175" t="e">
        <f>VLOOKUP(CONCATENATE($B21,"_",$C21,"_",K$2,"_",$D21,"_",$E21),#REF!,2,)</f>
        <v>#REF!</v>
      </c>
      <c r="L21" s="175" t="e">
        <f>VLOOKUP(CONCATENATE($B21,"_",$C21,"_",L$2,"_",$D21,"_",$E21),#REF!,2,)</f>
        <v>#REF!</v>
      </c>
      <c r="M21" s="171"/>
      <c r="N21" s="172" t="str">
        <f t="shared" si="1"/>
        <v>!!</v>
      </c>
      <c r="O21" s="172" t="str">
        <f t="shared" si="2"/>
        <v>!!</v>
      </c>
      <c r="P21" s="172" t="str">
        <f t="shared" si="3"/>
        <v>!!</v>
      </c>
      <c r="Q21" s="172" t="str">
        <f t="shared" si="4"/>
        <v>!!</v>
      </c>
      <c r="R21" s="172" t="str">
        <f t="shared" si="5"/>
        <v>!!</v>
      </c>
      <c r="S21" s="172" t="str">
        <f t="shared" si="6"/>
        <v>!!</v>
      </c>
      <c r="T21" s="171"/>
    </row>
    <row r="22" spans="1:24">
      <c r="A22" s="178" t="s">
        <v>163</v>
      </c>
      <c r="B22" s="169" t="str">
        <f>Cover!$G$16</f>
        <v>CZ</v>
      </c>
      <c r="C22" s="169" t="s">
        <v>267</v>
      </c>
      <c r="D22" s="169" t="s">
        <v>198</v>
      </c>
      <c r="E22" s="170" t="s">
        <v>84</v>
      </c>
      <c r="F22" s="177" t="e">
        <f>IF(ISNUMBER(U22),U22,VLOOKUP(CONCATENATE($B22,"_",$C22,"_",F$2,"_",$D22,"_",$E22),#REF!,2,))</f>
        <v>#REF!</v>
      </c>
      <c r="G22" s="177" t="e">
        <f>IF(ISNUMBER(V22),V22,VLOOKUP(CONCATENATE($B22,"_",$C22,"_",G$2,"_",$D22,"_",$E22),#REF!,2,))</f>
        <v>#REF!</v>
      </c>
      <c r="H22" s="177" t="e">
        <f>IF(ISNUMBER(W22),W22,VLOOKUP(CONCATENATE($B22,"_",$C22,"_",H$2,"_",$D22,"_",$E22),#REF!,2,))</f>
        <v>#REF!</v>
      </c>
      <c r="I22" s="177" t="e">
        <f>IF(ISNUMBER(X22),X22,VLOOKUP(CONCATENATE($B22,"_",$C22,"_",I$2,"_",$D22,"_",$E22),#REF!,2,))</f>
        <v>#REF!</v>
      </c>
      <c r="J22" s="177" t="e">
        <f>VLOOKUP(CONCATENATE($B22,"_",$C22,"_",J$2,"_",$D22,"_",$E22),#REF!,2,)</f>
        <v>#REF!</v>
      </c>
      <c r="K22" s="175" t="e">
        <f>VLOOKUP(CONCATENATE($B22,"_",$C22,"_",K$2,"_",$D22,"_",$E22),#REF!,2,)</f>
        <v>#REF!</v>
      </c>
      <c r="L22" s="175" t="e">
        <f>VLOOKUP(CONCATENATE($B22,"_",$C22,"_",L$2,"_",$D22,"_",$E22),#REF!,2,)</f>
        <v>#REF!</v>
      </c>
      <c r="M22" s="171"/>
      <c r="N22" s="172" t="str">
        <f t="shared" si="1"/>
        <v>!!</v>
      </c>
      <c r="O22" s="172" t="str">
        <f t="shared" si="2"/>
        <v>!!</v>
      </c>
      <c r="P22" s="172" t="str">
        <f t="shared" si="3"/>
        <v>!!</v>
      </c>
      <c r="Q22" s="172" t="str">
        <f t="shared" si="4"/>
        <v>!!</v>
      </c>
      <c r="R22" s="172" t="str">
        <f t="shared" si="5"/>
        <v>!!</v>
      </c>
      <c r="S22" s="172" t="str">
        <f t="shared" si="6"/>
        <v>!!</v>
      </c>
      <c r="T22" s="171"/>
    </row>
    <row r="23" spans="1:24" ht="12">
      <c r="A23" s="357" t="s">
        <v>162</v>
      </c>
      <c r="B23" s="357" t="str">
        <f>Cover!$G$16</f>
        <v>CZ</v>
      </c>
      <c r="C23" s="357" t="s">
        <v>267</v>
      </c>
      <c r="D23" s="357" t="s">
        <v>268</v>
      </c>
      <c r="E23" s="358" t="s">
        <v>84</v>
      </c>
      <c r="F23" s="359" t="e">
        <f>IF(ISNUMBER(U23),U23,VLOOKUP(CONCATENATE($B23,"_",$C23,"_",F$2,"_","1000 NAC","_",$E23),#REF!,2,)/VLOOKUP(CONCATENATE($B23,"_",$C23,"_",F$2,"_",$D23,"_",$E23),#REF!,2,))</f>
        <v>#REF!</v>
      </c>
      <c r="G23" s="359" t="e">
        <f>IF(ISNUMBER(V23),V23,VLOOKUP(CONCATENATE($B23,"_",$C23,"_",G$2,"_","1000 NAC","_",$E23),#REF!,2,)/VLOOKUP(CONCATENATE($B23,"_",$C23,"_",G$2,"_",$D23,"_",$E23),#REF!,2,))</f>
        <v>#REF!</v>
      </c>
      <c r="H23" s="359" t="e">
        <f>IF(ISNUMBER(W23),W23,VLOOKUP(CONCATENATE($B23,"_",$C23,"_",H$2,"_","1000 NAC","_",$E23),#REF!,2,)/VLOOKUP(CONCATENATE($B23,"_",$C23,"_",H$2,"_",$D23,"_",$E23),#REF!,2,))</f>
        <v>#REF!</v>
      </c>
      <c r="I23" s="359" t="e">
        <f>IF(ISNUMBER(X23),X23,VLOOKUP(CONCATENATE($B23,"_",$C23,"_",I$2,"_","1000 NAC","_",$E23),#REF!,2,)/VLOOKUP(CONCATENATE($B23,"_",$C23,"_",I$2,"_",$D23,"_",$E23),#REF!,2,))</f>
        <v>#REF!</v>
      </c>
      <c r="J23" s="359" t="e">
        <f>VLOOKUP(CONCATENATE($B23,"_",$C23,"_",J$2,"_","1000 NAC","_",$E23),#REF!,2,)/VLOOKUP(CONCATENATE($B23,"_",$C23,"_",J$2,"_",$D23,"_",$E23),#REF!,2,)</f>
        <v>#REF!</v>
      </c>
      <c r="K23" s="360" t="e">
        <f>VLOOKUP(CONCATENATE($B23,"_",$C23,"_",K$2,"_","1000 NAC","_",$E23),#REF!,2,)/VLOOKUP(CONCATENATE($B23,"_",$C23,"_",K$2,"_",$D23,"_",$E23),#REF!,2,)</f>
        <v>#REF!</v>
      </c>
      <c r="L23" s="360" t="e">
        <f>VLOOKUP(CONCATENATE($B23,"_",$C23,"_",L$2,"_","1000 NAC","_",$E23),#REF!,2,)/VLOOKUP(CONCATENATE($B23,"_",$C23,"_",L$2,"_",$D23,"_",$E23),#REF!,2,)</f>
        <v>#REF!</v>
      </c>
      <c r="M23" s="361"/>
      <c r="N23" s="362" t="str">
        <f t="shared" si="1"/>
        <v>!!</v>
      </c>
      <c r="O23" s="362" t="str">
        <f t="shared" si="2"/>
        <v>!!</v>
      </c>
      <c r="P23" s="362" t="str">
        <f t="shared" si="3"/>
        <v>!!</v>
      </c>
      <c r="Q23" s="362" t="str">
        <f t="shared" si="4"/>
        <v>!!</v>
      </c>
      <c r="R23" s="362" t="str">
        <f t="shared" si="5"/>
        <v>!!</v>
      </c>
      <c r="S23" s="362" t="str">
        <f t="shared" si="6"/>
        <v>!!</v>
      </c>
      <c r="T23" s="361"/>
      <c r="U23" s="366" t="str">
        <f>IF(ISNUMBER(U21),IF(ISNUMBER(U22),U22/U21,F22/U21),IF(ISNUMBER(U22),U22/F21,""))</f>
        <v/>
      </c>
      <c r="V23" s="366" t="str">
        <f>IF(ISNUMBER(V21),IF(ISNUMBER(V22),V22/V21,G22/V21),IF(ISNUMBER(V22),V22/G21,""))</f>
        <v/>
      </c>
      <c r="W23" s="366" t="str">
        <f>IF(ISNUMBER(W21),IF(ISNUMBER(W22),W22/W21,H22/W21),IF(ISNUMBER(W22),W22/H21,""))</f>
        <v/>
      </c>
      <c r="X23" s="366" t="str">
        <f>IF(ISNUMBER(X21),IF(ISNUMBER(X22),X22/X21,I22/X21),IF(ISNUMBER(X22),X22/I21,""))</f>
        <v/>
      </c>
    </row>
    <row r="24" spans="1:24">
      <c r="A24" s="169" t="s">
        <v>164</v>
      </c>
      <c r="B24" s="169" t="str">
        <f>Cover!$G$16</f>
        <v>CZ</v>
      </c>
      <c r="C24" s="169" t="s">
        <v>271</v>
      </c>
      <c r="D24" s="169" t="s">
        <v>268</v>
      </c>
      <c r="E24" s="170" t="s">
        <v>84</v>
      </c>
      <c r="F24" s="177" t="e">
        <f>IF(ISNUMBER(U24),U24,VLOOKUP(CONCATENATE($B24,"_",$C24,"_",F$2,"_",$D24,"_",$E24),#REF!,2,))</f>
        <v>#REF!</v>
      </c>
      <c r="G24" s="177" t="e">
        <f>IF(ISNUMBER(V24),V24,VLOOKUP(CONCATENATE($B24,"_",$C24,"_",G$2,"_",$D24,"_",$E24),#REF!,2,))</f>
        <v>#REF!</v>
      </c>
      <c r="H24" s="177" t="e">
        <f>IF(ISNUMBER(W24),W24,VLOOKUP(CONCATENATE($B24,"_",$C24,"_",H$2,"_",$D24,"_",$E24),#REF!,2,))</f>
        <v>#REF!</v>
      </c>
      <c r="I24" s="177" t="e">
        <f>IF(ISNUMBER(X24),X24,VLOOKUP(CONCATENATE($B24,"_",$C24,"_",I$2,"_",$D24,"_",$E24),#REF!,2,))</f>
        <v>#REF!</v>
      </c>
      <c r="J24" s="177" t="e">
        <f>VLOOKUP(CONCATENATE($B24,"_",$C24,"_",J$2,"_",$D24,"_",$E24),#REF!,2,)</f>
        <v>#REF!</v>
      </c>
      <c r="K24" s="175" t="e">
        <f>VLOOKUP(CONCATENATE($B24,"_",$C24,"_",K$2,"_",$D24,"_",$E24),#REF!,2,)</f>
        <v>#REF!</v>
      </c>
      <c r="L24" s="175" t="e">
        <f>VLOOKUP(CONCATENATE($B24,"_",$C24,"_",L$2,"_",$D24,"_",$E24),#REF!,2,)</f>
        <v>#REF!</v>
      </c>
      <c r="M24" s="171"/>
      <c r="N24" s="172" t="str">
        <f t="shared" si="1"/>
        <v>!!</v>
      </c>
      <c r="O24" s="172" t="str">
        <f t="shared" si="2"/>
        <v>!!</v>
      </c>
      <c r="P24" s="172" t="str">
        <f t="shared" si="3"/>
        <v>!!</v>
      </c>
      <c r="Q24" s="172" t="str">
        <f t="shared" si="4"/>
        <v>!!</v>
      </c>
      <c r="R24" s="172" t="str">
        <f t="shared" si="5"/>
        <v>!!</v>
      </c>
      <c r="S24" s="172" t="str">
        <f t="shared" si="6"/>
        <v>!!</v>
      </c>
      <c r="T24" s="171"/>
    </row>
    <row r="25" spans="1:24">
      <c r="A25" s="178" t="s">
        <v>163</v>
      </c>
      <c r="B25" s="169" t="str">
        <f>Cover!$G$16</f>
        <v>CZ</v>
      </c>
      <c r="C25" s="169" t="s">
        <v>271</v>
      </c>
      <c r="D25" s="169" t="s">
        <v>198</v>
      </c>
      <c r="E25" s="170" t="s">
        <v>84</v>
      </c>
      <c r="F25" s="177" t="e">
        <f>IF(ISNUMBER(U25),U25,VLOOKUP(CONCATENATE($B25,"_",$C25,"_",F$2,"_",$D25,"_",$E25),#REF!,2,))</f>
        <v>#REF!</v>
      </c>
      <c r="G25" s="177" t="e">
        <f>IF(ISNUMBER(V25),V25,VLOOKUP(CONCATENATE($B25,"_",$C25,"_",G$2,"_",$D25,"_",$E25),#REF!,2,))</f>
        <v>#REF!</v>
      </c>
      <c r="H25" s="177" t="e">
        <f>IF(ISNUMBER(W25),W25,VLOOKUP(CONCATENATE($B25,"_",$C25,"_",H$2,"_",$D25,"_",$E25),#REF!,2,))</f>
        <v>#REF!</v>
      </c>
      <c r="I25" s="177" t="e">
        <f>IF(ISNUMBER(X25),X25,VLOOKUP(CONCATENATE($B25,"_",$C25,"_",I$2,"_",$D25,"_",$E25),#REF!,2,))</f>
        <v>#REF!</v>
      </c>
      <c r="J25" s="177" t="e">
        <f>VLOOKUP(CONCATENATE($B25,"_",$C25,"_",J$2,"_",$D25,"_",$E25),#REF!,2,)</f>
        <v>#REF!</v>
      </c>
      <c r="K25" s="175" t="e">
        <f>VLOOKUP(CONCATENATE($B25,"_",$C25,"_",K$2,"_",$D25,"_",$E25),#REF!,2,)</f>
        <v>#REF!</v>
      </c>
      <c r="L25" s="175" t="e">
        <f>VLOOKUP(CONCATENATE($B25,"_",$C25,"_",L$2,"_",$D25,"_",$E25),#REF!,2,)</f>
        <v>#REF!</v>
      </c>
      <c r="M25" s="171"/>
      <c r="N25" s="172" t="str">
        <f t="shared" si="1"/>
        <v>!!</v>
      </c>
      <c r="O25" s="172" t="str">
        <f t="shared" si="2"/>
        <v>!!</v>
      </c>
      <c r="P25" s="172" t="str">
        <f t="shared" si="3"/>
        <v>!!</v>
      </c>
      <c r="Q25" s="172" t="str">
        <f t="shared" si="4"/>
        <v>!!</v>
      </c>
      <c r="R25" s="172" t="str">
        <f t="shared" si="5"/>
        <v>!!</v>
      </c>
      <c r="S25" s="172" t="str">
        <f t="shared" si="6"/>
        <v>!!</v>
      </c>
      <c r="T25" s="171"/>
    </row>
    <row r="26" spans="1:24" ht="12">
      <c r="A26" s="357" t="s">
        <v>162</v>
      </c>
      <c r="B26" s="357" t="str">
        <f>Cover!$G$16</f>
        <v>CZ</v>
      </c>
      <c r="C26" s="357" t="s">
        <v>271</v>
      </c>
      <c r="D26" s="357" t="s">
        <v>268</v>
      </c>
      <c r="E26" s="358" t="s">
        <v>84</v>
      </c>
      <c r="F26" s="359" t="e">
        <f>IF(ISNUMBER(U26),U26,VLOOKUP(CONCATENATE($B26,"_",$C26,"_",F$2,"_","1000 NAC","_",$E26),#REF!,2,)/VLOOKUP(CONCATENATE($B26,"_",$C26,"_",F$2,"_",$D26,"_",$E26),#REF!,2,))</f>
        <v>#REF!</v>
      </c>
      <c r="G26" s="359" t="e">
        <f>IF(ISNUMBER(V26),V26,VLOOKUP(CONCATENATE($B26,"_",$C26,"_",G$2,"_","1000 NAC","_",$E26),#REF!,2,)/VLOOKUP(CONCATENATE($B26,"_",$C26,"_",G$2,"_",$D26,"_",$E26),#REF!,2,))</f>
        <v>#REF!</v>
      </c>
      <c r="H26" s="359" t="e">
        <f>IF(ISNUMBER(W26),W26,VLOOKUP(CONCATENATE($B26,"_",$C26,"_",H$2,"_","1000 NAC","_",$E26),#REF!,2,)/VLOOKUP(CONCATENATE($B26,"_",$C26,"_",H$2,"_",$D26,"_",$E26),#REF!,2,))</f>
        <v>#REF!</v>
      </c>
      <c r="I26" s="359" t="e">
        <f>IF(ISNUMBER(X26),X26,VLOOKUP(CONCATENATE($B26,"_",$C26,"_",I$2,"_","1000 NAC","_",$E26),#REF!,2,)/VLOOKUP(CONCATENATE($B26,"_",$C26,"_",I$2,"_",$D26,"_",$E26),#REF!,2,))</f>
        <v>#REF!</v>
      </c>
      <c r="J26" s="359" t="e">
        <f>VLOOKUP(CONCATENATE($B26,"_",$C26,"_",J$2,"_","1000 NAC","_",$E26),#REF!,2,)/VLOOKUP(CONCATENATE($B26,"_",$C26,"_",J$2,"_",$D26,"_",$E26),#REF!,2,)</f>
        <v>#REF!</v>
      </c>
      <c r="K26" s="360" t="e">
        <f>VLOOKUP(CONCATENATE($B26,"_",$C26,"_",K$2,"_","1000 NAC","_",$E26),#REF!,2,)/VLOOKUP(CONCATENATE($B26,"_",$C26,"_",K$2,"_",$D26,"_",$E26),#REF!,2,)</f>
        <v>#REF!</v>
      </c>
      <c r="L26" s="360" t="e">
        <f>VLOOKUP(CONCATENATE($B26,"_",$C26,"_",L$2,"_","1000 NAC","_",$E26),#REF!,2,)/VLOOKUP(CONCATENATE($B26,"_",$C26,"_",L$2,"_",$D26,"_",$E26),#REF!,2,)</f>
        <v>#REF!</v>
      </c>
      <c r="M26" s="361"/>
      <c r="N26" s="362" t="str">
        <f t="shared" si="1"/>
        <v>!!</v>
      </c>
      <c r="O26" s="362" t="str">
        <f t="shared" si="2"/>
        <v>!!</v>
      </c>
      <c r="P26" s="362" t="str">
        <f t="shared" si="3"/>
        <v>!!</v>
      </c>
      <c r="Q26" s="362" t="str">
        <f t="shared" si="4"/>
        <v>!!</v>
      </c>
      <c r="R26" s="362" t="str">
        <f t="shared" si="5"/>
        <v>!!</v>
      </c>
      <c r="S26" s="362" t="str">
        <f t="shared" si="6"/>
        <v>!!</v>
      </c>
      <c r="T26" s="361"/>
      <c r="U26" s="366" t="str">
        <f>IF(ISNUMBER(U24),IF(ISNUMBER(U25),U25/U24,F25/U24),IF(ISNUMBER(U25),U25/F24,""))</f>
        <v/>
      </c>
      <c r="V26" s="366" t="str">
        <f>IF(ISNUMBER(V24),IF(ISNUMBER(V25),V25/V24,G25/V24),IF(ISNUMBER(V25),V25/G24,""))</f>
        <v/>
      </c>
      <c r="W26" s="366" t="str">
        <f>IF(ISNUMBER(W24),IF(ISNUMBER(W25),W25/W24,H25/W24),IF(ISNUMBER(W25),W25/H24,""))</f>
        <v/>
      </c>
      <c r="X26" s="366" t="str">
        <f>IF(ISNUMBER(X24),IF(ISNUMBER(X25),X25/X24,I25/X24),IF(ISNUMBER(X25),X25/I24,""))</f>
        <v/>
      </c>
    </row>
    <row r="27" spans="1:24">
      <c r="A27" s="169" t="s">
        <v>164</v>
      </c>
      <c r="B27" s="169" t="str">
        <f>Cover!$G$16</f>
        <v>CZ</v>
      </c>
      <c r="C27" s="169" t="s">
        <v>267</v>
      </c>
      <c r="D27" s="169" t="s">
        <v>268</v>
      </c>
      <c r="E27" s="170" t="s">
        <v>85</v>
      </c>
      <c r="F27" s="177" t="e">
        <f>IF(ISNUMBER(U27),U27,VLOOKUP(CONCATENATE($B27,"_",$C27,"_",F$2,"_",$D27,"_",$E27),#REF!,2,))</f>
        <v>#REF!</v>
      </c>
      <c r="G27" s="177" t="e">
        <f>IF(ISNUMBER(V27),V27,VLOOKUP(CONCATENATE($B27,"_",$C27,"_",G$2,"_",$D27,"_",$E27),#REF!,2,))</f>
        <v>#REF!</v>
      </c>
      <c r="H27" s="177" t="e">
        <f>IF(ISNUMBER(W27),W27,VLOOKUP(CONCATENATE($B27,"_",$C27,"_",H$2,"_",$D27,"_",$E27),#REF!,2,))</f>
        <v>#REF!</v>
      </c>
      <c r="I27" s="177" t="e">
        <f>IF(ISNUMBER(X27),X27,VLOOKUP(CONCATENATE($B27,"_",$C27,"_",I$2,"_",$D27,"_",$E27),#REF!,2,))</f>
        <v>#REF!</v>
      </c>
      <c r="J27" s="177" t="e">
        <f>VLOOKUP(CONCATENATE($B27,"_",$C27,"_",J$2,"_",$D27,"_",$E27),#REF!,2,)</f>
        <v>#REF!</v>
      </c>
      <c r="K27" s="175" t="e">
        <f>VLOOKUP(CONCATENATE($B27,"_",$C27,"_",K$2,"_",$D27,"_",$E27),#REF!,2,)</f>
        <v>#REF!</v>
      </c>
      <c r="L27" s="175" t="e">
        <f>VLOOKUP(CONCATENATE($B27,"_",$C27,"_",L$2,"_",$D27,"_",$E27),#REF!,2,)</f>
        <v>#REF!</v>
      </c>
      <c r="M27" s="171"/>
      <c r="N27" s="172" t="str">
        <f t="shared" si="1"/>
        <v>!!</v>
      </c>
      <c r="O27" s="172" t="str">
        <f t="shared" si="2"/>
        <v>!!</v>
      </c>
      <c r="P27" s="172" t="str">
        <f t="shared" si="3"/>
        <v>!!</v>
      </c>
      <c r="Q27" s="172" t="str">
        <f t="shared" si="4"/>
        <v>!!</v>
      </c>
      <c r="R27" s="172" t="str">
        <f t="shared" si="5"/>
        <v>!!</v>
      </c>
      <c r="S27" s="172" t="str">
        <f t="shared" si="6"/>
        <v>!!</v>
      </c>
      <c r="T27" s="171"/>
    </row>
    <row r="28" spans="1:24">
      <c r="A28" s="178" t="s">
        <v>163</v>
      </c>
      <c r="B28" s="169" t="str">
        <f>Cover!$G$16</f>
        <v>CZ</v>
      </c>
      <c r="C28" s="169" t="s">
        <v>267</v>
      </c>
      <c r="D28" s="169" t="s">
        <v>198</v>
      </c>
      <c r="E28" s="170" t="s">
        <v>85</v>
      </c>
      <c r="F28" s="177" t="e">
        <f>IF(ISNUMBER(U28),U28,VLOOKUP(CONCATENATE($B28,"_",$C28,"_",F$2,"_",$D28,"_",$E28),#REF!,2,))</f>
        <v>#REF!</v>
      </c>
      <c r="G28" s="177" t="e">
        <f>IF(ISNUMBER(V28),V28,VLOOKUP(CONCATENATE($B28,"_",$C28,"_",G$2,"_",$D28,"_",$E28),#REF!,2,))</f>
        <v>#REF!</v>
      </c>
      <c r="H28" s="177" t="e">
        <f>IF(ISNUMBER(W28),W28,VLOOKUP(CONCATENATE($B28,"_",$C28,"_",H$2,"_",$D28,"_",$E28),#REF!,2,))</f>
        <v>#REF!</v>
      </c>
      <c r="I28" s="177" t="e">
        <f>IF(ISNUMBER(X28),X28,VLOOKUP(CONCATENATE($B28,"_",$C28,"_",I$2,"_",$D28,"_",$E28),#REF!,2,))</f>
        <v>#REF!</v>
      </c>
      <c r="J28" s="177" t="e">
        <f>VLOOKUP(CONCATENATE($B28,"_",$C28,"_",J$2,"_",$D28,"_",$E28),#REF!,2,)</f>
        <v>#REF!</v>
      </c>
      <c r="K28" s="175" t="e">
        <f>VLOOKUP(CONCATENATE($B28,"_",$C28,"_",K$2,"_",$D28,"_",$E28),#REF!,2,)</f>
        <v>#REF!</v>
      </c>
      <c r="L28" s="175" t="e">
        <f>VLOOKUP(CONCATENATE($B28,"_",$C28,"_",L$2,"_",$D28,"_",$E28),#REF!,2,)</f>
        <v>#REF!</v>
      </c>
      <c r="M28" s="171"/>
      <c r="N28" s="172" t="str">
        <f t="shared" si="1"/>
        <v>!!</v>
      </c>
      <c r="O28" s="172" t="str">
        <f t="shared" si="2"/>
        <v>!!</v>
      </c>
      <c r="P28" s="172" t="str">
        <f t="shared" si="3"/>
        <v>!!</v>
      </c>
      <c r="Q28" s="172" t="str">
        <f t="shared" si="4"/>
        <v>!!</v>
      </c>
      <c r="R28" s="172" t="str">
        <f t="shared" si="5"/>
        <v>!!</v>
      </c>
      <c r="S28" s="172" t="str">
        <f t="shared" si="6"/>
        <v>!!</v>
      </c>
      <c r="T28" s="171"/>
    </row>
    <row r="29" spans="1:24" ht="12">
      <c r="A29" s="357" t="s">
        <v>162</v>
      </c>
      <c r="B29" s="357" t="str">
        <f>Cover!$G$16</f>
        <v>CZ</v>
      </c>
      <c r="C29" s="357" t="s">
        <v>267</v>
      </c>
      <c r="D29" s="357" t="s">
        <v>268</v>
      </c>
      <c r="E29" s="358" t="s">
        <v>85</v>
      </c>
      <c r="F29" s="359" t="e">
        <f>IF(ISNUMBER(U29),U29,VLOOKUP(CONCATENATE($B29,"_",$C29,"_",F$2,"_","1000 NAC","_",$E29),#REF!,2,)/VLOOKUP(CONCATENATE($B29,"_",$C29,"_",F$2,"_",$D29,"_",$E29),#REF!,2,))</f>
        <v>#REF!</v>
      </c>
      <c r="G29" s="359" t="e">
        <f>IF(ISNUMBER(V29),V29,VLOOKUP(CONCATENATE($B29,"_",$C29,"_",G$2,"_","1000 NAC","_",$E29),#REF!,2,)/VLOOKUP(CONCATENATE($B29,"_",$C29,"_",G$2,"_",$D29,"_",$E29),#REF!,2,))</f>
        <v>#REF!</v>
      </c>
      <c r="H29" s="359" t="e">
        <f>IF(ISNUMBER(W29),W29,VLOOKUP(CONCATENATE($B29,"_",$C29,"_",H$2,"_","1000 NAC","_",$E29),#REF!,2,)/VLOOKUP(CONCATENATE($B29,"_",$C29,"_",H$2,"_",$D29,"_",$E29),#REF!,2,))</f>
        <v>#REF!</v>
      </c>
      <c r="I29" s="359" t="e">
        <f>IF(ISNUMBER(X29),X29,VLOOKUP(CONCATENATE($B29,"_",$C29,"_",I$2,"_","1000 NAC","_",$E29),#REF!,2,)/VLOOKUP(CONCATENATE($B29,"_",$C29,"_",I$2,"_",$D29,"_",$E29),#REF!,2,))</f>
        <v>#REF!</v>
      </c>
      <c r="J29" s="359" t="e">
        <f>VLOOKUP(CONCATENATE($B29,"_",$C29,"_",J$2,"_","1000 NAC","_",$E29),#REF!,2,)/VLOOKUP(CONCATENATE($B29,"_",$C29,"_",J$2,"_",$D29,"_",$E29),#REF!,2,)</f>
        <v>#REF!</v>
      </c>
      <c r="K29" s="360" t="e">
        <f>VLOOKUP(CONCATENATE($B29,"_",$C29,"_",K$2,"_","1000 NAC","_",$E29),#REF!,2,)/VLOOKUP(CONCATENATE($B29,"_",$C29,"_",K$2,"_",$D29,"_",$E29),#REF!,2,)</f>
        <v>#REF!</v>
      </c>
      <c r="L29" s="360" t="e">
        <f>VLOOKUP(CONCATENATE($B29,"_",$C29,"_",L$2,"_","1000 NAC","_",$E29),#REF!,2,)/VLOOKUP(CONCATENATE($B29,"_",$C29,"_",L$2,"_",$D29,"_",$E29),#REF!,2,)</f>
        <v>#REF!</v>
      </c>
      <c r="M29" s="361"/>
      <c r="N29" s="362" t="str">
        <f t="shared" si="1"/>
        <v>!!</v>
      </c>
      <c r="O29" s="362" t="str">
        <f t="shared" si="2"/>
        <v>!!</v>
      </c>
      <c r="P29" s="362" t="str">
        <f t="shared" si="3"/>
        <v>!!</v>
      </c>
      <c r="Q29" s="362" t="str">
        <f t="shared" si="4"/>
        <v>!!</v>
      </c>
      <c r="R29" s="362" t="str">
        <f t="shared" si="5"/>
        <v>!!</v>
      </c>
      <c r="S29" s="362" t="str">
        <f t="shared" si="6"/>
        <v>!!</v>
      </c>
      <c r="T29" s="361"/>
      <c r="U29" s="366" t="str">
        <f>IF(ISNUMBER(U27),IF(ISNUMBER(U28),U28/U27,F28/U27),IF(ISNUMBER(U28),U28/F27,""))</f>
        <v/>
      </c>
      <c r="V29" s="366" t="str">
        <f>IF(ISNUMBER(V27),IF(ISNUMBER(V28),V28/V27,G28/V27),IF(ISNUMBER(V28),V28/G27,""))</f>
        <v/>
      </c>
      <c r="W29" s="366" t="str">
        <f>IF(ISNUMBER(W27),IF(ISNUMBER(W28),W28/W27,H28/W27),IF(ISNUMBER(W28),W28/H27,""))</f>
        <v/>
      </c>
      <c r="X29" s="366" t="str">
        <f>IF(ISNUMBER(X27),IF(ISNUMBER(X28),X28/X27,I28/X27),IF(ISNUMBER(X28),X28/I27,""))</f>
        <v/>
      </c>
    </row>
    <row r="30" spans="1:24">
      <c r="A30" s="169" t="s">
        <v>164</v>
      </c>
      <c r="B30" s="169" t="str">
        <f>Cover!$G$16</f>
        <v>CZ</v>
      </c>
      <c r="C30" s="169" t="s">
        <v>271</v>
      </c>
      <c r="D30" s="169" t="s">
        <v>268</v>
      </c>
      <c r="E30" s="170" t="s">
        <v>85</v>
      </c>
      <c r="F30" s="177" t="e">
        <f>IF(ISNUMBER(U30),U30,VLOOKUP(CONCATENATE($B30,"_",$C30,"_",F$2,"_",$D30,"_",$E30),#REF!,2,))</f>
        <v>#REF!</v>
      </c>
      <c r="G30" s="177" t="e">
        <f>IF(ISNUMBER(V30),V30,VLOOKUP(CONCATENATE($B30,"_",$C30,"_",G$2,"_",$D30,"_",$E30),#REF!,2,))</f>
        <v>#REF!</v>
      </c>
      <c r="H30" s="177" t="e">
        <f>IF(ISNUMBER(W30),W30,VLOOKUP(CONCATENATE($B30,"_",$C30,"_",H$2,"_",$D30,"_",$E30),#REF!,2,))</f>
        <v>#REF!</v>
      </c>
      <c r="I30" s="177" t="e">
        <f>IF(ISNUMBER(X30),X30,VLOOKUP(CONCATENATE($B30,"_",$C30,"_",I$2,"_",$D30,"_",$E30),#REF!,2,))</f>
        <v>#REF!</v>
      </c>
      <c r="J30" s="177" t="e">
        <f>VLOOKUP(CONCATENATE($B30,"_",$C30,"_",J$2,"_",$D30,"_",$E30),#REF!,2,)</f>
        <v>#REF!</v>
      </c>
      <c r="K30" s="175" t="e">
        <f>VLOOKUP(CONCATENATE($B30,"_",$C30,"_",K$2,"_",$D30,"_",$E30),#REF!,2,)</f>
        <v>#REF!</v>
      </c>
      <c r="L30" s="175" t="e">
        <f>VLOOKUP(CONCATENATE($B30,"_",$C30,"_",L$2,"_",$D30,"_",$E30),#REF!,2,)</f>
        <v>#REF!</v>
      </c>
      <c r="M30" s="171"/>
      <c r="N30" s="172" t="str">
        <f t="shared" si="1"/>
        <v>!!</v>
      </c>
      <c r="O30" s="172" t="str">
        <f t="shared" si="2"/>
        <v>!!</v>
      </c>
      <c r="P30" s="172" t="str">
        <f t="shared" si="3"/>
        <v>!!</v>
      </c>
      <c r="Q30" s="172" t="str">
        <f t="shared" si="4"/>
        <v>!!</v>
      </c>
      <c r="R30" s="172" t="str">
        <f t="shared" si="5"/>
        <v>!!</v>
      </c>
      <c r="S30" s="172" t="str">
        <f t="shared" si="6"/>
        <v>!!</v>
      </c>
      <c r="T30" s="171"/>
    </row>
    <row r="31" spans="1:24">
      <c r="A31" s="178" t="s">
        <v>163</v>
      </c>
      <c r="B31" s="169" t="str">
        <f>Cover!$G$16</f>
        <v>CZ</v>
      </c>
      <c r="C31" s="169" t="s">
        <v>271</v>
      </c>
      <c r="D31" s="169" t="s">
        <v>198</v>
      </c>
      <c r="E31" s="170" t="s">
        <v>85</v>
      </c>
      <c r="F31" s="177" t="e">
        <f>IF(ISNUMBER(U31),U31,VLOOKUP(CONCATENATE($B31,"_",$C31,"_",F$2,"_",$D31,"_",$E31),#REF!,2,))</f>
        <v>#REF!</v>
      </c>
      <c r="G31" s="177" t="e">
        <f>IF(ISNUMBER(V31),V31,VLOOKUP(CONCATENATE($B31,"_",$C31,"_",G$2,"_",$D31,"_",$E31),#REF!,2,))</f>
        <v>#REF!</v>
      </c>
      <c r="H31" s="177" t="e">
        <f>IF(ISNUMBER(W31),W31,VLOOKUP(CONCATENATE($B31,"_",$C31,"_",H$2,"_",$D31,"_",$E31),#REF!,2,))</f>
        <v>#REF!</v>
      </c>
      <c r="I31" s="177" t="e">
        <f>IF(ISNUMBER(X31),X31,VLOOKUP(CONCATENATE($B31,"_",$C31,"_",I$2,"_",$D31,"_",$E31),#REF!,2,))</f>
        <v>#REF!</v>
      </c>
      <c r="J31" s="177" t="e">
        <f>VLOOKUP(CONCATENATE($B31,"_",$C31,"_",J$2,"_",$D31,"_",$E31),#REF!,2,)</f>
        <v>#REF!</v>
      </c>
      <c r="K31" s="175" t="e">
        <f>VLOOKUP(CONCATENATE($B31,"_",$C31,"_",K$2,"_",$D31,"_",$E31),#REF!,2,)</f>
        <v>#REF!</v>
      </c>
      <c r="L31" s="175" t="e">
        <f>VLOOKUP(CONCATENATE($B31,"_",$C31,"_",L$2,"_",$D31,"_",$E31),#REF!,2,)</f>
        <v>#REF!</v>
      </c>
      <c r="M31" s="171"/>
      <c r="N31" s="172" t="str">
        <f t="shared" si="1"/>
        <v>!!</v>
      </c>
      <c r="O31" s="172" t="str">
        <f t="shared" si="2"/>
        <v>!!</v>
      </c>
      <c r="P31" s="172" t="str">
        <f t="shared" si="3"/>
        <v>!!</v>
      </c>
      <c r="Q31" s="172" t="str">
        <f t="shared" si="4"/>
        <v>!!</v>
      </c>
      <c r="R31" s="172" t="str">
        <f t="shared" si="5"/>
        <v>!!</v>
      </c>
      <c r="S31" s="172" t="str">
        <f t="shared" si="6"/>
        <v>!!</v>
      </c>
      <c r="T31" s="171"/>
    </row>
    <row r="32" spans="1:24" ht="12">
      <c r="A32" s="357" t="s">
        <v>162</v>
      </c>
      <c r="B32" s="357" t="str">
        <f>Cover!$G$16</f>
        <v>CZ</v>
      </c>
      <c r="C32" s="357" t="s">
        <v>271</v>
      </c>
      <c r="D32" s="357" t="s">
        <v>268</v>
      </c>
      <c r="E32" s="358" t="s">
        <v>85</v>
      </c>
      <c r="F32" s="359" t="e">
        <f>IF(ISNUMBER(U32),U32,VLOOKUP(CONCATENATE($B32,"_",$C32,"_",F$2,"_","1000 NAC","_",$E32),#REF!,2,)/VLOOKUP(CONCATENATE($B32,"_",$C32,"_",F$2,"_",$D32,"_",$E32),#REF!,2,))</f>
        <v>#REF!</v>
      </c>
      <c r="G32" s="359" t="e">
        <f>IF(ISNUMBER(V32),V32,VLOOKUP(CONCATENATE($B32,"_",$C32,"_",G$2,"_","1000 NAC","_",$E32),#REF!,2,)/VLOOKUP(CONCATENATE($B32,"_",$C32,"_",G$2,"_",$D32,"_",$E32),#REF!,2,))</f>
        <v>#REF!</v>
      </c>
      <c r="H32" s="359" t="e">
        <f>IF(ISNUMBER(W32),W32,VLOOKUP(CONCATENATE($B32,"_",$C32,"_",H$2,"_","1000 NAC","_",$E32),#REF!,2,)/VLOOKUP(CONCATENATE($B32,"_",$C32,"_",H$2,"_",$D32,"_",$E32),#REF!,2,))</f>
        <v>#REF!</v>
      </c>
      <c r="I32" s="359" t="e">
        <f>IF(ISNUMBER(X32),X32,VLOOKUP(CONCATENATE($B32,"_",$C32,"_",I$2,"_","1000 NAC","_",$E32),#REF!,2,)/VLOOKUP(CONCATENATE($B32,"_",$C32,"_",I$2,"_",$D32,"_",$E32),#REF!,2,))</f>
        <v>#REF!</v>
      </c>
      <c r="J32" s="359" t="e">
        <f>VLOOKUP(CONCATENATE($B32,"_",$C32,"_",J$2,"_","1000 NAC","_",$E32),#REF!,2,)/VLOOKUP(CONCATENATE($B32,"_",$C32,"_",J$2,"_",$D32,"_",$E32),#REF!,2,)</f>
        <v>#REF!</v>
      </c>
      <c r="K32" s="360" t="e">
        <f>VLOOKUP(CONCATENATE($B32,"_",$C32,"_",K$2,"_","1000 NAC","_",$E32),#REF!,2,)/VLOOKUP(CONCATENATE($B32,"_",$C32,"_",K$2,"_",$D32,"_",$E32),#REF!,2,)</f>
        <v>#REF!</v>
      </c>
      <c r="L32" s="360" t="e">
        <f>VLOOKUP(CONCATENATE($B32,"_",$C32,"_",L$2,"_","1000 NAC","_",$E32),#REF!,2,)/VLOOKUP(CONCATENATE($B32,"_",$C32,"_",L$2,"_",$D32,"_",$E32),#REF!,2,)</f>
        <v>#REF!</v>
      </c>
      <c r="M32" s="361"/>
      <c r="N32" s="362" t="str">
        <f t="shared" si="1"/>
        <v>!!</v>
      </c>
      <c r="O32" s="362" t="str">
        <f t="shared" si="2"/>
        <v>!!</v>
      </c>
      <c r="P32" s="362" t="str">
        <f t="shared" si="3"/>
        <v>!!</v>
      </c>
      <c r="Q32" s="362" t="str">
        <f t="shared" si="4"/>
        <v>!!</v>
      </c>
      <c r="R32" s="362" t="str">
        <f t="shared" si="5"/>
        <v>!!</v>
      </c>
      <c r="S32" s="362" t="str">
        <f t="shared" si="6"/>
        <v>!!</v>
      </c>
      <c r="T32" s="361"/>
      <c r="U32" s="366" t="str">
        <f>IF(ISNUMBER(U30),IF(ISNUMBER(U31),U31/U30,F31/U30),IF(ISNUMBER(U31),U31/F30,""))</f>
        <v/>
      </c>
      <c r="V32" s="366" t="str">
        <f>IF(ISNUMBER(V30),IF(ISNUMBER(V31),V31/V30,G31/V30),IF(ISNUMBER(V31),V31/G30,""))</f>
        <v/>
      </c>
      <c r="W32" s="366" t="str">
        <f>IF(ISNUMBER(W30),IF(ISNUMBER(W31),W31/W30,H31/W30),IF(ISNUMBER(W31),W31/H30,""))</f>
        <v/>
      </c>
      <c r="X32" s="366" t="str">
        <f>IF(ISNUMBER(X30),IF(ISNUMBER(X31),X31/X30,I31/X30),IF(ISNUMBER(X31),X31/I30,""))</f>
        <v/>
      </c>
    </row>
    <row r="33" spans="1:24">
      <c r="A33" s="169" t="s">
        <v>164</v>
      </c>
      <c r="B33" s="169" t="str">
        <f>Cover!$G$16</f>
        <v>CZ</v>
      </c>
      <c r="C33" s="169" t="s">
        <v>267</v>
      </c>
      <c r="D33" s="169" t="s">
        <v>268</v>
      </c>
      <c r="E33" s="170" t="s">
        <v>86</v>
      </c>
      <c r="F33" s="177" t="e">
        <f>IF(ISNUMBER(U33),U33,VLOOKUP(CONCATENATE($B33,"_",$C33,"_",F$2,"_",$D33,"_",$E33),#REF!,2,))</f>
        <v>#REF!</v>
      </c>
      <c r="G33" s="177" t="e">
        <f>IF(ISNUMBER(V33),V33,VLOOKUP(CONCATENATE($B33,"_",$C33,"_",G$2,"_",$D33,"_",$E33),#REF!,2,))</f>
        <v>#REF!</v>
      </c>
      <c r="H33" s="177" t="e">
        <f>IF(ISNUMBER(W33),W33,VLOOKUP(CONCATENATE($B33,"_",$C33,"_",H$2,"_",$D33,"_",$E33),#REF!,2,))</f>
        <v>#REF!</v>
      </c>
      <c r="I33" s="177" t="e">
        <f>IF(ISNUMBER(X33),X33,VLOOKUP(CONCATENATE($B33,"_",$C33,"_",I$2,"_",$D33,"_",$E33),#REF!,2,))</f>
        <v>#REF!</v>
      </c>
      <c r="J33" s="177" t="e">
        <f>VLOOKUP(CONCATENATE($B33,"_",$C33,"_",J$2,"_",$D33,"_",$E33),#REF!,2,)</f>
        <v>#REF!</v>
      </c>
      <c r="K33" s="175" t="e">
        <f>VLOOKUP(CONCATENATE($B33,"_",$C33,"_",K$2,"_",$D33,"_",$E33),#REF!,2,)</f>
        <v>#REF!</v>
      </c>
      <c r="L33" s="175" t="e">
        <f>VLOOKUP(CONCATENATE($B33,"_",$C33,"_",L$2,"_",$D33,"_",$E33),#REF!,2,)</f>
        <v>#REF!</v>
      </c>
      <c r="M33" s="171"/>
      <c r="N33" s="172" t="str">
        <f t="shared" si="1"/>
        <v>!!</v>
      </c>
      <c r="O33" s="172" t="str">
        <f t="shared" si="2"/>
        <v>!!</v>
      </c>
      <c r="P33" s="172" t="str">
        <f t="shared" si="3"/>
        <v>!!</v>
      </c>
      <c r="Q33" s="172" t="str">
        <f t="shared" si="4"/>
        <v>!!</v>
      </c>
      <c r="R33" s="172" t="str">
        <f t="shared" si="5"/>
        <v>!!</v>
      </c>
      <c r="S33" s="172" t="str">
        <f t="shared" si="6"/>
        <v>!!</v>
      </c>
      <c r="T33" s="171"/>
    </row>
    <row r="34" spans="1:24">
      <c r="A34" s="178" t="s">
        <v>163</v>
      </c>
      <c r="B34" s="169" t="str">
        <f>Cover!$G$16</f>
        <v>CZ</v>
      </c>
      <c r="C34" s="169" t="s">
        <v>267</v>
      </c>
      <c r="D34" s="169" t="s">
        <v>198</v>
      </c>
      <c r="E34" s="170" t="s">
        <v>86</v>
      </c>
      <c r="F34" s="177" t="e">
        <f>IF(ISNUMBER(U34),U34,VLOOKUP(CONCATENATE($B34,"_",$C34,"_",F$2,"_",$D34,"_",$E34),#REF!,2,))</f>
        <v>#REF!</v>
      </c>
      <c r="G34" s="177" t="e">
        <f>IF(ISNUMBER(V34),V34,VLOOKUP(CONCATENATE($B34,"_",$C34,"_",G$2,"_",$D34,"_",$E34),#REF!,2,))</f>
        <v>#REF!</v>
      </c>
      <c r="H34" s="177" t="e">
        <f>IF(ISNUMBER(W34),W34,VLOOKUP(CONCATENATE($B34,"_",$C34,"_",H$2,"_",$D34,"_",$E34),#REF!,2,))</f>
        <v>#REF!</v>
      </c>
      <c r="I34" s="177" t="e">
        <f>IF(ISNUMBER(X34),X34,VLOOKUP(CONCATENATE($B34,"_",$C34,"_",I$2,"_",$D34,"_",$E34),#REF!,2,))</f>
        <v>#REF!</v>
      </c>
      <c r="J34" s="177" t="e">
        <f>VLOOKUP(CONCATENATE($B34,"_",$C34,"_",J$2,"_",$D34,"_",$E34),#REF!,2,)</f>
        <v>#REF!</v>
      </c>
      <c r="K34" s="175" t="e">
        <f>VLOOKUP(CONCATENATE($B34,"_",$C34,"_",K$2,"_",$D34,"_",$E34),#REF!,2,)</f>
        <v>#REF!</v>
      </c>
      <c r="L34" s="175" t="e">
        <f>VLOOKUP(CONCATENATE($B34,"_",$C34,"_",L$2,"_",$D34,"_",$E34),#REF!,2,)</f>
        <v>#REF!</v>
      </c>
      <c r="M34" s="171"/>
      <c r="N34" s="172" t="str">
        <f t="shared" si="1"/>
        <v>!!</v>
      </c>
      <c r="O34" s="172" t="str">
        <f t="shared" si="2"/>
        <v>!!</v>
      </c>
      <c r="P34" s="172" t="str">
        <f t="shared" si="3"/>
        <v>!!</v>
      </c>
      <c r="Q34" s="172" t="str">
        <f t="shared" si="4"/>
        <v>!!</v>
      </c>
      <c r="R34" s="172" t="str">
        <f t="shared" si="5"/>
        <v>!!</v>
      </c>
      <c r="S34" s="172" t="str">
        <f t="shared" si="6"/>
        <v>!!</v>
      </c>
      <c r="T34" s="171"/>
    </row>
    <row r="35" spans="1:24" ht="12">
      <c r="A35" s="357" t="s">
        <v>162</v>
      </c>
      <c r="B35" s="357" t="str">
        <f>Cover!$G$16</f>
        <v>CZ</v>
      </c>
      <c r="C35" s="357" t="s">
        <v>267</v>
      </c>
      <c r="D35" s="357" t="s">
        <v>268</v>
      </c>
      <c r="E35" s="358" t="s">
        <v>86</v>
      </c>
      <c r="F35" s="359" t="e">
        <f>IF(ISNUMBER(U35),U35,VLOOKUP(CONCATENATE($B35,"_",$C35,"_",F$2,"_","1000 NAC","_",$E35),#REF!,2,)/VLOOKUP(CONCATENATE($B35,"_",$C35,"_",F$2,"_",$D35,"_",$E35),#REF!,2,))</f>
        <v>#REF!</v>
      </c>
      <c r="G35" s="359" t="e">
        <f>IF(ISNUMBER(V35),V35,VLOOKUP(CONCATENATE($B35,"_",$C35,"_",G$2,"_","1000 NAC","_",$E35),#REF!,2,)/VLOOKUP(CONCATENATE($B35,"_",$C35,"_",G$2,"_",$D35,"_",$E35),#REF!,2,))</f>
        <v>#REF!</v>
      </c>
      <c r="H35" s="359" t="e">
        <f>IF(ISNUMBER(W35),W35,VLOOKUP(CONCATENATE($B35,"_",$C35,"_",H$2,"_","1000 NAC","_",$E35),#REF!,2,)/VLOOKUP(CONCATENATE($B35,"_",$C35,"_",H$2,"_",$D35,"_",$E35),#REF!,2,))</f>
        <v>#REF!</v>
      </c>
      <c r="I35" s="359" t="e">
        <f>IF(ISNUMBER(X35),X35,VLOOKUP(CONCATENATE($B35,"_",$C35,"_",I$2,"_","1000 NAC","_",$E35),#REF!,2,)/VLOOKUP(CONCATENATE($B35,"_",$C35,"_",I$2,"_",$D35,"_",$E35),#REF!,2,))</f>
        <v>#REF!</v>
      </c>
      <c r="J35" s="359" t="e">
        <f>VLOOKUP(CONCATENATE($B35,"_",$C35,"_",J$2,"_","1000 NAC","_",$E35),#REF!,2,)/VLOOKUP(CONCATENATE($B35,"_",$C35,"_",J$2,"_",$D35,"_",$E35),#REF!,2,)</f>
        <v>#REF!</v>
      </c>
      <c r="K35" s="360" t="e">
        <f>VLOOKUP(CONCATENATE($B35,"_",$C35,"_",K$2,"_","1000 NAC","_",$E35),#REF!,2,)/VLOOKUP(CONCATENATE($B35,"_",$C35,"_",K$2,"_",$D35,"_",$E35),#REF!,2,)</f>
        <v>#REF!</v>
      </c>
      <c r="L35" s="360" t="e">
        <f>VLOOKUP(CONCATENATE($B35,"_",$C35,"_",L$2,"_","1000 NAC","_",$E35),#REF!,2,)/VLOOKUP(CONCATENATE($B35,"_",$C35,"_",L$2,"_",$D35,"_",$E35),#REF!,2,)</f>
        <v>#REF!</v>
      </c>
      <c r="M35" s="361"/>
      <c r="N35" s="362" t="str">
        <f t="shared" ref="N35:N90" si="7">IF(OR(ISERROR(F35),ISERROR(G35)),"!!",IF(F35=0,"!!",G35/F35))</f>
        <v>!!</v>
      </c>
      <c r="O35" s="362" t="str">
        <f t="shared" ref="O35:O90" si="8">IF(OR(ISERROR(G35),ISERROR(H35)),"!!",IF(G35=0,"!!",H35/G35))</f>
        <v>!!</v>
      </c>
      <c r="P35" s="362" t="str">
        <f t="shared" ref="P35:P90" si="9">IF(OR(ISERROR(H35),ISERROR(I35)),"!!",IF(H35=0,"!!",I35/H35))</f>
        <v>!!</v>
      </c>
      <c r="Q35" s="362" t="str">
        <f t="shared" ref="Q35:Q90" si="10">IF(OR(ISERROR(I35),ISERROR(J35)),"!!",IF(I35=0,"!!",J35/I35))</f>
        <v>!!</v>
      </c>
      <c r="R35" s="362" t="str">
        <f t="shared" ref="R35:R90" si="11">IF(OR(ISERROR(J35),ISERROR(K35)),"!!",IF(J35=0,"!!",K35/J35))</f>
        <v>!!</v>
      </c>
      <c r="S35" s="362" t="str">
        <f t="shared" ref="S35:S90" si="12">IF(OR(ISERROR(K35),ISERROR(L35)),"!!",IF(K35=0,"!!",L35/K35))</f>
        <v>!!</v>
      </c>
      <c r="T35" s="361"/>
      <c r="U35" s="366" t="str">
        <f>IF(ISNUMBER(U33),IF(ISNUMBER(U34),U34/U33,F34/U33),IF(ISNUMBER(U34),U34/F33,""))</f>
        <v/>
      </c>
      <c r="V35" s="366" t="str">
        <f>IF(ISNUMBER(V33),IF(ISNUMBER(V34),V34/V33,G34/V33),IF(ISNUMBER(V34),V34/G33,""))</f>
        <v/>
      </c>
      <c r="W35" s="366" t="str">
        <f>IF(ISNUMBER(W33),IF(ISNUMBER(W34),W34/W33,H34/W33),IF(ISNUMBER(W34),W34/H33,""))</f>
        <v/>
      </c>
      <c r="X35" s="366" t="str">
        <f>IF(ISNUMBER(X33),IF(ISNUMBER(X34),X34/X33,I34/X33),IF(ISNUMBER(X34),X34/I33,""))</f>
        <v/>
      </c>
    </row>
    <row r="36" spans="1:24">
      <c r="A36" s="169" t="s">
        <v>164</v>
      </c>
      <c r="B36" s="169" t="str">
        <f>Cover!$G$16</f>
        <v>CZ</v>
      </c>
      <c r="C36" s="169" t="s">
        <v>271</v>
      </c>
      <c r="D36" s="169" t="s">
        <v>268</v>
      </c>
      <c r="E36" s="170" t="s">
        <v>86</v>
      </c>
      <c r="F36" s="177" t="e">
        <f>IF(ISNUMBER(U36),U36,VLOOKUP(CONCATENATE($B36,"_",$C36,"_",F$2,"_",$D36,"_",$E36),#REF!,2,))</f>
        <v>#REF!</v>
      </c>
      <c r="G36" s="177" t="e">
        <f>IF(ISNUMBER(V36),V36,VLOOKUP(CONCATENATE($B36,"_",$C36,"_",G$2,"_",$D36,"_",$E36),#REF!,2,))</f>
        <v>#REF!</v>
      </c>
      <c r="H36" s="177" t="e">
        <f>IF(ISNUMBER(W36),W36,VLOOKUP(CONCATENATE($B36,"_",$C36,"_",H$2,"_",$D36,"_",$E36),#REF!,2,))</f>
        <v>#REF!</v>
      </c>
      <c r="I36" s="177" t="e">
        <f>IF(ISNUMBER(X36),X36,VLOOKUP(CONCATENATE($B36,"_",$C36,"_",I$2,"_",$D36,"_",$E36),#REF!,2,))</f>
        <v>#REF!</v>
      </c>
      <c r="J36" s="177" t="e">
        <f>VLOOKUP(CONCATENATE($B36,"_",$C36,"_",J$2,"_",$D36,"_",$E36),#REF!,2,)</f>
        <v>#REF!</v>
      </c>
      <c r="K36" s="175" t="e">
        <f>VLOOKUP(CONCATENATE($B36,"_",$C36,"_",K$2,"_",$D36,"_",$E36),#REF!,2,)</f>
        <v>#REF!</v>
      </c>
      <c r="L36" s="175" t="e">
        <f>VLOOKUP(CONCATENATE($B36,"_",$C36,"_",L$2,"_",$D36,"_",$E36),#REF!,2,)</f>
        <v>#REF!</v>
      </c>
      <c r="M36" s="171"/>
      <c r="N36" s="172" t="str">
        <f t="shared" si="7"/>
        <v>!!</v>
      </c>
      <c r="O36" s="172" t="str">
        <f t="shared" si="8"/>
        <v>!!</v>
      </c>
      <c r="P36" s="172" t="str">
        <f t="shared" si="9"/>
        <v>!!</v>
      </c>
      <c r="Q36" s="172" t="str">
        <f t="shared" si="10"/>
        <v>!!</v>
      </c>
      <c r="R36" s="172" t="str">
        <f t="shared" si="11"/>
        <v>!!</v>
      </c>
      <c r="S36" s="172" t="str">
        <f t="shared" si="12"/>
        <v>!!</v>
      </c>
      <c r="T36" s="171"/>
    </row>
    <row r="37" spans="1:24">
      <c r="A37" s="178" t="s">
        <v>163</v>
      </c>
      <c r="B37" s="169" t="str">
        <f>Cover!$G$16</f>
        <v>CZ</v>
      </c>
      <c r="C37" s="169" t="s">
        <v>271</v>
      </c>
      <c r="D37" s="169" t="s">
        <v>198</v>
      </c>
      <c r="E37" s="170" t="s">
        <v>86</v>
      </c>
      <c r="F37" s="177" t="e">
        <f>IF(ISNUMBER(U37),U37,VLOOKUP(CONCATENATE($B37,"_",$C37,"_",F$2,"_",$D37,"_",$E37),#REF!,2,))</f>
        <v>#REF!</v>
      </c>
      <c r="G37" s="177" t="e">
        <f>IF(ISNUMBER(V37),V37,VLOOKUP(CONCATENATE($B37,"_",$C37,"_",G$2,"_",$D37,"_",$E37),#REF!,2,))</f>
        <v>#REF!</v>
      </c>
      <c r="H37" s="177" t="e">
        <f>IF(ISNUMBER(W37),W37,VLOOKUP(CONCATENATE($B37,"_",$C37,"_",H$2,"_",$D37,"_",$E37),#REF!,2,))</f>
        <v>#REF!</v>
      </c>
      <c r="I37" s="177" t="e">
        <f>IF(ISNUMBER(X37),X37,VLOOKUP(CONCATENATE($B37,"_",$C37,"_",I$2,"_",$D37,"_",$E37),#REF!,2,))</f>
        <v>#REF!</v>
      </c>
      <c r="J37" s="177" t="e">
        <f>VLOOKUP(CONCATENATE($B37,"_",$C37,"_",J$2,"_",$D37,"_",$E37),#REF!,2,)</f>
        <v>#REF!</v>
      </c>
      <c r="K37" s="175" t="e">
        <f>VLOOKUP(CONCATENATE($B37,"_",$C37,"_",K$2,"_",$D37,"_",$E37),#REF!,2,)</f>
        <v>#REF!</v>
      </c>
      <c r="L37" s="175" t="e">
        <f>VLOOKUP(CONCATENATE($B37,"_",$C37,"_",L$2,"_",$D37,"_",$E37),#REF!,2,)</f>
        <v>#REF!</v>
      </c>
      <c r="M37" s="171"/>
      <c r="N37" s="172" t="str">
        <f t="shared" si="7"/>
        <v>!!</v>
      </c>
      <c r="O37" s="172" t="str">
        <f t="shared" si="8"/>
        <v>!!</v>
      </c>
      <c r="P37" s="172" t="str">
        <f t="shared" si="9"/>
        <v>!!</v>
      </c>
      <c r="Q37" s="172" t="str">
        <f t="shared" si="10"/>
        <v>!!</v>
      </c>
      <c r="R37" s="172" t="str">
        <f t="shared" si="11"/>
        <v>!!</v>
      </c>
      <c r="S37" s="172" t="str">
        <f t="shared" si="12"/>
        <v>!!</v>
      </c>
      <c r="T37" s="171"/>
    </row>
    <row r="38" spans="1:24" ht="12">
      <c r="A38" s="357" t="s">
        <v>162</v>
      </c>
      <c r="B38" s="357" t="str">
        <f>Cover!$G$16</f>
        <v>CZ</v>
      </c>
      <c r="C38" s="357" t="s">
        <v>271</v>
      </c>
      <c r="D38" s="357" t="s">
        <v>268</v>
      </c>
      <c r="E38" s="358" t="s">
        <v>86</v>
      </c>
      <c r="F38" s="359" t="e">
        <f>IF(ISNUMBER(U38),U38,VLOOKUP(CONCATENATE($B38,"_",$C38,"_",F$2,"_","1000 NAC","_",$E38),#REF!,2,)/VLOOKUP(CONCATENATE($B38,"_",$C38,"_",F$2,"_",$D38,"_",$E38),#REF!,2,))</f>
        <v>#REF!</v>
      </c>
      <c r="G38" s="359" t="e">
        <f>IF(ISNUMBER(V38),V38,VLOOKUP(CONCATENATE($B38,"_",$C38,"_",G$2,"_","1000 NAC","_",$E38),#REF!,2,)/VLOOKUP(CONCATENATE($B38,"_",$C38,"_",G$2,"_",$D38,"_",$E38),#REF!,2,))</f>
        <v>#REF!</v>
      </c>
      <c r="H38" s="359" t="e">
        <f>IF(ISNUMBER(W38),W38,VLOOKUP(CONCATENATE($B38,"_",$C38,"_",H$2,"_","1000 NAC","_",$E38),#REF!,2,)/VLOOKUP(CONCATENATE($B38,"_",$C38,"_",H$2,"_",$D38,"_",$E38),#REF!,2,))</f>
        <v>#REF!</v>
      </c>
      <c r="I38" s="359" t="e">
        <f>IF(ISNUMBER(X38),X38,VLOOKUP(CONCATENATE($B38,"_",$C38,"_",I$2,"_","1000 NAC","_",$E38),#REF!,2,)/VLOOKUP(CONCATENATE($B38,"_",$C38,"_",I$2,"_",$D38,"_",$E38),#REF!,2,))</f>
        <v>#REF!</v>
      </c>
      <c r="J38" s="359" t="e">
        <f>VLOOKUP(CONCATENATE($B38,"_",$C38,"_",J$2,"_","1000 NAC","_",$E38),#REF!,2,)/VLOOKUP(CONCATENATE($B38,"_",$C38,"_",J$2,"_",$D38,"_",$E38),#REF!,2,)</f>
        <v>#REF!</v>
      </c>
      <c r="K38" s="360" t="e">
        <f>VLOOKUP(CONCATENATE($B38,"_",$C38,"_",K$2,"_","1000 NAC","_",$E38),#REF!,2,)/VLOOKUP(CONCATENATE($B38,"_",$C38,"_",K$2,"_",$D38,"_",$E38),#REF!,2,)</f>
        <v>#REF!</v>
      </c>
      <c r="L38" s="360" t="e">
        <f>VLOOKUP(CONCATENATE($B38,"_",$C38,"_",L$2,"_","1000 NAC","_",$E38),#REF!,2,)/VLOOKUP(CONCATENATE($B38,"_",$C38,"_",L$2,"_",$D38,"_",$E38),#REF!,2,)</f>
        <v>#REF!</v>
      </c>
      <c r="M38" s="361"/>
      <c r="N38" s="362" t="str">
        <f t="shared" si="7"/>
        <v>!!</v>
      </c>
      <c r="O38" s="362" t="str">
        <f t="shared" si="8"/>
        <v>!!</v>
      </c>
      <c r="P38" s="362" t="str">
        <f t="shared" si="9"/>
        <v>!!</v>
      </c>
      <c r="Q38" s="362" t="str">
        <f t="shared" si="10"/>
        <v>!!</v>
      </c>
      <c r="R38" s="362" t="str">
        <f t="shared" si="11"/>
        <v>!!</v>
      </c>
      <c r="S38" s="362" t="str">
        <f t="shared" si="12"/>
        <v>!!</v>
      </c>
      <c r="T38" s="361"/>
      <c r="U38" s="366" t="str">
        <f>IF(ISNUMBER(U36),IF(ISNUMBER(U37),U37/U36,F37/U36),IF(ISNUMBER(U37),U37/F36,""))</f>
        <v/>
      </c>
      <c r="V38" s="366" t="str">
        <f>IF(ISNUMBER(V36),IF(ISNUMBER(V37),V37/V36,G37/V36),IF(ISNUMBER(V37),V37/G36,""))</f>
        <v/>
      </c>
      <c r="W38" s="366" t="str">
        <f>IF(ISNUMBER(W36),IF(ISNUMBER(W37),W37/W36,H37/W36),IF(ISNUMBER(W37),W37/H36,""))</f>
        <v/>
      </c>
      <c r="X38" s="366" t="str">
        <f>IF(ISNUMBER(X36),IF(ISNUMBER(X37),X37/X36,I37/X36),IF(ISNUMBER(X37),X37/I36,""))</f>
        <v/>
      </c>
    </row>
    <row r="39" spans="1:24">
      <c r="A39" s="169" t="s">
        <v>164</v>
      </c>
      <c r="B39" s="169" t="str">
        <f>Cover!$G$16</f>
        <v>CZ</v>
      </c>
      <c r="C39" s="169" t="s">
        <v>267</v>
      </c>
      <c r="D39" s="169" t="s">
        <v>337</v>
      </c>
      <c r="E39" s="170">
        <v>2</v>
      </c>
      <c r="F39" s="177" t="e">
        <f>IF(ISNUMBER(U39),U39,VLOOKUP(CONCATENATE($B39,"_",$C39,"_",F$2,"_",$D39,"_",$E39),#REF!,2,))</f>
        <v>#REF!</v>
      </c>
      <c r="G39" s="177" t="e">
        <f>IF(ISNUMBER(V39),V39,VLOOKUP(CONCATENATE($B39,"_",$C39,"_",G$2,"_",$D39,"_",$E39),#REF!,2,))</f>
        <v>#REF!</v>
      </c>
      <c r="H39" s="177" t="e">
        <f>IF(ISNUMBER(W39),W39,VLOOKUP(CONCATENATE($B39,"_",$C39,"_",H$2,"_",$D39,"_",$E39),#REF!,2,))</f>
        <v>#REF!</v>
      </c>
      <c r="I39" s="177" t="e">
        <f>IF(ISNUMBER(X39),X39,VLOOKUP(CONCATENATE($B39,"_",$C39,"_",I$2,"_",$D39,"_",$E39),#REF!,2,))</f>
        <v>#REF!</v>
      </c>
      <c r="J39" s="177" t="e">
        <f>VLOOKUP(CONCATENATE($B39,"_",$C39,"_",J$2,"_",$D39,"_",$E39),#REF!,2,)</f>
        <v>#REF!</v>
      </c>
      <c r="K39" s="175" t="e">
        <f>VLOOKUP(CONCATENATE($B39,"_",$C39,"_",K$2,"_",$D39,"_",$E39),#REF!,2,)</f>
        <v>#REF!</v>
      </c>
      <c r="L39" s="175" t="e">
        <f>VLOOKUP(CONCATENATE($B39,"_",$C39,"_",L$2,"_",$D39,"_",$E39),#REF!,2,)</f>
        <v>#REF!</v>
      </c>
      <c r="M39" s="171"/>
      <c r="N39" s="172" t="str">
        <f t="shared" si="7"/>
        <v>!!</v>
      </c>
      <c r="O39" s="172" t="str">
        <f t="shared" si="8"/>
        <v>!!</v>
      </c>
      <c r="P39" s="172" t="str">
        <f t="shared" si="9"/>
        <v>!!</v>
      </c>
      <c r="Q39" s="172" t="str">
        <f t="shared" si="10"/>
        <v>!!</v>
      </c>
      <c r="R39" s="172" t="str">
        <f t="shared" si="11"/>
        <v>!!</v>
      </c>
      <c r="S39" s="172" t="str">
        <f t="shared" si="12"/>
        <v>!!</v>
      </c>
      <c r="T39" s="171"/>
    </row>
    <row r="40" spans="1:24">
      <c r="A40" s="178" t="s">
        <v>163</v>
      </c>
      <c r="B40" s="169" t="str">
        <f>Cover!$G$16</f>
        <v>CZ</v>
      </c>
      <c r="C40" s="169" t="s">
        <v>267</v>
      </c>
      <c r="D40" s="169" t="s">
        <v>198</v>
      </c>
      <c r="E40" s="170">
        <v>2</v>
      </c>
      <c r="F40" s="177" t="e">
        <f>IF(ISNUMBER(U40),U40,VLOOKUP(CONCATENATE($B40,"_",$C40,"_",F$2,"_",$D40,"_",$E40),#REF!,2,))</f>
        <v>#REF!</v>
      </c>
      <c r="G40" s="177" t="e">
        <f>IF(ISNUMBER(V40),V40,VLOOKUP(CONCATENATE($B40,"_",$C40,"_",G$2,"_",$D40,"_",$E40),#REF!,2,))</f>
        <v>#REF!</v>
      </c>
      <c r="H40" s="177" t="e">
        <f>IF(ISNUMBER(W40),W40,VLOOKUP(CONCATENATE($B40,"_",$C40,"_",H$2,"_",$D40,"_",$E40),#REF!,2,))</f>
        <v>#REF!</v>
      </c>
      <c r="I40" s="177" t="e">
        <f>IF(ISNUMBER(X40),X40,VLOOKUP(CONCATENATE($B40,"_",$C40,"_",I$2,"_",$D40,"_",$E40),#REF!,2,))</f>
        <v>#REF!</v>
      </c>
      <c r="J40" s="177" t="e">
        <f>VLOOKUP(CONCATENATE($B40,"_",$C40,"_",J$2,"_",$D40,"_",$E40),#REF!,2,)</f>
        <v>#REF!</v>
      </c>
      <c r="K40" s="175" t="e">
        <f>VLOOKUP(CONCATENATE($B40,"_",$C40,"_",K$2,"_",$D40,"_",$E40),#REF!,2,)</f>
        <v>#REF!</v>
      </c>
      <c r="L40" s="175" t="e">
        <f>VLOOKUP(CONCATENATE($B40,"_",$C40,"_",L$2,"_",$D40,"_",$E40),#REF!,2,)</f>
        <v>#REF!</v>
      </c>
      <c r="M40" s="171"/>
      <c r="N40" s="172" t="str">
        <f t="shared" si="7"/>
        <v>!!</v>
      </c>
      <c r="O40" s="172" t="str">
        <f t="shared" si="8"/>
        <v>!!</v>
      </c>
      <c r="P40" s="172" t="str">
        <f t="shared" si="9"/>
        <v>!!</v>
      </c>
      <c r="Q40" s="172" t="str">
        <f t="shared" si="10"/>
        <v>!!</v>
      </c>
      <c r="R40" s="172" t="str">
        <f t="shared" si="11"/>
        <v>!!</v>
      </c>
      <c r="S40" s="172" t="str">
        <f t="shared" si="12"/>
        <v>!!</v>
      </c>
      <c r="T40" s="171"/>
    </row>
    <row r="41" spans="1:24" ht="12">
      <c r="A41" s="357" t="s">
        <v>162</v>
      </c>
      <c r="B41" s="357" t="str">
        <f>Cover!$G$16</f>
        <v>CZ</v>
      </c>
      <c r="C41" s="357" t="s">
        <v>267</v>
      </c>
      <c r="D41" s="357" t="s">
        <v>337</v>
      </c>
      <c r="E41" s="358">
        <v>2</v>
      </c>
      <c r="F41" s="359" t="e">
        <f>IF(ISNUMBER(U41),U41,VLOOKUP(CONCATENATE($B41,"_",$C41,"_",F$2,"_","1000 NAC","_",$E41),#REF!,2,)/VLOOKUP(CONCATENATE($B41,"_",$C41,"_",F$2,"_",$D41,"_",$E41),#REF!,2,))</f>
        <v>#REF!</v>
      </c>
      <c r="G41" s="359" t="e">
        <f>IF(ISNUMBER(V41),V41,VLOOKUP(CONCATENATE($B41,"_",$C41,"_",G$2,"_","1000 NAC","_",$E41),#REF!,2,)/VLOOKUP(CONCATENATE($B41,"_",$C41,"_",G$2,"_",$D41,"_",$E41),#REF!,2,))</f>
        <v>#REF!</v>
      </c>
      <c r="H41" s="359" t="e">
        <f>IF(ISNUMBER(W41),W41,VLOOKUP(CONCATENATE($B41,"_",$C41,"_",H$2,"_","1000 NAC","_",$E41),#REF!,2,)/VLOOKUP(CONCATENATE($B41,"_",$C41,"_",H$2,"_",$D41,"_",$E41),#REF!,2,))</f>
        <v>#REF!</v>
      </c>
      <c r="I41" s="359" t="e">
        <f>IF(ISNUMBER(X41),X41,VLOOKUP(CONCATENATE($B41,"_",$C41,"_",I$2,"_","1000 NAC","_",$E41),#REF!,2,)/VLOOKUP(CONCATENATE($B41,"_",$C41,"_",I$2,"_",$D41,"_",$E41),#REF!,2,))</f>
        <v>#REF!</v>
      </c>
      <c r="J41" s="359" t="e">
        <f>VLOOKUP(CONCATENATE($B41,"_",$C41,"_",J$2,"_","1000 NAC","_",$E41),#REF!,2,)/VLOOKUP(CONCATENATE($B41,"_",$C41,"_",J$2,"_",$D41,"_",$E41),#REF!,2,)</f>
        <v>#REF!</v>
      </c>
      <c r="K41" s="360" t="e">
        <f>VLOOKUP(CONCATENATE($B41,"_",$C41,"_",K$2,"_","1000 NAC","_",$E41),#REF!,2,)/VLOOKUP(CONCATENATE($B41,"_",$C41,"_",K$2,"_",$D41,"_",$E41),#REF!,2,)</f>
        <v>#REF!</v>
      </c>
      <c r="L41" s="360" t="e">
        <f>VLOOKUP(CONCATENATE($B41,"_",$C41,"_",L$2,"_","1000 NAC","_",$E41),#REF!,2,)/VLOOKUP(CONCATENATE($B41,"_",$C41,"_",L$2,"_",$D41,"_",$E41),#REF!,2,)</f>
        <v>#REF!</v>
      </c>
      <c r="M41" s="361"/>
      <c r="N41" s="362" t="str">
        <f t="shared" si="7"/>
        <v>!!</v>
      </c>
      <c r="O41" s="362" t="str">
        <f t="shared" si="8"/>
        <v>!!</v>
      </c>
      <c r="P41" s="362" t="str">
        <f t="shared" si="9"/>
        <v>!!</v>
      </c>
      <c r="Q41" s="362" t="str">
        <f t="shared" si="10"/>
        <v>!!</v>
      </c>
      <c r="R41" s="362" t="str">
        <f t="shared" si="11"/>
        <v>!!</v>
      </c>
      <c r="S41" s="362" t="str">
        <f t="shared" si="12"/>
        <v>!!</v>
      </c>
      <c r="T41" s="361"/>
      <c r="U41" s="366" t="str">
        <f>IF(ISNUMBER(U39),IF(ISNUMBER(U40),U40/U39,F40/U39),IF(ISNUMBER(U40),U40/F39,""))</f>
        <v/>
      </c>
      <c r="V41" s="366" t="str">
        <f>IF(ISNUMBER(V39),IF(ISNUMBER(V40),V40/V39,G40/V39),IF(ISNUMBER(V40),V40/G39,""))</f>
        <v/>
      </c>
      <c r="W41" s="366" t="str">
        <f>IF(ISNUMBER(W39),IF(ISNUMBER(W40),W40/W39,H40/W39),IF(ISNUMBER(W40),W40/H39,""))</f>
        <v/>
      </c>
      <c r="X41" s="366" t="str">
        <f>IF(ISNUMBER(X39),IF(ISNUMBER(X40),X40/X39,I40/X39),IF(ISNUMBER(X40),X40/I39,""))</f>
        <v/>
      </c>
    </row>
    <row r="42" spans="1:24">
      <c r="A42" s="169" t="s">
        <v>164</v>
      </c>
      <c r="B42" s="169" t="str">
        <f>Cover!$G$16</f>
        <v>CZ</v>
      </c>
      <c r="C42" s="169" t="s">
        <v>271</v>
      </c>
      <c r="D42" s="169" t="s">
        <v>337</v>
      </c>
      <c r="E42" s="170">
        <v>2</v>
      </c>
      <c r="F42" s="177" t="e">
        <f>IF(ISNUMBER(U42),U42,VLOOKUP(CONCATENATE($B42,"_",$C42,"_",F$2,"_",$D42,"_",$E42),#REF!,2,))</f>
        <v>#REF!</v>
      </c>
      <c r="G42" s="177" t="e">
        <f>IF(ISNUMBER(V42),V42,VLOOKUP(CONCATENATE($B42,"_",$C42,"_",G$2,"_",$D42,"_",$E42),#REF!,2,))</f>
        <v>#REF!</v>
      </c>
      <c r="H42" s="177" t="e">
        <f>IF(ISNUMBER(W42),W42,VLOOKUP(CONCATENATE($B42,"_",$C42,"_",H$2,"_",$D42,"_",$E42),#REF!,2,))</f>
        <v>#REF!</v>
      </c>
      <c r="I42" s="177" t="e">
        <f>IF(ISNUMBER(X42),X42,VLOOKUP(CONCATENATE($B42,"_",$C42,"_",I$2,"_",$D42,"_",$E42),#REF!,2,))</f>
        <v>#REF!</v>
      </c>
      <c r="J42" s="177" t="e">
        <f>VLOOKUP(CONCATENATE($B42,"_",$C42,"_",J$2,"_",$D42,"_",$E42),#REF!,2,)</f>
        <v>#REF!</v>
      </c>
      <c r="K42" s="175" t="e">
        <f>VLOOKUP(CONCATENATE($B42,"_",$C42,"_",K$2,"_",$D42,"_",$E42),#REF!,2,)</f>
        <v>#REF!</v>
      </c>
      <c r="L42" s="175" t="e">
        <f>VLOOKUP(CONCATENATE($B42,"_",$C42,"_",L$2,"_",$D42,"_",$E42),#REF!,2,)</f>
        <v>#REF!</v>
      </c>
      <c r="M42" s="171"/>
      <c r="N42" s="172" t="str">
        <f t="shared" si="7"/>
        <v>!!</v>
      </c>
      <c r="O42" s="172" t="str">
        <f t="shared" si="8"/>
        <v>!!</v>
      </c>
      <c r="P42" s="172" t="str">
        <f t="shared" si="9"/>
        <v>!!</v>
      </c>
      <c r="Q42" s="172" t="str">
        <f t="shared" si="10"/>
        <v>!!</v>
      </c>
      <c r="R42" s="172" t="str">
        <f t="shared" si="11"/>
        <v>!!</v>
      </c>
      <c r="S42" s="172" t="str">
        <f t="shared" si="12"/>
        <v>!!</v>
      </c>
      <c r="T42" s="171"/>
    </row>
    <row r="43" spans="1:24">
      <c r="A43" s="178" t="s">
        <v>163</v>
      </c>
      <c r="B43" s="169" t="str">
        <f>Cover!$G$16</f>
        <v>CZ</v>
      </c>
      <c r="C43" s="169" t="s">
        <v>271</v>
      </c>
      <c r="D43" s="169" t="s">
        <v>198</v>
      </c>
      <c r="E43" s="170">
        <v>2</v>
      </c>
      <c r="F43" s="177" t="e">
        <f>IF(ISNUMBER(U43),U43,VLOOKUP(CONCATENATE($B43,"_",$C43,"_",F$2,"_",$D43,"_",$E43),#REF!,2,))</f>
        <v>#REF!</v>
      </c>
      <c r="G43" s="177" t="e">
        <f>IF(ISNUMBER(V43),V43,VLOOKUP(CONCATENATE($B43,"_",$C43,"_",G$2,"_",$D43,"_",$E43),#REF!,2,))</f>
        <v>#REF!</v>
      </c>
      <c r="H43" s="177" t="e">
        <f>IF(ISNUMBER(W43),W43,VLOOKUP(CONCATENATE($B43,"_",$C43,"_",H$2,"_",$D43,"_",$E43),#REF!,2,))</f>
        <v>#REF!</v>
      </c>
      <c r="I43" s="177" t="e">
        <f>IF(ISNUMBER(X43),X43,VLOOKUP(CONCATENATE($B43,"_",$C43,"_",I$2,"_",$D43,"_",$E43),#REF!,2,))</f>
        <v>#REF!</v>
      </c>
      <c r="J43" s="177" t="e">
        <f>VLOOKUP(CONCATENATE($B43,"_",$C43,"_",J$2,"_",$D43,"_",$E43),#REF!,2,)</f>
        <v>#REF!</v>
      </c>
      <c r="K43" s="175" t="e">
        <f>VLOOKUP(CONCATENATE($B43,"_",$C43,"_",K$2,"_",$D43,"_",$E43),#REF!,2,)</f>
        <v>#REF!</v>
      </c>
      <c r="L43" s="175" t="e">
        <f>VLOOKUP(CONCATENATE($B43,"_",$C43,"_",L$2,"_",$D43,"_",$E43),#REF!,2,)</f>
        <v>#REF!</v>
      </c>
      <c r="M43" s="171"/>
      <c r="N43" s="172" t="str">
        <f t="shared" si="7"/>
        <v>!!</v>
      </c>
      <c r="O43" s="172" t="str">
        <f t="shared" si="8"/>
        <v>!!</v>
      </c>
      <c r="P43" s="172" t="str">
        <f t="shared" si="9"/>
        <v>!!</v>
      </c>
      <c r="Q43" s="172" t="str">
        <f t="shared" si="10"/>
        <v>!!</v>
      </c>
      <c r="R43" s="172" t="str">
        <f t="shared" si="11"/>
        <v>!!</v>
      </c>
      <c r="S43" s="172" t="str">
        <f t="shared" si="12"/>
        <v>!!</v>
      </c>
      <c r="T43" s="171"/>
    </row>
    <row r="44" spans="1:24" ht="12">
      <c r="A44" s="357" t="s">
        <v>162</v>
      </c>
      <c r="B44" s="357" t="str">
        <f>Cover!$G$16</f>
        <v>CZ</v>
      </c>
      <c r="C44" s="357" t="s">
        <v>271</v>
      </c>
      <c r="D44" s="357" t="s">
        <v>337</v>
      </c>
      <c r="E44" s="358">
        <v>2</v>
      </c>
      <c r="F44" s="359" t="e">
        <f>IF(ISNUMBER(U44),U44,VLOOKUP(CONCATENATE($B44,"_",$C44,"_",F$2,"_","1000 NAC","_",$E44),#REF!,2,)/VLOOKUP(CONCATENATE($B44,"_",$C44,"_",F$2,"_",$D44,"_",$E44),#REF!,2,))</f>
        <v>#REF!</v>
      </c>
      <c r="G44" s="359" t="e">
        <f>IF(ISNUMBER(V44),V44,VLOOKUP(CONCATENATE($B44,"_",$C44,"_",G$2,"_","1000 NAC","_",$E44),#REF!,2,)/VLOOKUP(CONCATENATE($B44,"_",$C44,"_",G$2,"_",$D44,"_",$E44),#REF!,2,))</f>
        <v>#REF!</v>
      </c>
      <c r="H44" s="359" t="e">
        <f>IF(ISNUMBER(W44),W44,VLOOKUP(CONCATENATE($B44,"_",$C44,"_",H$2,"_","1000 NAC","_",$E44),#REF!,2,)/VLOOKUP(CONCATENATE($B44,"_",$C44,"_",H$2,"_",$D44,"_",$E44),#REF!,2,))</f>
        <v>#REF!</v>
      </c>
      <c r="I44" s="359" t="e">
        <f>IF(ISNUMBER(X44),X44,VLOOKUP(CONCATENATE($B44,"_",$C44,"_",I$2,"_","1000 NAC","_",$E44),#REF!,2,)/VLOOKUP(CONCATENATE($B44,"_",$C44,"_",I$2,"_",$D44,"_",$E44),#REF!,2,))</f>
        <v>#REF!</v>
      </c>
      <c r="J44" s="359" t="e">
        <f>VLOOKUP(CONCATENATE($B44,"_",$C44,"_",J$2,"_","1000 NAC","_",$E44),#REF!,2,)/VLOOKUP(CONCATENATE($B44,"_",$C44,"_",J$2,"_",$D44,"_",$E44),#REF!,2,)</f>
        <v>#REF!</v>
      </c>
      <c r="K44" s="360" t="e">
        <f>VLOOKUP(CONCATENATE($B44,"_",$C44,"_",K$2,"_","1000 NAC","_",$E44),#REF!,2,)/VLOOKUP(CONCATENATE($B44,"_",$C44,"_",K$2,"_",$D44,"_",$E44),#REF!,2,)</f>
        <v>#REF!</v>
      </c>
      <c r="L44" s="360" t="e">
        <f>VLOOKUP(CONCATENATE($B44,"_",$C44,"_",L$2,"_","1000 NAC","_",$E44),#REF!,2,)/VLOOKUP(CONCATENATE($B44,"_",$C44,"_",L$2,"_",$D44,"_",$E44),#REF!,2,)</f>
        <v>#REF!</v>
      </c>
      <c r="M44" s="361"/>
      <c r="N44" s="362" t="str">
        <f t="shared" si="7"/>
        <v>!!</v>
      </c>
      <c r="O44" s="362" t="str">
        <f t="shared" si="8"/>
        <v>!!</v>
      </c>
      <c r="P44" s="362" t="str">
        <f t="shared" si="9"/>
        <v>!!</v>
      </c>
      <c r="Q44" s="362" t="str">
        <f t="shared" si="10"/>
        <v>!!</v>
      </c>
      <c r="R44" s="362" t="str">
        <f t="shared" si="11"/>
        <v>!!</v>
      </c>
      <c r="S44" s="362" t="str">
        <f t="shared" si="12"/>
        <v>!!</v>
      </c>
      <c r="T44" s="361"/>
      <c r="U44" s="366" t="str">
        <f>IF(ISNUMBER(U42),IF(ISNUMBER(U43),U43/U42,F43/U42),IF(ISNUMBER(U43),U43/F42,""))</f>
        <v/>
      </c>
      <c r="V44" s="366" t="str">
        <f>IF(ISNUMBER(V42),IF(ISNUMBER(V43),V43/V42,G43/V42),IF(ISNUMBER(V43),V43/G42,""))</f>
        <v/>
      </c>
      <c r="W44" s="366" t="str">
        <f>IF(ISNUMBER(W42),IF(ISNUMBER(W43),W43/W42,H43/W42),IF(ISNUMBER(W43),W43/H42,""))</f>
        <v/>
      </c>
      <c r="X44" s="366" t="str">
        <f>IF(ISNUMBER(X42),IF(ISNUMBER(X43),X43/X42,I43/X42),IF(ISNUMBER(X43),X43/I42,""))</f>
        <v/>
      </c>
    </row>
    <row r="45" spans="1:24">
      <c r="A45" s="169" t="s">
        <v>164</v>
      </c>
      <c r="B45" s="169" t="str">
        <f>Cover!$G$16</f>
        <v>CZ</v>
      </c>
      <c r="C45" s="169" t="s">
        <v>267</v>
      </c>
      <c r="D45" s="169" t="s">
        <v>268</v>
      </c>
      <c r="E45" s="170">
        <v>3</v>
      </c>
      <c r="F45" s="177" t="e">
        <f>IF(ISNUMBER(U45),U45,VLOOKUP(CONCATENATE($B45,"_",$C45,"_",F$2,"_",$D45,"_",$E45),#REF!,2,))</f>
        <v>#REF!</v>
      </c>
      <c r="G45" s="177" t="e">
        <f>IF(ISNUMBER(V45),V45,VLOOKUP(CONCATENATE($B45,"_",$C45,"_",G$2,"_",$D45,"_",$E45),#REF!,2,))</f>
        <v>#REF!</v>
      </c>
      <c r="H45" s="177" t="e">
        <f>IF(ISNUMBER(W45),W45,VLOOKUP(CONCATENATE($B45,"_",$C45,"_",H$2,"_",$D45,"_",$E45),#REF!,2,))</f>
        <v>#REF!</v>
      </c>
      <c r="I45" s="177" t="e">
        <f>IF(ISNUMBER(X45),X45,VLOOKUP(CONCATENATE($B45,"_",$C45,"_",I$2,"_",$D45,"_",$E45),#REF!,2,))</f>
        <v>#REF!</v>
      </c>
      <c r="J45" s="177" t="e">
        <f>VLOOKUP(CONCATENATE($B45,"_",$C45,"_",J$2,"_",$D45,"_",$E45),#REF!,2,)</f>
        <v>#REF!</v>
      </c>
      <c r="K45" s="175" t="e">
        <f>VLOOKUP(CONCATENATE($B45,"_",$C45,"_",K$2,"_",$D45,"_",$E45),#REF!,2,)</f>
        <v>#REF!</v>
      </c>
      <c r="L45" s="175" t="e">
        <f>VLOOKUP(CONCATENATE($B45,"_",$C45,"_",L$2,"_",$D45,"_",$E45),#REF!,2,)</f>
        <v>#REF!</v>
      </c>
      <c r="M45" s="171"/>
      <c r="N45" s="172" t="str">
        <f t="shared" si="7"/>
        <v>!!</v>
      </c>
      <c r="O45" s="172" t="str">
        <f t="shared" si="8"/>
        <v>!!</v>
      </c>
      <c r="P45" s="172" t="str">
        <f t="shared" si="9"/>
        <v>!!</v>
      </c>
      <c r="Q45" s="172" t="str">
        <f t="shared" si="10"/>
        <v>!!</v>
      </c>
      <c r="R45" s="172" t="str">
        <f t="shared" si="11"/>
        <v>!!</v>
      </c>
      <c r="S45" s="172" t="str">
        <f t="shared" si="12"/>
        <v>!!</v>
      </c>
      <c r="T45" s="171"/>
    </row>
    <row r="46" spans="1:24">
      <c r="A46" s="178" t="s">
        <v>163</v>
      </c>
      <c r="B46" s="169" t="str">
        <f>Cover!$G$16</f>
        <v>CZ</v>
      </c>
      <c r="C46" s="169" t="s">
        <v>267</v>
      </c>
      <c r="D46" s="169" t="s">
        <v>198</v>
      </c>
      <c r="E46" s="170">
        <v>3</v>
      </c>
      <c r="F46" s="177" t="e">
        <f>IF(ISNUMBER(U46),U46,VLOOKUP(CONCATENATE($B46,"_",$C46,"_",F$2,"_",$D46,"_",$E46),#REF!,2,))</f>
        <v>#REF!</v>
      </c>
      <c r="G46" s="177" t="e">
        <f>IF(ISNUMBER(V46),V46,VLOOKUP(CONCATENATE($B46,"_",$C46,"_",G$2,"_",$D46,"_",$E46),#REF!,2,))</f>
        <v>#REF!</v>
      </c>
      <c r="H46" s="177" t="e">
        <f>IF(ISNUMBER(W46),W46,VLOOKUP(CONCATENATE($B46,"_",$C46,"_",H$2,"_",$D46,"_",$E46),#REF!,2,))</f>
        <v>#REF!</v>
      </c>
      <c r="I46" s="177" t="e">
        <f>IF(ISNUMBER(X46),X46,VLOOKUP(CONCATENATE($B46,"_",$C46,"_",I$2,"_",$D46,"_",$E46),#REF!,2,))</f>
        <v>#REF!</v>
      </c>
      <c r="J46" s="177" t="e">
        <f>VLOOKUP(CONCATENATE($B46,"_",$C46,"_",J$2,"_",$D46,"_",$E46),#REF!,2,)</f>
        <v>#REF!</v>
      </c>
      <c r="K46" s="175" t="e">
        <f>VLOOKUP(CONCATENATE($B46,"_",$C46,"_",K$2,"_",$D46,"_",$E46),#REF!,2,)</f>
        <v>#REF!</v>
      </c>
      <c r="L46" s="175" t="e">
        <f>VLOOKUP(CONCATENATE($B46,"_",$C46,"_",L$2,"_",$D46,"_",$E46),#REF!,2,)</f>
        <v>#REF!</v>
      </c>
      <c r="M46" s="171"/>
      <c r="N46" s="172" t="str">
        <f t="shared" si="7"/>
        <v>!!</v>
      </c>
      <c r="O46" s="172" t="str">
        <f t="shared" si="8"/>
        <v>!!</v>
      </c>
      <c r="P46" s="172" t="str">
        <f t="shared" si="9"/>
        <v>!!</v>
      </c>
      <c r="Q46" s="172" t="str">
        <f t="shared" si="10"/>
        <v>!!</v>
      </c>
      <c r="R46" s="172" t="str">
        <f t="shared" si="11"/>
        <v>!!</v>
      </c>
      <c r="S46" s="172" t="str">
        <f t="shared" si="12"/>
        <v>!!</v>
      </c>
      <c r="T46" s="171"/>
    </row>
    <row r="47" spans="1:24" ht="12">
      <c r="A47" s="357" t="s">
        <v>162</v>
      </c>
      <c r="B47" s="357" t="str">
        <f>Cover!$G$16</f>
        <v>CZ</v>
      </c>
      <c r="C47" s="357" t="s">
        <v>267</v>
      </c>
      <c r="D47" s="357" t="s">
        <v>268</v>
      </c>
      <c r="E47" s="358">
        <v>3</v>
      </c>
      <c r="F47" s="359" t="e">
        <f>IF(ISNUMBER(U47),U47,VLOOKUP(CONCATENATE($B47,"_",$C47,"_",F$2,"_","1000 NAC","_",$E47),#REF!,2,)/VLOOKUP(CONCATENATE($B47,"_",$C47,"_",F$2,"_",$D47,"_",$E47),#REF!,2,))</f>
        <v>#REF!</v>
      </c>
      <c r="G47" s="359" t="e">
        <f>IF(ISNUMBER(V47),V47,VLOOKUP(CONCATENATE($B47,"_",$C47,"_",G$2,"_","1000 NAC","_",$E47),#REF!,2,)/VLOOKUP(CONCATENATE($B47,"_",$C47,"_",G$2,"_",$D47,"_",$E47),#REF!,2,))</f>
        <v>#REF!</v>
      </c>
      <c r="H47" s="359" t="e">
        <f>IF(ISNUMBER(W47),W47,VLOOKUP(CONCATENATE($B47,"_",$C47,"_",H$2,"_","1000 NAC","_",$E47),#REF!,2,)/VLOOKUP(CONCATENATE($B47,"_",$C47,"_",H$2,"_",$D47,"_",$E47),#REF!,2,))</f>
        <v>#REF!</v>
      </c>
      <c r="I47" s="359" t="e">
        <f>IF(ISNUMBER(X47),X47,VLOOKUP(CONCATENATE($B47,"_",$C47,"_",I$2,"_","1000 NAC","_",$E47),#REF!,2,)/VLOOKUP(CONCATENATE($B47,"_",$C47,"_",I$2,"_",$D47,"_",$E47),#REF!,2,))</f>
        <v>#REF!</v>
      </c>
      <c r="J47" s="359" t="e">
        <f>VLOOKUP(CONCATENATE($B47,"_",$C47,"_",J$2,"_","1000 NAC","_",$E47),#REF!,2,)/VLOOKUP(CONCATENATE($B47,"_",$C47,"_",J$2,"_",$D47,"_",$E47),#REF!,2,)</f>
        <v>#REF!</v>
      </c>
      <c r="K47" s="360" t="e">
        <f>VLOOKUP(CONCATENATE($B47,"_",$C47,"_",K$2,"_","1000 NAC","_",$E47),#REF!,2,)/VLOOKUP(CONCATENATE($B47,"_",$C47,"_",K$2,"_",$D47,"_",$E47),#REF!,2,)</f>
        <v>#REF!</v>
      </c>
      <c r="L47" s="360" t="e">
        <f>VLOOKUP(CONCATENATE($B47,"_",$C47,"_",L$2,"_","1000 NAC","_",$E47),#REF!,2,)/VLOOKUP(CONCATENATE($B47,"_",$C47,"_",L$2,"_",$D47,"_",$E47),#REF!,2,)</f>
        <v>#REF!</v>
      </c>
      <c r="M47" s="361"/>
      <c r="N47" s="362" t="str">
        <f t="shared" si="7"/>
        <v>!!</v>
      </c>
      <c r="O47" s="362" t="str">
        <f t="shared" si="8"/>
        <v>!!</v>
      </c>
      <c r="P47" s="362" t="str">
        <f t="shared" si="9"/>
        <v>!!</v>
      </c>
      <c r="Q47" s="362" t="str">
        <f t="shared" si="10"/>
        <v>!!</v>
      </c>
      <c r="R47" s="362" t="str">
        <f t="shared" si="11"/>
        <v>!!</v>
      </c>
      <c r="S47" s="362" t="str">
        <f t="shared" si="12"/>
        <v>!!</v>
      </c>
      <c r="T47" s="361"/>
      <c r="U47" s="366" t="str">
        <f>IF(ISNUMBER(U45),IF(ISNUMBER(U46),U46/U45,F46/U45),IF(ISNUMBER(U46),U46/F45,""))</f>
        <v/>
      </c>
      <c r="V47" s="366" t="str">
        <f>IF(ISNUMBER(V45),IF(ISNUMBER(V46),V46/V45,G46/V45),IF(ISNUMBER(V46),V46/G45,""))</f>
        <v/>
      </c>
      <c r="W47" s="366" t="str">
        <f>IF(ISNUMBER(W45),IF(ISNUMBER(W46),W46/W45,H46/W45),IF(ISNUMBER(W46),W46/H45,""))</f>
        <v/>
      </c>
      <c r="X47" s="366" t="str">
        <f>IF(ISNUMBER(X45),IF(ISNUMBER(X46),X46/X45,I46/X45),IF(ISNUMBER(X46),X46/I45,""))</f>
        <v/>
      </c>
    </row>
    <row r="48" spans="1:24">
      <c r="A48" s="169" t="s">
        <v>164</v>
      </c>
      <c r="B48" s="169" t="str">
        <f>Cover!$G$16</f>
        <v>CZ</v>
      </c>
      <c r="C48" s="169" t="s">
        <v>271</v>
      </c>
      <c r="D48" s="169" t="s">
        <v>268</v>
      </c>
      <c r="E48" s="170">
        <v>3</v>
      </c>
      <c r="F48" s="177" t="e">
        <f>IF(ISNUMBER(U48),U48,VLOOKUP(CONCATENATE($B48,"_",$C48,"_",F$2,"_",$D48,"_",$E48),#REF!,2,))</f>
        <v>#REF!</v>
      </c>
      <c r="G48" s="177" t="e">
        <f>IF(ISNUMBER(V48),V48,VLOOKUP(CONCATENATE($B48,"_",$C48,"_",G$2,"_",$D48,"_",$E48),#REF!,2,))</f>
        <v>#REF!</v>
      </c>
      <c r="H48" s="177" t="e">
        <f>IF(ISNUMBER(W48),W48,VLOOKUP(CONCATENATE($B48,"_",$C48,"_",H$2,"_",$D48,"_",$E48),#REF!,2,))</f>
        <v>#REF!</v>
      </c>
      <c r="I48" s="177" t="e">
        <f>IF(ISNUMBER(X48),X48,VLOOKUP(CONCATENATE($B48,"_",$C48,"_",I$2,"_",$D48,"_",$E48),#REF!,2,))</f>
        <v>#REF!</v>
      </c>
      <c r="J48" s="177" t="e">
        <f>VLOOKUP(CONCATENATE($B48,"_",$C48,"_",J$2,"_",$D48,"_",$E48),#REF!,2,)</f>
        <v>#REF!</v>
      </c>
      <c r="K48" s="175" t="e">
        <f>VLOOKUP(CONCATENATE($B48,"_",$C48,"_",K$2,"_",$D48,"_",$E48),#REF!,2,)</f>
        <v>#REF!</v>
      </c>
      <c r="L48" s="175" t="e">
        <f>VLOOKUP(CONCATENATE($B48,"_",$C48,"_",L$2,"_",$D48,"_",$E48),#REF!,2,)</f>
        <v>#REF!</v>
      </c>
      <c r="M48" s="171"/>
      <c r="N48" s="172" t="str">
        <f t="shared" si="7"/>
        <v>!!</v>
      </c>
      <c r="O48" s="172" t="str">
        <f t="shared" si="8"/>
        <v>!!</v>
      </c>
      <c r="P48" s="172" t="str">
        <f t="shared" si="9"/>
        <v>!!</v>
      </c>
      <c r="Q48" s="172" t="str">
        <f t="shared" si="10"/>
        <v>!!</v>
      </c>
      <c r="R48" s="172" t="str">
        <f t="shared" si="11"/>
        <v>!!</v>
      </c>
      <c r="S48" s="172" t="str">
        <f t="shared" si="12"/>
        <v>!!</v>
      </c>
      <c r="T48" s="171"/>
    </row>
    <row r="49" spans="1:24">
      <c r="A49" s="178" t="s">
        <v>163</v>
      </c>
      <c r="B49" s="169" t="str">
        <f>Cover!$G$16</f>
        <v>CZ</v>
      </c>
      <c r="C49" s="169" t="s">
        <v>271</v>
      </c>
      <c r="D49" s="169" t="s">
        <v>198</v>
      </c>
      <c r="E49" s="170">
        <v>3</v>
      </c>
      <c r="F49" s="177" t="e">
        <f>IF(ISNUMBER(U49),U49,VLOOKUP(CONCATENATE($B49,"_",$C49,"_",F$2,"_",$D49,"_",$E49),#REF!,2,))</f>
        <v>#REF!</v>
      </c>
      <c r="G49" s="177" t="e">
        <f>IF(ISNUMBER(V49),V49,VLOOKUP(CONCATENATE($B49,"_",$C49,"_",G$2,"_",$D49,"_",$E49),#REF!,2,))</f>
        <v>#REF!</v>
      </c>
      <c r="H49" s="177" t="e">
        <f>IF(ISNUMBER(W49),W49,VLOOKUP(CONCATENATE($B49,"_",$C49,"_",H$2,"_",$D49,"_",$E49),#REF!,2,))</f>
        <v>#REF!</v>
      </c>
      <c r="I49" s="177" t="e">
        <f>IF(ISNUMBER(X49),X49,VLOOKUP(CONCATENATE($B49,"_",$C49,"_",I$2,"_",$D49,"_",$E49),#REF!,2,))</f>
        <v>#REF!</v>
      </c>
      <c r="J49" s="177" t="e">
        <f>VLOOKUP(CONCATENATE($B49,"_",$C49,"_",J$2,"_",$D49,"_",$E49),#REF!,2,)</f>
        <v>#REF!</v>
      </c>
      <c r="K49" s="175" t="e">
        <f>VLOOKUP(CONCATENATE($B49,"_",$C49,"_",K$2,"_",$D49,"_",$E49),#REF!,2,)</f>
        <v>#REF!</v>
      </c>
      <c r="L49" s="175" t="e">
        <f>VLOOKUP(CONCATENATE($B49,"_",$C49,"_",L$2,"_",$D49,"_",$E49),#REF!,2,)</f>
        <v>#REF!</v>
      </c>
      <c r="M49" s="171"/>
      <c r="N49" s="172" t="str">
        <f t="shared" si="7"/>
        <v>!!</v>
      </c>
      <c r="O49" s="172" t="str">
        <f t="shared" si="8"/>
        <v>!!</v>
      </c>
      <c r="P49" s="172" t="str">
        <f t="shared" si="9"/>
        <v>!!</v>
      </c>
      <c r="Q49" s="172" t="str">
        <f t="shared" si="10"/>
        <v>!!</v>
      </c>
      <c r="R49" s="172" t="str">
        <f t="shared" si="11"/>
        <v>!!</v>
      </c>
      <c r="S49" s="172" t="str">
        <f t="shared" si="12"/>
        <v>!!</v>
      </c>
      <c r="T49" s="171"/>
    </row>
    <row r="50" spans="1:24" ht="12">
      <c r="A50" s="357" t="s">
        <v>162</v>
      </c>
      <c r="B50" s="357" t="str">
        <f>Cover!$G$16</f>
        <v>CZ</v>
      </c>
      <c r="C50" s="357" t="s">
        <v>271</v>
      </c>
      <c r="D50" s="357" t="s">
        <v>268</v>
      </c>
      <c r="E50" s="358">
        <v>3</v>
      </c>
      <c r="F50" s="359" t="e">
        <f>IF(ISNUMBER(U50),U50,VLOOKUP(CONCATENATE($B50,"_",$C50,"_",F$2,"_","1000 NAC","_",$E50),#REF!,2,)/VLOOKUP(CONCATENATE($B50,"_",$C50,"_",F$2,"_",$D50,"_",$E50),#REF!,2,))</f>
        <v>#REF!</v>
      </c>
      <c r="G50" s="359" t="e">
        <f>IF(ISNUMBER(V50),V50,VLOOKUP(CONCATENATE($B50,"_",$C50,"_",G$2,"_","1000 NAC","_",$E50),#REF!,2,)/VLOOKUP(CONCATENATE($B50,"_",$C50,"_",G$2,"_",$D50,"_",$E50),#REF!,2,))</f>
        <v>#REF!</v>
      </c>
      <c r="H50" s="359" t="e">
        <f>IF(ISNUMBER(W50),W50,VLOOKUP(CONCATENATE($B50,"_",$C50,"_",H$2,"_","1000 NAC","_",$E50),#REF!,2,)/VLOOKUP(CONCATENATE($B50,"_",$C50,"_",H$2,"_",$D50,"_",$E50),#REF!,2,))</f>
        <v>#REF!</v>
      </c>
      <c r="I50" s="359" t="e">
        <f>IF(ISNUMBER(X50),X50,VLOOKUP(CONCATENATE($B50,"_",$C50,"_",I$2,"_","1000 NAC","_",$E50),#REF!,2,)/VLOOKUP(CONCATENATE($B50,"_",$C50,"_",I$2,"_",$D50,"_",$E50),#REF!,2,))</f>
        <v>#REF!</v>
      </c>
      <c r="J50" s="359" t="e">
        <f>VLOOKUP(CONCATENATE($B50,"_",$C50,"_",J$2,"_","1000 NAC","_",$E50),#REF!,2,)/VLOOKUP(CONCATENATE($B50,"_",$C50,"_",J$2,"_",$D50,"_",$E50),#REF!,2,)</f>
        <v>#REF!</v>
      </c>
      <c r="K50" s="360" t="e">
        <f>VLOOKUP(CONCATENATE($B50,"_",$C50,"_",K$2,"_","1000 NAC","_",$E50),#REF!,2,)/VLOOKUP(CONCATENATE($B50,"_",$C50,"_",K$2,"_",$D50,"_",$E50),#REF!,2,)</f>
        <v>#REF!</v>
      </c>
      <c r="L50" s="360" t="e">
        <f>VLOOKUP(CONCATENATE($B50,"_",$C50,"_",L$2,"_","1000 NAC","_",$E50),#REF!,2,)/VLOOKUP(CONCATENATE($B50,"_",$C50,"_",L$2,"_",$D50,"_",$E50),#REF!,2,)</f>
        <v>#REF!</v>
      </c>
      <c r="M50" s="361"/>
      <c r="N50" s="362" t="str">
        <f t="shared" si="7"/>
        <v>!!</v>
      </c>
      <c r="O50" s="362" t="str">
        <f t="shared" si="8"/>
        <v>!!</v>
      </c>
      <c r="P50" s="362" t="str">
        <f t="shared" si="9"/>
        <v>!!</v>
      </c>
      <c r="Q50" s="362" t="str">
        <f t="shared" si="10"/>
        <v>!!</v>
      </c>
      <c r="R50" s="362" t="str">
        <f t="shared" si="11"/>
        <v>!!</v>
      </c>
      <c r="S50" s="362" t="str">
        <f t="shared" si="12"/>
        <v>!!</v>
      </c>
      <c r="T50" s="361"/>
      <c r="U50" s="366" t="str">
        <f>IF(ISNUMBER(U48),IF(ISNUMBER(U49),U49/U48,F49/U48),IF(ISNUMBER(U49),U49/F48,""))</f>
        <v/>
      </c>
      <c r="V50" s="366" t="str">
        <f>IF(ISNUMBER(V48),IF(ISNUMBER(V49),V49/V48,G49/V48),IF(ISNUMBER(V49),V49/G48,""))</f>
        <v/>
      </c>
      <c r="W50" s="366" t="str">
        <f>IF(ISNUMBER(W48),IF(ISNUMBER(W49),W49/W48,H49/W48),IF(ISNUMBER(W49),W49/H48,""))</f>
        <v/>
      </c>
      <c r="X50" s="366" t="str">
        <f>IF(ISNUMBER(X48),IF(ISNUMBER(X49),X49/X48,I49/X48),IF(ISNUMBER(X49),X49/I48,""))</f>
        <v/>
      </c>
    </row>
    <row r="51" spans="1:24">
      <c r="A51" s="169" t="s">
        <v>164</v>
      </c>
      <c r="B51" s="169" t="str">
        <f>Cover!$G$16</f>
        <v>CZ</v>
      </c>
      <c r="C51" s="169" t="s">
        <v>267</v>
      </c>
      <c r="D51" s="169" t="s">
        <v>268</v>
      </c>
      <c r="E51" s="170" t="s">
        <v>355</v>
      </c>
      <c r="F51" s="177" t="e">
        <f>IF(ISNUMBER(U51),U51,VLOOKUP(CONCATENATE($B51,"_",$C51,"_",F$2,"_",$D51,"_",$E51),#REF!,2,))</f>
        <v>#REF!</v>
      </c>
      <c r="G51" s="177" t="e">
        <f>IF(ISNUMBER(V51),V51,VLOOKUP(CONCATENATE($B51,"_",$C51,"_",G$2,"_",$D51,"_",$E51),#REF!,2,))</f>
        <v>#REF!</v>
      </c>
      <c r="H51" s="177" t="e">
        <f>IF(ISNUMBER(W51),W51,VLOOKUP(CONCATENATE($B51,"_",$C51,"_",H$2,"_",$D51,"_",$E51),#REF!,2,))</f>
        <v>#REF!</v>
      </c>
      <c r="I51" s="177" t="e">
        <f>IF(ISNUMBER(X51),X51,VLOOKUP(CONCATENATE($B51,"_",$C51,"_",I$2,"_",$D51,"_",$E51),#REF!,2,))</f>
        <v>#REF!</v>
      </c>
      <c r="J51" s="177" t="e">
        <f>VLOOKUP(CONCATENATE($B51,"_",$C51,"_",J$2,"_",$D51,"_",$E51),#REF!,2,)</f>
        <v>#REF!</v>
      </c>
      <c r="K51" s="175" t="e">
        <f>VLOOKUP(CONCATENATE($B51,"_",$C51,"_",K$2,"_",$D51,"_",$E51),#REF!,2,)</f>
        <v>#REF!</v>
      </c>
      <c r="L51" s="175" t="e">
        <f>VLOOKUP(CONCATENATE($B51,"_",$C51,"_",L$2,"_",$D51,"_",$E51),#REF!,2,)</f>
        <v>#REF!</v>
      </c>
      <c r="M51" s="171"/>
      <c r="N51" s="172" t="str">
        <f t="shared" ref="N51:N62" si="13">IF(OR(ISERROR(F51),ISERROR(G51)),"!!",IF(F51=0,"!!",G51/F51))</f>
        <v>!!</v>
      </c>
      <c r="O51" s="172" t="str">
        <f t="shared" ref="O51:O62" si="14">IF(OR(ISERROR(G51),ISERROR(H51)),"!!",IF(G51=0,"!!",H51/G51))</f>
        <v>!!</v>
      </c>
      <c r="P51" s="172" t="str">
        <f t="shared" ref="P51:P62" si="15">IF(OR(ISERROR(H51),ISERROR(I51)),"!!",IF(H51=0,"!!",I51/H51))</f>
        <v>!!</v>
      </c>
      <c r="Q51" s="172" t="str">
        <f t="shared" ref="Q51:Q62" si="16">IF(OR(ISERROR(I51),ISERROR(J51)),"!!",IF(I51=0,"!!",J51/I51))</f>
        <v>!!</v>
      </c>
      <c r="R51" s="172" t="str">
        <f t="shared" ref="R51:R62" si="17">IF(OR(ISERROR(J51),ISERROR(K51)),"!!",IF(J51=0,"!!",K51/J51))</f>
        <v>!!</v>
      </c>
      <c r="S51" s="172" t="str">
        <f t="shared" ref="S51:S62" si="18">IF(OR(ISERROR(K51),ISERROR(L51)),"!!",IF(K51=0,"!!",L51/K51))</f>
        <v>!!</v>
      </c>
      <c r="T51" s="171"/>
    </row>
    <row r="52" spans="1:24">
      <c r="A52" s="178" t="s">
        <v>163</v>
      </c>
      <c r="B52" s="169" t="str">
        <f>Cover!$G$16</f>
        <v>CZ</v>
      </c>
      <c r="C52" s="169" t="s">
        <v>267</v>
      </c>
      <c r="D52" s="169" t="s">
        <v>198</v>
      </c>
      <c r="E52" s="170" t="s">
        <v>355</v>
      </c>
      <c r="F52" s="177" t="e">
        <f>IF(ISNUMBER(U52),U52,VLOOKUP(CONCATENATE($B52,"_",$C52,"_",F$2,"_",$D52,"_",$E52),#REF!,2,))</f>
        <v>#REF!</v>
      </c>
      <c r="G52" s="177" t="e">
        <f>IF(ISNUMBER(V52),V52,VLOOKUP(CONCATENATE($B52,"_",$C52,"_",G$2,"_",$D52,"_",$E52),#REF!,2,))</f>
        <v>#REF!</v>
      </c>
      <c r="H52" s="177" t="e">
        <f>IF(ISNUMBER(W52),W52,VLOOKUP(CONCATENATE($B52,"_",$C52,"_",H$2,"_",$D52,"_",$E52),#REF!,2,))</f>
        <v>#REF!</v>
      </c>
      <c r="I52" s="177" t="e">
        <f>IF(ISNUMBER(X52),X52,VLOOKUP(CONCATENATE($B52,"_",$C52,"_",I$2,"_",$D52,"_",$E52),#REF!,2,))</f>
        <v>#REF!</v>
      </c>
      <c r="J52" s="177" t="e">
        <f>VLOOKUP(CONCATENATE($B52,"_",$C52,"_",J$2,"_",$D52,"_",$E52),#REF!,2,)</f>
        <v>#REF!</v>
      </c>
      <c r="K52" s="175" t="e">
        <f>VLOOKUP(CONCATENATE($B52,"_",$C52,"_",K$2,"_",$D52,"_",$E52),#REF!,2,)</f>
        <v>#REF!</v>
      </c>
      <c r="L52" s="175" t="e">
        <f>VLOOKUP(CONCATENATE($B52,"_",$C52,"_",L$2,"_",$D52,"_",$E52),#REF!,2,)</f>
        <v>#REF!</v>
      </c>
      <c r="M52" s="171"/>
      <c r="N52" s="172" t="str">
        <f t="shared" si="13"/>
        <v>!!</v>
      </c>
      <c r="O52" s="172" t="str">
        <f t="shared" si="14"/>
        <v>!!</v>
      </c>
      <c r="P52" s="172" t="str">
        <f t="shared" si="15"/>
        <v>!!</v>
      </c>
      <c r="Q52" s="172" t="str">
        <f t="shared" si="16"/>
        <v>!!</v>
      </c>
      <c r="R52" s="172" t="str">
        <f t="shared" si="17"/>
        <v>!!</v>
      </c>
      <c r="S52" s="172" t="str">
        <f t="shared" si="18"/>
        <v>!!</v>
      </c>
      <c r="T52" s="171"/>
    </row>
    <row r="53" spans="1:24" ht="12">
      <c r="A53" s="357" t="s">
        <v>162</v>
      </c>
      <c r="B53" s="357" t="str">
        <f>Cover!$G$16</f>
        <v>CZ</v>
      </c>
      <c r="C53" s="357" t="s">
        <v>267</v>
      </c>
      <c r="D53" s="357" t="s">
        <v>268</v>
      </c>
      <c r="E53" s="358" t="s">
        <v>355</v>
      </c>
      <c r="F53" s="359" t="e">
        <f>IF(ISNUMBER(U53),U53,VLOOKUP(CONCATENATE($B53,"_",$C53,"_",F$2,"_","1000 NAC","_",$E53),#REF!,2,)/VLOOKUP(CONCATENATE($B53,"_",$C53,"_",F$2,"_",$D53,"_",$E53),#REF!,2,))</f>
        <v>#REF!</v>
      </c>
      <c r="G53" s="359" t="e">
        <f>IF(ISNUMBER(V53),V53,VLOOKUP(CONCATENATE($B53,"_",$C53,"_",G$2,"_","1000 NAC","_",$E53),#REF!,2,)/VLOOKUP(CONCATENATE($B53,"_",$C53,"_",G$2,"_",$D53,"_",$E53),#REF!,2,))</f>
        <v>#REF!</v>
      </c>
      <c r="H53" s="359" t="e">
        <f>IF(ISNUMBER(W53),W53,VLOOKUP(CONCATENATE($B53,"_",$C53,"_",H$2,"_","1000 NAC","_",$E53),#REF!,2,)/VLOOKUP(CONCATENATE($B53,"_",$C53,"_",H$2,"_",$D53,"_",$E53),#REF!,2,))</f>
        <v>#REF!</v>
      </c>
      <c r="I53" s="359" t="e">
        <f>IF(ISNUMBER(X53),X53,VLOOKUP(CONCATENATE($B53,"_",$C53,"_",I$2,"_","1000 NAC","_",$E53),#REF!,2,)/VLOOKUP(CONCATENATE($B53,"_",$C53,"_",I$2,"_",$D53,"_",$E53),#REF!,2,))</f>
        <v>#REF!</v>
      </c>
      <c r="J53" s="359" t="e">
        <f>VLOOKUP(CONCATENATE($B53,"_",$C53,"_",J$2,"_","1000 NAC","_",$E53),#REF!,2,)/VLOOKUP(CONCATENATE($B53,"_",$C53,"_",J$2,"_",$D53,"_",$E53),#REF!,2,)</f>
        <v>#REF!</v>
      </c>
      <c r="K53" s="360" t="e">
        <f>VLOOKUP(CONCATENATE($B53,"_",$C53,"_",K$2,"_","1000 NAC","_",$E53),#REF!,2,)/VLOOKUP(CONCATENATE($B53,"_",$C53,"_",K$2,"_",$D53,"_",$E53),#REF!,2,)</f>
        <v>#REF!</v>
      </c>
      <c r="L53" s="360" t="e">
        <f>VLOOKUP(CONCATENATE($B53,"_",$C53,"_",L$2,"_","1000 NAC","_",$E53),#REF!,2,)/VLOOKUP(CONCATENATE($B53,"_",$C53,"_",L$2,"_",$D53,"_",$E53),#REF!,2,)</f>
        <v>#REF!</v>
      </c>
      <c r="M53" s="361"/>
      <c r="N53" s="362" t="str">
        <f t="shared" si="13"/>
        <v>!!</v>
      </c>
      <c r="O53" s="362" t="str">
        <f t="shared" si="14"/>
        <v>!!</v>
      </c>
      <c r="P53" s="362" t="str">
        <f t="shared" si="15"/>
        <v>!!</v>
      </c>
      <c r="Q53" s="362" t="str">
        <f t="shared" si="16"/>
        <v>!!</v>
      </c>
      <c r="R53" s="362" t="str">
        <f t="shared" si="17"/>
        <v>!!</v>
      </c>
      <c r="S53" s="362" t="str">
        <f t="shared" si="18"/>
        <v>!!</v>
      </c>
      <c r="T53" s="361"/>
      <c r="U53" s="366"/>
      <c r="V53" s="366"/>
      <c r="W53" s="366"/>
      <c r="X53" s="366"/>
    </row>
    <row r="54" spans="1:24">
      <c r="A54" s="169" t="s">
        <v>164</v>
      </c>
      <c r="B54" s="169" t="str">
        <f>Cover!$G$16</f>
        <v>CZ</v>
      </c>
      <c r="C54" s="169" t="s">
        <v>271</v>
      </c>
      <c r="D54" s="169" t="s">
        <v>268</v>
      </c>
      <c r="E54" s="170" t="s">
        <v>355</v>
      </c>
      <c r="F54" s="177" t="e">
        <f>IF(ISNUMBER(U54),U54,VLOOKUP(CONCATENATE($B54,"_",$C54,"_",F$2,"_",$D54,"_",$E54),#REF!,2,))</f>
        <v>#REF!</v>
      </c>
      <c r="G54" s="177" t="e">
        <f>IF(ISNUMBER(V54),V54,VLOOKUP(CONCATENATE($B54,"_",$C54,"_",G$2,"_",$D54,"_",$E54),#REF!,2,))</f>
        <v>#REF!</v>
      </c>
      <c r="H54" s="177" t="e">
        <f>IF(ISNUMBER(W54),W54,VLOOKUP(CONCATENATE($B54,"_",$C54,"_",H$2,"_",$D54,"_",$E54),#REF!,2,))</f>
        <v>#REF!</v>
      </c>
      <c r="I54" s="177" t="e">
        <f>IF(ISNUMBER(X54),X54,VLOOKUP(CONCATENATE($B54,"_",$C54,"_",I$2,"_",$D54,"_",$E54),#REF!,2,))</f>
        <v>#REF!</v>
      </c>
      <c r="J54" s="177" t="e">
        <f>VLOOKUP(CONCATENATE($B54,"_",$C54,"_",J$2,"_",$D54,"_",$E54),#REF!,2,)</f>
        <v>#REF!</v>
      </c>
      <c r="K54" s="175" t="e">
        <f>VLOOKUP(CONCATENATE($B54,"_",$C54,"_",K$2,"_",$D54,"_",$E54),#REF!,2,)</f>
        <v>#REF!</v>
      </c>
      <c r="L54" s="175" t="e">
        <f>VLOOKUP(CONCATENATE($B54,"_",$C54,"_",L$2,"_",$D54,"_",$E54),#REF!,2,)</f>
        <v>#REF!</v>
      </c>
      <c r="M54" s="171"/>
      <c r="N54" s="172" t="str">
        <f t="shared" si="13"/>
        <v>!!</v>
      </c>
      <c r="O54" s="172" t="str">
        <f t="shared" si="14"/>
        <v>!!</v>
      </c>
      <c r="P54" s="172" t="str">
        <f t="shared" si="15"/>
        <v>!!</v>
      </c>
      <c r="Q54" s="172" t="str">
        <f t="shared" si="16"/>
        <v>!!</v>
      </c>
      <c r="R54" s="172" t="str">
        <f t="shared" si="17"/>
        <v>!!</v>
      </c>
      <c r="S54" s="172" t="str">
        <f t="shared" si="18"/>
        <v>!!</v>
      </c>
      <c r="T54" s="171"/>
    </row>
    <row r="55" spans="1:24">
      <c r="A55" s="178" t="s">
        <v>163</v>
      </c>
      <c r="B55" s="169" t="str">
        <f>Cover!$G$16</f>
        <v>CZ</v>
      </c>
      <c r="C55" s="169" t="s">
        <v>271</v>
      </c>
      <c r="D55" s="169" t="s">
        <v>198</v>
      </c>
      <c r="E55" s="170" t="s">
        <v>355</v>
      </c>
      <c r="F55" s="177" t="e">
        <f>IF(ISNUMBER(U55),U55,VLOOKUP(CONCATENATE($B55,"_",$C55,"_",F$2,"_",$D55,"_",$E55),#REF!,2,))</f>
        <v>#REF!</v>
      </c>
      <c r="G55" s="177" t="e">
        <f>IF(ISNUMBER(V55),V55,VLOOKUP(CONCATENATE($B55,"_",$C55,"_",G$2,"_",$D55,"_",$E55),#REF!,2,))</f>
        <v>#REF!</v>
      </c>
      <c r="H55" s="177" t="e">
        <f>IF(ISNUMBER(W55),W55,VLOOKUP(CONCATENATE($B55,"_",$C55,"_",H$2,"_",$D55,"_",$E55),#REF!,2,))</f>
        <v>#REF!</v>
      </c>
      <c r="I55" s="177" t="e">
        <f>IF(ISNUMBER(X55),X55,VLOOKUP(CONCATENATE($B55,"_",$C55,"_",I$2,"_",$D55,"_",$E55),#REF!,2,))</f>
        <v>#REF!</v>
      </c>
      <c r="J55" s="177" t="e">
        <f>VLOOKUP(CONCATENATE($B55,"_",$C55,"_",J$2,"_",$D55,"_",$E55),#REF!,2,)</f>
        <v>#REF!</v>
      </c>
      <c r="K55" s="175" t="e">
        <f>VLOOKUP(CONCATENATE($B55,"_",$C55,"_",K$2,"_",$D55,"_",$E55),#REF!,2,)</f>
        <v>#REF!</v>
      </c>
      <c r="L55" s="175" t="e">
        <f>VLOOKUP(CONCATENATE($B55,"_",$C55,"_",L$2,"_",$D55,"_",$E55),#REF!,2,)</f>
        <v>#REF!</v>
      </c>
      <c r="M55" s="171"/>
      <c r="N55" s="172" t="str">
        <f t="shared" si="13"/>
        <v>!!</v>
      </c>
      <c r="O55" s="172" t="str">
        <f t="shared" si="14"/>
        <v>!!</v>
      </c>
      <c r="P55" s="172" t="str">
        <f t="shared" si="15"/>
        <v>!!</v>
      </c>
      <c r="Q55" s="172" t="str">
        <f t="shared" si="16"/>
        <v>!!</v>
      </c>
      <c r="R55" s="172" t="str">
        <f t="shared" si="17"/>
        <v>!!</v>
      </c>
      <c r="S55" s="172" t="str">
        <f t="shared" si="18"/>
        <v>!!</v>
      </c>
      <c r="T55" s="171"/>
    </row>
    <row r="56" spans="1:24" ht="12">
      <c r="A56" s="357" t="s">
        <v>162</v>
      </c>
      <c r="B56" s="357" t="str">
        <f>Cover!$G$16</f>
        <v>CZ</v>
      </c>
      <c r="C56" s="357" t="s">
        <v>271</v>
      </c>
      <c r="D56" s="357" t="s">
        <v>268</v>
      </c>
      <c r="E56" s="358" t="s">
        <v>355</v>
      </c>
      <c r="F56" s="359" t="e">
        <f>IF(ISNUMBER(U56),U56,VLOOKUP(CONCATENATE($B56,"_",$C56,"_",F$2,"_","1000 NAC","_",$E56),#REF!,2,)/VLOOKUP(CONCATENATE($B56,"_",$C56,"_",F$2,"_",$D56,"_",$E56),#REF!,2,))</f>
        <v>#REF!</v>
      </c>
      <c r="G56" s="359" t="e">
        <f>IF(ISNUMBER(V56),V56,VLOOKUP(CONCATENATE($B56,"_",$C56,"_",G$2,"_","1000 NAC","_",$E56),#REF!,2,)/VLOOKUP(CONCATENATE($B56,"_",$C56,"_",G$2,"_",$D56,"_",$E56),#REF!,2,))</f>
        <v>#REF!</v>
      </c>
      <c r="H56" s="359" t="e">
        <f>IF(ISNUMBER(W56),W56,VLOOKUP(CONCATENATE($B56,"_",$C56,"_",H$2,"_","1000 NAC","_",$E56),#REF!,2,)/VLOOKUP(CONCATENATE($B56,"_",$C56,"_",H$2,"_",$D56,"_",$E56),#REF!,2,))</f>
        <v>#REF!</v>
      </c>
      <c r="I56" s="359" t="e">
        <f>IF(ISNUMBER(X56),X56,VLOOKUP(CONCATENATE($B56,"_",$C56,"_",I$2,"_","1000 NAC","_",$E56),#REF!,2,)/VLOOKUP(CONCATENATE($B56,"_",$C56,"_",I$2,"_",$D56,"_",$E56),#REF!,2,))</f>
        <v>#REF!</v>
      </c>
      <c r="J56" s="359" t="e">
        <f>VLOOKUP(CONCATENATE($B56,"_",$C56,"_",J$2,"_","1000 NAC","_",$E56),#REF!,2,)/VLOOKUP(CONCATENATE($B56,"_",$C56,"_",J$2,"_",$D56,"_",$E56),#REF!,2,)</f>
        <v>#REF!</v>
      </c>
      <c r="K56" s="360" t="e">
        <f>VLOOKUP(CONCATENATE($B56,"_",$C56,"_",K$2,"_","1000 NAC","_",$E56),#REF!,2,)/VLOOKUP(CONCATENATE($B56,"_",$C56,"_",K$2,"_",$D56,"_",$E56),#REF!,2,)</f>
        <v>#REF!</v>
      </c>
      <c r="L56" s="360" t="e">
        <f>VLOOKUP(CONCATENATE($B56,"_",$C56,"_",L$2,"_","1000 NAC","_",$E56),#REF!,2,)/VLOOKUP(CONCATENATE($B56,"_",$C56,"_",L$2,"_",$D56,"_",$E56),#REF!,2,)</f>
        <v>#REF!</v>
      </c>
      <c r="M56" s="361"/>
      <c r="N56" s="362" t="str">
        <f t="shared" si="13"/>
        <v>!!</v>
      </c>
      <c r="O56" s="362" t="str">
        <f t="shared" si="14"/>
        <v>!!</v>
      </c>
      <c r="P56" s="362" t="str">
        <f t="shared" si="15"/>
        <v>!!</v>
      </c>
      <c r="Q56" s="362" t="str">
        <f t="shared" si="16"/>
        <v>!!</v>
      </c>
      <c r="R56" s="362" t="str">
        <f t="shared" si="17"/>
        <v>!!</v>
      </c>
      <c r="S56" s="362" t="str">
        <f t="shared" si="18"/>
        <v>!!</v>
      </c>
      <c r="T56" s="361"/>
      <c r="U56" s="366"/>
      <c r="V56" s="366"/>
      <c r="W56" s="366"/>
      <c r="X56" s="366"/>
    </row>
    <row r="57" spans="1:24">
      <c r="A57" s="169" t="s">
        <v>164</v>
      </c>
      <c r="B57" s="169" t="str">
        <f>Cover!$G$16</f>
        <v>CZ</v>
      </c>
      <c r="C57" s="169" t="s">
        <v>267</v>
      </c>
      <c r="D57" s="169" t="s">
        <v>268</v>
      </c>
      <c r="E57" s="170" t="s">
        <v>356</v>
      </c>
      <c r="F57" s="177" t="e">
        <f>IF(ISNUMBER(U57),U57,VLOOKUP(CONCATENATE($B57,"_",$C57,"_",F$2,"_",$D57,"_",$E57),#REF!,2,))</f>
        <v>#REF!</v>
      </c>
      <c r="G57" s="177" t="e">
        <f>IF(ISNUMBER(V57),V57,VLOOKUP(CONCATENATE($B57,"_",$C57,"_",G$2,"_",$D57,"_",$E57),#REF!,2,))</f>
        <v>#REF!</v>
      </c>
      <c r="H57" s="177" t="e">
        <f>IF(ISNUMBER(W57),W57,VLOOKUP(CONCATENATE($B57,"_",$C57,"_",H$2,"_",$D57,"_",$E57),#REF!,2,))</f>
        <v>#REF!</v>
      </c>
      <c r="I57" s="177" t="e">
        <f>IF(ISNUMBER(X57),X57,VLOOKUP(CONCATENATE($B57,"_",$C57,"_",I$2,"_",$D57,"_",$E57),#REF!,2,))</f>
        <v>#REF!</v>
      </c>
      <c r="J57" s="177" t="e">
        <f>VLOOKUP(CONCATENATE($B57,"_",$C57,"_",J$2,"_",$D57,"_",$E57),#REF!,2,)</f>
        <v>#REF!</v>
      </c>
      <c r="K57" s="175" t="e">
        <f>VLOOKUP(CONCATENATE($B57,"_",$C57,"_",K$2,"_",$D57,"_",$E57),#REF!,2,)</f>
        <v>#REF!</v>
      </c>
      <c r="L57" s="175" t="e">
        <f>VLOOKUP(CONCATENATE($B57,"_",$C57,"_",L$2,"_",$D57,"_",$E57),#REF!,2,)</f>
        <v>#REF!</v>
      </c>
      <c r="M57" s="171"/>
      <c r="N57" s="172" t="str">
        <f t="shared" si="13"/>
        <v>!!</v>
      </c>
      <c r="O57" s="172" t="str">
        <f t="shared" si="14"/>
        <v>!!</v>
      </c>
      <c r="P57" s="172" t="str">
        <f t="shared" si="15"/>
        <v>!!</v>
      </c>
      <c r="Q57" s="172" t="str">
        <f t="shared" si="16"/>
        <v>!!</v>
      </c>
      <c r="R57" s="172" t="str">
        <f t="shared" si="17"/>
        <v>!!</v>
      </c>
      <c r="S57" s="172" t="str">
        <f t="shared" si="18"/>
        <v>!!</v>
      </c>
      <c r="T57" s="171"/>
    </row>
    <row r="58" spans="1:24">
      <c r="A58" s="178" t="s">
        <v>163</v>
      </c>
      <c r="B58" s="169" t="str">
        <f>Cover!$G$16</f>
        <v>CZ</v>
      </c>
      <c r="C58" s="169" t="s">
        <v>267</v>
      </c>
      <c r="D58" s="169" t="s">
        <v>198</v>
      </c>
      <c r="E58" s="170" t="s">
        <v>356</v>
      </c>
      <c r="F58" s="177" t="e">
        <f>IF(ISNUMBER(U58),U58,VLOOKUP(CONCATENATE($B58,"_",$C58,"_",F$2,"_",$D58,"_",$E58),#REF!,2,))</f>
        <v>#REF!</v>
      </c>
      <c r="G58" s="177" t="e">
        <f>IF(ISNUMBER(V58),V58,VLOOKUP(CONCATENATE($B58,"_",$C58,"_",G$2,"_",$D58,"_",$E58),#REF!,2,))</f>
        <v>#REF!</v>
      </c>
      <c r="H58" s="177" t="e">
        <f>IF(ISNUMBER(W58),W58,VLOOKUP(CONCATENATE($B58,"_",$C58,"_",H$2,"_",$D58,"_",$E58),#REF!,2,))</f>
        <v>#REF!</v>
      </c>
      <c r="I58" s="177" t="e">
        <f>IF(ISNUMBER(X58),X58,VLOOKUP(CONCATENATE($B58,"_",$C58,"_",I$2,"_",$D58,"_",$E58),#REF!,2,))</f>
        <v>#REF!</v>
      </c>
      <c r="J58" s="177" t="e">
        <f>VLOOKUP(CONCATENATE($B58,"_",$C58,"_",J$2,"_",$D58,"_",$E58),#REF!,2,)</f>
        <v>#REF!</v>
      </c>
      <c r="K58" s="175" t="e">
        <f>VLOOKUP(CONCATENATE($B58,"_",$C58,"_",K$2,"_",$D58,"_",$E58),#REF!,2,)</f>
        <v>#REF!</v>
      </c>
      <c r="L58" s="175" t="e">
        <f>VLOOKUP(CONCATENATE($B58,"_",$C58,"_",L$2,"_",$D58,"_",$E58),#REF!,2,)</f>
        <v>#REF!</v>
      </c>
      <c r="M58" s="171"/>
      <c r="N58" s="172" t="str">
        <f t="shared" si="13"/>
        <v>!!</v>
      </c>
      <c r="O58" s="172" t="str">
        <f t="shared" si="14"/>
        <v>!!</v>
      </c>
      <c r="P58" s="172" t="str">
        <f t="shared" si="15"/>
        <v>!!</v>
      </c>
      <c r="Q58" s="172" t="str">
        <f t="shared" si="16"/>
        <v>!!</v>
      </c>
      <c r="R58" s="172" t="str">
        <f t="shared" si="17"/>
        <v>!!</v>
      </c>
      <c r="S58" s="172" t="str">
        <f t="shared" si="18"/>
        <v>!!</v>
      </c>
      <c r="T58" s="171"/>
    </row>
    <row r="59" spans="1:24" ht="12">
      <c r="A59" s="357" t="s">
        <v>162</v>
      </c>
      <c r="B59" s="357" t="str">
        <f>Cover!$G$16</f>
        <v>CZ</v>
      </c>
      <c r="C59" s="357" t="s">
        <v>267</v>
      </c>
      <c r="D59" s="357" t="s">
        <v>268</v>
      </c>
      <c r="E59" s="358" t="s">
        <v>356</v>
      </c>
      <c r="F59" s="359" t="e">
        <f>IF(ISNUMBER(U59),U59,VLOOKUP(CONCATENATE($B59,"_",$C59,"_",F$2,"_","1000 NAC","_",$E59),#REF!,2,)/VLOOKUP(CONCATENATE($B59,"_",$C59,"_",F$2,"_",$D59,"_",$E59),#REF!,2,))</f>
        <v>#REF!</v>
      </c>
      <c r="G59" s="359" t="e">
        <f>IF(ISNUMBER(V59),V59,VLOOKUP(CONCATENATE($B59,"_",$C59,"_",G$2,"_","1000 NAC","_",$E59),#REF!,2,)/VLOOKUP(CONCATENATE($B59,"_",$C59,"_",G$2,"_",$D59,"_",$E59),#REF!,2,))</f>
        <v>#REF!</v>
      </c>
      <c r="H59" s="359" t="e">
        <f>IF(ISNUMBER(W59),W59,VLOOKUP(CONCATENATE($B59,"_",$C59,"_",H$2,"_","1000 NAC","_",$E59),#REF!,2,)/VLOOKUP(CONCATENATE($B59,"_",$C59,"_",H$2,"_",$D59,"_",$E59),#REF!,2,))</f>
        <v>#REF!</v>
      </c>
      <c r="I59" s="359" t="e">
        <f>IF(ISNUMBER(X59),X59,VLOOKUP(CONCATENATE($B59,"_",$C59,"_",I$2,"_","1000 NAC","_",$E59),#REF!,2,)/VLOOKUP(CONCATENATE($B59,"_",$C59,"_",I$2,"_",$D59,"_",$E59),#REF!,2,))</f>
        <v>#REF!</v>
      </c>
      <c r="J59" s="359" t="e">
        <f>VLOOKUP(CONCATENATE($B59,"_",$C59,"_",J$2,"_","1000 NAC","_",$E59),#REF!,2,)/VLOOKUP(CONCATENATE($B59,"_",$C59,"_",J$2,"_",$D59,"_",$E59),#REF!,2,)</f>
        <v>#REF!</v>
      </c>
      <c r="K59" s="360" t="e">
        <f>VLOOKUP(CONCATENATE($B59,"_",$C59,"_",K$2,"_","1000 NAC","_",$E59),#REF!,2,)/VLOOKUP(CONCATENATE($B59,"_",$C59,"_",K$2,"_",$D59,"_",$E59),#REF!,2,)</f>
        <v>#REF!</v>
      </c>
      <c r="L59" s="360" t="e">
        <f>VLOOKUP(CONCATENATE($B59,"_",$C59,"_",L$2,"_","1000 NAC","_",$E59),#REF!,2,)/VLOOKUP(CONCATENATE($B59,"_",$C59,"_",L$2,"_",$D59,"_",$E59),#REF!,2,)</f>
        <v>#REF!</v>
      </c>
      <c r="M59" s="361"/>
      <c r="N59" s="362" t="str">
        <f t="shared" si="13"/>
        <v>!!</v>
      </c>
      <c r="O59" s="362" t="str">
        <f t="shared" si="14"/>
        <v>!!</v>
      </c>
      <c r="P59" s="362" t="str">
        <f t="shared" si="15"/>
        <v>!!</v>
      </c>
      <c r="Q59" s="362" t="str">
        <f t="shared" si="16"/>
        <v>!!</v>
      </c>
      <c r="R59" s="362" t="str">
        <f t="shared" si="17"/>
        <v>!!</v>
      </c>
      <c r="S59" s="362" t="str">
        <f t="shared" si="18"/>
        <v>!!</v>
      </c>
      <c r="T59" s="361"/>
      <c r="U59" s="366"/>
      <c r="V59" s="366"/>
      <c r="W59" s="366"/>
      <c r="X59" s="366"/>
    </row>
    <row r="60" spans="1:24">
      <c r="A60" s="169" t="s">
        <v>164</v>
      </c>
      <c r="B60" s="169" t="str">
        <f>Cover!$G$16</f>
        <v>CZ</v>
      </c>
      <c r="C60" s="169" t="s">
        <v>271</v>
      </c>
      <c r="D60" s="169" t="s">
        <v>268</v>
      </c>
      <c r="E60" s="170" t="s">
        <v>356</v>
      </c>
      <c r="F60" s="177" t="e">
        <f>IF(ISNUMBER(U60),U60,VLOOKUP(CONCATENATE($B60,"_",$C60,"_",F$2,"_",$D60,"_",$E60),#REF!,2,))</f>
        <v>#REF!</v>
      </c>
      <c r="G60" s="177" t="e">
        <f>IF(ISNUMBER(V60),V60,VLOOKUP(CONCATENATE($B60,"_",$C60,"_",G$2,"_",$D60,"_",$E60),#REF!,2,))</f>
        <v>#REF!</v>
      </c>
      <c r="H60" s="177" t="e">
        <f>IF(ISNUMBER(W60),W60,VLOOKUP(CONCATENATE($B60,"_",$C60,"_",H$2,"_",$D60,"_",$E60),#REF!,2,))</f>
        <v>#REF!</v>
      </c>
      <c r="I60" s="177" t="e">
        <f>IF(ISNUMBER(X60),X60,VLOOKUP(CONCATENATE($B60,"_",$C60,"_",I$2,"_",$D60,"_",$E60),#REF!,2,))</f>
        <v>#REF!</v>
      </c>
      <c r="J60" s="177" t="e">
        <f>VLOOKUP(CONCATENATE($B60,"_",$C60,"_",J$2,"_",$D60,"_",$E60),#REF!,2,)</f>
        <v>#REF!</v>
      </c>
      <c r="K60" s="175" t="e">
        <f>VLOOKUP(CONCATENATE($B60,"_",$C60,"_",K$2,"_",$D60,"_",$E60),#REF!,2,)</f>
        <v>#REF!</v>
      </c>
      <c r="L60" s="175" t="e">
        <f>VLOOKUP(CONCATENATE($B60,"_",$C60,"_",L$2,"_",$D60,"_",$E60),#REF!,2,)</f>
        <v>#REF!</v>
      </c>
      <c r="M60" s="171"/>
      <c r="N60" s="172" t="str">
        <f t="shared" si="13"/>
        <v>!!</v>
      </c>
      <c r="O60" s="172" t="str">
        <f t="shared" si="14"/>
        <v>!!</v>
      </c>
      <c r="P60" s="172" t="str">
        <f t="shared" si="15"/>
        <v>!!</v>
      </c>
      <c r="Q60" s="172" t="str">
        <f t="shared" si="16"/>
        <v>!!</v>
      </c>
      <c r="R60" s="172" t="str">
        <f t="shared" si="17"/>
        <v>!!</v>
      </c>
      <c r="S60" s="172" t="str">
        <f t="shared" si="18"/>
        <v>!!</v>
      </c>
      <c r="T60" s="171"/>
    </row>
    <row r="61" spans="1:24">
      <c r="A61" s="178" t="s">
        <v>163</v>
      </c>
      <c r="B61" s="169" t="str">
        <f>Cover!$G$16</f>
        <v>CZ</v>
      </c>
      <c r="C61" s="169" t="s">
        <v>271</v>
      </c>
      <c r="D61" s="169" t="s">
        <v>198</v>
      </c>
      <c r="E61" s="170" t="s">
        <v>356</v>
      </c>
      <c r="F61" s="177" t="e">
        <f>IF(ISNUMBER(U61),U61,VLOOKUP(CONCATENATE($B61,"_",$C61,"_",F$2,"_",$D61,"_",$E61),#REF!,2,))</f>
        <v>#REF!</v>
      </c>
      <c r="G61" s="177" t="e">
        <f>IF(ISNUMBER(V61),V61,VLOOKUP(CONCATENATE($B61,"_",$C61,"_",G$2,"_",$D61,"_",$E61),#REF!,2,))</f>
        <v>#REF!</v>
      </c>
      <c r="H61" s="177" t="e">
        <f>IF(ISNUMBER(W61),W61,VLOOKUP(CONCATENATE($B61,"_",$C61,"_",H$2,"_",$D61,"_",$E61),#REF!,2,))</f>
        <v>#REF!</v>
      </c>
      <c r="I61" s="177" t="e">
        <f>IF(ISNUMBER(X61),X61,VLOOKUP(CONCATENATE($B61,"_",$C61,"_",I$2,"_",$D61,"_",$E61),#REF!,2,))</f>
        <v>#REF!</v>
      </c>
      <c r="J61" s="177" t="e">
        <f>VLOOKUP(CONCATENATE($B61,"_",$C61,"_",J$2,"_",$D61,"_",$E61),#REF!,2,)</f>
        <v>#REF!</v>
      </c>
      <c r="K61" s="175" t="e">
        <f>VLOOKUP(CONCATENATE($B61,"_",$C61,"_",K$2,"_",$D61,"_",$E61),#REF!,2,)</f>
        <v>#REF!</v>
      </c>
      <c r="L61" s="175" t="e">
        <f>VLOOKUP(CONCATENATE($B61,"_",$C61,"_",L$2,"_",$D61,"_",$E61),#REF!,2,)</f>
        <v>#REF!</v>
      </c>
      <c r="M61" s="171"/>
      <c r="N61" s="172" t="str">
        <f t="shared" si="13"/>
        <v>!!</v>
      </c>
      <c r="O61" s="172" t="str">
        <f t="shared" si="14"/>
        <v>!!</v>
      </c>
      <c r="P61" s="172" t="str">
        <f t="shared" si="15"/>
        <v>!!</v>
      </c>
      <c r="Q61" s="172" t="str">
        <f t="shared" si="16"/>
        <v>!!</v>
      </c>
      <c r="R61" s="172" t="str">
        <f t="shared" si="17"/>
        <v>!!</v>
      </c>
      <c r="S61" s="172" t="str">
        <f t="shared" si="18"/>
        <v>!!</v>
      </c>
      <c r="T61" s="171"/>
    </row>
    <row r="62" spans="1:24" ht="12">
      <c r="A62" s="357" t="s">
        <v>162</v>
      </c>
      <c r="B62" s="357" t="str">
        <f>Cover!$G$16</f>
        <v>CZ</v>
      </c>
      <c r="C62" s="357" t="s">
        <v>271</v>
      </c>
      <c r="D62" s="357" t="s">
        <v>268</v>
      </c>
      <c r="E62" s="358" t="s">
        <v>356</v>
      </c>
      <c r="F62" s="359" t="e">
        <f>IF(ISNUMBER(U62),U62,VLOOKUP(CONCATENATE($B62,"_",$C62,"_",F$2,"_","1000 NAC","_",$E62),#REF!,2,)/VLOOKUP(CONCATENATE($B62,"_",$C62,"_",F$2,"_",$D62,"_",$E62),#REF!,2,))</f>
        <v>#REF!</v>
      </c>
      <c r="G62" s="359" t="e">
        <f>IF(ISNUMBER(V62),V62,VLOOKUP(CONCATENATE($B62,"_",$C62,"_",G$2,"_","1000 NAC","_",$E62),#REF!,2,)/VLOOKUP(CONCATENATE($B62,"_",$C62,"_",G$2,"_",$D62,"_",$E62),#REF!,2,))</f>
        <v>#REF!</v>
      </c>
      <c r="H62" s="359" t="e">
        <f>IF(ISNUMBER(W62),W62,VLOOKUP(CONCATENATE($B62,"_",$C62,"_",H$2,"_","1000 NAC","_",$E62),#REF!,2,)/VLOOKUP(CONCATENATE($B62,"_",$C62,"_",H$2,"_",$D62,"_",$E62),#REF!,2,))</f>
        <v>#REF!</v>
      </c>
      <c r="I62" s="359" t="e">
        <f>IF(ISNUMBER(X62),X62,VLOOKUP(CONCATENATE($B62,"_",$C62,"_",I$2,"_","1000 NAC","_",$E62),#REF!,2,)/VLOOKUP(CONCATENATE($B62,"_",$C62,"_",I$2,"_",$D62,"_",$E62),#REF!,2,))</f>
        <v>#REF!</v>
      </c>
      <c r="J62" s="359" t="e">
        <f>VLOOKUP(CONCATENATE($B62,"_",$C62,"_",J$2,"_","1000 NAC","_",$E62),#REF!,2,)/VLOOKUP(CONCATENATE($B62,"_",$C62,"_",J$2,"_",$D62,"_",$E62),#REF!,2,)</f>
        <v>#REF!</v>
      </c>
      <c r="K62" s="360" t="e">
        <f>VLOOKUP(CONCATENATE($B62,"_",$C62,"_",K$2,"_","1000 NAC","_",$E62),#REF!,2,)/VLOOKUP(CONCATENATE($B62,"_",$C62,"_",K$2,"_",$D62,"_",$E62),#REF!,2,)</f>
        <v>#REF!</v>
      </c>
      <c r="L62" s="360" t="e">
        <f>VLOOKUP(CONCATENATE($B62,"_",$C62,"_",L$2,"_","1000 NAC","_",$E62),#REF!,2,)/VLOOKUP(CONCATENATE($B62,"_",$C62,"_",L$2,"_",$D62,"_",$E62),#REF!,2,)</f>
        <v>#REF!</v>
      </c>
      <c r="M62" s="361"/>
      <c r="N62" s="362" t="str">
        <f t="shared" si="13"/>
        <v>!!</v>
      </c>
      <c r="O62" s="362" t="str">
        <f t="shared" si="14"/>
        <v>!!</v>
      </c>
      <c r="P62" s="362" t="str">
        <f t="shared" si="15"/>
        <v>!!</v>
      </c>
      <c r="Q62" s="362" t="str">
        <f t="shared" si="16"/>
        <v>!!</v>
      </c>
      <c r="R62" s="362" t="str">
        <f t="shared" si="17"/>
        <v>!!</v>
      </c>
      <c r="S62" s="362" t="str">
        <f t="shared" si="18"/>
        <v>!!</v>
      </c>
      <c r="T62" s="361"/>
      <c r="U62" s="366"/>
      <c r="V62" s="366"/>
      <c r="W62" s="366"/>
      <c r="X62" s="366"/>
    </row>
    <row r="63" spans="1:24">
      <c r="A63" s="169" t="s">
        <v>164</v>
      </c>
      <c r="B63" s="169" t="str">
        <f>Cover!$G$16</f>
        <v>CZ</v>
      </c>
      <c r="C63" s="169" t="s">
        <v>267</v>
      </c>
      <c r="D63" s="169" t="s">
        <v>337</v>
      </c>
      <c r="E63" s="170">
        <v>4</v>
      </c>
      <c r="F63" s="177" t="e">
        <f>IF(ISNUMBER(U63),U63,VLOOKUP(CONCATENATE($B63,"_",$C63,"_",F$2,"_",$D63,"_",$E63),#REF!,2,))</f>
        <v>#REF!</v>
      </c>
      <c r="G63" s="177" t="e">
        <f>IF(ISNUMBER(V63),V63,VLOOKUP(CONCATENATE($B63,"_",$C63,"_",G$2,"_",$D63,"_",$E63),#REF!,2,))</f>
        <v>#REF!</v>
      </c>
      <c r="H63" s="177" t="e">
        <f>IF(ISNUMBER(W63),W63,VLOOKUP(CONCATENATE($B63,"_",$C63,"_",H$2,"_",$D63,"_",$E63),#REF!,2,))</f>
        <v>#REF!</v>
      </c>
      <c r="I63" s="177" t="e">
        <f>IF(ISNUMBER(X63),X63,VLOOKUP(CONCATENATE($B63,"_",$C63,"_",I$2,"_",$D63,"_",$E63),#REF!,2,))</f>
        <v>#REF!</v>
      </c>
      <c r="J63" s="177" t="e">
        <f>VLOOKUP(CONCATENATE($B63,"_",$C63,"_",J$2,"_",$D63,"_",$E63),#REF!,2,)</f>
        <v>#REF!</v>
      </c>
      <c r="K63" s="175" t="e">
        <f>VLOOKUP(CONCATENATE($B63,"_",$C63,"_",K$2,"_",$D63,"_",$E63),#REF!,2,)</f>
        <v>#REF!</v>
      </c>
      <c r="L63" s="175" t="e">
        <f>VLOOKUP(CONCATENATE($B63,"_",$C63,"_",L$2,"_",$D63,"_",$E63),#REF!,2,)</f>
        <v>#REF!</v>
      </c>
      <c r="M63" s="171"/>
      <c r="N63" s="172" t="str">
        <f t="shared" si="7"/>
        <v>!!</v>
      </c>
      <c r="O63" s="172" t="str">
        <f t="shared" si="8"/>
        <v>!!</v>
      </c>
      <c r="P63" s="172" t="str">
        <f t="shared" si="9"/>
        <v>!!</v>
      </c>
      <c r="Q63" s="172" t="str">
        <f t="shared" si="10"/>
        <v>!!</v>
      </c>
      <c r="R63" s="172" t="str">
        <f t="shared" si="11"/>
        <v>!!</v>
      </c>
      <c r="S63" s="172" t="str">
        <f t="shared" si="12"/>
        <v>!!</v>
      </c>
      <c r="T63" s="171"/>
    </row>
    <row r="64" spans="1:24">
      <c r="A64" s="178" t="s">
        <v>163</v>
      </c>
      <c r="B64" s="169" t="str">
        <f>Cover!$G$16</f>
        <v>CZ</v>
      </c>
      <c r="C64" s="169" t="s">
        <v>267</v>
      </c>
      <c r="D64" s="169" t="s">
        <v>198</v>
      </c>
      <c r="E64" s="170">
        <v>4</v>
      </c>
      <c r="F64" s="177" t="e">
        <f>IF(ISNUMBER(U64),U64,VLOOKUP(CONCATENATE($B64,"_",$C64,"_",F$2,"_",$D64,"_",$E64),#REF!,2,))</f>
        <v>#REF!</v>
      </c>
      <c r="G64" s="177" t="e">
        <f>IF(ISNUMBER(V64),V64,VLOOKUP(CONCATENATE($B64,"_",$C64,"_",G$2,"_",$D64,"_",$E64),#REF!,2,))</f>
        <v>#REF!</v>
      </c>
      <c r="H64" s="177" t="e">
        <f>IF(ISNUMBER(W64),W64,VLOOKUP(CONCATENATE($B64,"_",$C64,"_",H$2,"_",$D64,"_",$E64),#REF!,2,))</f>
        <v>#REF!</v>
      </c>
      <c r="I64" s="177" t="e">
        <f>IF(ISNUMBER(X64),X64,VLOOKUP(CONCATENATE($B64,"_",$C64,"_",I$2,"_",$D64,"_",$E64),#REF!,2,))</f>
        <v>#REF!</v>
      </c>
      <c r="J64" s="177" t="e">
        <f>VLOOKUP(CONCATENATE($B64,"_",$C64,"_",J$2,"_",$D64,"_",$E64),#REF!,2,)</f>
        <v>#REF!</v>
      </c>
      <c r="K64" s="175" t="e">
        <f>VLOOKUP(CONCATENATE($B64,"_",$C64,"_",K$2,"_",$D64,"_",$E64),#REF!,2,)</f>
        <v>#REF!</v>
      </c>
      <c r="L64" s="175" t="e">
        <f>VLOOKUP(CONCATENATE($B64,"_",$C64,"_",L$2,"_",$D64,"_",$E64),#REF!,2,)</f>
        <v>#REF!</v>
      </c>
      <c r="M64" s="171"/>
      <c r="N64" s="172" t="str">
        <f t="shared" si="7"/>
        <v>!!</v>
      </c>
      <c r="O64" s="172" t="str">
        <f t="shared" si="8"/>
        <v>!!</v>
      </c>
      <c r="P64" s="172" t="str">
        <f t="shared" si="9"/>
        <v>!!</v>
      </c>
      <c r="Q64" s="172" t="str">
        <f t="shared" si="10"/>
        <v>!!</v>
      </c>
      <c r="R64" s="172" t="str">
        <f t="shared" si="11"/>
        <v>!!</v>
      </c>
      <c r="S64" s="172" t="str">
        <f t="shared" si="12"/>
        <v>!!</v>
      </c>
      <c r="T64" s="171"/>
    </row>
    <row r="65" spans="1:24" ht="12">
      <c r="A65" s="357" t="s">
        <v>162</v>
      </c>
      <c r="B65" s="357" t="str">
        <f>Cover!$G$16</f>
        <v>CZ</v>
      </c>
      <c r="C65" s="357" t="s">
        <v>267</v>
      </c>
      <c r="D65" s="357" t="s">
        <v>337</v>
      </c>
      <c r="E65" s="358">
        <v>4</v>
      </c>
      <c r="F65" s="359" t="e">
        <f>IF(ISNUMBER(U65),U65,VLOOKUP(CONCATENATE($B65,"_",$C65,"_",F$2,"_","1000 NAC","_",$E65),#REF!,2,)/VLOOKUP(CONCATENATE($B65,"_",$C65,"_",F$2,"_",$D65,"_",$E65),#REF!,2,))</f>
        <v>#REF!</v>
      </c>
      <c r="G65" s="359" t="e">
        <f>IF(ISNUMBER(V65),V65,VLOOKUP(CONCATENATE($B65,"_",$C65,"_",G$2,"_","1000 NAC","_",$E65),#REF!,2,)/VLOOKUP(CONCATENATE($B65,"_",$C65,"_",G$2,"_",$D65,"_",$E65),#REF!,2,))</f>
        <v>#REF!</v>
      </c>
      <c r="H65" s="359" t="e">
        <f>IF(ISNUMBER(W65),W65,VLOOKUP(CONCATENATE($B65,"_",$C65,"_",H$2,"_","1000 NAC","_",$E65),#REF!,2,)/VLOOKUP(CONCATENATE($B65,"_",$C65,"_",H$2,"_",$D65,"_",$E65),#REF!,2,))</f>
        <v>#REF!</v>
      </c>
      <c r="I65" s="359" t="e">
        <f>IF(ISNUMBER(X65),X65,VLOOKUP(CONCATENATE($B65,"_",$C65,"_",I$2,"_","1000 NAC","_",$E65),#REF!,2,)/VLOOKUP(CONCATENATE($B65,"_",$C65,"_",I$2,"_",$D65,"_",$E65),#REF!,2,))</f>
        <v>#REF!</v>
      </c>
      <c r="J65" s="359" t="e">
        <f>VLOOKUP(CONCATENATE($B65,"_",$C65,"_",J$2,"_","1000 NAC","_",$E65),#REF!,2,)/VLOOKUP(CONCATENATE($B65,"_",$C65,"_",J$2,"_",$D65,"_",$E65),#REF!,2,)</f>
        <v>#REF!</v>
      </c>
      <c r="K65" s="360" t="e">
        <f>VLOOKUP(CONCATENATE($B65,"_",$C65,"_",K$2,"_","1000 NAC","_",$E65),#REF!,2,)/VLOOKUP(CONCATENATE($B65,"_",$C65,"_",K$2,"_",$D65,"_",$E65),#REF!,2,)</f>
        <v>#REF!</v>
      </c>
      <c r="L65" s="360" t="e">
        <f>VLOOKUP(CONCATENATE($B65,"_",$C65,"_",L$2,"_","1000 NAC","_",$E65),#REF!,2,)/VLOOKUP(CONCATENATE($B65,"_",$C65,"_",L$2,"_",$D65,"_",$E65),#REF!,2,)</f>
        <v>#REF!</v>
      </c>
      <c r="M65" s="361"/>
      <c r="N65" s="362" t="str">
        <f t="shared" si="7"/>
        <v>!!</v>
      </c>
      <c r="O65" s="362" t="str">
        <f t="shared" si="8"/>
        <v>!!</v>
      </c>
      <c r="P65" s="362" t="str">
        <f t="shared" si="9"/>
        <v>!!</v>
      </c>
      <c r="Q65" s="362" t="str">
        <f t="shared" si="10"/>
        <v>!!</v>
      </c>
      <c r="R65" s="362" t="str">
        <f t="shared" si="11"/>
        <v>!!</v>
      </c>
      <c r="S65" s="362" t="str">
        <f t="shared" si="12"/>
        <v>!!</v>
      </c>
      <c r="T65" s="361"/>
      <c r="U65" s="366" t="str">
        <f>IF(ISNUMBER(U63),IF(ISNUMBER(U64),U64/U63,F64/U63),IF(ISNUMBER(U64),U64/F63,""))</f>
        <v/>
      </c>
      <c r="V65" s="366" t="str">
        <f>IF(ISNUMBER(V63),IF(ISNUMBER(V64),V64/V63,G64/V63),IF(ISNUMBER(V64),V64/G63,""))</f>
        <v/>
      </c>
      <c r="W65" s="366" t="str">
        <f>IF(ISNUMBER(W63),IF(ISNUMBER(W64),W64/W63,H64/W63),IF(ISNUMBER(W64),W64/H63,""))</f>
        <v/>
      </c>
      <c r="X65" s="366" t="str">
        <f>IF(ISNUMBER(X63),IF(ISNUMBER(X64),X64/X63,I64/X63),IF(ISNUMBER(X64),X64/I63,""))</f>
        <v/>
      </c>
    </row>
    <row r="66" spans="1:24">
      <c r="A66" s="169" t="s">
        <v>164</v>
      </c>
      <c r="B66" s="169" t="str">
        <f>Cover!$G$16</f>
        <v>CZ</v>
      </c>
      <c r="C66" s="169" t="s">
        <v>271</v>
      </c>
      <c r="D66" s="169" t="s">
        <v>337</v>
      </c>
      <c r="E66" s="170">
        <v>4</v>
      </c>
      <c r="F66" s="177" t="e">
        <f>IF(ISNUMBER(U66),U66,VLOOKUP(CONCATENATE($B66,"_",$C66,"_",F$2,"_",$D66,"_",$E66),#REF!,2,))</f>
        <v>#REF!</v>
      </c>
      <c r="G66" s="177" t="e">
        <f>IF(ISNUMBER(V66),V66,VLOOKUP(CONCATENATE($B66,"_",$C66,"_",G$2,"_",$D66,"_",$E66),#REF!,2,))</f>
        <v>#REF!</v>
      </c>
      <c r="H66" s="177" t="e">
        <f>IF(ISNUMBER(W66),W66,VLOOKUP(CONCATENATE($B66,"_",$C66,"_",H$2,"_",$D66,"_",$E66),#REF!,2,))</f>
        <v>#REF!</v>
      </c>
      <c r="I66" s="177" t="e">
        <f>IF(ISNUMBER(X66),X66,VLOOKUP(CONCATENATE($B66,"_",$C66,"_",I$2,"_",$D66,"_",$E66),#REF!,2,))</f>
        <v>#REF!</v>
      </c>
      <c r="J66" s="177" t="e">
        <f>VLOOKUP(CONCATENATE($B66,"_",$C66,"_",J$2,"_",$D66,"_",$E66),#REF!,2,)</f>
        <v>#REF!</v>
      </c>
      <c r="K66" s="175" t="e">
        <f>VLOOKUP(CONCATENATE($B66,"_",$C66,"_",K$2,"_",$D66,"_",$E66),#REF!,2,)</f>
        <v>#REF!</v>
      </c>
      <c r="L66" s="175" t="e">
        <f>VLOOKUP(CONCATENATE($B66,"_",$C66,"_",L$2,"_",$D66,"_",$E66),#REF!,2,)</f>
        <v>#REF!</v>
      </c>
      <c r="M66" s="171"/>
      <c r="N66" s="172" t="str">
        <f t="shared" si="7"/>
        <v>!!</v>
      </c>
      <c r="O66" s="172" t="str">
        <f t="shared" si="8"/>
        <v>!!</v>
      </c>
      <c r="P66" s="172" t="str">
        <f t="shared" si="9"/>
        <v>!!</v>
      </c>
      <c r="Q66" s="172" t="str">
        <f t="shared" si="10"/>
        <v>!!</v>
      </c>
      <c r="R66" s="172" t="str">
        <f t="shared" si="11"/>
        <v>!!</v>
      </c>
      <c r="S66" s="172" t="str">
        <f t="shared" si="12"/>
        <v>!!</v>
      </c>
      <c r="T66" s="171"/>
    </row>
    <row r="67" spans="1:24">
      <c r="A67" s="178" t="s">
        <v>163</v>
      </c>
      <c r="B67" s="169" t="str">
        <f>Cover!$G$16</f>
        <v>CZ</v>
      </c>
      <c r="C67" s="169" t="s">
        <v>271</v>
      </c>
      <c r="D67" s="169" t="s">
        <v>198</v>
      </c>
      <c r="E67" s="170">
        <v>4</v>
      </c>
      <c r="F67" s="177" t="e">
        <f>IF(ISNUMBER(U67),U67,VLOOKUP(CONCATENATE($B67,"_",$C67,"_",F$2,"_",$D67,"_",$E67),#REF!,2,))</f>
        <v>#REF!</v>
      </c>
      <c r="G67" s="177" t="e">
        <f>IF(ISNUMBER(V67),V67,VLOOKUP(CONCATENATE($B67,"_",$C67,"_",G$2,"_",$D67,"_",$E67),#REF!,2,))</f>
        <v>#REF!</v>
      </c>
      <c r="H67" s="177" t="e">
        <f>IF(ISNUMBER(W67),W67,VLOOKUP(CONCATENATE($B67,"_",$C67,"_",H$2,"_",$D67,"_",$E67),#REF!,2,))</f>
        <v>#REF!</v>
      </c>
      <c r="I67" s="177" t="e">
        <f>IF(ISNUMBER(X67),X67,VLOOKUP(CONCATENATE($B67,"_",$C67,"_",I$2,"_",$D67,"_",$E67),#REF!,2,))</f>
        <v>#REF!</v>
      </c>
      <c r="J67" s="177" t="e">
        <f>VLOOKUP(CONCATENATE($B67,"_",$C67,"_",J$2,"_",$D67,"_",$E67),#REF!,2,)</f>
        <v>#REF!</v>
      </c>
      <c r="K67" s="175" t="e">
        <f>VLOOKUP(CONCATENATE($B67,"_",$C67,"_",K$2,"_",$D67,"_",$E67),#REF!,2,)</f>
        <v>#REF!</v>
      </c>
      <c r="L67" s="175" t="e">
        <f>VLOOKUP(CONCATENATE($B67,"_",$C67,"_",L$2,"_",$D67,"_",$E67),#REF!,2,)</f>
        <v>#REF!</v>
      </c>
      <c r="M67" s="171"/>
      <c r="N67" s="172" t="str">
        <f t="shared" si="7"/>
        <v>!!</v>
      </c>
      <c r="O67" s="172" t="str">
        <f t="shared" si="8"/>
        <v>!!</v>
      </c>
      <c r="P67" s="172" t="str">
        <f t="shared" si="9"/>
        <v>!!</v>
      </c>
      <c r="Q67" s="172" t="str">
        <f t="shared" si="10"/>
        <v>!!</v>
      </c>
      <c r="R67" s="172" t="str">
        <f t="shared" si="11"/>
        <v>!!</v>
      </c>
      <c r="S67" s="172" t="str">
        <f t="shared" si="12"/>
        <v>!!</v>
      </c>
      <c r="T67" s="171"/>
    </row>
    <row r="68" spans="1:24" ht="12">
      <c r="A68" s="357" t="s">
        <v>162</v>
      </c>
      <c r="B68" s="357" t="str">
        <f>Cover!$G$16</f>
        <v>CZ</v>
      </c>
      <c r="C68" s="357" t="s">
        <v>271</v>
      </c>
      <c r="D68" s="357" t="s">
        <v>337</v>
      </c>
      <c r="E68" s="358">
        <v>4</v>
      </c>
      <c r="F68" s="359" t="e">
        <f>IF(ISNUMBER(U68),U68,VLOOKUP(CONCATENATE($B68,"_",$C68,"_",F$2,"_","1000 NAC","_",$E68),#REF!,2,)/VLOOKUP(CONCATENATE($B68,"_",$C68,"_",F$2,"_",$D68,"_",$E68),#REF!,2,))</f>
        <v>#REF!</v>
      </c>
      <c r="G68" s="359" t="e">
        <f>IF(ISNUMBER(V68),V68,VLOOKUP(CONCATENATE($B68,"_",$C68,"_",G$2,"_","1000 NAC","_",$E68),#REF!,2,)/VLOOKUP(CONCATENATE($B68,"_",$C68,"_",G$2,"_",$D68,"_",$E68),#REF!,2,))</f>
        <v>#REF!</v>
      </c>
      <c r="H68" s="359" t="e">
        <f>IF(ISNUMBER(W68),W68,VLOOKUP(CONCATENATE($B68,"_",$C68,"_",H$2,"_","1000 NAC","_",$E68),#REF!,2,)/VLOOKUP(CONCATENATE($B68,"_",$C68,"_",H$2,"_",$D68,"_",$E68),#REF!,2,))</f>
        <v>#REF!</v>
      </c>
      <c r="I68" s="359" t="e">
        <f>IF(ISNUMBER(X68),X68,VLOOKUP(CONCATENATE($B68,"_",$C68,"_",I$2,"_","1000 NAC","_",$E68),#REF!,2,)/VLOOKUP(CONCATENATE($B68,"_",$C68,"_",I$2,"_",$D68,"_",$E68),#REF!,2,))</f>
        <v>#REF!</v>
      </c>
      <c r="J68" s="359" t="e">
        <f>VLOOKUP(CONCATENATE($B68,"_",$C68,"_",J$2,"_","1000 NAC","_",$E68),#REF!,2,)/VLOOKUP(CONCATENATE($B68,"_",$C68,"_",J$2,"_",$D68,"_",$E68),#REF!,2,)</f>
        <v>#REF!</v>
      </c>
      <c r="K68" s="360" t="e">
        <f>VLOOKUP(CONCATENATE($B68,"_",$C68,"_",K$2,"_","1000 NAC","_",$E68),#REF!,2,)/VLOOKUP(CONCATENATE($B68,"_",$C68,"_",K$2,"_",$D68,"_",$E68),#REF!,2,)</f>
        <v>#REF!</v>
      </c>
      <c r="L68" s="360" t="e">
        <f>VLOOKUP(CONCATENATE($B68,"_",$C68,"_",L$2,"_","1000 NAC","_",$E68),#REF!,2,)/VLOOKUP(CONCATENATE($B68,"_",$C68,"_",L$2,"_",$D68,"_",$E68),#REF!,2,)</f>
        <v>#REF!</v>
      </c>
      <c r="M68" s="361"/>
      <c r="N68" s="362" t="str">
        <f t="shared" si="7"/>
        <v>!!</v>
      </c>
      <c r="O68" s="362" t="str">
        <f t="shared" si="8"/>
        <v>!!</v>
      </c>
      <c r="P68" s="362" t="str">
        <f t="shared" si="9"/>
        <v>!!</v>
      </c>
      <c r="Q68" s="362" t="str">
        <f t="shared" si="10"/>
        <v>!!</v>
      </c>
      <c r="R68" s="362" t="str">
        <f t="shared" si="11"/>
        <v>!!</v>
      </c>
      <c r="S68" s="362" t="str">
        <f t="shared" si="12"/>
        <v>!!</v>
      </c>
      <c r="T68" s="361"/>
      <c r="U68" s="366" t="str">
        <f>IF(ISNUMBER(U66),IF(ISNUMBER(U67),U67/U66,F67/U66),IF(ISNUMBER(U67),U67/F66,""))</f>
        <v/>
      </c>
      <c r="V68" s="366" t="str">
        <f>IF(ISNUMBER(V66),IF(ISNUMBER(V67),V67/V66,G67/V66),IF(ISNUMBER(V67),V67/G66,""))</f>
        <v/>
      </c>
      <c r="W68" s="366" t="str">
        <f>IF(ISNUMBER(W66),IF(ISNUMBER(W67),W67/W66,H67/W66),IF(ISNUMBER(W67),W67/H66,""))</f>
        <v/>
      </c>
      <c r="X68" s="366" t="str">
        <f>IF(ISNUMBER(X66),IF(ISNUMBER(X67),X67/X66,I67/X66),IF(ISNUMBER(X67),X67/I66,""))</f>
        <v/>
      </c>
    </row>
    <row r="69" spans="1:24">
      <c r="A69" s="169" t="s">
        <v>164</v>
      </c>
      <c r="B69" s="169" t="str">
        <f>Cover!$G$16</f>
        <v>CZ</v>
      </c>
      <c r="C69" s="169" t="s">
        <v>267</v>
      </c>
      <c r="D69" s="169" t="s">
        <v>337</v>
      </c>
      <c r="E69" s="170" t="s">
        <v>357</v>
      </c>
      <c r="F69" s="177" t="e">
        <f>IF(ISNUMBER(U69),U69,VLOOKUP(CONCATENATE($B69,"_",$C69,"_",F$2,"_",$D69,"_",$E69),#REF!,2,))</f>
        <v>#REF!</v>
      </c>
      <c r="G69" s="177" t="e">
        <f>IF(ISNUMBER(V69),V69,VLOOKUP(CONCATENATE($B69,"_",$C69,"_",G$2,"_",$D69,"_",$E69),#REF!,2,))</f>
        <v>#REF!</v>
      </c>
      <c r="H69" s="177" t="e">
        <f>IF(ISNUMBER(W69),W69,VLOOKUP(CONCATENATE($B69,"_",$C69,"_",H$2,"_",$D69,"_",$E69),#REF!,2,))</f>
        <v>#REF!</v>
      </c>
      <c r="I69" s="177" t="e">
        <f>IF(ISNUMBER(X69),X69,VLOOKUP(CONCATENATE($B69,"_",$C69,"_",I$2,"_",$D69,"_",$E69),#REF!,2,))</f>
        <v>#REF!</v>
      </c>
      <c r="J69" s="177" t="e">
        <f>VLOOKUP(CONCATENATE($B69,"_",$C69,"_",J$2,"_",$D69,"_",$E69),#REF!,2,)</f>
        <v>#REF!</v>
      </c>
      <c r="K69" s="175" t="e">
        <f>VLOOKUP(CONCATENATE($B69,"_",$C69,"_",K$2,"_",$D69,"_",$E69),#REF!,2,)</f>
        <v>#REF!</v>
      </c>
      <c r="L69" s="175" t="e">
        <f>VLOOKUP(CONCATENATE($B69,"_",$C69,"_",L$2,"_",$D69,"_",$E69),#REF!,2,)</f>
        <v>#REF!</v>
      </c>
      <c r="M69" s="171"/>
      <c r="N69" s="172" t="str">
        <f t="shared" ref="N69:N80" si="19">IF(OR(ISERROR(F69),ISERROR(G69)),"!!",IF(F69=0,"!!",G69/F69))</f>
        <v>!!</v>
      </c>
      <c r="O69" s="172" t="str">
        <f t="shared" ref="O69:O80" si="20">IF(OR(ISERROR(G69),ISERROR(H69)),"!!",IF(G69=0,"!!",H69/G69))</f>
        <v>!!</v>
      </c>
      <c r="P69" s="172" t="str">
        <f t="shared" ref="P69:P80" si="21">IF(OR(ISERROR(H69),ISERROR(I69)),"!!",IF(H69=0,"!!",I69/H69))</f>
        <v>!!</v>
      </c>
      <c r="Q69" s="172" t="str">
        <f t="shared" ref="Q69:Q80" si="22">IF(OR(ISERROR(I69),ISERROR(J69)),"!!",IF(I69=0,"!!",J69/I69))</f>
        <v>!!</v>
      </c>
      <c r="R69" s="172" t="str">
        <f t="shared" ref="R69:R80" si="23">IF(OR(ISERROR(J69),ISERROR(K69)),"!!",IF(J69=0,"!!",K69/J69))</f>
        <v>!!</v>
      </c>
      <c r="S69" s="172" t="str">
        <f t="shared" ref="S69:S80" si="24">IF(OR(ISERROR(K69),ISERROR(L69)),"!!",IF(K69=0,"!!",L69/K69))</f>
        <v>!!</v>
      </c>
      <c r="T69" s="171"/>
    </row>
    <row r="70" spans="1:24">
      <c r="A70" s="178" t="s">
        <v>163</v>
      </c>
      <c r="B70" s="169" t="str">
        <f>Cover!$G$16</f>
        <v>CZ</v>
      </c>
      <c r="C70" s="169" t="s">
        <v>267</v>
      </c>
      <c r="D70" s="169" t="s">
        <v>198</v>
      </c>
      <c r="E70" s="170" t="s">
        <v>357</v>
      </c>
      <c r="F70" s="177" t="e">
        <f>IF(ISNUMBER(U70),U70,VLOOKUP(CONCATENATE($B70,"_",$C70,"_",F$2,"_",$D70,"_",$E70),#REF!,2,))</f>
        <v>#REF!</v>
      </c>
      <c r="G70" s="177" t="e">
        <f>IF(ISNUMBER(V70),V70,VLOOKUP(CONCATENATE($B70,"_",$C70,"_",G$2,"_",$D70,"_",$E70),#REF!,2,))</f>
        <v>#REF!</v>
      </c>
      <c r="H70" s="177" t="e">
        <f>IF(ISNUMBER(W70),W70,VLOOKUP(CONCATENATE($B70,"_",$C70,"_",H$2,"_",$D70,"_",$E70),#REF!,2,))</f>
        <v>#REF!</v>
      </c>
      <c r="I70" s="177" t="e">
        <f>IF(ISNUMBER(X70),X70,VLOOKUP(CONCATENATE($B70,"_",$C70,"_",I$2,"_",$D70,"_",$E70),#REF!,2,))</f>
        <v>#REF!</v>
      </c>
      <c r="J70" s="177" t="e">
        <f>VLOOKUP(CONCATENATE($B70,"_",$C70,"_",J$2,"_",$D70,"_",$E70),#REF!,2,)</f>
        <v>#REF!</v>
      </c>
      <c r="K70" s="175" t="e">
        <f>VLOOKUP(CONCATENATE($B70,"_",$C70,"_",K$2,"_",$D70,"_",$E70),#REF!,2,)</f>
        <v>#REF!</v>
      </c>
      <c r="L70" s="175" t="e">
        <f>VLOOKUP(CONCATENATE($B70,"_",$C70,"_",L$2,"_",$D70,"_",$E70),#REF!,2,)</f>
        <v>#REF!</v>
      </c>
      <c r="M70" s="171"/>
      <c r="N70" s="172" t="str">
        <f t="shared" si="19"/>
        <v>!!</v>
      </c>
      <c r="O70" s="172" t="str">
        <f t="shared" si="20"/>
        <v>!!</v>
      </c>
      <c r="P70" s="172" t="str">
        <f t="shared" si="21"/>
        <v>!!</v>
      </c>
      <c r="Q70" s="172" t="str">
        <f t="shared" si="22"/>
        <v>!!</v>
      </c>
      <c r="R70" s="172" t="str">
        <f t="shared" si="23"/>
        <v>!!</v>
      </c>
      <c r="S70" s="172" t="str">
        <f t="shared" si="24"/>
        <v>!!</v>
      </c>
      <c r="T70" s="171"/>
    </row>
    <row r="71" spans="1:24" ht="12">
      <c r="A71" s="357" t="s">
        <v>162</v>
      </c>
      <c r="B71" s="357" t="str">
        <f>Cover!$G$16</f>
        <v>CZ</v>
      </c>
      <c r="C71" s="357" t="s">
        <v>267</v>
      </c>
      <c r="D71" s="357" t="s">
        <v>337</v>
      </c>
      <c r="E71" s="358" t="s">
        <v>357</v>
      </c>
      <c r="F71" s="359" t="e">
        <f>IF(ISNUMBER(U71),U71,VLOOKUP(CONCATENATE($B71,"_",$C71,"_",F$2,"_","1000 NAC","_",$E71),#REF!,2,)/VLOOKUP(CONCATENATE($B71,"_",$C71,"_",F$2,"_",$D71,"_",$E71),#REF!,2,))</f>
        <v>#REF!</v>
      </c>
      <c r="G71" s="359" t="e">
        <f>IF(ISNUMBER(V71),V71,VLOOKUP(CONCATENATE($B71,"_",$C71,"_",G$2,"_","1000 NAC","_",$E71),#REF!,2,)/VLOOKUP(CONCATENATE($B71,"_",$C71,"_",G$2,"_",$D71,"_",$E71),#REF!,2,))</f>
        <v>#REF!</v>
      </c>
      <c r="H71" s="359" t="e">
        <f>IF(ISNUMBER(W71),W71,VLOOKUP(CONCATENATE($B71,"_",$C71,"_",H$2,"_","1000 NAC","_",$E71),#REF!,2,)/VLOOKUP(CONCATENATE($B71,"_",$C71,"_",H$2,"_",$D71,"_",$E71),#REF!,2,))</f>
        <v>#REF!</v>
      </c>
      <c r="I71" s="359" t="e">
        <f>IF(ISNUMBER(X71),X71,VLOOKUP(CONCATENATE($B71,"_",$C71,"_",I$2,"_","1000 NAC","_",$E71),#REF!,2,)/VLOOKUP(CONCATENATE($B71,"_",$C71,"_",I$2,"_",$D71,"_",$E71),#REF!,2,))</f>
        <v>#REF!</v>
      </c>
      <c r="J71" s="359" t="e">
        <f>VLOOKUP(CONCATENATE($B71,"_",$C71,"_",J$2,"_","1000 NAC","_",$E71),#REF!,2,)/VLOOKUP(CONCATENATE($B71,"_",$C71,"_",J$2,"_",$D71,"_",$E71),#REF!,2,)</f>
        <v>#REF!</v>
      </c>
      <c r="K71" s="360" t="e">
        <f>VLOOKUP(CONCATENATE($B71,"_",$C71,"_",K$2,"_","1000 NAC","_",$E71),#REF!,2,)/VLOOKUP(CONCATENATE($B71,"_",$C71,"_",K$2,"_",$D71,"_",$E71),#REF!,2,)</f>
        <v>#REF!</v>
      </c>
      <c r="L71" s="360" t="e">
        <f>VLOOKUP(CONCATENATE($B71,"_",$C71,"_",L$2,"_","1000 NAC","_",$E71),#REF!,2,)/VLOOKUP(CONCATENATE($B71,"_",$C71,"_",L$2,"_",$D71,"_",$E71),#REF!,2,)</f>
        <v>#REF!</v>
      </c>
      <c r="M71" s="361"/>
      <c r="N71" s="362" t="str">
        <f t="shared" si="19"/>
        <v>!!</v>
      </c>
      <c r="O71" s="362" t="str">
        <f t="shared" si="20"/>
        <v>!!</v>
      </c>
      <c r="P71" s="362" t="str">
        <f t="shared" si="21"/>
        <v>!!</v>
      </c>
      <c r="Q71" s="362" t="str">
        <f t="shared" si="22"/>
        <v>!!</v>
      </c>
      <c r="R71" s="362" t="str">
        <f t="shared" si="23"/>
        <v>!!</v>
      </c>
      <c r="S71" s="362" t="str">
        <f t="shared" si="24"/>
        <v>!!</v>
      </c>
      <c r="T71" s="361"/>
      <c r="U71" s="366"/>
      <c r="V71" s="366"/>
      <c r="W71" s="366"/>
      <c r="X71" s="366"/>
    </row>
    <row r="72" spans="1:24">
      <c r="A72" s="169" t="s">
        <v>164</v>
      </c>
      <c r="B72" s="169" t="str">
        <f>Cover!$G$16</f>
        <v>CZ</v>
      </c>
      <c r="C72" s="169" t="s">
        <v>271</v>
      </c>
      <c r="D72" s="169" t="s">
        <v>337</v>
      </c>
      <c r="E72" s="170" t="s">
        <v>357</v>
      </c>
      <c r="F72" s="177" t="e">
        <f>IF(ISNUMBER(U72),U72,VLOOKUP(CONCATENATE($B72,"_",$C72,"_",F$2,"_",$D72,"_",$E72),#REF!,2,))</f>
        <v>#REF!</v>
      </c>
      <c r="G72" s="177" t="e">
        <f>IF(ISNUMBER(V72),V72,VLOOKUP(CONCATENATE($B72,"_",$C72,"_",G$2,"_",$D72,"_",$E72),#REF!,2,))</f>
        <v>#REF!</v>
      </c>
      <c r="H72" s="177" t="e">
        <f>IF(ISNUMBER(W72),W72,VLOOKUP(CONCATENATE($B72,"_",$C72,"_",H$2,"_",$D72,"_",$E72),#REF!,2,))</f>
        <v>#REF!</v>
      </c>
      <c r="I72" s="177" t="e">
        <f>IF(ISNUMBER(X72),X72,VLOOKUP(CONCATENATE($B72,"_",$C72,"_",I$2,"_",$D72,"_",$E72),#REF!,2,))</f>
        <v>#REF!</v>
      </c>
      <c r="J72" s="177" t="e">
        <f>VLOOKUP(CONCATENATE($B72,"_",$C72,"_",J$2,"_",$D72,"_",$E72),#REF!,2,)</f>
        <v>#REF!</v>
      </c>
      <c r="K72" s="175" t="e">
        <f>VLOOKUP(CONCATENATE($B72,"_",$C72,"_",K$2,"_",$D72,"_",$E72),#REF!,2,)</f>
        <v>#REF!</v>
      </c>
      <c r="L72" s="175" t="e">
        <f>VLOOKUP(CONCATENATE($B72,"_",$C72,"_",L$2,"_",$D72,"_",$E72),#REF!,2,)</f>
        <v>#REF!</v>
      </c>
      <c r="M72" s="171"/>
      <c r="N72" s="172" t="str">
        <f t="shared" si="19"/>
        <v>!!</v>
      </c>
      <c r="O72" s="172" t="str">
        <f t="shared" si="20"/>
        <v>!!</v>
      </c>
      <c r="P72" s="172" t="str">
        <f t="shared" si="21"/>
        <v>!!</v>
      </c>
      <c r="Q72" s="172" t="str">
        <f t="shared" si="22"/>
        <v>!!</v>
      </c>
      <c r="R72" s="172" t="str">
        <f t="shared" si="23"/>
        <v>!!</v>
      </c>
      <c r="S72" s="172" t="str">
        <f t="shared" si="24"/>
        <v>!!</v>
      </c>
      <c r="T72" s="171"/>
    </row>
    <row r="73" spans="1:24">
      <c r="A73" s="178" t="s">
        <v>163</v>
      </c>
      <c r="B73" s="169" t="str">
        <f>Cover!$G$16</f>
        <v>CZ</v>
      </c>
      <c r="C73" s="169" t="s">
        <v>271</v>
      </c>
      <c r="D73" s="169" t="s">
        <v>198</v>
      </c>
      <c r="E73" s="170" t="s">
        <v>357</v>
      </c>
      <c r="F73" s="177" t="e">
        <f>IF(ISNUMBER(U73),U73,VLOOKUP(CONCATENATE($B73,"_",$C73,"_",F$2,"_",$D73,"_",$E73),#REF!,2,))</f>
        <v>#REF!</v>
      </c>
      <c r="G73" s="177" t="e">
        <f>IF(ISNUMBER(V73),V73,VLOOKUP(CONCATENATE($B73,"_",$C73,"_",G$2,"_",$D73,"_",$E73),#REF!,2,))</f>
        <v>#REF!</v>
      </c>
      <c r="H73" s="177" t="e">
        <f>IF(ISNUMBER(W73),W73,VLOOKUP(CONCATENATE($B73,"_",$C73,"_",H$2,"_",$D73,"_",$E73),#REF!,2,))</f>
        <v>#REF!</v>
      </c>
      <c r="I73" s="177" t="e">
        <f>IF(ISNUMBER(X73),X73,VLOOKUP(CONCATENATE($B73,"_",$C73,"_",I$2,"_",$D73,"_",$E73),#REF!,2,))</f>
        <v>#REF!</v>
      </c>
      <c r="J73" s="177" t="e">
        <f>VLOOKUP(CONCATENATE($B73,"_",$C73,"_",J$2,"_",$D73,"_",$E73),#REF!,2,)</f>
        <v>#REF!</v>
      </c>
      <c r="K73" s="175" t="e">
        <f>VLOOKUP(CONCATENATE($B73,"_",$C73,"_",K$2,"_",$D73,"_",$E73),#REF!,2,)</f>
        <v>#REF!</v>
      </c>
      <c r="L73" s="175" t="e">
        <f>VLOOKUP(CONCATENATE($B73,"_",$C73,"_",L$2,"_",$D73,"_",$E73),#REF!,2,)</f>
        <v>#REF!</v>
      </c>
      <c r="M73" s="171"/>
      <c r="N73" s="172" t="str">
        <f t="shared" si="19"/>
        <v>!!</v>
      </c>
      <c r="O73" s="172" t="str">
        <f t="shared" si="20"/>
        <v>!!</v>
      </c>
      <c r="P73" s="172" t="str">
        <f t="shared" si="21"/>
        <v>!!</v>
      </c>
      <c r="Q73" s="172" t="str">
        <f t="shared" si="22"/>
        <v>!!</v>
      </c>
      <c r="R73" s="172" t="str">
        <f t="shared" si="23"/>
        <v>!!</v>
      </c>
      <c r="S73" s="172" t="str">
        <f t="shared" si="24"/>
        <v>!!</v>
      </c>
      <c r="T73" s="171"/>
    </row>
    <row r="74" spans="1:24" ht="12">
      <c r="A74" s="357" t="s">
        <v>162</v>
      </c>
      <c r="B74" s="357" t="str">
        <f>Cover!$G$16</f>
        <v>CZ</v>
      </c>
      <c r="C74" s="357" t="s">
        <v>271</v>
      </c>
      <c r="D74" s="357" t="s">
        <v>337</v>
      </c>
      <c r="E74" s="358" t="s">
        <v>357</v>
      </c>
      <c r="F74" s="359" t="e">
        <f>IF(ISNUMBER(U74),U74,VLOOKUP(CONCATENATE($B74,"_",$C74,"_",F$2,"_","1000 NAC","_",$E74),#REF!,2,)/VLOOKUP(CONCATENATE($B74,"_",$C74,"_",F$2,"_",$D74,"_",$E74),#REF!,2,))</f>
        <v>#REF!</v>
      </c>
      <c r="G74" s="359" t="e">
        <f>IF(ISNUMBER(V74),V74,VLOOKUP(CONCATENATE($B74,"_",$C74,"_",G$2,"_","1000 NAC","_",$E74),#REF!,2,)/VLOOKUP(CONCATENATE($B74,"_",$C74,"_",G$2,"_",$D74,"_",$E74),#REF!,2,))</f>
        <v>#REF!</v>
      </c>
      <c r="H74" s="359" t="e">
        <f>IF(ISNUMBER(W74),W74,VLOOKUP(CONCATENATE($B74,"_",$C74,"_",H$2,"_","1000 NAC","_",$E74),#REF!,2,)/VLOOKUP(CONCATENATE($B74,"_",$C74,"_",H$2,"_",$D74,"_",$E74),#REF!,2,))</f>
        <v>#REF!</v>
      </c>
      <c r="I74" s="359" t="e">
        <f>IF(ISNUMBER(X74),X74,VLOOKUP(CONCATENATE($B74,"_",$C74,"_",I$2,"_","1000 NAC","_",$E74),#REF!,2,)/VLOOKUP(CONCATENATE($B74,"_",$C74,"_",I$2,"_",$D74,"_",$E74),#REF!,2,))</f>
        <v>#REF!</v>
      </c>
      <c r="J74" s="359" t="e">
        <f>VLOOKUP(CONCATENATE($B74,"_",$C74,"_",J$2,"_","1000 NAC","_",$E74),#REF!,2,)/VLOOKUP(CONCATENATE($B74,"_",$C74,"_",J$2,"_",$D74,"_",$E74),#REF!,2,)</f>
        <v>#REF!</v>
      </c>
      <c r="K74" s="360" t="e">
        <f>VLOOKUP(CONCATENATE($B74,"_",$C74,"_",K$2,"_","1000 NAC","_",$E74),#REF!,2,)/VLOOKUP(CONCATENATE($B74,"_",$C74,"_",K$2,"_",$D74,"_",$E74),#REF!,2,)</f>
        <v>#REF!</v>
      </c>
      <c r="L74" s="360" t="e">
        <f>VLOOKUP(CONCATENATE($B74,"_",$C74,"_",L$2,"_","1000 NAC","_",$E74),#REF!,2,)/VLOOKUP(CONCATENATE($B74,"_",$C74,"_",L$2,"_",$D74,"_",$E74),#REF!,2,)</f>
        <v>#REF!</v>
      </c>
      <c r="M74" s="361"/>
      <c r="N74" s="362" t="str">
        <f t="shared" si="19"/>
        <v>!!</v>
      </c>
      <c r="O74" s="362" t="str">
        <f t="shared" si="20"/>
        <v>!!</v>
      </c>
      <c r="P74" s="362" t="str">
        <f t="shared" si="21"/>
        <v>!!</v>
      </c>
      <c r="Q74" s="362" t="str">
        <f t="shared" si="22"/>
        <v>!!</v>
      </c>
      <c r="R74" s="362" t="str">
        <f t="shared" si="23"/>
        <v>!!</v>
      </c>
      <c r="S74" s="362" t="str">
        <f t="shared" si="24"/>
        <v>!!</v>
      </c>
      <c r="T74" s="361"/>
      <c r="U74" s="366"/>
      <c r="V74" s="366"/>
      <c r="W74" s="366"/>
      <c r="X74" s="366"/>
    </row>
    <row r="75" spans="1:24">
      <c r="A75" s="169" t="s">
        <v>164</v>
      </c>
      <c r="B75" s="169" t="str">
        <f>Cover!$G$16</f>
        <v>CZ</v>
      </c>
      <c r="C75" s="169" t="s">
        <v>267</v>
      </c>
      <c r="D75" s="169" t="s">
        <v>337</v>
      </c>
      <c r="E75" s="170" t="s">
        <v>358</v>
      </c>
      <c r="F75" s="177" t="e">
        <f>IF(ISNUMBER(U75),U75,VLOOKUP(CONCATENATE($B75,"_",$C75,"_",F$2,"_",$D75,"_",$E75),#REF!,2,))</f>
        <v>#REF!</v>
      </c>
      <c r="G75" s="177" t="e">
        <f>IF(ISNUMBER(V75),V75,VLOOKUP(CONCATENATE($B75,"_",$C75,"_",G$2,"_",$D75,"_",$E75),#REF!,2,))</f>
        <v>#REF!</v>
      </c>
      <c r="H75" s="177" t="e">
        <f>IF(ISNUMBER(W75),W75,VLOOKUP(CONCATENATE($B75,"_",$C75,"_",H$2,"_",$D75,"_",$E75),#REF!,2,))</f>
        <v>#REF!</v>
      </c>
      <c r="I75" s="177" t="e">
        <f>IF(ISNUMBER(X75),X75,VLOOKUP(CONCATENATE($B75,"_",$C75,"_",I$2,"_",$D75,"_",$E75),#REF!,2,))</f>
        <v>#REF!</v>
      </c>
      <c r="J75" s="177" t="e">
        <f>VLOOKUP(CONCATENATE($B75,"_",$C75,"_",J$2,"_",$D75,"_",$E75),#REF!,2,)</f>
        <v>#REF!</v>
      </c>
      <c r="K75" s="175" t="e">
        <f>VLOOKUP(CONCATENATE($B75,"_",$C75,"_",K$2,"_",$D75,"_",$E75),#REF!,2,)</f>
        <v>#REF!</v>
      </c>
      <c r="L75" s="175" t="e">
        <f>VLOOKUP(CONCATENATE($B75,"_",$C75,"_",L$2,"_",$D75,"_",$E75),#REF!,2,)</f>
        <v>#REF!</v>
      </c>
      <c r="M75" s="171"/>
      <c r="N75" s="172" t="str">
        <f t="shared" si="19"/>
        <v>!!</v>
      </c>
      <c r="O75" s="172" t="str">
        <f t="shared" si="20"/>
        <v>!!</v>
      </c>
      <c r="P75" s="172" t="str">
        <f t="shared" si="21"/>
        <v>!!</v>
      </c>
      <c r="Q75" s="172" t="str">
        <f t="shared" si="22"/>
        <v>!!</v>
      </c>
      <c r="R75" s="172" t="str">
        <f t="shared" si="23"/>
        <v>!!</v>
      </c>
      <c r="S75" s="172" t="str">
        <f t="shared" si="24"/>
        <v>!!</v>
      </c>
      <c r="T75" s="171"/>
    </row>
    <row r="76" spans="1:24">
      <c r="A76" s="178" t="s">
        <v>163</v>
      </c>
      <c r="B76" s="169" t="str">
        <f>Cover!$G$16</f>
        <v>CZ</v>
      </c>
      <c r="C76" s="169" t="s">
        <v>267</v>
      </c>
      <c r="D76" s="169" t="s">
        <v>198</v>
      </c>
      <c r="E76" s="170" t="s">
        <v>358</v>
      </c>
      <c r="F76" s="177" t="e">
        <f>IF(ISNUMBER(U76),U76,VLOOKUP(CONCATENATE($B76,"_",$C76,"_",F$2,"_",$D76,"_",$E76),#REF!,2,))</f>
        <v>#REF!</v>
      </c>
      <c r="G76" s="177" t="e">
        <f>IF(ISNUMBER(V76),V76,VLOOKUP(CONCATENATE($B76,"_",$C76,"_",G$2,"_",$D76,"_",$E76),#REF!,2,))</f>
        <v>#REF!</v>
      </c>
      <c r="H76" s="177" t="e">
        <f>IF(ISNUMBER(W76),W76,VLOOKUP(CONCATENATE($B76,"_",$C76,"_",H$2,"_",$D76,"_",$E76),#REF!,2,))</f>
        <v>#REF!</v>
      </c>
      <c r="I76" s="177" t="e">
        <f>IF(ISNUMBER(X76),X76,VLOOKUP(CONCATENATE($B76,"_",$C76,"_",I$2,"_",$D76,"_",$E76),#REF!,2,))</f>
        <v>#REF!</v>
      </c>
      <c r="J76" s="177" t="e">
        <f>VLOOKUP(CONCATENATE($B76,"_",$C76,"_",J$2,"_",$D76,"_",$E76),#REF!,2,)</f>
        <v>#REF!</v>
      </c>
      <c r="K76" s="175" t="e">
        <f>VLOOKUP(CONCATENATE($B76,"_",$C76,"_",K$2,"_",$D76,"_",$E76),#REF!,2,)</f>
        <v>#REF!</v>
      </c>
      <c r="L76" s="175" t="e">
        <f>VLOOKUP(CONCATENATE($B76,"_",$C76,"_",L$2,"_",$D76,"_",$E76),#REF!,2,)</f>
        <v>#REF!</v>
      </c>
      <c r="M76" s="171"/>
      <c r="N76" s="172" t="str">
        <f t="shared" si="19"/>
        <v>!!</v>
      </c>
      <c r="O76" s="172" t="str">
        <f t="shared" si="20"/>
        <v>!!</v>
      </c>
      <c r="P76" s="172" t="str">
        <f t="shared" si="21"/>
        <v>!!</v>
      </c>
      <c r="Q76" s="172" t="str">
        <f t="shared" si="22"/>
        <v>!!</v>
      </c>
      <c r="R76" s="172" t="str">
        <f t="shared" si="23"/>
        <v>!!</v>
      </c>
      <c r="S76" s="172" t="str">
        <f t="shared" si="24"/>
        <v>!!</v>
      </c>
      <c r="T76" s="171"/>
    </row>
    <row r="77" spans="1:24" ht="12">
      <c r="A77" s="357" t="s">
        <v>162</v>
      </c>
      <c r="B77" s="357" t="str">
        <f>Cover!$G$16</f>
        <v>CZ</v>
      </c>
      <c r="C77" s="357" t="s">
        <v>267</v>
      </c>
      <c r="D77" s="357" t="s">
        <v>337</v>
      </c>
      <c r="E77" s="358" t="s">
        <v>358</v>
      </c>
      <c r="F77" s="359" t="e">
        <f>IF(ISNUMBER(U77),U77,VLOOKUP(CONCATENATE($B77,"_",$C77,"_",F$2,"_","1000 NAC","_",$E77),#REF!,2,)/VLOOKUP(CONCATENATE($B77,"_",$C77,"_",F$2,"_",$D77,"_",$E77),#REF!,2,))</f>
        <v>#REF!</v>
      </c>
      <c r="G77" s="359" t="e">
        <f>IF(ISNUMBER(V77),V77,VLOOKUP(CONCATENATE($B77,"_",$C77,"_",G$2,"_","1000 NAC","_",$E77),#REF!,2,)/VLOOKUP(CONCATENATE($B77,"_",$C77,"_",G$2,"_",$D77,"_",$E77),#REF!,2,))</f>
        <v>#REF!</v>
      </c>
      <c r="H77" s="359" t="e">
        <f>IF(ISNUMBER(W77),W77,VLOOKUP(CONCATENATE($B77,"_",$C77,"_",H$2,"_","1000 NAC","_",$E77),#REF!,2,)/VLOOKUP(CONCATENATE($B77,"_",$C77,"_",H$2,"_",$D77,"_",$E77),#REF!,2,))</f>
        <v>#REF!</v>
      </c>
      <c r="I77" s="359" t="e">
        <f>IF(ISNUMBER(X77),X77,VLOOKUP(CONCATENATE($B77,"_",$C77,"_",I$2,"_","1000 NAC","_",$E77),#REF!,2,)/VLOOKUP(CONCATENATE($B77,"_",$C77,"_",I$2,"_",$D77,"_",$E77),#REF!,2,))</f>
        <v>#REF!</v>
      </c>
      <c r="J77" s="359" t="e">
        <f>VLOOKUP(CONCATENATE($B77,"_",$C77,"_",J$2,"_","1000 NAC","_",$E77),#REF!,2,)/VLOOKUP(CONCATENATE($B77,"_",$C77,"_",J$2,"_",$D77,"_",$E77),#REF!,2,)</f>
        <v>#REF!</v>
      </c>
      <c r="K77" s="360" t="e">
        <f>VLOOKUP(CONCATENATE($B77,"_",$C77,"_",K$2,"_","1000 NAC","_",$E77),#REF!,2,)/VLOOKUP(CONCATENATE($B77,"_",$C77,"_",K$2,"_",$D77,"_",$E77),#REF!,2,)</f>
        <v>#REF!</v>
      </c>
      <c r="L77" s="360" t="e">
        <f>VLOOKUP(CONCATENATE($B77,"_",$C77,"_",L$2,"_","1000 NAC","_",$E77),#REF!,2,)/VLOOKUP(CONCATENATE($B77,"_",$C77,"_",L$2,"_",$D77,"_",$E77),#REF!,2,)</f>
        <v>#REF!</v>
      </c>
      <c r="M77" s="361"/>
      <c r="N77" s="362" t="str">
        <f t="shared" si="19"/>
        <v>!!</v>
      </c>
      <c r="O77" s="362" t="str">
        <f t="shared" si="20"/>
        <v>!!</v>
      </c>
      <c r="P77" s="362" t="str">
        <f t="shared" si="21"/>
        <v>!!</v>
      </c>
      <c r="Q77" s="362" t="str">
        <f t="shared" si="22"/>
        <v>!!</v>
      </c>
      <c r="R77" s="362" t="str">
        <f t="shared" si="23"/>
        <v>!!</v>
      </c>
      <c r="S77" s="362" t="str">
        <f t="shared" si="24"/>
        <v>!!</v>
      </c>
      <c r="T77" s="361"/>
      <c r="U77" s="366"/>
      <c r="V77" s="366"/>
      <c r="W77" s="366"/>
      <c r="X77" s="366"/>
    </row>
    <row r="78" spans="1:24">
      <c r="A78" s="169" t="s">
        <v>164</v>
      </c>
      <c r="B78" s="169" t="str">
        <f>Cover!$G$16</f>
        <v>CZ</v>
      </c>
      <c r="C78" s="169" t="s">
        <v>271</v>
      </c>
      <c r="D78" s="169" t="s">
        <v>337</v>
      </c>
      <c r="E78" s="170" t="s">
        <v>358</v>
      </c>
      <c r="F78" s="177" t="e">
        <f>IF(ISNUMBER(U78),U78,VLOOKUP(CONCATENATE($B78,"_",$C78,"_",F$2,"_",$D78,"_",$E78),#REF!,2,))</f>
        <v>#REF!</v>
      </c>
      <c r="G78" s="177" t="e">
        <f>IF(ISNUMBER(V78),V78,VLOOKUP(CONCATENATE($B78,"_",$C78,"_",G$2,"_",$D78,"_",$E78),#REF!,2,))</f>
        <v>#REF!</v>
      </c>
      <c r="H78" s="177" t="e">
        <f>IF(ISNUMBER(W78),W78,VLOOKUP(CONCATENATE($B78,"_",$C78,"_",H$2,"_",$D78,"_",$E78),#REF!,2,))</f>
        <v>#REF!</v>
      </c>
      <c r="I78" s="177" t="e">
        <f>IF(ISNUMBER(X78),X78,VLOOKUP(CONCATENATE($B78,"_",$C78,"_",I$2,"_",$D78,"_",$E78),#REF!,2,))</f>
        <v>#REF!</v>
      </c>
      <c r="J78" s="177" t="e">
        <f>VLOOKUP(CONCATENATE($B78,"_",$C78,"_",J$2,"_",$D78,"_",$E78),#REF!,2,)</f>
        <v>#REF!</v>
      </c>
      <c r="K78" s="175" t="e">
        <f>VLOOKUP(CONCATENATE($B78,"_",$C78,"_",K$2,"_",$D78,"_",$E78),#REF!,2,)</f>
        <v>#REF!</v>
      </c>
      <c r="L78" s="175" t="e">
        <f>VLOOKUP(CONCATENATE($B78,"_",$C78,"_",L$2,"_",$D78,"_",$E78),#REF!,2,)</f>
        <v>#REF!</v>
      </c>
      <c r="M78" s="171"/>
      <c r="N78" s="172" t="str">
        <f t="shared" si="19"/>
        <v>!!</v>
      </c>
      <c r="O78" s="172" t="str">
        <f t="shared" si="20"/>
        <v>!!</v>
      </c>
      <c r="P78" s="172" t="str">
        <f t="shared" si="21"/>
        <v>!!</v>
      </c>
      <c r="Q78" s="172" t="str">
        <f t="shared" si="22"/>
        <v>!!</v>
      </c>
      <c r="R78" s="172" t="str">
        <f t="shared" si="23"/>
        <v>!!</v>
      </c>
      <c r="S78" s="172" t="str">
        <f t="shared" si="24"/>
        <v>!!</v>
      </c>
      <c r="T78" s="171"/>
    </row>
    <row r="79" spans="1:24">
      <c r="A79" s="178" t="s">
        <v>163</v>
      </c>
      <c r="B79" s="169" t="str">
        <f>Cover!$G$16</f>
        <v>CZ</v>
      </c>
      <c r="C79" s="169" t="s">
        <v>271</v>
      </c>
      <c r="D79" s="169" t="s">
        <v>198</v>
      </c>
      <c r="E79" s="170" t="s">
        <v>358</v>
      </c>
      <c r="F79" s="177" t="e">
        <f>IF(ISNUMBER(U79),U79,VLOOKUP(CONCATENATE($B79,"_",$C79,"_",F$2,"_",$D79,"_",$E79),#REF!,2,))</f>
        <v>#REF!</v>
      </c>
      <c r="G79" s="177" t="e">
        <f>IF(ISNUMBER(V79),V79,VLOOKUP(CONCATENATE($B79,"_",$C79,"_",G$2,"_",$D79,"_",$E79),#REF!,2,))</f>
        <v>#REF!</v>
      </c>
      <c r="H79" s="177" t="e">
        <f>IF(ISNUMBER(W79),W79,VLOOKUP(CONCATENATE($B79,"_",$C79,"_",H$2,"_",$D79,"_",$E79),#REF!,2,))</f>
        <v>#REF!</v>
      </c>
      <c r="I79" s="177" t="e">
        <f>IF(ISNUMBER(X79),X79,VLOOKUP(CONCATENATE($B79,"_",$C79,"_",I$2,"_",$D79,"_",$E79),#REF!,2,))</f>
        <v>#REF!</v>
      </c>
      <c r="J79" s="177" t="e">
        <f>VLOOKUP(CONCATENATE($B79,"_",$C79,"_",J$2,"_",$D79,"_",$E79),#REF!,2,)</f>
        <v>#REF!</v>
      </c>
      <c r="K79" s="175" t="e">
        <f>VLOOKUP(CONCATENATE($B79,"_",$C79,"_",K$2,"_",$D79,"_",$E79),#REF!,2,)</f>
        <v>#REF!</v>
      </c>
      <c r="L79" s="175" t="e">
        <f>VLOOKUP(CONCATENATE($B79,"_",$C79,"_",L$2,"_",$D79,"_",$E79),#REF!,2,)</f>
        <v>#REF!</v>
      </c>
      <c r="M79" s="171"/>
      <c r="N79" s="172" t="str">
        <f t="shared" si="19"/>
        <v>!!</v>
      </c>
      <c r="O79" s="172" t="str">
        <f t="shared" si="20"/>
        <v>!!</v>
      </c>
      <c r="P79" s="172" t="str">
        <f t="shared" si="21"/>
        <v>!!</v>
      </c>
      <c r="Q79" s="172" t="str">
        <f t="shared" si="22"/>
        <v>!!</v>
      </c>
      <c r="R79" s="172" t="str">
        <f t="shared" si="23"/>
        <v>!!</v>
      </c>
      <c r="S79" s="172" t="str">
        <f t="shared" si="24"/>
        <v>!!</v>
      </c>
      <c r="T79" s="171"/>
    </row>
    <row r="80" spans="1:24" ht="12">
      <c r="A80" s="357" t="s">
        <v>162</v>
      </c>
      <c r="B80" s="357" t="str">
        <f>Cover!$G$16</f>
        <v>CZ</v>
      </c>
      <c r="C80" s="357" t="s">
        <v>271</v>
      </c>
      <c r="D80" s="357" t="s">
        <v>337</v>
      </c>
      <c r="E80" s="358" t="s">
        <v>358</v>
      </c>
      <c r="F80" s="359" t="e">
        <f>IF(ISNUMBER(U80),U80,VLOOKUP(CONCATENATE($B80,"_",$C80,"_",F$2,"_","1000 NAC","_",$E80),#REF!,2,)/VLOOKUP(CONCATENATE($B80,"_",$C80,"_",F$2,"_",$D80,"_",$E80),#REF!,2,))</f>
        <v>#REF!</v>
      </c>
      <c r="G80" s="359" t="e">
        <f>IF(ISNUMBER(V80),V80,VLOOKUP(CONCATENATE($B80,"_",$C80,"_",G$2,"_","1000 NAC","_",$E80),#REF!,2,)/VLOOKUP(CONCATENATE($B80,"_",$C80,"_",G$2,"_",$D80,"_",$E80),#REF!,2,))</f>
        <v>#REF!</v>
      </c>
      <c r="H80" s="359" t="e">
        <f>IF(ISNUMBER(W80),W80,VLOOKUP(CONCATENATE($B80,"_",$C80,"_",H$2,"_","1000 NAC","_",$E80),#REF!,2,)/VLOOKUP(CONCATENATE($B80,"_",$C80,"_",H$2,"_",$D80,"_",$E80),#REF!,2,))</f>
        <v>#REF!</v>
      </c>
      <c r="I80" s="359" t="e">
        <f>IF(ISNUMBER(X80),X80,VLOOKUP(CONCATENATE($B80,"_",$C80,"_",I$2,"_","1000 NAC","_",$E80),#REF!,2,)/VLOOKUP(CONCATENATE($B80,"_",$C80,"_",I$2,"_",$D80,"_",$E80),#REF!,2,))</f>
        <v>#REF!</v>
      </c>
      <c r="J80" s="359" t="e">
        <f>VLOOKUP(CONCATENATE($B80,"_",$C80,"_",J$2,"_","1000 NAC","_",$E80),#REF!,2,)/VLOOKUP(CONCATENATE($B80,"_",$C80,"_",J$2,"_",$D80,"_",$E80),#REF!,2,)</f>
        <v>#REF!</v>
      </c>
      <c r="K80" s="360" t="e">
        <f>VLOOKUP(CONCATENATE($B80,"_",$C80,"_",K$2,"_","1000 NAC","_",$E80),#REF!,2,)/VLOOKUP(CONCATENATE($B80,"_",$C80,"_",K$2,"_",$D80,"_",$E80),#REF!,2,)</f>
        <v>#REF!</v>
      </c>
      <c r="L80" s="360" t="e">
        <f>VLOOKUP(CONCATENATE($B80,"_",$C80,"_",L$2,"_","1000 NAC","_",$E80),#REF!,2,)/VLOOKUP(CONCATENATE($B80,"_",$C80,"_",L$2,"_",$D80,"_",$E80),#REF!,2,)</f>
        <v>#REF!</v>
      </c>
      <c r="M80" s="361"/>
      <c r="N80" s="362" t="str">
        <f t="shared" si="19"/>
        <v>!!</v>
      </c>
      <c r="O80" s="362" t="str">
        <f t="shared" si="20"/>
        <v>!!</v>
      </c>
      <c r="P80" s="362" t="str">
        <f t="shared" si="21"/>
        <v>!!</v>
      </c>
      <c r="Q80" s="362" t="str">
        <f t="shared" si="22"/>
        <v>!!</v>
      </c>
      <c r="R80" s="362" t="str">
        <f t="shared" si="23"/>
        <v>!!</v>
      </c>
      <c r="S80" s="362" t="str">
        <f t="shared" si="24"/>
        <v>!!</v>
      </c>
      <c r="T80" s="361"/>
      <c r="U80" s="366"/>
      <c r="V80" s="366"/>
      <c r="W80" s="366"/>
      <c r="X80" s="366"/>
    </row>
    <row r="81" spans="1:24">
      <c r="A81" s="169" t="s">
        <v>164</v>
      </c>
      <c r="B81" s="169" t="str">
        <f>Cover!$G$16</f>
        <v>CZ</v>
      </c>
      <c r="C81" s="169" t="s">
        <v>267</v>
      </c>
      <c r="D81" s="169" t="s">
        <v>268</v>
      </c>
      <c r="E81" s="170">
        <v>5</v>
      </c>
      <c r="F81" s="177" t="e">
        <f>IF(ISNUMBER(U81),U81,VLOOKUP(CONCATENATE($B81,"_",$C81,"_",F$2,"_",$D81,"_",$E81),#REF!,2,))</f>
        <v>#REF!</v>
      </c>
      <c r="G81" s="177" t="e">
        <f>IF(ISNUMBER(V81),V81,VLOOKUP(CONCATENATE($B81,"_",$C81,"_",G$2,"_",$D81,"_",$E81),#REF!,2,))</f>
        <v>#REF!</v>
      </c>
      <c r="H81" s="177" t="e">
        <f>IF(ISNUMBER(W81),W81,VLOOKUP(CONCATENATE($B81,"_",$C81,"_",H$2,"_",$D81,"_",$E81),#REF!,2,))</f>
        <v>#REF!</v>
      </c>
      <c r="I81" s="177" t="e">
        <f>IF(ISNUMBER(X81),X81,VLOOKUP(CONCATENATE($B81,"_",$C81,"_",I$2,"_",$D81,"_",$E81),#REF!,2,))</f>
        <v>#REF!</v>
      </c>
      <c r="J81" s="177" t="e">
        <f>VLOOKUP(CONCATENATE($B81,"_",$C81,"_",J$2,"_",$D81,"_",$E81),#REF!,2,)</f>
        <v>#REF!</v>
      </c>
      <c r="K81" s="175" t="e">
        <f>VLOOKUP(CONCATENATE($B81,"_",$C81,"_",K$2,"_",$D81,"_",$E81),#REF!,2,)</f>
        <v>#REF!</v>
      </c>
      <c r="L81" s="175" t="e">
        <f>VLOOKUP(CONCATENATE($B81,"_",$C81,"_",L$2,"_",$D81,"_",$E81),#REF!,2,)</f>
        <v>#REF!</v>
      </c>
      <c r="M81" s="171"/>
      <c r="N81" s="172" t="str">
        <f t="shared" si="7"/>
        <v>!!</v>
      </c>
      <c r="O81" s="172" t="str">
        <f t="shared" si="8"/>
        <v>!!</v>
      </c>
      <c r="P81" s="172" t="str">
        <f t="shared" si="9"/>
        <v>!!</v>
      </c>
      <c r="Q81" s="172" t="str">
        <f t="shared" si="10"/>
        <v>!!</v>
      </c>
      <c r="R81" s="172" t="str">
        <f t="shared" si="11"/>
        <v>!!</v>
      </c>
      <c r="S81" s="172" t="str">
        <f t="shared" si="12"/>
        <v>!!</v>
      </c>
      <c r="T81" s="171"/>
    </row>
    <row r="82" spans="1:24">
      <c r="A82" s="178" t="s">
        <v>163</v>
      </c>
      <c r="B82" s="169" t="str">
        <f>Cover!$G$16</f>
        <v>CZ</v>
      </c>
      <c r="C82" s="169" t="s">
        <v>267</v>
      </c>
      <c r="D82" s="169" t="s">
        <v>198</v>
      </c>
      <c r="E82" s="170">
        <v>5</v>
      </c>
      <c r="F82" s="177" t="e">
        <f>IF(ISNUMBER(U82),U82,VLOOKUP(CONCATENATE($B82,"_",$C82,"_",F$2,"_",$D82,"_",$E82),#REF!,2,))</f>
        <v>#REF!</v>
      </c>
      <c r="G82" s="177" t="e">
        <f>IF(ISNUMBER(V82),V82,VLOOKUP(CONCATENATE($B82,"_",$C82,"_",G$2,"_",$D82,"_",$E82),#REF!,2,))</f>
        <v>#REF!</v>
      </c>
      <c r="H82" s="177" t="e">
        <f>IF(ISNUMBER(W82),W82,VLOOKUP(CONCATENATE($B82,"_",$C82,"_",H$2,"_",$D82,"_",$E82),#REF!,2,))</f>
        <v>#REF!</v>
      </c>
      <c r="I82" s="177" t="e">
        <f>IF(ISNUMBER(X82),X82,VLOOKUP(CONCATENATE($B82,"_",$C82,"_",I$2,"_",$D82,"_",$E82),#REF!,2,))</f>
        <v>#REF!</v>
      </c>
      <c r="J82" s="177" t="e">
        <f>VLOOKUP(CONCATENATE($B82,"_",$C82,"_",J$2,"_",$D82,"_",$E82),#REF!,2,)</f>
        <v>#REF!</v>
      </c>
      <c r="K82" s="175" t="e">
        <f>VLOOKUP(CONCATENATE($B82,"_",$C82,"_",K$2,"_",$D82,"_",$E82),#REF!,2,)</f>
        <v>#REF!</v>
      </c>
      <c r="L82" s="175" t="e">
        <f>VLOOKUP(CONCATENATE($B82,"_",$C82,"_",L$2,"_",$D82,"_",$E82),#REF!,2,)</f>
        <v>#REF!</v>
      </c>
      <c r="M82" s="171"/>
      <c r="N82" s="172" t="str">
        <f t="shared" si="7"/>
        <v>!!</v>
      </c>
      <c r="O82" s="172" t="str">
        <f t="shared" si="8"/>
        <v>!!</v>
      </c>
      <c r="P82" s="172" t="str">
        <f t="shared" si="9"/>
        <v>!!</v>
      </c>
      <c r="Q82" s="172" t="str">
        <f t="shared" si="10"/>
        <v>!!</v>
      </c>
      <c r="R82" s="172" t="str">
        <f t="shared" si="11"/>
        <v>!!</v>
      </c>
      <c r="S82" s="172" t="str">
        <f t="shared" si="12"/>
        <v>!!</v>
      </c>
      <c r="T82" s="171"/>
    </row>
    <row r="83" spans="1:24" ht="12">
      <c r="A83" s="357" t="s">
        <v>162</v>
      </c>
      <c r="B83" s="357" t="str">
        <f>Cover!$G$16</f>
        <v>CZ</v>
      </c>
      <c r="C83" s="357" t="s">
        <v>267</v>
      </c>
      <c r="D83" s="357" t="s">
        <v>268</v>
      </c>
      <c r="E83" s="358">
        <v>5</v>
      </c>
      <c r="F83" s="359" t="e">
        <f>IF(ISNUMBER(U83),U83,VLOOKUP(CONCATENATE($B83,"_",$C83,"_",F$2,"_","1000 NAC","_",$E83),#REF!,2,)/VLOOKUP(CONCATENATE($B83,"_",$C83,"_",F$2,"_",$D83,"_",$E83),#REF!,2,))</f>
        <v>#REF!</v>
      </c>
      <c r="G83" s="359" t="e">
        <f>IF(ISNUMBER(V83),V83,VLOOKUP(CONCATENATE($B83,"_",$C83,"_",G$2,"_","1000 NAC","_",$E83),#REF!,2,)/VLOOKUP(CONCATENATE($B83,"_",$C83,"_",G$2,"_",$D83,"_",$E83),#REF!,2,))</f>
        <v>#REF!</v>
      </c>
      <c r="H83" s="359" t="e">
        <f>IF(ISNUMBER(W83),W83,VLOOKUP(CONCATENATE($B83,"_",$C83,"_",H$2,"_","1000 NAC","_",$E83),#REF!,2,)/VLOOKUP(CONCATENATE($B83,"_",$C83,"_",H$2,"_",$D83,"_",$E83),#REF!,2,))</f>
        <v>#REF!</v>
      </c>
      <c r="I83" s="359" t="e">
        <f>IF(ISNUMBER(X83),X83,VLOOKUP(CONCATENATE($B83,"_",$C83,"_",I$2,"_","1000 NAC","_",$E83),#REF!,2,)/VLOOKUP(CONCATENATE($B83,"_",$C83,"_",I$2,"_",$D83,"_",$E83),#REF!,2,))</f>
        <v>#REF!</v>
      </c>
      <c r="J83" s="359" t="e">
        <f>VLOOKUP(CONCATENATE($B83,"_",$C83,"_",J$2,"_","1000 NAC","_",$E83),#REF!,2,)/VLOOKUP(CONCATENATE($B83,"_",$C83,"_",J$2,"_",$D83,"_",$E83),#REF!,2,)</f>
        <v>#REF!</v>
      </c>
      <c r="K83" s="360" t="e">
        <f>VLOOKUP(CONCATENATE($B83,"_",$C83,"_",K$2,"_","1000 NAC","_",$E83),#REF!,2,)/VLOOKUP(CONCATENATE($B83,"_",$C83,"_",K$2,"_",$D83,"_",$E83),#REF!,2,)</f>
        <v>#REF!</v>
      </c>
      <c r="L83" s="360" t="e">
        <f>VLOOKUP(CONCATENATE($B83,"_",$C83,"_",L$2,"_","1000 NAC","_",$E83),#REF!,2,)/VLOOKUP(CONCATENATE($B83,"_",$C83,"_",L$2,"_",$D83,"_",$E83),#REF!,2,)</f>
        <v>#REF!</v>
      </c>
      <c r="M83" s="361"/>
      <c r="N83" s="362" t="str">
        <f t="shared" si="7"/>
        <v>!!</v>
      </c>
      <c r="O83" s="362" t="str">
        <f t="shared" si="8"/>
        <v>!!</v>
      </c>
      <c r="P83" s="362" t="str">
        <f t="shared" si="9"/>
        <v>!!</v>
      </c>
      <c r="Q83" s="362" t="str">
        <f t="shared" si="10"/>
        <v>!!</v>
      </c>
      <c r="R83" s="362" t="str">
        <f t="shared" si="11"/>
        <v>!!</v>
      </c>
      <c r="S83" s="362" t="str">
        <f t="shared" si="12"/>
        <v>!!</v>
      </c>
      <c r="T83" s="361"/>
      <c r="U83" s="366" t="str">
        <f>IF(ISNUMBER(U81),IF(ISNUMBER(U82),U82/U81,F82/U81),IF(ISNUMBER(U82),U82/F81,""))</f>
        <v/>
      </c>
      <c r="V83" s="366" t="str">
        <f>IF(ISNUMBER(V81),IF(ISNUMBER(V82),V82/V81,G82/V81),IF(ISNUMBER(V82),V82/G81,""))</f>
        <v/>
      </c>
      <c r="W83" s="366" t="str">
        <f>IF(ISNUMBER(W81),IF(ISNUMBER(W82),W82/W81,H82/W81),IF(ISNUMBER(W82),W82/H81,""))</f>
        <v/>
      </c>
      <c r="X83" s="366" t="str">
        <f>IF(ISNUMBER(X81),IF(ISNUMBER(X82),X82/X81,I82/X81),IF(ISNUMBER(X82),X82/I81,""))</f>
        <v/>
      </c>
    </row>
    <row r="84" spans="1:24">
      <c r="A84" s="169" t="s">
        <v>164</v>
      </c>
      <c r="B84" s="169" t="str">
        <f>Cover!$G$16</f>
        <v>CZ</v>
      </c>
      <c r="C84" s="169" t="s">
        <v>271</v>
      </c>
      <c r="D84" s="169" t="s">
        <v>268</v>
      </c>
      <c r="E84" s="170">
        <v>5</v>
      </c>
      <c r="F84" s="177" t="e">
        <f>IF(ISNUMBER(U84),U84,VLOOKUP(CONCATENATE($B84,"_",$C84,"_",F$2,"_",$D84,"_",$E84),#REF!,2,))</f>
        <v>#REF!</v>
      </c>
      <c r="G84" s="177" t="e">
        <f>IF(ISNUMBER(V84),V84,VLOOKUP(CONCATENATE($B84,"_",$C84,"_",G$2,"_",$D84,"_",$E84),#REF!,2,))</f>
        <v>#REF!</v>
      </c>
      <c r="H84" s="177" t="e">
        <f>IF(ISNUMBER(W84),W84,VLOOKUP(CONCATENATE($B84,"_",$C84,"_",H$2,"_",$D84,"_",$E84),#REF!,2,))</f>
        <v>#REF!</v>
      </c>
      <c r="I84" s="177" t="e">
        <f>IF(ISNUMBER(X84),X84,VLOOKUP(CONCATENATE($B84,"_",$C84,"_",I$2,"_",$D84,"_",$E84),#REF!,2,))</f>
        <v>#REF!</v>
      </c>
      <c r="J84" s="177" t="e">
        <f>VLOOKUP(CONCATENATE($B84,"_",$C84,"_",J$2,"_",$D84,"_",$E84),#REF!,2,)</f>
        <v>#REF!</v>
      </c>
      <c r="K84" s="175" t="e">
        <f>VLOOKUP(CONCATENATE($B84,"_",$C84,"_",K$2,"_",$D84,"_",$E84),#REF!,2,)</f>
        <v>#REF!</v>
      </c>
      <c r="L84" s="175" t="e">
        <f>VLOOKUP(CONCATENATE($B84,"_",$C84,"_",L$2,"_",$D84,"_",$E84),#REF!,2,)</f>
        <v>#REF!</v>
      </c>
      <c r="M84" s="171"/>
      <c r="N84" s="172" t="str">
        <f t="shared" si="7"/>
        <v>!!</v>
      </c>
      <c r="O84" s="172" t="str">
        <f t="shared" si="8"/>
        <v>!!</v>
      </c>
      <c r="P84" s="172" t="str">
        <f t="shared" si="9"/>
        <v>!!</v>
      </c>
      <c r="Q84" s="172" t="str">
        <f t="shared" si="10"/>
        <v>!!</v>
      </c>
      <c r="R84" s="172" t="str">
        <f t="shared" si="11"/>
        <v>!!</v>
      </c>
      <c r="S84" s="172" t="str">
        <f t="shared" si="12"/>
        <v>!!</v>
      </c>
      <c r="T84" s="171"/>
    </row>
    <row r="85" spans="1:24">
      <c r="A85" s="178" t="s">
        <v>163</v>
      </c>
      <c r="B85" s="169" t="str">
        <f>Cover!$G$16</f>
        <v>CZ</v>
      </c>
      <c r="C85" s="169" t="s">
        <v>271</v>
      </c>
      <c r="D85" s="169" t="s">
        <v>198</v>
      </c>
      <c r="E85" s="170">
        <v>5</v>
      </c>
      <c r="F85" s="177" t="e">
        <f>IF(ISNUMBER(U85),U85,VLOOKUP(CONCATENATE($B85,"_",$C85,"_",F$2,"_",$D85,"_",$E85),#REF!,2,))</f>
        <v>#REF!</v>
      </c>
      <c r="G85" s="177" t="e">
        <f>IF(ISNUMBER(V85),V85,VLOOKUP(CONCATENATE($B85,"_",$C85,"_",G$2,"_",$D85,"_",$E85),#REF!,2,))</f>
        <v>#REF!</v>
      </c>
      <c r="H85" s="177" t="e">
        <f>IF(ISNUMBER(W85),W85,VLOOKUP(CONCATENATE($B85,"_",$C85,"_",H$2,"_",$D85,"_",$E85),#REF!,2,))</f>
        <v>#REF!</v>
      </c>
      <c r="I85" s="177" t="e">
        <f>IF(ISNUMBER(X85),X85,VLOOKUP(CONCATENATE($B85,"_",$C85,"_",I$2,"_",$D85,"_",$E85),#REF!,2,))</f>
        <v>#REF!</v>
      </c>
      <c r="J85" s="177" t="e">
        <f>VLOOKUP(CONCATENATE($B85,"_",$C85,"_",J$2,"_",$D85,"_",$E85),#REF!,2,)</f>
        <v>#REF!</v>
      </c>
      <c r="K85" s="175" t="e">
        <f>VLOOKUP(CONCATENATE($B85,"_",$C85,"_",K$2,"_",$D85,"_",$E85),#REF!,2,)</f>
        <v>#REF!</v>
      </c>
      <c r="L85" s="175" t="e">
        <f>VLOOKUP(CONCATENATE($B85,"_",$C85,"_",L$2,"_",$D85,"_",$E85),#REF!,2,)</f>
        <v>#REF!</v>
      </c>
      <c r="M85" s="171"/>
      <c r="N85" s="172" t="str">
        <f t="shared" si="7"/>
        <v>!!</v>
      </c>
      <c r="O85" s="172" t="str">
        <f t="shared" si="8"/>
        <v>!!</v>
      </c>
      <c r="P85" s="172" t="str">
        <f t="shared" si="9"/>
        <v>!!</v>
      </c>
      <c r="Q85" s="172" t="str">
        <f t="shared" si="10"/>
        <v>!!</v>
      </c>
      <c r="R85" s="172" t="str">
        <f t="shared" si="11"/>
        <v>!!</v>
      </c>
      <c r="S85" s="172" t="str">
        <f t="shared" si="12"/>
        <v>!!</v>
      </c>
      <c r="T85" s="171"/>
    </row>
    <row r="86" spans="1:24" ht="12">
      <c r="A86" s="357" t="s">
        <v>162</v>
      </c>
      <c r="B86" s="357" t="str">
        <f>Cover!$G$16</f>
        <v>CZ</v>
      </c>
      <c r="C86" s="357" t="s">
        <v>271</v>
      </c>
      <c r="D86" s="357" t="s">
        <v>268</v>
      </c>
      <c r="E86" s="358">
        <v>5</v>
      </c>
      <c r="F86" s="359" t="e">
        <f>IF(ISNUMBER(U86),U86,VLOOKUP(CONCATENATE($B86,"_",$C86,"_",F$2,"_","1000 NAC","_",$E86),#REF!,2,)/VLOOKUP(CONCATENATE($B86,"_",$C86,"_",F$2,"_",$D86,"_",$E86),#REF!,2,))</f>
        <v>#REF!</v>
      </c>
      <c r="G86" s="359" t="e">
        <f>IF(ISNUMBER(V86),V86,VLOOKUP(CONCATENATE($B86,"_",$C86,"_",G$2,"_","1000 NAC","_",$E86),#REF!,2,)/VLOOKUP(CONCATENATE($B86,"_",$C86,"_",G$2,"_",$D86,"_",$E86),#REF!,2,))</f>
        <v>#REF!</v>
      </c>
      <c r="H86" s="359" t="e">
        <f>IF(ISNUMBER(W86),W86,VLOOKUP(CONCATENATE($B86,"_",$C86,"_",H$2,"_","1000 NAC","_",$E86),#REF!,2,)/VLOOKUP(CONCATENATE($B86,"_",$C86,"_",H$2,"_",$D86,"_",$E86),#REF!,2,))</f>
        <v>#REF!</v>
      </c>
      <c r="I86" s="359" t="e">
        <f>IF(ISNUMBER(X86),X86,VLOOKUP(CONCATENATE($B86,"_",$C86,"_",I$2,"_","1000 NAC","_",$E86),#REF!,2,)/VLOOKUP(CONCATENATE($B86,"_",$C86,"_",I$2,"_",$D86,"_",$E86),#REF!,2,))</f>
        <v>#REF!</v>
      </c>
      <c r="J86" s="359" t="e">
        <f>VLOOKUP(CONCATENATE($B86,"_",$C86,"_",J$2,"_","1000 NAC","_",$E86),#REF!,2,)/VLOOKUP(CONCATENATE($B86,"_",$C86,"_",J$2,"_",$D86,"_",$E86),#REF!,2,)</f>
        <v>#REF!</v>
      </c>
      <c r="K86" s="360" t="e">
        <f>VLOOKUP(CONCATENATE($B86,"_",$C86,"_",K$2,"_","1000 NAC","_",$E86),#REF!,2,)/VLOOKUP(CONCATENATE($B86,"_",$C86,"_",K$2,"_",$D86,"_",$E86),#REF!,2,)</f>
        <v>#REF!</v>
      </c>
      <c r="L86" s="360" t="e">
        <f>VLOOKUP(CONCATENATE($B86,"_",$C86,"_",L$2,"_","1000 NAC","_",$E86),#REF!,2,)/VLOOKUP(CONCATENATE($B86,"_",$C86,"_",L$2,"_",$D86,"_",$E86),#REF!,2,)</f>
        <v>#REF!</v>
      </c>
      <c r="M86" s="361"/>
      <c r="N86" s="362" t="str">
        <f t="shared" si="7"/>
        <v>!!</v>
      </c>
      <c r="O86" s="362" t="str">
        <f t="shared" si="8"/>
        <v>!!</v>
      </c>
      <c r="P86" s="362" t="str">
        <f t="shared" si="9"/>
        <v>!!</v>
      </c>
      <c r="Q86" s="362" t="str">
        <f t="shared" si="10"/>
        <v>!!</v>
      </c>
      <c r="R86" s="362" t="str">
        <f t="shared" si="11"/>
        <v>!!</v>
      </c>
      <c r="S86" s="362" t="str">
        <f t="shared" si="12"/>
        <v>!!</v>
      </c>
      <c r="T86" s="361"/>
      <c r="U86" s="366" t="str">
        <f>IF(ISNUMBER(U84),IF(ISNUMBER(U85),U85/U84,F85/U84),IF(ISNUMBER(U85),U85/F84,""))</f>
        <v/>
      </c>
      <c r="V86" s="366" t="str">
        <f>IF(ISNUMBER(V84),IF(ISNUMBER(V85),V85/V84,G85/V84),IF(ISNUMBER(V85),V85/G84,""))</f>
        <v/>
      </c>
      <c r="W86" s="366" t="str">
        <f>IF(ISNUMBER(W84),IF(ISNUMBER(W85),W85/W84,H85/W84),IF(ISNUMBER(W85),W85/H84,""))</f>
        <v/>
      </c>
      <c r="X86" s="366" t="str">
        <f>IF(ISNUMBER(X84),IF(ISNUMBER(X85),X85/X84,I85/X84),IF(ISNUMBER(X85),X85/I84,""))</f>
        <v/>
      </c>
    </row>
    <row r="87" spans="1:24">
      <c r="A87" s="169" t="s">
        <v>164</v>
      </c>
      <c r="B87" s="169" t="str">
        <f>Cover!$G$16</f>
        <v>CZ</v>
      </c>
      <c r="C87" s="169" t="s">
        <v>267</v>
      </c>
      <c r="D87" s="169" t="s">
        <v>268</v>
      </c>
      <c r="E87" s="170" t="s">
        <v>96</v>
      </c>
      <c r="F87" s="177" t="e">
        <f>IF(ISNUMBER(U87),U87,VLOOKUP(CONCATENATE($B87,"_",$C87,"_",F$2,"_",$D87,"_",$E87),#REF!,2,))</f>
        <v>#REF!</v>
      </c>
      <c r="G87" s="177" t="e">
        <f>IF(ISNUMBER(V87),V87,VLOOKUP(CONCATENATE($B87,"_",$C87,"_",G$2,"_",$D87,"_",$E87),#REF!,2,))</f>
        <v>#REF!</v>
      </c>
      <c r="H87" s="177" t="e">
        <f>IF(ISNUMBER(W87),W87,VLOOKUP(CONCATENATE($B87,"_",$C87,"_",H$2,"_",$D87,"_",$E87),#REF!,2,))</f>
        <v>#REF!</v>
      </c>
      <c r="I87" s="177" t="e">
        <f>IF(ISNUMBER(X87),X87,VLOOKUP(CONCATENATE($B87,"_",$C87,"_",I$2,"_",$D87,"_",$E87),#REF!,2,))</f>
        <v>#REF!</v>
      </c>
      <c r="J87" s="177" t="e">
        <f>VLOOKUP(CONCATENATE($B87,"_",$C87,"_",J$2,"_",$D87,"_",$E87),#REF!,2,)</f>
        <v>#REF!</v>
      </c>
      <c r="K87" s="175" t="e">
        <f>VLOOKUP(CONCATENATE($B87,"_",$C87,"_",K$2,"_",$D87,"_",$E87),#REF!,2,)</f>
        <v>#REF!</v>
      </c>
      <c r="L87" s="175" t="e">
        <f>VLOOKUP(CONCATENATE($B87,"_",$C87,"_",L$2,"_",$D87,"_",$E87),#REF!,2,)</f>
        <v>#REF!</v>
      </c>
      <c r="M87" s="171"/>
      <c r="N87" s="172" t="str">
        <f t="shared" si="7"/>
        <v>!!</v>
      </c>
      <c r="O87" s="172" t="str">
        <f t="shared" si="8"/>
        <v>!!</v>
      </c>
      <c r="P87" s="172" t="str">
        <f t="shared" si="9"/>
        <v>!!</v>
      </c>
      <c r="Q87" s="172" t="str">
        <f t="shared" si="10"/>
        <v>!!</v>
      </c>
      <c r="R87" s="172" t="str">
        <f t="shared" si="11"/>
        <v>!!</v>
      </c>
      <c r="S87" s="172" t="str">
        <f t="shared" si="12"/>
        <v>!!</v>
      </c>
      <c r="T87" s="171"/>
    </row>
    <row r="88" spans="1:24">
      <c r="A88" s="178" t="s">
        <v>163</v>
      </c>
      <c r="B88" s="169" t="str">
        <f>Cover!$G$16</f>
        <v>CZ</v>
      </c>
      <c r="C88" s="169" t="s">
        <v>267</v>
      </c>
      <c r="D88" s="169" t="s">
        <v>198</v>
      </c>
      <c r="E88" s="170" t="s">
        <v>96</v>
      </c>
      <c r="F88" s="177" t="e">
        <f>IF(ISNUMBER(U88),U88,VLOOKUP(CONCATENATE($B88,"_",$C88,"_",F$2,"_",$D88,"_",$E88),#REF!,2,))</f>
        <v>#REF!</v>
      </c>
      <c r="G88" s="177" t="e">
        <f>IF(ISNUMBER(V88),V88,VLOOKUP(CONCATENATE($B88,"_",$C88,"_",G$2,"_",$D88,"_",$E88),#REF!,2,))</f>
        <v>#REF!</v>
      </c>
      <c r="H88" s="177" t="e">
        <f>IF(ISNUMBER(W88),W88,VLOOKUP(CONCATENATE($B88,"_",$C88,"_",H$2,"_",$D88,"_",$E88),#REF!,2,))</f>
        <v>#REF!</v>
      </c>
      <c r="I88" s="177" t="e">
        <f>IF(ISNUMBER(X88),X88,VLOOKUP(CONCATENATE($B88,"_",$C88,"_",I$2,"_",$D88,"_",$E88),#REF!,2,))</f>
        <v>#REF!</v>
      </c>
      <c r="J88" s="177" t="e">
        <f>VLOOKUP(CONCATENATE($B88,"_",$C88,"_",J$2,"_",$D88,"_",$E88),#REF!,2,)</f>
        <v>#REF!</v>
      </c>
      <c r="K88" s="175" t="e">
        <f>VLOOKUP(CONCATENATE($B88,"_",$C88,"_",K$2,"_",$D88,"_",$E88),#REF!,2,)</f>
        <v>#REF!</v>
      </c>
      <c r="L88" s="175" t="e">
        <f>VLOOKUP(CONCATENATE($B88,"_",$C88,"_",L$2,"_",$D88,"_",$E88),#REF!,2,)</f>
        <v>#REF!</v>
      </c>
      <c r="M88" s="171"/>
      <c r="N88" s="172" t="str">
        <f t="shared" si="7"/>
        <v>!!</v>
      </c>
      <c r="O88" s="172" t="str">
        <f t="shared" si="8"/>
        <v>!!</v>
      </c>
      <c r="P88" s="172" t="str">
        <f t="shared" si="9"/>
        <v>!!</v>
      </c>
      <c r="Q88" s="172" t="str">
        <f t="shared" si="10"/>
        <v>!!</v>
      </c>
      <c r="R88" s="172" t="str">
        <f t="shared" si="11"/>
        <v>!!</v>
      </c>
      <c r="S88" s="172" t="str">
        <f t="shared" si="12"/>
        <v>!!</v>
      </c>
      <c r="T88" s="171"/>
    </row>
    <row r="89" spans="1:24" ht="12">
      <c r="A89" s="357" t="s">
        <v>162</v>
      </c>
      <c r="B89" s="357" t="str">
        <f>Cover!$G$16</f>
        <v>CZ</v>
      </c>
      <c r="C89" s="357" t="s">
        <v>267</v>
      </c>
      <c r="D89" s="357" t="s">
        <v>268</v>
      </c>
      <c r="E89" s="358" t="s">
        <v>96</v>
      </c>
      <c r="F89" s="359" t="e">
        <f>IF(ISNUMBER(U89),U89,VLOOKUP(CONCATENATE($B89,"_",$C89,"_",F$2,"_","1000 NAC","_",$E89),#REF!,2,)/VLOOKUP(CONCATENATE($B89,"_",$C89,"_",F$2,"_",$D89,"_",$E89),#REF!,2,))</f>
        <v>#REF!</v>
      </c>
      <c r="G89" s="359" t="e">
        <f>IF(ISNUMBER(V89),V89,VLOOKUP(CONCATENATE($B89,"_",$C89,"_",G$2,"_","1000 NAC","_",$E89),#REF!,2,)/VLOOKUP(CONCATENATE($B89,"_",$C89,"_",G$2,"_",$D89,"_",$E89),#REF!,2,))</f>
        <v>#REF!</v>
      </c>
      <c r="H89" s="359" t="e">
        <f>IF(ISNUMBER(W89),W89,VLOOKUP(CONCATENATE($B89,"_",$C89,"_",H$2,"_","1000 NAC","_",$E89),#REF!,2,)/VLOOKUP(CONCATENATE($B89,"_",$C89,"_",H$2,"_",$D89,"_",$E89),#REF!,2,))</f>
        <v>#REF!</v>
      </c>
      <c r="I89" s="359" t="e">
        <f>IF(ISNUMBER(X89),X89,VLOOKUP(CONCATENATE($B89,"_",$C89,"_",I$2,"_","1000 NAC","_",$E89),#REF!,2,)/VLOOKUP(CONCATENATE($B89,"_",$C89,"_",I$2,"_",$D89,"_",$E89),#REF!,2,))</f>
        <v>#REF!</v>
      </c>
      <c r="J89" s="359" t="e">
        <f>VLOOKUP(CONCATENATE($B89,"_",$C89,"_",J$2,"_","1000 NAC","_",$E89),#REF!,2,)/VLOOKUP(CONCATENATE($B89,"_",$C89,"_",J$2,"_",$D89,"_",$E89),#REF!,2,)</f>
        <v>#REF!</v>
      </c>
      <c r="K89" s="360" t="e">
        <f>VLOOKUP(CONCATENATE($B89,"_",$C89,"_",K$2,"_","1000 NAC","_",$E89),#REF!,2,)/VLOOKUP(CONCATENATE($B89,"_",$C89,"_",K$2,"_",$D89,"_",$E89),#REF!,2,)</f>
        <v>#REF!</v>
      </c>
      <c r="L89" s="360" t="e">
        <f>VLOOKUP(CONCATENATE($B89,"_",$C89,"_",L$2,"_","1000 NAC","_",$E89),#REF!,2,)/VLOOKUP(CONCATENATE($B89,"_",$C89,"_",L$2,"_",$D89,"_",$E89),#REF!,2,)</f>
        <v>#REF!</v>
      </c>
      <c r="M89" s="361"/>
      <c r="N89" s="362" t="str">
        <f t="shared" si="7"/>
        <v>!!</v>
      </c>
      <c r="O89" s="362" t="str">
        <f t="shared" si="8"/>
        <v>!!</v>
      </c>
      <c r="P89" s="362" t="str">
        <f t="shared" si="9"/>
        <v>!!</v>
      </c>
      <c r="Q89" s="362" t="str">
        <f t="shared" si="10"/>
        <v>!!</v>
      </c>
      <c r="R89" s="362" t="str">
        <f t="shared" si="11"/>
        <v>!!</v>
      </c>
      <c r="S89" s="362" t="str">
        <f t="shared" si="12"/>
        <v>!!</v>
      </c>
      <c r="T89" s="361"/>
      <c r="U89" s="366" t="str">
        <f>IF(ISNUMBER(U87),IF(ISNUMBER(U88),U88/U87,F88/U87),IF(ISNUMBER(U88),U88/F87,""))</f>
        <v/>
      </c>
      <c r="V89" s="366" t="str">
        <f>IF(ISNUMBER(V87),IF(ISNUMBER(V88),V88/V87,G88/V87),IF(ISNUMBER(V88),V88/G87,""))</f>
        <v/>
      </c>
      <c r="W89" s="366" t="str">
        <f>IF(ISNUMBER(W87),IF(ISNUMBER(W88),W88/W87,H88/W87),IF(ISNUMBER(W88),W88/H87,""))</f>
        <v/>
      </c>
      <c r="X89" s="366" t="str">
        <f>IF(ISNUMBER(X87),IF(ISNUMBER(X88),X88/X87,I88/X87),IF(ISNUMBER(X88),X88/I87,""))</f>
        <v/>
      </c>
    </row>
    <row r="90" spans="1:24">
      <c r="A90" s="169" t="s">
        <v>164</v>
      </c>
      <c r="B90" s="169" t="str">
        <f>Cover!$G$16</f>
        <v>CZ</v>
      </c>
      <c r="C90" s="169" t="s">
        <v>271</v>
      </c>
      <c r="D90" s="169" t="s">
        <v>268</v>
      </c>
      <c r="E90" s="170" t="s">
        <v>96</v>
      </c>
      <c r="F90" s="177" t="e">
        <f>IF(ISNUMBER(U90),U90,VLOOKUP(CONCATENATE($B90,"_",$C90,"_",F$2,"_",$D90,"_",$E90),#REF!,2,))</f>
        <v>#REF!</v>
      </c>
      <c r="G90" s="177" t="e">
        <f>IF(ISNUMBER(V90),V90,VLOOKUP(CONCATENATE($B90,"_",$C90,"_",G$2,"_",$D90,"_",$E90),#REF!,2,))</f>
        <v>#REF!</v>
      </c>
      <c r="H90" s="177" t="e">
        <f>IF(ISNUMBER(W90),W90,VLOOKUP(CONCATENATE($B90,"_",$C90,"_",H$2,"_",$D90,"_",$E90),#REF!,2,))</f>
        <v>#REF!</v>
      </c>
      <c r="I90" s="177" t="e">
        <f>IF(ISNUMBER(X90),X90,VLOOKUP(CONCATENATE($B90,"_",$C90,"_",I$2,"_",$D90,"_",$E90),#REF!,2,))</f>
        <v>#REF!</v>
      </c>
      <c r="J90" s="177" t="e">
        <f>VLOOKUP(CONCATENATE($B90,"_",$C90,"_",J$2,"_",$D90,"_",$E90),#REF!,2,)</f>
        <v>#REF!</v>
      </c>
      <c r="K90" s="175" t="e">
        <f>VLOOKUP(CONCATENATE($B90,"_",$C90,"_",K$2,"_",$D90,"_",$E90),#REF!,2,)</f>
        <v>#REF!</v>
      </c>
      <c r="L90" s="175" t="e">
        <f>VLOOKUP(CONCATENATE($B90,"_",$C90,"_",L$2,"_",$D90,"_",$E90),#REF!,2,)</f>
        <v>#REF!</v>
      </c>
      <c r="M90" s="171"/>
      <c r="N90" s="172" t="str">
        <f t="shared" si="7"/>
        <v>!!</v>
      </c>
      <c r="O90" s="172" t="str">
        <f t="shared" si="8"/>
        <v>!!</v>
      </c>
      <c r="P90" s="172" t="str">
        <f t="shared" si="9"/>
        <v>!!</v>
      </c>
      <c r="Q90" s="172" t="str">
        <f t="shared" si="10"/>
        <v>!!</v>
      </c>
      <c r="R90" s="172" t="str">
        <f t="shared" si="11"/>
        <v>!!</v>
      </c>
      <c r="S90" s="172" t="str">
        <f t="shared" si="12"/>
        <v>!!</v>
      </c>
      <c r="T90" s="171"/>
    </row>
    <row r="91" spans="1:24">
      <c r="A91" s="178" t="s">
        <v>163</v>
      </c>
      <c r="B91" s="169" t="str">
        <f>Cover!$G$16</f>
        <v>CZ</v>
      </c>
      <c r="C91" s="169" t="s">
        <v>271</v>
      </c>
      <c r="D91" s="169" t="s">
        <v>198</v>
      </c>
      <c r="E91" s="170" t="s">
        <v>96</v>
      </c>
      <c r="F91" s="177" t="e">
        <f>IF(ISNUMBER(U91),U91,VLOOKUP(CONCATENATE($B91,"_",$C91,"_",F$2,"_",$D91,"_",$E91),#REF!,2,))</f>
        <v>#REF!</v>
      </c>
      <c r="G91" s="177" t="e">
        <f>IF(ISNUMBER(V91),V91,VLOOKUP(CONCATENATE($B91,"_",$C91,"_",G$2,"_",$D91,"_",$E91),#REF!,2,))</f>
        <v>#REF!</v>
      </c>
      <c r="H91" s="177" t="e">
        <f>IF(ISNUMBER(W91),W91,VLOOKUP(CONCATENATE($B91,"_",$C91,"_",H$2,"_",$D91,"_",$E91),#REF!,2,))</f>
        <v>#REF!</v>
      </c>
      <c r="I91" s="177" t="e">
        <f>IF(ISNUMBER(X91),X91,VLOOKUP(CONCATENATE($B91,"_",$C91,"_",I$2,"_",$D91,"_",$E91),#REF!,2,))</f>
        <v>#REF!</v>
      </c>
      <c r="J91" s="177" t="e">
        <f>VLOOKUP(CONCATENATE($B91,"_",$C91,"_",J$2,"_",$D91,"_",$E91),#REF!,2,)</f>
        <v>#REF!</v>
      </c>
      <c r="K91" s="175" t="e">
        <f>VLOOKUP(CONCATENATE($B91,"_",$C91,"_",K$2,"_",$D91,"_",$E91),#REF!,2,)</f>
        <v>#REF!</v>
      </c>
      <c r="L91" s="175" t="e">
        <f>VLOOKUP(CONCATENATE($B91,"_",$C91,"_",L$2,"_",$D91,"_",$E91),#REF!,2,)</f>
        <v>#REF!</v>
      </c>
      <c r="M91" s="171"/>
      <c r="N91" s="172" t="str">
        <f t="shared" ref="N91:N110" si="25">IF(OR(ISERROR(F91),ISERROR(G91)),"!!",IF(F91=0,"!!",G91/F91))</f>
        <v>!!</v>
      </c>
      <c r="O91" s="172" t="str">
        <f t="shared" ref="O91:O110" si="26">IF(OR(ISERROR(G91),ISERROR(H91)),"!!",IF(G91=0,"!!",H91/G91))</f>
        <v>!!</v>
      </c>
      <c r="P91" s="172" t="str">
        <f t="shared" ref="P91:P110" si="27">IF(OR(ISERROR(H91),ISERROR(I91)),"!!",IF(H91=0,"!!",I91/H91))</f>
        <v>!!</v>
      </c>
      <c r="Q91" s="172" t="str">
        <f t="shared" ref="Q91:Q110" si="28">IF(OR(ISERROR(I91),ISERROR(J91)),"!!",IF(I91=0,"!!",J91/I91))</f>
        <v>!!</v>
      </c>
      <c r="R91" s="172" t="str">
        <f t="shared" ref="R91:R110" si="29">IF(OR(ISERROR(J91),ISERROR(K91)),"!!",IF(J91=0,"!!",K91/J91))</f>
        <v>!!</v>
      </c>
      <c r="S91" s="172" t="str">
        <f t="shared" ref="S91:S110" si="30">IF(OR(ISERROR(K91),ISERROR(L91)),"!!",IF(K91=0,"!!",L91/K91))</f>
        <v>!!</v>
      </c>
      <c r="T91" s="171"/>
    </row>
    <row r="92" spans="1:24" ht="12">
      <c r="A92" s="357" t="s">
        <v>162</v>
      </c>
      <c r="B92" s="357" t="str">
        <f>Cover!$G$16</f>
        <v>CZ</v>
      </c>
      <c r="C92" s="357" t="s">
        <v>271</v>
      </c>
      <c r="D92" s="357" t="s">
        <v>268</v>
      </c>
      <c r="E92" s="358" t="s">
        <v>96</v>
      </c>
      <c r="F92" s="359" t="e">
        <f>IF(ISNUMBER(U92),U92,VLOOKUP(CONCATENATE($B92,"_",$C92,"_",F$2,"_","1000 NAC","_",$E92),#REF!,2,)/VLOOKUP(CONCATENATE($B92,"_",$C92,"_",F$2,"_",$D92,"_",$E92),#REF!,2,))</f>
        <v>#REF!</v>
      </c>
      <c r="G92" s="359" t="e">
        <f>IF(ISNUMBER(V92),V92,VLOOKUP(CONCATENATE($B92,"_",$C92,"_",G$2,"_","1000 NAC","_",$E92),#REF!,2,)/VLOOKUP(CONCATENATE($B92,"_",$C92,"_",G$2,"_",$D92,"_",$E92),#REF!,2,))</f>
        <v>#REF!</v>
      </c>
      <c r="H92" s="359" t="e">
        <f>IF(ISNUMBER(W92),W92,VLOOKUP(CONCATENATE($B92,"_",$C92,"_",H$2,"_","1000 NAC","_",$E92),#REF!,2,)/VLOOKUP(CONCATENATE($B92,"_",$C92,"_",H$2,"_",$D92,"_",$E92),#REF!,2,))</f>
        <v>#REF!</v>
      </c>
      <c r="I92" s="359" t="e">
        <f>IF(ISNUMBER(X92),X92,VLOOKUP(CONCATENATE($B92,"_",$C92,"_",I$2,"_","1000 NAC","_",$E92),#REF!,2,)/VLOOKUP(CONCATENATE($B92,"_",$C92,"_",I$2,"_",$D92,"_",$E92),#REF!,2,))</f>
        <v>#REF!</v>
      </c>
      <c r="J92" s="359" t="e">
        <f>VLOOKUP(CONCATENATE($B92,"_",$C92,"_",J$2,"_","1000 NAC","_",$E92),#REF!,2,)/VLOOKUP(CONCATENATE($B92,"_",$C92,"_",J$2,"_",$D92,"_",$E92),#REF!,2,)</f>
        <v>#REF!</v>
      </c>
      <c r="K92" s="360" t="e">
        <f>VLOOKUP(CONCATENATE($B92,"_",$C92,"_",K$2,"_","1000 NAC","_",$E92),#REF!,2,)/VLOOKUP(CONCATENATE($B92,"_",$C92,"_",K$2,"_",$D92,"_",$E92),#REF!,2,)</f>
        <v>#REF!</v>
      </c>
      <c r="L92" s="360" t="e">
        <f>VLOOKUP(CONCATENATE($B92,"_",$C92,"_",L$2,"_","1000 NAC","_",$E92),#REF!,2,)/VLOOKUP(CONCATENATE($B92,"_",$C92,"_",L$2,"_",$D92,"_",$E92),#REF!,2,)</f>
        <v>#REF!</v>
      </c>
      <c r="M92" s="361"/>
      <c r="N92" s="362" t="str">
        <f t="shared" si="25"/>
        <v>!!</v>
      </c>
      <c r="O92" s="362" t="str">
        <f t="shared" si="26"/>
        <v>!!</v>
      </c>
      <c r="P92" s="362" t="str">
        <f t="shared" si="27"/>
        <v>!!</v>
      </c>
      <c r="Q92" s="362" t="str">
        <f t="shared" si="28"/>
        <v>!!</v>
      </c>
      <c r="R92" s="362" t="str">
        <f t="shared" si="29"/>
        <v>!!</v>
      </c>
      <c r="S92" s="362" t="str">
        <f t="shared" si="30"/>
        <v>!!</v>
      </c>
      <c r="T92" s="361"/>
      <c r="U92" s="366" t="str">
        <f>IF(ISNUMBER(U90),IF(ISNUMBER(U91),U91/U90,F91/U90),IF(ISNUMBER(U91),U91/F90,""))</f>
        <v/>
      </c>
      <c r="V92" s="366" t="str">
        <f>IF(ISNUMBER(V90),IF(ISNUMBER(V91),V91/V90,G91/V90),IF(ISNUMBER(V91),V91/G90,""))</f>
        <v/>
      </c>
      <c r="W92" s="366" t="str">
        <f>IF(ISNUMBER(W90),IF(ISNUMBER(W91),W91/W90,H91/W90),IF(ISNUMBER(W91),W91/H90,""))</f>
        <v/>
      </c>
      <c r="X92" s="366" t="str">
        <f>IF(ISNUMBER(X90),IF(ISNUMBER(X91),X91/X90,I91/X90),IF(ISNUMBER(X91),X91/I90,""))</f>
        <v/>
      </c>
    </row>
    <row r="93" spans="1:24">
      <c r="A93" s="169" t="s">
        <v>164</v>
      </c>
      <c r="B93" s="169" t="str">
        <f>Cover!$G$16</f>
        <v>CZ</v>
      </c>
      <c r="C93" s="169" t="s">
        <v>267</v>
      </c>
      <c r="D93" s="169" t="s">
        <v>268</v>
      </c>
      <c r="E93" s="170" t="s">
        <v>97</v>
      </c>
      <c r="F93" s="177" t="e">
        <f>IF(ISNUMBER(U93),U93,VLOOKUP(CONCATENATE($B93,"_",$C93,"_",F$2,"_",$D93,"_",$E93),#REF!,2,))</f>
        <v>#REF!</v>
      </c>
      <c r="G93" s="177" t="e">
        <f>IF(ISNUMBER(V93),V93,VLOOKUP(CONCATENATE($B93,"_",$C93,"_",G$2,"_",$D93,"_",$E93),#REF!,2,))</f>
        <v>#REF!</v>
      </c>
      <c r="H93" s="177" t="e">
        <f>IF(ISNUMBER(W93),W93,VLOOKUP(CONCATENATE($B93,"_",$C93,"_",H$2,"_",$D93,"_",$E93),#REF!,2,))</f>
        <v>#REF!</v>
      </c>
      <c r="I93" s="177" t="e">
        <f>IF(ISNUMBER(X93),X93,VLOOKUP(CONCATENATE($B93,"_",$C93,"_",I$2,"_",$D93,"_",$E93),#REF!,2,))</f>
        <v>#REF!</v>
      </c>
      <c r="J93" s="177" t="e">
        <f>VLOOKUP(CONCATENATE($B93,"_",$C93,"_",J$2,"_",$D93,"_",$E93),#REF!,2,)</f>
        <v>#REF!</v>
      </c>
      <c r="K93" s="175" t="e">
        <f>VLOOKUP(CONCATENATE($B93,"_",$C93,"_",K$2,"_",$D93,"_",$E93),#REF!,2,)</f>
        <v>#REF!</v>
      </c>
      <c r="L93" s="175" t="e">
        <f>VLOOKUP(CONCATENATE($B93,"_",$C93,"_",L$2,"_",$D93,"_",$E93),#REF!,2,)</f>
        <v>#REF!</v>
      </c>
      <c r="M93" s="171"/>
      <c r="N93" s="172" t="str">
        <f t="shared" si="25"/>
        <v>!!</v>
      </c>
      <c r="O93" s="172" t="str">
        <f t="shared" si="26"/>
        <v>!!</v>
      </c>
      <c r="P93" s="172" t="str">
        <f t="shared" si="27"/>
        <v>!!</v>
      </c>
      <c r="Q93" s="172" t="str">
        <f t="shared" si="28"/>
        <v>!!</v>
      </c>
      <c r="R93" s="172" t="str">
        <f t="shared" si="29"/>
        <v>!!</v>
      </c>
      <c r="S93" s="172" t="str">
        <f t="shared" si="30"/>
        <v>!!</v>
      </c>
      <c r="T93" s="171"/>
    </row>
    <row r="94" spans="1:24">
      <c r="A94" s="178" t="s">
        <v>163</v>
      </c>
      <c r="B94" s="169" t="str">
        <f>Cover!$G$16</f>
        <v>CZ</v>
      </c>
      <c r="C94" s="169" t="s">
        <v>267</v>
      </c>
      <c r="D94" s="169" t="s">
        <v>198</v>
      </c>
      <c r="E94" s="170" t="s">
        <v>97</v>
      </c>
      <c r="F94" s="177" t="e">
        <f>IF(ISNUMBER(U94),U94,VLOOKUP(CONCATENATE($B94,"_",$C94,"_",F$2,"_",$D94,"_",$E94),#REF!,2,))</f>
        <v>#REF!</v>
      </c>
      <c r="G94" s="177" t="e">
        <f>IF(ISNUMBER(V94),V94,VLOOKUP(CONCATENATE($B94,"_",$C94,"_",G$2,"_",$D94,"_",$E94),#REF!,2,))</f>
        <v>#REF!</v>
      </c>
      <c r="H94" s="177" t="e">
        <f>IF(ISNUMBER(W94),W94,VLOOKUP(CONCATENATE($B94,"_",$C94,"_",H$2,"_",$D94,"_",$E94),#REF!,2,))</f>
        <v>#REF!</v>
      </c>
      <c r="I94" s="177" t="e">
        <f>IF(ISNUMBER(X94),X94,VLOOKUP(CONCATENATE($B94,"_",$C94,"_",I$2,"_",$D94,"_",$E94),#REF!,2,))</f>
        <v>#REF!</v>
      </c>
      <c r="J94" s="177" t="e">
        <f>VLOOKUP(CONCATENATE($B94,"_",$C94,"_",J$2,"_",$D94,"_",$E94),#REF!,2,)</f>
        <v>#REF!</v>
      </c>
      <c r="K94" s="175" t="e">
        <f>VLOOKUP(CONCATENATE($B94,"_",$C94,"_",K$2,"_",$D94,"_",$E94),#REF!,2,)</f>
        <v>#REF!</v>
      </c>
      <c r="L94" s="175" t="e">
        <f>VLOOKUP(CONCATENATE($B94,"_",$C94,"_",L$2,"_",$D94,"_",$E94),#REF!,2,)</f>
        <v>#REF!</v>
      </c>
      <c r="M94" s="171"/>
      <c r="N94" s="172" t="str">
        <f t="shared" si="25"/>
        <v>!!</v>
      </c>
      <c r="O94" s="172" t="str">
        <f t="shared" si="26"/>
        <v>!!</v>
      </c>
      <c r="P94" s="172" t="str">
        <f t="shared" si="27"/>
        <v>!!</v>
      </c>
      <c r="Q94" s="172" t="str">
        <f t="shared" si="28"/>
        <v>!!</v>
      </c>
      <c r="R94" s="172" t="str">
        <f t="shared" si="29"/>
        <v>!!</v>
      </c>
      <c r="S94" s="172" t="str">
        <f t="shared" si="30"/>
        <v>!!</v>
      </c>
      <c r="T94" s="171"/>
    </row>
    <row r="95" spans="1:24" ht="12">
      <c r="A95" s="357" t="s">
        <v>162</v>
      </c>
      <c r="B95" s="357" t="str">
        <f>Cover!$G$16</f>
        <v>CZ</v>
      </c>
      <c r="C95" s="357" t="s">
        <v>267</v>
      </c>
      <c r="D95" s="357" t="s">
        <v>268</v>
      </c>
      <c r="E95" s="358" t="s">
        <v>97</v>
      </c>
      <c r="F95" s="359" t="e">
        <f>IF(ISNUMBER(U95),U95,VLOOKUP(CONCATENATE($B95,"_",$C95,"_",F$2,"_","1000 NAC","_",$E95),#REF!,2,)/VLOOKUP(CONCATENATE($B95,"_",$C95,"_",F$2,"_",$D95,"_",$E95),#REF!,2,))</f>
        <v>#REF!</v>
      </c>
      <c r="G95" s="359" t="e">
        <f>IF(ISNUMBER(V95),V95,VLOOKUP(CONCATENATE($B95,"_",$C95,"_",G$2,"_","1000 NAC","_",$E95),#REF!,2,)/VLOOKUP(CONCATENATE($B95,"_",$C95,"_",G$2,"_",$D95,"_",$E95),#REF!,2,))</f>
        <v>#REF!</v>
      </c>
      <c r="H95" s="359" t="e">
        <f>IF(ISNUMBER(W95),W95,VLOOKUP(CONCATENATE($B95,"_",$C95,"_",H$2,"_","1000 NAC","_",$E95),#REF!,2,)/VLOOKUP(CONCATENATE($B95,"_",$C95,"_",H$2,"_",$D95,"_",$E95),#REF!,2,))</f>
        <v>#REF!</v>
      </c>
      <c r="I95" s="359" t="e">
        <f>IF(ISNUMBER(X95),X95,VLOOKUP(CONCATENATE($B95,"_",$C95,"_",I$2,"_","1000 NAC","_",$E95),#REF!,2,)/VLOOKUP(CONCATENATE($B95,"_",$C95,"_",I$2,"_",$D95,"_",$E95),#REF!,2,))</f>
        <v>#REF!</v>
      </c>
      <c r="J95" s="359" t="e">
        <f>VLOOKUP(CONCATENATE($B95,"_",$C95,"_",J$2,"_","1000 NAC","_",$E95),#REF!,2,)/VLOOKUP(CONCATENATE($B95,"_",$C95,"_",J$2,"_",$D95,"_",$E95),#REF!,2,)</f>
        <v>#REF!</v>
      </c>
      <c r="K95" s="360" t="e">
        <f>VLOOKUP(CONCATENATE($B95,"_",$C95,"_",K$2,"_","1000 NAC","_",$E95),#REF!,2,)/VLOOKUP(CONCATENATE($B95,"_",$C95,"_",K$2,"_",$D95,"_",$E95),#REF!,2,)</f>
        <v>#REF!</v>
      </c>
      <c r="L95" s="360" t="e">
        <f>VLOOKUP(CONCATENATE($B95,"_",$C95,"_",L$2,"_","1000 NAC","_",$E95),#REF!,2,)/VLOOKUP(CONCATENATE($B95,"_",$C95,"_",L$2,"_",$D95,"_",$E95),#REF!,2,)</f>
        <v>#REF!</v>
      </c>
      <c r="M95" s="361"/>
      <c r="N95" s="362" t="str">
        <f t="shared" si="25"/>
        <v>!!</v>
      </c>
      <c r="O95" s="362" t="str">
        <f t="shared" si="26"/>
        <v>!!</v>
      </c>
      <c r="P95" s="362" t="str">
        <f t="shared" si="27"/>
        <v>!!</v>
      </c>
      <c r="Q95" s="362" t="str">
        <f t="shared" si="28"/>
        <v>!!</v>
      </c>
      <c r="R95" s="362" t="str">
        <f t="shared" si="29"/>
        <v>!!</v>
      </c>
      <c r="S95" s="362" t="str">
        <f t="shared" si="30"/>
        <v>!!</v>
      </c>
      <c r="T95" s="361"/>
      <c r="U95" s="366" t="str">
        <f>IF(ISNUMBER(U93),IF(ISNUMBER(U94),U94/U93,F94/U93),IF(ISNUMBER(U94),U94/F93,""))</f>
        <v/>
      </c>
      <c r="V95" s="366" t="str">
        <f>IF(ISNUMBER(V93),IF(ISNUMBER(V94),V94/V93,G94/V93),IF(ISNUMBER(V94),V94/G93,""))</f>
        <v/>
      </c>
      <c r="W95" s="366" t="str">
        <f>IF(ISNUMBER(W93),IF(ISNUMBER(W94),W94/W93,H94/W93),IF(ISNUMBER(W94),W94/H93,""))</f>
        <v/>
      </c>
      <c r="X95" s="366" t="str">
        <f>IF(ISNUMBER(X93),IF(ISNUMBER(X94),X94/X93,I94/X93),IF(ISNUMBER(X94),X94/I93,""))</f>
        <v/>
      </c>
    </row>
    <row r="96" spans="1:24">
      <c r="A96" s="169" t="s">
        <v>164</v>
      </c>
      <c r="B96" s="169" t="str">
        <f>Cover!$G$16</f>
        <v>CZ</v>
      </c>
      <c r="C96" s="169" t="s">
        <v>271</v>
      </c>
      <c r="D96" s="169" t="s">
        <v>268</v>
      </c>
      <c r="E96" s="170" t="s">
        <v>97</v>
      </c>
      <c r="F96" s="177" t="e">
        <f>IF(ISNUMBER(U96),U96,VLOOKUP(CONCATENATE($B96,"_",$C96,"_",F$2,"_",$D96,"_",$E96),#REF!,2,))</f>
        <v>#REF!</v>
      </c>
      <c r="G96" s="177" t="e">
        <f>IF(ISNUMBER(V96),V96,VLOOKUP(CONCATENATE($B96,"_",$C96,"_",G$2,"_",$D96,"_",$E96),#REF!,2,))</f>
        <v>#REF!</v>
      </c>
      <c r="H96" s="177" t="e">
        <f>IF(ISNUMBER(W96),W96,VLOOKUP(CONCATENATE($B96,"_",$C96,"_",H$2,"_",$D96,"_",$E96),#REF!,2,))</f>
        <v>#REF!</v>
      </c>
      <c r="I96" s="177" t="e">
        <f>IF(ISNUMBER(X96),X96,VLOOKUP(CONCATENATE($B96,"_",$C96,"_",I$2,"_",$D96,"_",$E96),#REF!,2,))</f>
        <v>#REF!</v>
      </c>
      <c r="J96" s="177" t="e">
        <f>VLOOKUP(CONCATENATE($B96,"_",$C96,"_",J$2,"_",$D96,"_",$E96),#REF!,2,)</f>
        <v>#REF!</v>
      </c>
      <c r="K96" s="175" t="e">
        <f>VLOOKUP(CONCATENATE($B96,"_",$C96,"_",K$2,"_",$D96,"_",$E96),#REF!,2,)</f>
        <v>#REF!</v>
      </c>
      <c r="L96" s="175" t="e">
        <f>VLOOKUP(CONCATENATE($B96,"_",$C96,"_",L$2,"_",$D96,"_",$E96),#REF!,2,)</f>
        <v>#REF!</v>
      </c>
      <c r="M96" s="171"/>
      <c r="N96" s="172" t="str">
        <f t="shared" si="25"/>
        <v>!!</v>
      </c>
      <c r="O96" s="172" t="str">
        <f t="shared" si="26"/>
        <v>!!</v>
      </c>
      <c r="P96" s="172" t="str">
        <f t="shared" si="27"/>
        <v>!!</v>
      </c>
      <c r="Q96" s="172" t="str">
        <f t="shared" si="28"/>
        <v>!!</v>
      </c>
      <c r="R96" s="172" t="str">
        <f t="shared" si="29"/>
        <v>!!</v>
      </c>
      <c r="S96" s="172" t="str">
        <f t="shared" si="30"/>
        <v>!!</v>
      </c>
      <c r="T96" s="171"/>
    </row>
    <row r="97" spans="1:24">
      <c r="A97" s="178" t="s">
        <v>163</v>
      </c>
      <c r="B97" s="169" t="str">
        <f>Cover!$G$16</f>
        <v>CZ</v>
      </c>
      <c r="C97" s="169" t="s">
        <v>271</v>
      </c>
      <c r="D97" s="169" t="s">
        <v>198</v>
      </c>
      <c r="E97" s="170" t="s">
        <v>97</v>
      </c>
      <c r="F97" s="177" t="e">
        <f>IF(ISNUMBER(U97),U97,VLOOKUP(CONCATENATE($B97,"_",$C97,"_",F$2,"_",$D97,"_",$E97),#REF!,2,))</f>
        <v>#REF!</v>
      </c>
      <c r="G97" s="177" t="e">
        <f>IF(ISNUMBER(V97),V97,VLOOKUP(CONCATENATE($B97,"_",$C97,"_",G$2,"_",$D97,"_",$E97),#REF!,2,))</f>
        <v>#REF!</v>
      </c>
      <c r="H97" s="177" t="e">
        <f>IF(ISNUMBER(W97),W97,VLOOKUP(CONCATENATE($B97,"_",$C97,"_",H$2,"_",$D97,"_",$E97),#REF!,2,))</f>
        <v>#REF!</v>
      </c>
      <c r="I97" s="177" t="e">
        <f>IF(ISNUMBER(X97),X97,VLOOKUP(CONCATENATE($B97,"_",$C97,"_",I$2,"_",$D97,"_",$E97),#REF!,2,))</f>
        <v>#REF!</v>
      </c>
      <c r="J97" s="177" t="e">
        <f>VLOOKUP(CONCATENATE($B97,"_",$C97,"_",J$2,"_",$D97,"_",$E97),#REF!,2,)</f>
        <v>#REF!</v>
      </c>
      <c r="K97" s="175" t="e">
        <f>VLOOKUP(CONCATENATE($B97,"_",$C97,"_",K$2,"_",$D97,"_",$E97),#REF!,2,)</f>
        <v>#REF!</v>
      </c>
      <c r="L97" s="175" t="e">
        <f>VLOOKUP(CONCATENATE($B97,"_",$C97,"_",L$2,"_",$D97,"_",$E97),#REF!,2,)</f>
        <v>#REF!</v>
      </c>
      <c r="M97" s="171"/>
      <c r="N97" s="172" t="str">
        <f t="shared" si="25"/>
        <v>!!</v>
      </c>
      <c r="O97" s="172" t="str">
        <f t="shared" si="26"/>
        <v>!!</v>
      </c>
      <c r="P97" s="172" t="str">
        <f t="shared" si="27"/>
        <v>!!</v>
      </c>
      <c r="Q97" s="172" t="str">
        <f t="shared" si="28"/>
        <v>!!</v>
      </c>
      <c r="R97" s="172" t="str">
        <f t="shared" si="29"/>
        <v>!!</v>
      </c>
      <c r="S97" s="172" t="str">
        <f t="shared" si="30"/>
        <v>!!</v>
      </c>
      <c r="T97" s="171"/>
    </row>
    <row r="98" spans="1:24" ht="12">
      <c r="A98" s="357" t="s">
        <v>162</v>
      </c>
      <c r="B98" s="357" t="str">
        <f>Cover!$G$16</f>
        <v>CZ</v>
      </c>
      <c r="C98" s="357" t="s">
        <v>271</v>
      </c>
      <c r="D98" s="357" t="s">
        <v>268</v>
      </c>
      <c r="E98" s="358" t="s">
        <v>97</v>
      </c>
      <c r="F98" s="359" t="e">
        <f>IF(ISNUMBER(U98),U98,VLOOKUP(CONCATENATE($B98,"_",$C98,"_",F$2,"_","1000 NAC","_",$E98),#REF!,2,)/VLOOKUP(CONCATENATE($B98,"_",$C98,"_",F$2,"_",$D98,"_",$E98),#REF!,2,))</f>
        <v>#REF!</v>
      </c>
      <c r="G98" s="359" t="e">
        <f>IF(ISNUMBER(V98),V98,VLOOKUP(CONCATENATE($B98,"_",$C98,"_",G$2,"_","1000 NAC","_",$E98),#REF!,2,)/VLOOKUP(CONCATENATE($B98,"_",$C98,"_",G$2,"_",$D98,"_",$E98),#REF!,2,))</f>
        <v>#REF!</v>
      </c>
      <c r="H98" s="359" t="e">
        <f>IF(ISNUMBER(W98),W98,VLOOKUP(CONCATENATE($B98,"_",$C98,"_",H$2,"_","1000 NAC","_",$E98),#REF!,2,)/VLOOKUP(CONCATENATE($B98,"_",$C98,"_",H$2,"_",$D98,"_",$E98),#REF!,2,))</f>
        <v>#REF!</v>
      </c>
      <c r="I98" s="359" t="e">
        <f>IF(ISNUMBER(X98),X98,VLOOKUP(CONCATENATE($B98,"_",$C98,"_",I$2,"_","1000 NAC","_",$E98),#REF!,2,)/VLOOKUP(CONCATENATE($B98,"_",$C98,"_",I$2,"_",$D98,"_",$E98),#REF!,2,))</f>
        <v>#REF!</v>
      </c>
      <c r="J98" s="359" t="e">
        <f>VLOOKUP(CONCATENATE($B98,"_",$C98,"_",J$2,"_","1000 NAC","_",$E98),#REF!,2,)/VLOOKUP(CONCATENATE($B98,"_",$C98,"_",J$2,"_",$D98,"_",$E98),#REF!,2,)</f>
        <v>#REF!</v>
      </c>
      <c r="K98" s="360" t="e">
        <f>VLOOKUP(CONCATENATE($B98,"_",$C98,"_",K$2,"_","1000 NAC","_",$E98),#REF!,2,)/VLOOKUP(CONCATENATE($B98,"_",$C98,"_",K$2,"_",$D98,"_",$E98),#REF!,2,)</f>
        <v>#REF!</v>
      </c>
      <c r="L98" s="360" t="e">
        <f>VLOOKUP(CONCATENATE($B98,"_",$C98,"_",L$2,"_","1000 NAC","_",$E98),#REF!,2,)/VLOOKUP(CONCATENATE($B98,"_",$C98,"_",L$2,"_",$D98,"_",$E98),#REF!,2,)</f>
        <v>#REF!</v>
      </c>
      <c r="M98" s="361"/>
      <c r="N98" s="362" t="str">
        <f t="shared" si="25"/>
        <v>!!</v>
      </c>
      <c r="O98" s="362" t="str">
        <f t="shared" si="26"/>
        <v>!!</v>
      </c>
      <c r="P98" s="362" t="str">
        <f t="shared" si="27"/>
        <v>!!</v>
      </c>
      <c r="Q98" s="362" t="str">
        <f t="shared" si="28"/>
        <v>!!</v>
      </c>
      <c r="R98" s="362" t="str">
        <f t="shared" si="29"/>
        <v>!!</v>
      </c>
      <c r="S98" s="362" t="str">
        <f t="shared" si="30"/>
        <v>!!</v>
      </c>
      <c r="T98" s="361"/>
      <c r="U98" s="366" t="str">
        <f>IF(ISNUMBER(U96),IF(ISNUMBER(U97),U97/U96,F97/U96),IF(ISNUMBER(U97),U97/F96,""))</f>
        <v/>
      </c>
      <c r="V98" s="366" t="str">
        <f>IF(ISNUMBER(V96),IF(ISNUMBER(V97),V97/V96,G97/V96),IF(ISNUMBER(V97),V97/G96,""))</f>
        <v/>
      </c>
      <c r="W98" s="366" t="str">
        <f>IF(ISNUMBER(W96),IF(ISNUMBER(W97),W97/W96,H97/W96),IF(ISNUMBER(W97),W97/H96,""))</f>
        <v/>
      </c>
      <c r="X98" s="366" t="str">
        <f>IF(ISNUMBER(X96),IF(ISNUMBER(X97),X97/X96,I97/X96),IF(ISNUMBER(X97),X97/I96,""))</f>
        <v/>
      </c>
    </row>
    <row r="99" spans="1:24">
      <c r="A99" s="169" t="s">
        <v>164</v>
      </c>
      <c r="B99" s="169" t="str">
        <f>Cover!$G$16</f>
        <v>CZ</v>
      </c>
      <c r="C99" s="169" t="s">
        <v>267</v>
      </c>
      <c r="D99" s="169" t="s">
        <v>268</v>
      </c>
      <c r="E99" s="170" t="s">
        <v>98</v>
      </c>
      <c r="F99" s="177" t="e">
        <f>IF(ISNUMBER(U99),U99,VLOOKUP(CONCATENATE($B99,"_",$C99,"_",F$2,"_",$D99,"_",$E99),#REF!,2,))</f>
        <v>#REF!</v>
      </c>
      <c r="G99" s="177" t="e">
        <f>IF(ISNUMBER(V99),V99,VLOOKUP(CONCATENATE($B99,"_",$C99,"_",G$2,"_",$D99,"_",$E99),#REF!,2,))</f>
        <v>#REF!</v>
      </c>
      <c r="H99" s="177" t="e">
        <f>IF(ISNUMBER(W99),W99,VLOOKUP(CONCATENATE($B99,"_",$C99,"_",H$2,"_",$D99,"_",$E99),#REF!,2,))</f>
        <v>#REF!</v>
      </c>
      <c r="I99" s="177" t="e">
        <f>IF(ISNUMBER(X99),X99,VLOOKUP(CONCATENATE($B99,"_",$C99,"_",I$2,"_",$D99,"_",$E99),#REF!,2,))</f>
        <v>#REF!</v>
      </c>
      <c r="J99" s="177" t="e">
        <f>VLOOKUP(CONCATENATE($B99,"_",$C99,"_",J$2,"_",$D99,"_",$E99),#REF!,2,)</f>
        <v>#REF!</v>
      </c>
      <c r="K99" s="175" t="e">
        <f>VLOOKUP(CONCATENATE($B99,"_",$C99,"_",K$2,"_",$D99,"_",$E99),#REF!,2,)</f>
        <v>#REF!</v>
      </c>
      <c r="L99" s="175" t="e">
        <f>VLOOKUP(CONCATENATE($B99,"_",$C99,"_",L$2,"_",$D99,"_",$E99),#REF!,2,)</f>
        <v>#REF!</v>
      </c>
      <c r="M99" s="171"/>
      <c r="N99" s="172" t="str">
        <f t="shared" si="25"/>
        <v>!!</v>
      </c>
      <c r="O99" s="172" t="str">
        <f t="shared" si="26"/>
        <v>!!</v>
      </c>
      <c r="P99" s="172" t="str">
        <f t="shared" si="27"/>
        <v>!!</v>
      </c>
      <c r="Q99" s="172" t="str">
        <f t="shared" si="28"/>
        <v>!!</v>
      </c>
      <c r="R99" s="172" t="str">
        <f t="shared" si="29"/>
        <v>!!</v>
      </c>
      <c r="S99" s="172" t="str">
        <f t="shared" si="30"/>
        <v>!!</v>
      </c>
      <c r="T99" s="171"/>
    </row>
    <row r="100" spans="1:24">
      <c r="A100" s="178" t="s">
        <v>163</v>
      </c>
      <c r="B100" s="169" t="str">
        <f>Cover!$G$16</f>
        <v>CZ</v>
      </c>
      <c r="C100" s="169" t="s">
        <v>267</v>
      </c>
      <c r="D100" s="169" t="s">
        <v>198</v>
      </c>
      <c r="E100" s="170" t="s">
        <v>98</v>
      </c>
      <c r="F100" s="177" t="e">
        <f>IF(ISNUMBER(U100),U100,VLOOKUP(CONCATENATE($B100,"_",$C100,"_",F$2,"_",$D100,"_",$E100),#REF!,2,))</f>
        <v>#REF!</v>
      </c>
      <c r="G100" s="177" t="e">
        <f>IF(ISNUMBER(V100),V100,VLOOKUP(CONCATENATE($B100,"_",$C100,"_",G$2,"_",$D100,"_",$E100),#REF!,2,))</f>
        <v>#REF!</v>
      </c>
      <c r="H100" s="177" t="e">
        <f>IF(ISNUMBER(W100),W100,VLOOKUP(CONCATENATE($B100,"_",$C100,"_",H$2,"_",$D100,"_",$E100),#REF!,2,))</f>
        <v>#REF!</v>
      </c>
      <c r="I100" s="177" t="e">
        <f>IF(ISNUMBER(X100),X100,VLOOKUP(CONCATENATE($B100,"_",$C100,"_",I$2,"_",$D100,"_",$E100),#REF!,2,))</f>
        <v>#REF!</v>
      </c>
      <c r="J100" s="177" t="e">
        <f>VLOOKUP(CONCATENATE($B100,"_",$C100,"_",J$2,"_",$D100,"_",$E100),#REF!,2,)</f>
        <v>#REF!</v>
      </c>
      <c r="K100" s="175" t="e">
        <f>VLOOKUP(CONCATENATE($B100,"_",$C100,"_",K$2,"_",$D100,"_",$E100),#REF!,2,)</f>
        <v>#REF!</v>
      </c>
      <c r="L100" s="175" t="e">
        <f>VLOOKUP(CONCATENATE($B100,"_",$C100,"_",L$2,"_",$D100,"_",$E100),#REF!,2,)</f>
        <v>#REF!</v>
      </c>
      <c r="M100" s="171"/>
      <c r="N100" s="172" t="str">
        <f t="shared" si="25"/>
        <v>!!</v>
      </c>
      <c r="O100" s="172" t="str">
        <f t="shared" si="26"/>
        <v>!!</v>
      </c>
      <c r="P100" s="172" t="str">
        <f t="shared" si="27"/>
        <v>!!</v>
      </c>
      <c r="Q100" s="172" t="str">
        <f t="shared" si="28"/>
        <v>!!</v>
      </c>
      <c r="R100" s="172" t="str">
        <f t="shared" si="29"/>
        <v>!!</v>
      </c>
      <c r="S100" s="172" t="str">
        <f t="shared" si="30"/>
        <v>!!</v>
      </c>
      <c r="T100" s="171"/>
    </row>
    <row r="101" spans="1:24" ht="12">
      <c r="A101" s="357" t="s">
        <v>162</v>
      </c>
      <c r="B101" s="357" t="str">
        <f>Cover!$G$16</f>
        <v>CZ</v>
      </c>
      <c r="C101" s="357" t="s">
        <v>267</v>
      </c>
      <c r="D101" s="357" t="s">
        <v>268</v>
      </c>
      <c r="E101" s="358" t="s">
        <v>98</v>
      </c>
      <c r="F101" s="359" t="e">
        <f>IF(ISNUMBER(U101),U101,VLOOKUP(CONCATENATE($B101,"_",$C101,"_",F$2,"_","1000 NAC","_",$E101),#REF!,2,)/VLOOKUP(CONCATENATE($B101,"_",$C101,"_",F$2,"_",$D101,"_",$E101),#REF!,2,))</f>
        <v>#REF!</v>
      </c>
      <c r="G101" s="359" t="e">
        <f>IF(ISNUMBER(V101),V101,VLOOKUP(CONCATENATE($B101,"_",$C101,"_",G$2,"_","1000 NAC","_",$E101),#REF!,2,)/VLOOKUP(CONCATENATE($B101,"_",$C101,"_",G$2,"_",$D101,"_",$E101),#REF!,2,))</f>
        <v>#REF!</v>
      </c>
      <c r="H101" s="359" t="e">
        <f>IF(ISNUMBER(W101),W101,VLOOKUP(CONCATENATE($B101,"_",$C101,"_",H$2,"_","1000 NAC","_",$E101),#REF!,2,)/VLOOKUP(CONCATENATE($B101,"_",$C101,"_",H$2,"_",$D101,"_",$E101),#REF!,2,))</f>
        <v>#REF!</v>
      </c>
      <c r="I101" s="359" t="e">
        <f>IF(ISNUMBER(X101),X101,VLOOKUP(CONCATENATE($B101,"_",$C101,"_",I$2,"_","1000 NAC","_",$E101),#REF!,2,)/VLOOKUP(CONCATENATE($B101,"_",$C101,"_",I$2,"_",$D101,"_",$E101),#REF!,2,))</f>
        <v>#REF!</v>
      </c>
      <c r="J101" s="359" t="e">
        <f>VLOOKUP(CONCATENATE($B101,"_",$C101,"_",J$2,"_","1000 NAC","_",$E101),#REF!,2,)/VLOOKUP(CONCATENATE($B101,"_",$C101,"_",J$2,"_",$D101,"_",$E101),#REF!,2,)</f>
        <v>#REF!</v>
      </c>
      <c r="K101" s="360" t="e">
        <f>VLOOKUP(CONCATENATE($B101,"_",$C101,"_",K$2,"_","1000 NAC","_",$E101),#REF!,2,)/VLOOKUP(CONCATENATE($B101,"_",$C101,"_",K$2,"_",$D101,"_",$E101),#REF!,2,)</f>
        <v>#REF!</v>
      </c>
      <c r="L101" s="360" t="e">
        <f>VLOOKUP(CONCATENATE($B101,"_",$C101,"_",L$2,"_","1000 NAC","_",$E101),#REF!,2,)/VLOOKUP(CONCATENATE($B101,"_",$C101,"_",L$2,"_",$D101,"_",$E101),#REF!,2,)</f>
        <v>#REF!</v>
      </c>
      <c r="M101" s="361"/>
      <c r="N101" s="362" t="str">
        <f t="shared" si="25"/>
        <v>!!</v>
      </c>
      <c r="O101" s="362" t="str">
        <f t="shared" si="26"/>
        <v>!!</v>
      </c>
      <c r="P101" s="362" t="str">
        <f t="shared" si="27"/>
        <v>!!</v>
      </c>
      <c r="Q101" s="362" t="str">
        <f t="shared" si="28"/>
        <v>!!</v>
      </c>
      <c r="R101" s="362" t="str">
        <f t="shared" si="29"/>
        <v>!!</v>
      </c>
      <c r="S101" s="362" t="str">
        <f t="shared" si="30"/>
        <v>!!</v>
      </c>
      <c r="T101" s="361"/>
      <c r="U101" s="366" t="str">
        <f>IF(ISNUMBER(U99),IF(ISNUMBER(U100),U100/U99,F100/U99),IF(ISNUMBER(U100),U100/F99,""))</f>
        <v/>
      </c>
      <c r="V101" s="366" t="str">
        <f>IF(ISNUMBER(V99),IF(ISNUMBER(V100),V100/V99,G100/V99),IF(ISNUMBER(V100),V100/G99,""))</f>
        <v/>
      </c>
      <c r="W101" s="366" t="str">
        <f>IF(ISNUMBER(W99),IF(ISNUMBER(W100),W100/W99,H100/W99),IF(ISNUMBER(W100),W100/H99,""))</f>
        <v/>
      </c>
      <c r="X101" s="366" t="str">
        <f>IF(ISNUMBER(X99),IF(ISNUMBER(X100),X100/X99,I100/X99),IF(ISNUMBER(X100),X100/I99,""))</f>
        <v/>
      </c>
    </row>
    <row r="102" spans="1:24">
      <c r="A102" s="169" t="s">
        <v>164</v>
      </c>
      <c r="B102" s="169" t="str">
        <f>Cover!$G$16</f>
        <v>CZ</v>
      </c>
      <c r="C102" s="169" t="s">
        <v>271</v>
      </c>
      <c r="D102" s="169" t="s">
        <v>268</v>
      </c>
      <c r="E102" s="170" t="s">
        <v>98</v>
      </c>
      <c r="F102" s="177" t="e">
        <f>IF(ISNUMBER(U102),U102,VLOOKUP(CONCATENATE($B102,"_",$C102,"_",F$2,"_",$D102,"_",$E102),#REF!,2,))</f>
        <v>#REF!</v>
      </c>
      <c r="G102" s="177" t="e">
        <f>IF(ISNUMBER(V102),V102,VLOOKUP(CONCATENATE($B102,"_",$C102,"_",G$2,"_",$D102,"_",$E102),#REF!,2,))</f>
        <v>#REF!</v>
      </c>
      <c r="H102" s="177" t="e">
        <f>IF(ISNUMBER(W102),W102,VLOOKUP(CONCATENATE($B102,"_",$C102,"_",H$2,"_",$D102,"_",$E102),#REF!,2,))</f>
        <v>#REF!</v>
      </c>
      <c r="I102" s="177" t="e">
        <f>IF(ISNUMBER(X102),X102,VLOOKUP(CONCATENATE($B102,"_",$C102,"_",I$2,"_",$D102,"_",$E102),#REF!,2,))</f>
        <v>#REF!</v>
      </c>
      <c r="J102" s="177" t="e">
        <f>VLOOKUP(CONCATENATE($B102,"_",$C102,"_",J$2,"_",$D102,"_",$E102),#REF!,2,)</f>
        <v>#REF!</v>
      </c>
      <c r="K102" s="175" t="e">
        <f>VLOOKUP(CONCATENATE($B102,"_",$C102,"_",K$2,"_",$D102,"_",$E102),#REF!,2,)</f>
        <v>#REF!</v>
      </c>
      <c r="L102" s="175" t="e">
        <f>VLOOKUP(CONCATENATE($B102,"_",$C102,"_",L$2,"_",$D102,"_",$E102),#REF!,2,)</f>
        <v>#REF!</v>
      </c>
      <c r="M102" s="171"/>
      <c r="N102" s="172" t="str">
        <f t="shared" si="25"/>
        <v>!!</v>
      </c>
      <c r="O102" s="172" t="str">
        <f t="shared" si="26"/>
        <v>!!</v>
      </c>
      <c r="P102" s="172" t="str">
        <f t="shared" si="27"/>
        <v>!!</v>
      </c>
      <c r="Q102" s="172" t="str">
        <f t="shared" si="28"/>
        <v>!!</v>
      </c>
      <c r="R102" s="172" t="str">
        <f t="shared" si="29"/>
        <v>!!</v>
      </c>
      <c r="S102" s="172" t="str">
        <f t="shared" si="30"/>
        <v>!!</v>
      </c>
      <c r="T102" s="171"/>
    </row>
    <row r="103" spans="1:24">
      <c r="A103" s="178" t="s">
        <v>163</v>
      </c>
      <c r="B103" s="169" t="str">
        <f>Cover!$G$16</f>
        <v>CZ</v>
      </c>
      <c r="C103" s="169" t="s">
        <v>271</v>
      </c>
      <c r="D103" s="169" t="s">
        <v>198</v>
      </c>
      <c r="E103" s="170" t="s">
        <v>98</v>
      </c>
      <c r="F103" s="177" t="e">
        <f>IF(ISNUMBER(U103),U103,VLOOKUP(CONCATENATE($B103,"_",$C103,"_",F$2,"_",$D103,"_",$E103),#REF!,2,))</f>
        <v>#REF!</v>
      </c>
      <c r="G103" s="177" t="e">
        <f>IF(ISNUMBER(V103),V103,VLOOKUP(CONCATENATE($B103,"_",$C103,"_",G$2,"_",$D103,"_",$E103),#REF!,2,))</f>
        <v>#REF!</v>
      </c>
      <c r="H103" s="177" t="e">
        <f>IF(ISNUMBER(W103),W103,VLOOKUP(CONCATENATE($B103,"_",$C103,"_",H$2,"_",$D103,"_",$E103),#REF!,2,))</f>
        <v>#REF!</v>
      </c>
      <c r="I103" s="177" t="e">
        <f>IF(ISNUMBER(X103),X103,VLOOKUP(CONCATENATE($B103,"_",$C103,"_",I$2,"_",$D103,"_",$E103),#REF!,2,))</f>
        <v>#REF!</v>
      </c>
      <c r="J103" s="177" t="e">
        <f>VLOOKUP(CONCATENATE($B103,"_",$C103,"_",J$2,"_",$D103,"_",$E103),#REF!,2,)</f>
        <v>#REF!</v>
      </c>
      <c r="K103" s="175" t="e">
        <f>VLOOKUP(CONCATENATE($B103,"_",$C103,"_",K$2,"_",$D103,"_",$E103),#REF!,2,)</f>
        <v>#REF!</v>
      </c>
      <c r="L103" s="175" t="e">
        <f>VLOOKUP(CONCATENATE($B103,"_",$C103,"_",L$2,"_",$D103,"_",$E103),#REF!,2,)</f>
        <v>#REF!</v>
      </c>
      <c r="M103" s="171"/>
      <c r="N103" s="172" t="str">
        <f t="shared" si="25"/>
        <v>!!</v>
      </c>
      <c r="O103" s="172" t="str">
        <f t="shared" si="26"/>
        <v>!!</v>
      </c>
      <c r="P103" s="172" t="str">
        <f t="shared" si="27"/>
        <v>!!</v>
      </c>
      <c r="Q103" s="172" t="str">
        <f t="shared" si="28"/>
        <v>!!</v>
      </c>
      <c r="R103" s="172" t="str">
        <f t="shared" si="29"/>
        <v>!!</v>
      </c>
      <c r="S103" s="172" t="str">
        <f t="shared" si="30"/>
        <v>!!</v>
      </c>
      <c r="T103" s="171"/>
    </row>
    <row r="104" spans="1:24" ht="12">
      <c r="A104" s="357" t="s">
        <v>162</v>
      </c>
      <c r="B104" s="357" t="str">
        <f>Cover!$G$16</f>
        <v>CZ</v>
      </c>
      <c r="C104" s="357" t="s">
        <v>271</v>
      </c>
      <c r="D104" s="357" t="s">
        <v>268</v>
      </c>
      <c r="E104" s="358" t="s">
        <v>98</v>
      </c>
      <c r="F104" s="359" t="e">
        <f>IF(ISNUMBER(U104),U104,VLOOKUP(CONCATENATE($B104,"_",$C104,"_",F$2,"_","1000 NAC","_",$E104),#REF!,2,)/VLOOKUP(CONCATENATE($B104,"_",$C104,"_",F$2,"_",$D104,"_",$E104),#REF!,2,))</f>
        <v>#REF!</v>
      </c>
      <c r="G104" s="359" t="e">
        <f>IF(ISNUMBER(V104),V104,VLOOKUP(CONCATENATE($B104,"_",$C104,"_",G$2,"_","1000 NAC","_",$E104),#REF!,2,)/VLOOKUP(CONCATENATE($B104,"_",$C104,"_",G$2,"_",$D104,"_",$E104),#REF!,2,))</f>
        <v>#REF!</v>
      </c>
      <c r="H104" s="359" t="e">
        <f>IF(ISNUMBER(W104),W104,VLOOKUP(CONCATENATE($B104,"_",$C104,"_",H$2,"_","1000 NAC","_",$E104),#REF!,2,)/VLOOKUP(CONCATENATE($B104,"_",$C104,"_",H$2,"_",$D104,"_",$E104),#REF!,2,))</f>
        <v>#REF!</v>
      </c>
      <c r="I104" s="359" t="e">
        <f>IF(ISNUMBER(X104),X104,VLOOKUP(CONCATENATE($B104,"_",$C104,"_",I$2,"_","1000 NAC","_",$E104),#REF!,2,)/VLOOKUP(CONCATENATE($B104,"_",$C104,"_",I$2,"_",$D104,"_",$E104),#REF!,2,))</f>
        <v>#REF!</v>
      </c>
      <c r="J104" s="359" t="e">
        <f>VLOOKUP(CONCATENATE($B104,"_",$C104,"_",J$2,"_","1000 NAC","_",$E104),#REF!,2,)/VLOOKUP(CONCATENATE($B104,"_",$C104,"_",J$2,"_",$D104,"_",$E104),#REF!,2,)</f>
        <v>#REF!</v>
      </c>
      <c r="K104" s="360" t="e">
        <f>VLOOKUP(CONCATENATE($B104,"_",$C104,"_",K$2,"_","1000 NAC","_",$E104),#REF!,2,)/VLOOKUP(CONCATENATE($B104,"_",$C104,"_",K$2,"_",$D104,"_",$E104),#REF!,2,)</f>
        <v>#REF!</v>
      </c>
      <c r="L104" s="360" t="e">
        <f>VLOOKUP(CONCATENATE($B104,"_",$C104,"_",L$2,"_","1000 NAC","_",$E104),#REF!,2,)/VLOOKUP(CONCATENATE($B104,"_",$C104,"_",L$2,"_",$D104,"_",$E104),#REF!,2,)</f>
        <v>#REF!</v>
      </c>
      <c r="M104" s="361"/>
      <c r="N104" s="362" t="str">
        <f t="shared" si="25"/>
        <v>!!</v>
      </c>
      <c r="O104" s="362" t="str">
        <f t="shared" si="26"/>
        <v>!!</v>
      </c>
      <c r="P104" s="362" t="str">
        <f t="shared" si="27"/>
        <v>!!</v>
      </c>
      <c r="Q104" s="362" t="str">
        <f t="shared" si="28"/>
        <v>!!</v>
      </c>
      <c r="R104" s="362" t="str">
        <f t="shared" si="29"/>
        <v>!!</v>
      </c>
      <c r="S104" s="362" t="str">
        <f t="shared" si="30"/>
        <v>!!</v>
      </c>
      <c r="T104" s="361"/>
      <c r="U104" s="366" t="str">
        <f>IF(ISNUMBER(U102),IF(ISNUMBER(U103),U103/U102,F103/U102),IF(ISNUMBER(U103),U103/F102,""))</f>
        <v/>
      </c>
      <c r="V104" s="366" t="str">
        <f>IF(ISNUMBER(V102),IF(ISNUMBER(V103),V103/V102,G103/V102),IF(ISNUMBER(V103),V103/G102,""))</f>
        <v/>
      </c>
      <c r="W104" s="366" t="str">
        <f>IF(ISNUMBER(W102),IF(ISNUMBER(W103),W103/W102,H103/W102),IF(ISNUMBER(W103),W103/H102,""))</f>
        <v/>
      </c>
      <c r="X104" s="366" t="str">
        <f>IF(ISNUMBER(X102),IF(ISNUMBER(X103),X103/X102,I103/X102),IF(ISNUMBER(X103),X103/I102,""))</f>
        <v/>
      </c>
    </row>
    <row r="105" spans="1:24">
      <c r="A105" s="169" t="s">
        <v>164</v>
      </c>
      <c r="B105" s="169" t="str">
        <f>Cover!$G$16</f>
        <v>CZ</v>
      </c>
      <c r="C105" s="169" t="s">
        <v>267</v>
      </c>
      <c r="D105" s="169" t="s">
        <v>268</v>
      </c>
      <c r="E105" s="170">
        <v>6</v>
      </c>
      <c r="F105" s="177" t="e">
        <f>IF(ISNUMBER(U105),U105,VLOOKUP(CONCATENATE($B105,"_",$C105,"_",F$2,"_",$D105,"_",$E105),#REF!,2,))</f>
        <v>#REF!</v>
      </c>
      <c r="G105" s="177" t="e">
        <f>IF(ISNUMBER(V105),V105,VLOOKUP(CONCATENATE($B105,"_",$C105,"_",G$2,"_",$D105,"_",$E105),#REF!,2,))</f>
        <v>#REF!</v>
      </c>
      <c r="H105" s="177" t="e">
        <f>IF(ISNUMBER(W105),W105,VLOOKUP(CONCATENATE($B105,"_",$C105,"_",H$2,"_",$D105,"_",$E105),#REF!,2,))</f>
        <v>#REF!</v>
      </c>
      <c r="I105" s="177" t="e">
        <f>IF(ISNUMBER(X105),X105,VLOOKUP(CONCATENATE($B105,"_",$C105,"_",I$2,"_",$D105,"_",$E105),#REF!,2,))</f>
        <v>#REF!</v>
      </c>
      <c r="J105" s="177" t="e">
        <f>VLOOKUP(CONCATENATE($B105,"_",$C105,"_",J$2,"_",$D105,"_",$E105),#REF!,2,)</f>
        <v>#REF!</v>
      </c>
      <c r="K105" s="175" t="e">
        <f>VLOOKUP(CONCATENATE($B105,"_",$C105,"_",K$2,"_",$D105,"_",$E105),#REF!,2,)</f>
        <v>#REF!</v>
      </c>
      <c r="L105" s="175" t="e">
        <f>VLOOKUP(CONCATENATE($B105,"_",$C105,"_",L$2,"_",$D105,"_",$E105),#REF!,2,)</f>
        <v>#REF!</v>
      </c>
      <c r="M105" s="171"/>
      <c r="N105" s="172" t="str">
        <f t="shared" si="25"/>
        <v>!!</v>
      </c>
      <c r="O105" s="172" t="str">
        <f t="shared" si="26"/>
        <v>!!</v>
      </c>
      <c r="P105" s="172" t="str">
        <f t="shared" si="27"/>
        <v>!!</v>
      </c>
      <c r="Q105" s="172" t="str">
        <f t="shared" si="28"/>
        <v>!!</v>
      </c>
      <c r="R105" s="172" t="str">
        <f t="shared" si="29"/>
        <v>!!</v>
      </c>
      <c r="S105" s="172" t="str">
        <f t="shared" si="30"/>
        <v>!!</v>
      </c>
      <c r="T105" s="171"/>
    </row>
    <row r="106" spans="1:24">
      <c r="A106" s="178" t="s">
        <v>163</v>
      </c>
      <c r="B106" s="169" t="str">
        <f>Cover!$G$16</f>
        <v>CZ</v>
      </c>
      <c r="C106" s="169" t="s">
        <v>267</v>
      </c>
      <c r="D106" s="169" t="s">
        <v>198</v>
      </c>
      <c r="E106" s="170">
        <v>6</v>
      </c>
      <c r="F106" s="177" t="e">
        <f>IF(ISNUMBER(U106),U106,VLOOKUP(CONCATENATE($B106,"_",$C106,"_",F$2,"_",$D106,"_",$E106),#REF!,2,))</f>
        <v>#REF!</v>
      </c>
      <c r="G106" s="177" t="e">
        <f>IF(ISNUMBER(V106),V106,VLOOKUP(CONCATENATE($B106,"_",$C106,"_",G$2,"_",$D106,"_",$E106),#REF!,2,))</f>
        <v>#REF!</v>
      </c>
      <c r="H106" s="177" t="e">
        <f>IF(ISNUMBER(W106),W106,VLOOKUP(CONCATENATE($B106,"_",$C106,"_",H$2,"_",$D106,"_",$E106),#REF!,2,))</f>
        <v>#REF!</v>
      </c>
      <c r="I106" s="177" t="e">
        <f>IF(ISNUMBER(X106),X106,VLOOKUP(CONCATENATE($B106,"_",$C106,"_",I$2,"_",$D106,"_",$E106),#REF!,2,))</f>
        <v>#REF!</v>
      </c>
      <c r="J106" s="177" t="e">
        <f>VLOOKUP(CONCATENATE($B106,"_",$C106,"_",J$2,"_",$D106,"_",$E106),#REF!,2,)</f>
        <v>#REF!</v>
      </c>
      <c r="K106" s="175" t="e">
        <f>VLOOKUP(CONCATENATE($B106,"_",$C106,"_",K$2,"_",$D106,"_",$E106),#REF!,2,)</f>
        <v>#REF!</v>
      </c>
      <c r="L106" s="175" t="e">
        <f>VLOOKUP(CONCATENATE($B106,"_",$C106,"_",L$2,"_",$D106,"_",$E106),#REF!,2,)</f>
        <v>#REF!</v>
      </c>
      <c r="M106" s="171"/>
      <c r="N106" s="172" t="str">
        <f t="shared" si="25"/>
        <v>!!</v>
      </c>
      <c r="O106" s="172" t="str">
        <f t="shared" si="26"/>
        <v>!!</v>
      </c>
      <c r="P106" s="172" t="str">
        <f t="shared" si="27"/>
        <v>!!</v>
      </c>
      <c r="Q106" s="172" t="str">
        <f t="shared" si="28"/>
        <v>!!</v>
      </c>
      <c r="R106" s="172" t="str">
        <f t="shared" si="29"/>
        <v>!!</v>
      </c>
      <c r="S106" s="172" t="str">
        <f t="shared" si="30"/>
        <v>!!</v>
      </c>
      <c r="T106" s="171"/>
    </row>
    <row r="107" spans="1:24" ht="12">
      <c r="A107" s="357" t="s">
        <v>162</v>
      </c>
      <c r="B107" s="357" t="str">
        <f>Cover!$G$16</f>
        <v>CZ</v>
      </c>
      <c r="C107" s="357" t="s">
        <v>267</v>
      </c>
      <c r="D107" s="357" t="s">
        <v>268</v>
      </c>
      <c r="E107" s="358">
        <v>6</v>
      </c>
      <c r="F107" s="359" t="e">
        <f>IF(ISNUMBER(U107),U107,VLOOKUP(CONCATENATE($B107,"_",$C107,"_",F$2,"_","1000 NAC","_",$E107),#REF!,2,)/VLOOKUP(CONCATENATE($B107,"_",$C107,"_",F$2,"_",$D107,"_",$E107),#REF!,2,))</f>
        <v>#REF!</v>
      </c>
      <c r="G107" s="359" t="e">
        <f>IF(ISNUMBER(V107),V107,VLOOKUP(CONCATENATE($B107,"_",$C107,"_",G$2,"_","1000 NAC","_",$E107),#REF!,2,)/VLOOKUP(CONCATENATE($B107,"_",$C107,"_",G$2,"_",$D107,"_",$E107),#REF!,2,))</f>
        <v>#REF!</v>
      </c>
      <c r="H107" s="359" t="e">
        <f>IF(ISNUMBER(W107),W107,VLOOKUP(CONCATENATE($B107,"_",$C107,"_",H$2,"_","1000 NAC","_",$E107),#REF!,2,)/VLOOKUP(CONCATENATE($B107,"_",$C107,"_",H$2,"_",$D107,"_",$E107),#REF!,2,))</f>
        <v>#REF!</v>
      </c>
      <c r="I107" s="359" t="e">
        <f>IF(ISNUMBER(X107),X107,VLOOKUP(CONCATENATE($B107,"_",$C107,"_",I$2,"_","1000 NAC","_",$E107),#REF!,2,)/VLOOKUP(CONCATENATE($B107,"_",$C107,"_",I$2,"_",$D107,"_",$E107),#REF!,2,))</f>
        <v>#REF!</v>
      </c>
      <c r="J107" s="359" t="e">
        <f>VLOOKUP(CONCATENATE($B107,"_",$C107,"_",J$2,"_","1000 NAC","_",$E107),#REF!,2,)/VLOOKUP(CONCATENATE($B107,"_",$C107,"_",J$2,"_",$D107,"_",$E107),#REF!,2,)</f>
        <v>#REF!</v>
      </c>
      <c r="K107" s="360" t="e">
        <f>VLOOKUP(CONCATENATE($B107,"_",$C107,"_",K$2,"_","1000 NAC","_",$E107),#REF!,2,)/VLOOKUP(CONCATENATE($B107,"_",$C107,"_",K$2,"_",$D107,"_",$E107),#REF!,2,)</f>
        <v>#REF!</v>
      </c>
      <c r="L107" s="360" t="e">
        <f>VLOOKUP(CONCATENATE($B107,"_",$C107,"_",L$2,"_","1000 NAC","_",$E107),#REF!,2,)/VLOOKUP(CONCATENATE($B107,"_",$C107,"_",L$2,"_",$D107,"_",$E107),#REF!,2,)</f>
        <v>#REF!</v>
      </c>
      <c r="M107" s="361"/>
      <c r="N107" s="362" t="str">
        <f t="shared" si="25"/>
        <v>!!</v>
      </c>
      <c r="O107" s="362" t="str">
        <f t="shared" si="26"/>
        <v>!!</v>
      </c>
      <c r="P107" s="362" t="str">
        <f t="shared" si="27"/>
        <v>!!</v>
      </c>
      <c r="Q107" s="362" t="str">
        <f t="shared" si="28"/>
        <v>!!</v>
      </c>
      <c r="R107" s="362" t="str">
        <f t="shared" si="29"/>
        <v>!!</v>
      </c>
      <c r="S107" s="362" t="str">
        <f t="shared" si="30"/>
        <v>!!</v>
      </c>
      <c r="T107" s="361"/>
      <c r="U107" s="366" t="str">
        <f>IF(ISNUMBER(U105),IF(ISNUMBER(U106),U106/U105,F106/U105),IF(ISNUMBER(U106),U106/F105,""))</f>
        <v/>
      </c>
      <c r="V107" s="366" t="str">
        <f>IF(ISNUMBER(V105),IF(ISNUMBER(V106),V106/V105,G106/V105),IF(ISNUMBER(V106),V106/G105,""))</f>
        <v/>
      </c>
      <c r="W107" s="366" t="str">
        <f>IF(ISNUMBER(W105),IF(ISNUMBER(W106),W106/W105,H106/W105),IF(ISNUMBER(W106),W106/H105,""))</f>
        <v/>
      </c>
      <c r="X107" s="366" t="str">
        <f>IF(ISNUMBER(X105),IF(ISNUMBER(X106),X106/X105,I106/X105),IF(ISNUMBER(X106),X106/I105,""))</f>
        <v/>
      </c>
    </row>
    <row r="108" spans="1:24">
      <c r="A108" s="169" t="s">
        <v>164</v>
      </c>
      <c r="B108" s="169" t="str">
        <f>Cover!$G$16</f>
        <v>CZ</v>
      </c>
      <c r="C108" s="169" t="s">
        <v>271</v>
      </c>
      <c r="D108" s="169" t="s">
        <v>268</v>
      </c>
      <c r="E108" s="170">
        <v>6</v>
      </c>
      <c r="F108" s="177" t="e">
        <f>IF(ISNUMBER(U108),U108,VLOOKUP(CONCATENATE($B108,"_",$C108,"_",F$2,"_",$D108,"_",$E108),#REF!,2,))</f>
        <v>#REF!</v>
      </c>
      <c r="G108" s="177" t="e">
        <f>IF(ISNUMBER(V108),V108,VLOOKUP(CONCATENATE($B108,"_",$C108,"_",G$2,"_",$D108,"_",$E108),#REF!,2,))</f>
        <v>#REF!</v>
      </c>
      <c r="H108" s="177" t="e">
        <f>IF(ISNUMBER(W108),W108,VLOOKUP(CONCATENATE($B108,"_",$C108,"_",H$2,"_",$D108,"_",$E108),#REF!,2,))</f>
        <v>#REF!</v>
      </c>
      <c r="I108" s="177" t="e">
        <f>IF(ISNUMBER(X108),X108,VLOOKUP(CONCATENATE($B108,"_",$C108,"_",I$2,"_",$D108,"_",$E108),#REF!,2,))</f>
        <v>#REF!</v>
      </c>
      <c r="J108" s="177" t="e">
        <f>VLOOKUP(CONCATENATE($B108,"_",$C108,"_",J$2,"_",$D108,"_",$E108),#REF!,2,)</f>
        <v>#REF!</v>
      </c>
      <c r="K108" s="175" t="e">
        <f>VLOOKUP(CONCATENATE($B108,"_",$C108,"_",K$2,"_",$D108,"_",$E108),#REF!,2,)</f>
        <v>#REF!</v>
      </c>
      <c r="L108" s="175" t="e">
        <f>VLOOKUP(CONCATENATE($B108,"_",$C108,"_",L$2,"_",$D108,"_",$E108),#REF!,2,)</f>
        <v>#REF!</v>
      </c>
      <c r="M108" s="171"/>
      <c r="N108" s="172" t="str">
        <f t="shared" si="25"/>
        <v>!!</v>
      </c>
      <c r="O108" s="172" t="str">
        <f t="shared" si="26"/>
        <v>!!</v>
      </c>
      <c r="P108" s="172" t="str">
        <f t="shared" si="27"/>
        <v>!!</v>
      </c>
      <c r="Q108" s="172" t="str">
        <f t="shared" si="28"/>
        <v>!!</v>
      </c>
      <c r="R108" s="172" t="str">
        <f t="shared" si="29"/>
        <v>!!</v>
      </c>
      <c r="S108" s="172" t="str">
        <f t="shared" si="30"/>
        <v>!!</v>
      </c>
      <c r="T108" s="171"/>
    </row>
    <row r="109" spans="1:24">
      <c r="A109" s="178" t="s">
        <v>163</v>
      </c>
      <c r="B109" s="169" t="str">
        <f>Cover!$G$16</f>
        <v>CZ</v>
      </c>
      <c r="C109" s="169" t="s">
        <v>271</v>
      </c>
      <c r="D109" s="169" t="s">
        <v>198</v>
      </c>
      <c r="E109" s="170">
        <v>6</v>
      </c>
      <c r="F109" s="177" t="e">
        <f>IF(ISNUMBER(U109),U109,VLOOKUP(CONCATENATE($B109,"_",$C109,"_",F$2,"_",$D109,"_",$E109),#REF!,2,))</f>
        <v>#REF!</v>
      </c>
      <c r="G109" s="177" t="e">
        <f>IF(ISNUMBER(V109),V109,VLOOKUP(CONCATENATE($B109,"_",$C109,"_",G$2,"_",$D109,"_",$E109),#REF!,2,))</f>
        <v>#REF!</v>
      </c>
      <c r="H109" s="177" t="e">
        <f>IF(ISNUMBER(W109),W109,VLOOKUP(CONCATENATE($B109,"_",$C109,"_",H$2,"_",$D109,"_",$E109),#REF!,2,))</f>
        <v>#REF!</v>
      </c>
      <c r="I109" s="177" t="e">
        <f>IF(ISNUMBER(X109),X109,VLOOKUP(CONCATENATE($B109,"_",$C109,"_",I$2,"_",$D109,"_",$E109),#REF!,2,))</f>
        <v>#REF!</v>
      </c>
      <c r="J109" s="177" t="e">
        <f>VLOOKUP(CONCATENATE($B109,"_",$C109,"_",J$2,"_",$D109,"_",$E109),#REF!,2,)</f>
        <v>#REF!</v>
      </c>
      <c r="K109" s="175" t="e">
        <f>VLOOKUP(CONCATENATE($B109,"_",$C109,"_",K$2,"_",$D109,"_",$E109),#REF!,2,)</f>
        <v>#REF!</v>
      </c>
      <c r="L109" s="175" t="e">
        <f>VLOOKUP(CONCATENATE($B109,"_",$C109,"_",L$2,"_",$D109,"_",$E109),#REF!,2,)</f>
        <v>#REF!</v>
      </c>
      <c r="M109" s="171"/>
      <c r="N109" s="172" t="str">
        <f t="shared" si="25"/>
        <v>!!</v>
      </c>
      <c r="O109" s="172" t="str">
        <f t="shared" si="26"/>
        <v>!!</v>
      </c>
      <c r="P109" s="172" t="str">
        <f t="shared" si="27"/>
        <v>!!</v>
      </c>
      <c r="Q109" s="172" t="str">
        <f t="shared" si="28"/>
        <v>!!</v>
      </c>
      <c r="R109" s="172" t="str">
        <f t="shared" si="29"/>
        <v>!!</v>
      </c>
      <c r="S109" s="172" t="str">
        <f t="shared" si="30"/>
        <v>!!</v>
      </c>
      <c r="T109" s="171"/>
    </row>
    <row r="110" spans="1:24" ht="12">
      <c r="A110" s="357" t="s">
        <v>162</v>
      </c>
      <c r="B110" s="357" t="str">
        <f>Cover!$G$16</f>
        <v>CZ</v>
      </c>
      <c r="C110" s="357" t="s">
        <v>271</v>
      </c>
      <c r="D110" s="357" t="s">
        <v>268</v>
      </c>
      <c r="E110" s="358">
        <v>6</v>
      </c>
      <c r="F110" s="359" t="e">
        <f>IF(ISNUMBER(U110),U110,VLOOKUP(CONCATENATE($B110,"_",$C110,"_",F$2,"_","1000 NAC","_",$E110),#REF!,2,)/VLOOKUP(CONCATENATE($B110,"_",$C110,"_",F$2,"_",$D110,"_",$E110),#REF!,2,))</f>
        <v>#REF!</v>
      </c>
      <c r="G110" s="359" t="e">
        <f>IF(ISNUMBER(V110),V110,VLOOKUP(CONCATENATE($B110,"_",$C110,"_",G$2,"_","1000 NAC","_",$E110),#REF!,2,)/VLOOKUP(CONCATENATE($B110,"_",$C110,"_",G$2,"_",$D110,"_",$E110),#REF!,2,))</f>
        <v>#REF!</v>
      </c>
      <c r="H110" s="359" t="e">
        <f>IF(ISNUMBER(W110),W110,VLOOKUP(CONCATENATE($B110,"_",$C110,"_",H$2,"_","1000 NAC","_",$E110),#REF!,2,)/VLOOKUP(CONCATENATE($B110,"_",$C110,"_",H$2,"_",$D110,"_",$E110),#REF!,2,))</f>
        <v>#REF!</v>
      </c>
      <c r="I110" s="359" t="e">
        <f>IF(ISNUMBER(X110),X110,VLOOKUP(CONCATENATE($B110,"_",$C110,"_",I$2,"_","1000 NAC","_",$E110),#REF!,2,)/VLOOKUP(CONCATENATE($B110,"_",$C110,"_",I$2,"_",$D110,"_",$E110),#REF!,2,))</f>
        <v>#REF!</v>
      </c>
      <c r="J110" s="359" t="e">
        <f>VLOOKUP(CONCATENATE($B110,"_",$C110,"_",J$2,"_","1000 NAC","_",$E110),#REF!,2,)/VLOOKUP(CONCATENATE($B110,"_",$C110,"_",J$2,"_",$D110,"_",$E110),#REF!,2,)</f>
        <v>#REF!</v>
      </c>
      <c r="K110" s="360" t="e">
        <f>VLOOKUP(CONCATENATE($B110,"_",$C110,"_",K$2,"_","1000 NAC","_",$E110),#REF!,2,)/VLOOKUP(CONCATENATE($B110,"_",$C110,"_",K$2,"_",$D110,"_",$E110),#REF!,2,)</f>
        <v>#REF!</v>
      </c>
      <c r="L110" s="360" t="e">
        <f>VLOOKUP(CONCATENATE($B110,"_",$C110,"_",L$2,"_","1000 NAC","_",$E110),#REF!,2,)/VLOOKUP(CONCATENATE($B110,"_",$C110,"_",L$2,"_",$D110,"_",$E110),#REF!,2,)</f>
        <v>#REF!</v>
      </c>
      <c r="M110" s="361"/>
      <c r="N110" s="362" t="str">
        <f t="shared" si="25"/>
        <v>!!</v>
      </c>
      <c r="O110" s="362" t="str">
        <f t="shared" si="26"/>
        <v>!!</v>
      </c>
      <c r="P110" s="362" t="str">
        <f t="shared" si="27"/>
        <v>!!</v>
      </c>
      <c r="Q110" s="362" t="str">
        <f t="shared" si="28"/>
        <v>!!</v>
      </c>
      <c r="R110" s="362" t="str">
        <f t="shared" si="29"/>
        <v>!!</v>
      </c>
      <c r="S110" s="362" t="str">
        <f t="shared" si="30"/>
        <v>!!</v>
      </c>
      <c r="T110" s="361"/>
      <c r="U110" s="366" t="str">
        <f>IF(ISNUMBER(U108),IF(ISNUMBER(U109),U109/U108,F109/U108),IF(ISNUMBER(U109),U109/F108,""))</f>
        <v/>
      </c>
      <c r="V110" s="366" t="str">
        <f>IF(ISNUMBER(V108),IF(ISNUMBER(V109),V109/V108,G109/V108),IF(ISNUMBER(V109),V109/G108,""))</f>
        <v/>
      </c>
      <c r="W110" s="366" t="str">
        <f>IF(ISNUMBER(W108),IF(ISNUMBER(W109),W109/W108,H109/W108),IF(ISNUMBER(W109),W109/H108,""))</f>
        <v/>
      </c>
      <c r="X110" s="366" t="str">
        <f>IF(ISNUMBER(X108),IF(ISNUMBER(X109),X109/X108,I109/X108),IF(ISNUMBER(X109),X109/I108,""))</f>
        <v/>
      </c>
    </row>
    <row r="111" spans="1:24">
      <c r="A111" s="169" t="s">
        <v>164</v>
      </c>
      <c r="B111" s="169" t="str">
        <f>Cover!$G$16</f>
        <v>CZ</v>
      </c>
      <c r="C111" s="169" t="s">
        <v>267</v>
      </c>
      <c r="D111" s="169" t="s">
        <v>268</v>
      </c>
      <c r="E111" s="170" t="s">
        <v>99</v>
      </c>
      <c r="F111" s="177" t="e">
        <f>IF(ISNUMBER(U111),U111,VLOOKUP(CONCATENATE($B111,"_",$C111,"_",F$2,"_",$D111,"_",$E111),#REF!,2,))</f>
        <v>#REF!</v>
      </c>
      <c r="G111" s="177" t="e">
        <f>IF(ISNUMBER(V111),V111,VLOOKUP(CONCATENATE($B111,"_",$C111,"_",G$2,"_",$D111,"_",$E111),#REF!,2,))</f>
        <v>#REF!</v>
      </c>
      <c r="H111" s="177" t="e">
        <f>IF(ISNUMBER(W111),W111,VLOOKUP(CONCATENATE($B111,"_",$C111,"_",H$2,"_",$D111,"_",$E111),#REF!,2,))</f>
        <v>#REF!</v>
      </c>
      <c r="I111" s="177" t="e">
        <f>IF(ISNUMBER(X111),X111,VLOOKUP(CONCATENATE($B111,"_",$C111,"_",I$2,"_",$D111,"_",$E111),#REF!,2,))</f>
        <v>#REF!</v>
      </c>
      <c r="J111" s="177" t="e">
        <f>VLOOKUP(CONCATENATE($B111,"_",$C111,"_",J$2,"_",$D111,"_",$E111),#REF!,2,)</f>
        <v>#REF!</v>
      </c>
      <c r="K111" s="175" t="e">
        <f>VLOOKUP(CONCATENATE($B111,"_",$C111,"_",K$2,"_",$D111,"_",$E111),#REF!,2,)</f>
        <v>#REF!</v>
      </c>
      <c r="L111" s="175" t="e">
        <f>VLOOKUP(CONCATENATE($B111,"_",$C111,"_",L$2,"_",$D111,"_",$E111),#REF!,2,)</f>
        <v>#REF!</v>
      </c>
      <c r="M111" s="171"/>
      <c r="N111" s="172" t="str">
        <f t="shared" ref="N111:N122" si="31">IF(OR(ISERROR(F111),ISERROR(G111)),"!!",IF(F111=0,"!!",G111/F111))</f>
        <v>!!</v>
      </c>
      <c r="O111" s="172" t="str">
        <f t="shared" ref="O111:O122" si="32">IF(OR(ISERROR(G111),ISERROR(H111)),"!!",IF(G111=0,"!!",H111/G111))</f>
        <v>!!</v>
      </c>
      <c r="P111" s="172" t="str">
        <f t="shared" ref="P111:P122" si="33">IF(OR(ISERROR(H111),ISERROR(I111)),"!!",IF(H111=0,"!!",I111/H111))</f>
        <v>!!</v>
      </c>
      <c r="Q111" s="172" t="str">
        <f t="shared" ref="Q111:Q122" si="34">IF(OR(ISERROR(I111),ISERROR(J111)),"!!",IF(I111=0,"!!",J111/I111))</f>
        <v>!!</v>
      </c>
      <c r="R111" s="172" t="str">
        <f t="shared" ref="R111:R122" si="35">IF(OR(ISERROR(J111),ISERROR(K111)),"!!",IF(J111=0,"!!",K111/J111))</f>
        <v>!!</v>
      </c>
      <c r="S111" s="172" t="str">
        <f t="shared" ref="S111:S122" si="36">IF(OR(ISERROR(K111),ISERROR(L111)),"!!",IF(K111=0,"!!",L111/K111))</f>
        <v>!!</v>
      </c>
      <c r="T111" s="171"/>
    </row>
    <row r="112" spans="1:24">
      <c r="A112" s="178" t="s">
        <v>163</v>
      </c>
      <c r="B112" s="169" t="str">
        <f>Cover!$G$16</f>
        <v>CZ</v>
      </c>
      <c r="C112" s="169" t="s">
        <v>267</v>
      </c>
      <c r="D112" s="169" t="s">
        <v>198</v>
      </c>
      <c r="E112" s="170" t="s">
        <v>99</v>
      </c>
      <c r="F112" s="177" t="e">
        <f>IF(ISNUMBER(U112),U112,VLOOKUP(CONCATENATE($B112,"_",$C112,"_",F$2,"_",$D112,"_",$E112),#REF!,2,))</f>
        <v>#REF!</v>
      </c>
      <c r="G112" s="177" t="e">
        <f>IF(ISNUMBER(V112),V112,VLOOKUP(CONCATENATE($B112,"_",$C112,"_",G$2,"_",$D112,"_",$E112),#REF!,2,))</f>
        <v>#REF!</v>
      </c>
      <c r="H112" s="177" t="e">
        <f>IF(ISNUMBER(W112),W112,VLOOKUP(CONCATENATE($B112,"_",$C112,"_",H$2,"_",$D112,"_",$E112),#REF!,2,))</f>
        <v>#REF!</v>
      </c>
      <c r="I112" s="177" t="e">
        <f>IF(ISNUMBER(X112),X112,VLOOKUP(CONCATENATE($B112,"_",$C112,"_",I$2,"_",$D112,"_",$E112),#REF!,2,))</f>
        <v>#REF!</v>
      </c>
      <c r="J112" s="177" t="e">
        <f>VLOOKUP(CONCATENATE($B112,"_",$C112,"_",J$2,"_",$D112,"_",$E112),#REF!,2,)</f>
        <v>#REF!</v>
      </c>
      <c r="K112" s="175" t="e">
        <f>VLOOKUP(CONCATENATE($B112,"_",$C112,"_",K$2,"_",$D112,"_",$E112),#REF!,2,)</f>
        <v>#REF!</v>
      </c>
      <c r="L112" s="175" t="e">
        <f>VLOOKUP(CONCATENATE($B112,"_",$C112,"_",L$2,"_",$D112,"_",$E112),#REF!,2,)</f>
        <v>#REF!</v>
      </c>
      <c r="M112" s="171"/>
      <c r="N112" s="172" t="str">
        <f t="shared" si="31"/>
        <v>!!</v>
      </c>
      <c r="O112" s="172" t="str">
        <f t="shared" si="32"/>
        <v>!!</v>
      </c>
      <c r="P112" s="172" t="str">
        <f t="shared" si="33"/>
        <v>!!</v>
      </c>
      <c r="Q112" s="172" t="str">
        <f t="shared" si="34"/>
        <v>!!</v>
      </c>
      <c r="R112" s="172" t="str">
        <f t="shared" si="35"/>
        <v>!!</v>
      </c>
      <c r="S112" s="172" t="str">
        <f t="shared" si="36"/>
        <v>!!</v>
      </c>
      <c r="T112" s="171"/>
    </row>
    <row r="113" spans="1:24" ht="12">
      <c r="A113" s="357" t="s">
        <v>162</v>
      </c>
      <c r="B113" s="357" t="str">
        <f>Cover!$G$16</f>
        <v>CZ</v>
      </c>
      <c r="C113" s="357" t="s">
        <v>267</v>
      </c>
      <c r="D113" s="357" t="s">
        <v>268</v>
      </c>
      <c r="E113" s="358" t="s">
        <v>99</v>
      </c>
      <c r="F113" s="359" t="e">
        <f>IF(ISNUMBER(U113),U113,VLOOKUP(CONCATENATE($B113,"_",$C113,"_",F$2,"_","1000 NAC","_",$E113),#REF!,2,)/VLOOKUP(CONCATENATE($B113,"_",$C113,"_",F$2,"_",$D113,"_",$E113),#REF!,2,))</f>
        <v>#REF!</v>
      </c>
      <c r="G113" s="359" t="e">
        <f>IF(ISNUMBER(V113),V113,VLOOKUP(CONCATENATE($B113,"_",$C113,"_",G$2,"_","1000 NAC","_",$E113),#REF!,2,)/VLOOKUP(CONCATENATE($B113,"_",$C113,"_",G$2,"_",$D113,"_",$E113),#REF!,2,))</f>
        <v>#REF!</v>
      </c>
      <c r="H113" s="359" t="e">
        <f>IF(ISNUMBER(W113),W113,VLOOKUP(CONCATENATE($B113,"_",$C113,"_",H$2,"_","1000 NAC","_",$E113),#REF!,2,)/VLOOKUP(CONCATENATE($B113,"_",$C113,"_",H$2,"_",$D113,"_",$E113),#REF!,2,))</f>
        <v>#REF!</v>
      </c>
      <c r="I113" s="359" t="e">
        <f>IF(ISNUMBER(X113),X113,VLOOKUP(CONCATENATE($B113,"_",$C113,"_",I$2,"_","1000 NAC","_",$E113),#REF!,2,)/VLOOKUP(CONCATENATE($B113,"_",$C113,"_",I$2,"_",$D113,"_",$E113),#REF!,2,))</f>
        <v>#REF!</v>
      </c>
      <c r="J113" s="359" t="e">
        <f>VLOOKUP(CONCATENATE($B113,"_",$C113,"_",J$2,"_","1000 NAC","_",$E113),#REF!,2,)/VLOOKUP(CONCATENATE($B113,"_",$C113,"_",J$2,"_",$D113,"_",$E113),#REF!,2,)</f>
        <v>#REF!</v>
      </c>
      <c r="K113" s="360" t="e">
        <f>VLOOKUP(CONCATENATE($B113,"_",$C113,"_",K$2,"_","1000 NAC","_",$E113),#REF!,2,)/VLOOKUP(CONCATENATE($B113,"_",$C113,"_",K$2,"_",$D113,"_",$E113),#REF!,2,)</f>
        <v>#REF!</v>
      </c>
      <c r="L113" s="360" t="e">
        <f>VLOOKUP(CONCATENATE($B113,"_",$C113,"_",L$2,"_","1000 NAC","_",$E113),#REF!,2,)/VLOOKUP(CONCATENATE($B113,"_",$C113,"_",L$2,"_",$D113,"_",$E113),#REF!,2,)</f>
        <v>#REF!</v>
      </c>
      <c r="M113" s="361"/>
      <c r="N113" s="362" t="str">
        <f t="shared" si="31"/>
        <v>!!</v>
      </c>
      <c r="O113" s="362" t="str">
        <f t="shared" si="32"/>
        <v>!!</v>
      </c>
      <c r="P113" s="362" t="str">
        <f t="shared" si="33"/>
        <v>!!</v>
      </c>
      <c r="Q113" s="362" t="str">
        <f t="shared" si="34"/>
        <v>!!</v>
      </c>
      <c r="R113" s="362" t="str">
        <f t="shared" si="35"/>
        <v>!!</v>
      </c>
      <c r="S113" s="362" t="str">
        <f t="shared" si="36"/>
        <v>!!</v>
      </c>
      <c r="T113" s="361"/>
      <c r="U113" s="366" t="str">
        <f>IF(ISNUMBER(U111),IF(ISNUMBER(U112),U112/U111,F112/U111),IF(ISNUMBER(U112),U112/F111,""))</f>
        <v/>
      </c>
      <c r="V113" s="366" t="str">
        <f>IF(ISNUMBER(V111),IF(ISNUMBER(V112),V112/V111,G112/V111),IF(ISNUMBER(V112),V112/G111,""))</f>
        <v/>
      </c>
      <c r="W113" s="366" t="str">
        <f>IF(ISNUMBER(W111),IF(ISNUMBER(W112),W112/W111,H112/W111),IF(ISNUMBER(W112),W112/H111,""))</f>
        <v/>
      </c>
      <c r="X113" s="366" t="str">
        <f>IF(ISNUMBER(X111),IF(ISNUMBER(X112),X112/X111,I112/X111),IF(ISNUMBER(X112),X112/I111,""))</f>
        <v/>
      </c>
    </row>
    <row r="114" spans="1:24">
      <c r="A114" s="169" t="s">
        <v>164</v>
      </c>
      <c r="B114" s="169" t="str">
        <f>Cover!$G$16</f>
        <v>CZ</v>
      </c>
      <c r="C114" s="169" t="s">
        <v>271</v>
      </c>
      <c r="D114" s="169" t="s">
        <v>268</v>
      </c>
      <c r="E114" s="170" t="s">
        <v>99</v>
      </c>
      <c r="F114" s="177" t="e">
        <f>IF(ISNUMBER(U114),U114,VLOOKUP(CONCATENATE($B114,"_",$C114,"_",F$2,"_",$D114,"_",$E114),#REF!,2,))</f>
        <v>#REF!</v>
      </c>
      <c r="G114" s="177" t="e">
        <f>IF(ISNUMBER(V114),V114,VLOOKUP(CONCATENATE($B114,"_",$C114,"_",G$2,"_",$D114,"_",$E114),#REF!,2,))</f>
        <v>#REF!</v>
      </c>
      <c r="H114" s="177" t="e">
        <f>IF(ISNUMBER(W114),W114,VLOOKUP(CONCATENATE($B114,"_",$C114,"_",H$2,"_",$D114,"_",$E114),#REF!,2,))</f>
        <v>#REF!</v>
      </c>
      <c r="I114" s="177" t="e">
        <f>IF(ISNUMBER(X114),X114,VLOOKUP(CONCATENATE($B114,"_",$C114,"_",I$2,"_",$D114,"_",$E114),#REF!,2,))</f>
        <v>#REF!</v>
      </c>
      <c r="J114" s="177" t="e">
        <f>VLOOKUP(CONCATENATE($B114,"_",$C114,"_",J$2,"_",$D114,"_",$E114),#REF!,2,)</f>
        <v>#REF!</v>
      </c>
      <c r="K114" s="175" t="e">
        <f>VLOOKUP(CONCATENATE($B114,"_",$C114,"_",K$2,"_",$D114,"_",$E114),#REF!,2,)</f>
        <v>#REF!</v>
      </c>
      <c r="L114" s="175" t="e">
        <f>VLOOKUP(CONCATENATE($B114,"_",$C114,"_",L$2,"_",$D114,"_",$E114),#REF!,2,)</f>
        <v>#REF!</v>
      </c>
      <c r="M114" s="171"/>
      <c r="N114" s="172" t="str">
        <f t="shared" si="31"/>
        <v>!!</v>
      </c>
      <c r="O114" s="172" t="str">
        <f t="shared" si="32"/>
        <v>!!</v>
      </c>
      <c r="P114" s="172" t="str">
        <f t="shared" si="33"/>
        <v>!!</v>
      </c>
      <c r="Q114" s="172" t="str">
        <f t="shared" si="34"/>
        <v>!!</v>
      </c>
      <c r="R114" s="172" t="str">
        <f t="shared" si="35"/>
        <v>!!</v>
      </c>
      <c r="S114" s="172" t="str">
        <f t="shared" si="36"/>
        <v>!!</v>
      </c>
      <c r="T114" s="171"/>
    </row>
    <row r="115" spans="1:24">
      <c r="A115" s="178" t="s">
        <v>163</v>
      </c>
      <c r="B115" s="169" t="str">
        <f>Cover!$G$16</f>
        <v>CZ</v>
      </c>
      <c r="C115" s="169" t="s">
        <v>271</v>
      </c>
      <c r="D115" s="169" t="s">
        <v>198</v>
      </c>
      <c r="E115" s="170" t="s">
        <v>99</v>
      </c>
      <c r="F115" s="177" t="e">
        <f>IF(ISNUMBER(U115),U115,VLOOKUP(CONCATENATE($B115,"_",$C115,"_",F$2,"_",$D115,"_",$E115),#REF!,2,))</f>
        <v>#REF!</v>
      </c>
      <c r="G115" s="177" t="e">
        <f>IF(ISNUMBER(V115),V115,VLOOKUP(CONCATENATE($B115,"_",$C115,"_",G$2,"_",$D115,"_",$E115),#REF!,2,))</f>
        <v>#REF!</v>
      </c>
      <c r="H115" s="177" t="e">
        <f>IF(ISNUMBER(W115),W115,VLOOKUP(CONCATENATE($B115,"_",$C115,"_",H$2,"_",$D115,"_",$E115),#REF!,2,))</f>
        <v>#REF!</v>
      </c>
      <c r="I115" s="177" t="e">
        <f>IF(ISNUMBER(X115),X115,VLOOKUP(CONCATENATE($B115,"_",$C115,"_",I$2,"_",$D115,"_",$E115),#REF!,2,))</f>
        <v>#REF!</v>
      </c>
      <c r="J115" s="177" t="e">
        <f>VLOOKUP(CONCATENATE($B115,"_",$C115,"_",J$2,"_",$D115,"_",$E115),#REF!,2,)</f>
        <v>#REF!</v>
      </c>
      <c r="K115" s="175" t="e">
        <f>VLOOKUP(CONCATENATE($B115,"_",$C115,"_",K$2,"_",$D115,"_",$E115),#REF!,2,)</f>
        <v>#REF!</v>
      </c>
      <c r="L115" s="175" t="e">
        <f>VLOOKUP(CONCATENATE($B115,"_",$C115,"_",L$2,"_",$D115,"_",$E115),#REF!,2,)</f>
        <v>#REF!</v>
      </c>
      <c r="M115" s="171"/>
      <c r="N115" s="172" t="str">
        <f t="shared" si="31"/>
        <v>!!</v>
      </c>
      <c r="O115" s="172" t="str">
        <f t="shared" si="32"/>
        <v>!!</v>
      </c>
      <c r="P115" s="172" t="str">
        <f t="shared" si="33"/>
        <v>!!</v>
      </c>
      <c r="Q115" s="172" t="str">
        <f t="shared" si="34"/>
        <v>!!</v>
      </c>
      <c r="R115" s="172" t="str">
        <f t="shared" si="35"/>
        <v>!!</v>
      </c>
      <c r="S115" s="172" t="str">
        <f t="shared" si="36"/>
        <v>!!</v>
      </c>
      <c r="T115" s="171"/>
    </row>
    <row r="116" spans="1:24" ht="12">
      <c r="A116" s="357" t="s">
        <v>162</v>
      </c>
      <c r="B116" s="357" t="str">
        <f>Cover!$G$16</f>
        <v>CZ</v>
      </c>
      <c r="C116" s="357" t="s">
        <v>271</v>
      </c>
      <c r="D116" s="357" t="s">
        <v>268</v>
      </c>
      <c r="E116" s="358" t="s">
        <v>99</v>
      </c>
      <c r="F116" s="359" t="e">
        <f>IF(ISNUMBER(U116),U116,VLOOKUP(CONCATENATE($B116,"_",$C116,"_",F$2,"_","1000 NAC","_",$E116),#REF!,2,)/VLOOKUP(CONCATENATE($B116,"_",$C116,"_",F$2,"_",$D116,"_",$E116),#REF!,2,))</f>
        <v>#REF!</v>
      </c>
      <c r="G116" s="359" t="e">
        <f>IF(ISNUMBER(V116),V116,VLOOKUP(CONCATENATE($B116,"_",$C116,"_",G$2,"_","1000 NAC","_",$E116),#REF!,2,)/VLOOKUP(CONCATENATE($B116,"_",$C116,"_",G$2,"_",$D116,"_",$E116),#REF!,2,))</f>
        <v>#REF!</v>
      </c>
      <c r="H116" s="359" t="e">
        <f>IF(ISNUMBER(W116),W116,VLOOKUP(CONCATENATE($B116,"_",$C116,"_",H$2,"_","1000 NAC","_",$E116),#REF!,2,)/VLOOKUP(CONCATENATE($B116,"_",$C116,"_",H$2,"_",$D116,"_",$E116),#REF!,2,))</f>
        <v>#REF!</v>
      </c>
      <c r="I116" s="359" t="e">
        <f>IF(ISNUMBER(X116),X116,VLOOKUP(CONCATENATE($B116,"_",$C116,"_",I$2,"_","1000 NAC","_",$E116),#REF!,2,)/VLOOKUP(CONCATENATE($B116,"_",$C116,"_",I$2,"_",$D116,"_",$E116),#REF!,2,))</f>
        <v>#REF!</v>
      </c>
      <c r="J116" s="359" t="e">
        <f>VLOOKUP(CONCATENATE($B116,"_",$C116,"_",J$2,"_","1000 NAC","_",$E116),#REF!,2,)/VLOOKUP(CONCATENATE($B116,"_",$C116,"_",J$2,"_",$D116,"_",$E116),#REF!,2,)</f>
        <v>#REF!</v>
      </c>
      <c r="K116" s="360" t="e">
        <f>VLOOKUP(CONCATENATE($B116,"_",$C116,"_",K$2,"_","1000 NAC","_",$E116),#REF!,2,)/VLOOKUP(CONCATENATE($B116,"_",$C116,"_",K$2,"_",$D116,"_",$E116),#REF!,2,)</f>
        <v>#REF!</v>
      </c>
      <c r="L116" s="360" t="e">
        <f>VLOOKUP(CONCATENATE($B116,"_",$C116,"_",L$2,"_","1000 NAC","_",$E116),#REF!,2,)/VLOOKUP(CONCATENATE($B116,"_",$C116,"_",L$2,"_",$D116,"_",$E116),#REF!,2,)</f>
        <v>#REF!</v>
      </c>
      <c r="M116" s="361"/>
      <c r="N116" s="362" t="str">
        <f t="shared" si="31"/>
        <v>!!</v>
      </c>
      <c r="O116" s="362" t="str">
        <f t="shared" si="32"/>
        <v>!!</v>
      </c>
      <c r="P116" s="362" t="str">
        <f t="shared" si="33"/>
        <v>!!</v>
      </c>
      <c r="Q116" s="362" t="str">
        <f t="shared" si="34"/>
        <v>!!</v>
      </c>
      <c r="R116" s="362" t="str">
        <f t="shared" si="35"/>
        <v>!!</v>
      </c>
      <c r="S116" s="362" t="str">
        <f t="shared" si="36"/>
        <v>!!</v>
      </c>
      <c r="T116" s="361"/>
      <c r="U116" s="366" t="str">
        <f>IF(ISNUMBER(U114),IF(ISNUMBER(U115),U115/U114,F115/U114),IF(ISNUMBER(U115),U115/F114,""))</f>
        <v/>
      </c>
      <c r="V116" s="366" t="str">
        <f>IF(ISNUMBER(V114),IF(ISNUMBER(V115),V115/V114,G115/V114),IF(ISNUMBER(V115),V115/G114,""))</f>
        <v/>
      </c>
      <c r="W116" s="366" t="str">
        <f>IF(ISNUMBER(W114),IF(ISNUMBER(W115),W115/W114,H115/W114),IF(ISNUMBER(W115),W115/H114,""))</f>
        <v/>
      </c>
      <c r="X116" s="366" t="str">
        <f>IF(ISNUMBER(X114),IF(ISNUMBER(X115),X115/X114,I115/X114),IF(ISNUMBER(X115),X115/I114,""))</f>
        <v/>
      </c>
    </row>
    <row r="117" spans="1:24">
      <c r="A117" s="169" t="s">
        <v>164</v>
      </c>
      <c r="B117" s="169" t="str">
        <f>Cover!$G$16</f>
        <v>CZ</v>
      </c>
      <c r="C117" s="169" t="s">
        <v>267</v>
      </c>
      <c r="D117" s="169" t="s">
        <v>268</v>
      </c>
      <c r="E117" s="170" t="s">
        <v>100</v>
      </c>
      <c r="F117" s="177" t="e">
        <f>IF(ISNUMBER(U117),U117,VLOOKUP(CONCATENATE($B117,"_",$C117,"_",F$2,"_",$D117,"_",$E117),#REF!,2,))</f>
        <v>#REF!</v>
      </c>
      <c r="G117" s="177" t="e">
        <f>IF(ISNUMBER(V117),V117,VLOOKUP(CONCATENATE($B117,"_",$C117,"_",G$2,"_",$D117,"_",$E117),#REF!,2,))</f>
        <v>#REF!</v>
      </c>
      <c r="H117" s="177" t="e">
        <f>IF(ISNUMBER(W117),W117,VLOOKUP(CONCATENATE($B117,"_",$C117,"_",H$2,"_",$D117,"_",$E117),#REF!,2,))</f>
        <v>#REF!</v>
      </c>
      <c r="I117" s="177" t="e">
        <f>IF(ISNUMBER(X117),X117,VLOOKUP(CONCATENATE($B117,"_",$C117,"_",I$2,"_",$D117,"_",$E117),#REF!,2,))</f>
        <v>#REF!</v>
      </c>
      <c r="J117" s="177" t="e">
        <f>VLOOKUP(CONCATENATE($B117,"_",$C117,"_",J$2,"_",$D117,"_",$E117),#REF!,2,)</f>
        <v>#REF!</v>
      </c>
      <c r="K117" s="175" t="e">
        <f>VLOOKUP(CONCATENATE($B117,"_",$C117,"_",K$2,"_",$D117,"_",$E117),#REF!,2,)</f>
        <v>#REF!</v>
      </c>
      <c r="L117" s="175" t="e">
        <f>VLOOKUP(CONCATENATE($B117,"_",$C117,"_",L$2,"_",$D117,"_",$E117),#REF!,2,)</f>
        <v>#REF!</v>
      </c>
      <c r="M117" s="171"/>
      <c r="N117" s="172" t="str">
        <f t="shared" si="31"/>
        <v>!!</v>
      </c>
      <c r="O117" s="172" t="str">
        <f t="shared" si="32"/>
        <v>!!</v>
      </c>
      <c r="P117" s="172" t="str">
        <f t="shared" si="33"/>
        <v>!!</v>
      </c>
      <c r="Q117" s="172" t="str">
        <f t="shared" si="34"/>
        <v>!!</v>
      </c>
      <c r="R117" s="172" t="str">
        <f t="shared" si="35"/>
        <v>!!</v>
      </c>
      <c r="S117" s="172" t="str">
        <f t="shared" si="36"/>
        <v>!!</v>
      </c>
      <c r="T117" s="171"/>
    </row>
    <row r="118" spans="1:24">
      <c r="A118" s="178" t="s">
        <v>163</v>
      </c>
      <c r="B118" s="169" t="str">
        <f>Cover!$G$16</f>
        <v>CZ</v>
      </c>
      <c r="C118" s="169" t="s">
        <v>267</v>
      </c>
      <c r="D118" s="169" t="s">
        <v>198</v>
      </c>
      <c r="E118" s="170" t="s">
        <v>100</v>
      </c>
      <c r="F118" s="177" t="e">
        <f>IF(ISNUMBER(U118),U118,VLOOKUP(CONCATENATE($B118,"_",$C118,"_",F$2,"_",$D118,"_",$E118),#REF!,2,))</f>
        <v>#REF!</v>
      </c>
      <c r="G118" s="177" t="e">
        <f>IF(ISNUMBER(V118),V118,VLOOKUP(CONCATENATE($B118,"_",$C118,"_",G$2,"_",$D118,"_",$E118),#REF!,2,))</f>
        <v>#REF!</v>
      </c>
      <c r="H118" s="177" t="e">
        <f>IF(ISNUMBER(W118),W118,VLOOKUP(CONCATENATE($B118,"_",$C118,"_",H$2,"_",$D118,"_",$E118),#REF!,2,))</f>
        <v>#REF!</v>
      </c>
      <c r="I118" s="177" t="e">
        <f>IF(ISNUMBER(X118),X118,VLOOKUP(CONCATENATE($B118,"_",$C118,"_",I$2,"_",$D118,"_",$E118),#REF!,2,))</f>
        <v>#REF!</v>
      </c>
      <c r="J118" s="177" t="e">
        <f>VLOOKUP(CONCATENATE($B118,"_",$C118,"_",J$2,"_",$D118,"_",$E118),#REF!,2,)</f>
        <v>#REF!</v>
      </c>
      <c r="K118" s="175" t="e">
        <f>VLOOKUP(CONCATENATE($B118,"_",$C118,"_",K$2,"_",$D118,"_",$E118),#REF!,2,)</f>
        <v>#REF!</v>
      </c>
      <c r="L118" s="175" t="e">
        <f>VLOOKUP(CONCATENATE($B118,"_",$C118,"_",L$2,"_",$D118,"_",$E118),#REF!,2,)</f>
        <v>#REF!</v>
      </c>
      <c r="M118" s="171"/>
      <c r="N118" s="172" t="str">
        <f t="shared" si="31"/>
        <v>!!</v>
      </c>
      <c r="O118" s="172" t="str">
        <f t="shared" si="32"/>
        <v>!!</v>
      </c>
      <c r="P118" s="172" t="str">
        <f t="shared" si="33"/>
        <v>!!</v>
      </c>
      <c r="Q118" s="172" t="str">
        <f t="shared" si="34"/>
        <v>!!</v>
      </c>
      <c r="R118" s="172" t="str">
        <f t="shared" si="35"/>
        <v>!!</v>
      </c>
      <c r="S118" s="172" t="str">
        <f t="shared" si="36"/>
        <v>!!</v>
      </c>
      <c r="T118" s="171"/>
    </row>
    <row r="119" spans="1:24" ht="12">
      <c r="A119" s="357" t="s">
        <v>162</v>
      </c>
      <c r="B119" s="357" t="str">
        <f>Cover!$G$16</f>
        <v>CZ</v>
      </c>
      <c r="C119" s="357" t="s">
        <v>267</v>
      </c>
      <c r="D119" s="357" t="s">
        <v>268</v>
      </c>
      <c r="E119" s="358" t="s">
        <v>100</v>
      </c>
      <c r="F119" s="359" t="e">
        <f>IF(ISNUMBER(U119),U119,VLOOKUP(CONCATENATE($B119,"_",$C119,"_",F$2,"_","1000 NAC","_",$E119),#REF!,2,)/VLOOKUP(CONCATENATE($B119,"_",$C119,"_",F$2,"_",$D119,"_",$E119),#REF!,2,))</f>
        <v>#REF!</v>
      </c>
      <c r="G119" s="359" t="e">
        <f>IF(ISNUMBER(V119),V119,VLOOKUP(CONCATENATE($B119,"_",$C119,"_",G$2,"_","1000 NAC","_",$E119),#REF!,2,)/VLOOKUP(CONCATENATE($B119,"_",$C119,"_",G$2,"_",$D119,"_",$E119),#REF!,2,))</f>
        <v>#REF!</v>
      </c>
      <c r="H119" s="359" t="e">
        <f>IF(ISNUMBER(W119),W119,VLOOKUP(CONCATENATE($B119,"_",$C119,"_",H$2,"_","1000 NAC","_",$E119),#REF!,2,)/VLOOKUP(CONCATENATE($B119,"_",$C119,"_",H$2,"_",$D119,"_",$E119),#REF!,2,))</f>
        <v>#REF!</v>
      </c>
      <c r="I119" s="359" t="e">
        <f>IF(ISNUMBER(X119),X119,VLOOKUP(CONCATENATE($B119,"_",$C119,"_",I$2,"_","1000 NAC","_",$E119),#REF!,2,)/VLOOKUP(CONCATENATE($B119,"_",$C119,"_",I$2,"_",$D119,"_",$E119),#REF!,2,))</f>
        <v>#REF!</v>
      </c>
      <c r="J119" s="359" t="e">
        <f>VLOOKUP(CONCATENATE($B119,"_",$C119,"_",J$2,"_","1000 NAC","_",$E119),#REF!,2,)/VLOOKUP(CONCATENATE($B119,"_",$C119,"_",J$2,"_",$D119,"_",$E119),#REF!,2,)</f>
        <v>#REF!</v>
      </c>
      <c r="K119" s="360" t="e">
        <f>VLOOKUP(CONCATENATE($B119,"_",$C119,"_",K$2,"_","1000 NAC","_",$E119),#REF!,2,)/VLOOKUP(CONCATENATE($B119,"_",$C119,"_",K$2,"_",$D119,"_",$E119),#REF!,2,)</f>
        <v>#REF!</v>
      </c>
      <c r="L119" s="360" t="e">
        <f>VLOOKUP(CONCATENATE($B119,"_",$C119,"_",L$2,"_","1000 NAC","_",$E119),#REF!,2,)/VLOOKUP(CONCATENATE($B119,"_",$C119,"_",L$2,"_",$D119,"_",$E119),#REF!,2,)</f>
        <v>#REF!</v>
      </c>
      <c r="M119" s="361"/>
      <c r="N119" s="362" t="str">
        <f t="shared" si="31"/>
        <v>!!</v>
      </c>
      <c r="O119" s="362" t="str">
        <f t="shared" si="32"/>
        <v>!!</v>
      </c>
      <c r="P119" s="362" t="str">
        <f t="shared" si="33"/>
        <v>!!</v>
      </c>
      <c r="Q119" s="362" t="str">
        <f t="shared" si="34"/>
        <v>!!</v>
      </c>
      <c r="R119" s="362" t="str">
        <f t="shared" si="35"/>
        <v>!!</v>
      </c>
      <c r="S119" s="362" t="str">
        <f t="shared" si="36"/>
        <v>!!</v>
      </c>
      <c r="T119" s="361"/>
      <c r="U119" s="366" t="str">
        <f>IF(ISNUMBER(U117),IF(ISNUMBER(U118),U118/U117,F118/U117),IF(ISNUMBER(U118),U118/F117,""))</f>
        <v/>
      </c>
      <c r="V119" s="366" t="str">
        <f>IF(ISNUMBER(V117),IF(ISNUMBER(V118),V118/V117,G118/V117),IF(ISNUMBER(V118),V118/G117,""))</f>
        <v/>
      </c>
      <c r="W119" s="366" t="str">
        <f>IF(ISNUMBER(W117),IF(ISNUMBER(W118),W118/W117,H118/W117),IF(ISNUMBER(W118),W118/H117,""))</f>
        <v/>
      </c>
      <c r="X119" s="366" t="str">
        <f>IF(ISNUMBER(X117),IF(ISNUMBER(X118),X118/X117,I118/X117),IF(ISNUMBER(X118),X118/I117,""))</f>
        <v/>
      </c>
    </row>
    <row r="120" spans="1:24">
      <c r="A120" s="169" t="s">
        <v>164</v>
      </c>
      <c r="B120" s="169" t="str">
        <f>Cover!$G$16</f>
        <v>CZ</v>
      </c>
      <c r="C120" s="169" t="s">
        <v>271</v>
      </c>
      <c r="D120" s="169" t="s">
        <v>268</v>
      </c>
      <c r="E120" s="170" t="s">
        <v>100</v>
      </c>
      <c r="F120" s="177" t="e">
        <f>IF(ISNUMBER(U120),U120,VLOOKUP(CONCATENATE($B120,"_",$C120,"_",F$2,"_",$D120,"_",$E120),#REF!,2,))</f>
        <v>#REF!</v>
      </c>
      <c r="G120" s="177" t="e">
        <f>IF(ISNUMBER(V120),V120,VLOOKUP(CONCATENATE($B120,"_",$C120,"_",G$2,"_",$D120,"_",$E120),#REF!,2,))</f>
        <v>#REF!</v>
      </c>
      <c r="H120" s="177" t="e">
        <f>IF(ISNUMBER(W120),W120,VLOOKUP(CONCATENATE($B120,"_",$C120,"_",H$2,"_",$D120,"_",$E120),#REF!,2,))</f>
        <v>#REF!</v>
      </c>
      <c r="I120" s="177" t="e">
        <f>IF(ISNUMBER(X120),X120,VLOOKUP(CONCATENATE($B120,"_",$C120,"_",I$2,"_",$D120,"_",$E120),#REF!,2,))</f>
        <v>#REF!</v>
      </c>
      <c r="J120" s="177" t="e">
        <f>VLOOKUP(CONCATENATE($B120,"_",$C120,"_",J$2,"_",$D120,"_",$E120),#REF!,2,)</f>
        <v>#REF!</v>
      </c>
      <c r="K120" s="175" t="e">
        <f>VLOOKUP(CONCATENATE($B120,"_",$C120,"_",K$2,"_",$D120,"_",$E120),#REF!,2,)</f>
        <v>#REF!</v>
      </c>
      <c r="L120" s="175" t="e">
        <f>VLOOKUP(CONCATENATE($B120,"_",$C120,"_",L$2,"_",$D120,"_",$E120),#REF!,2,)</f>
        <v>#REF!</v>
      </c>
      <c r="M120" s="171"/>
      <c r="N120" s="172" t="str">
        <f t="shared" si="31"/>
        <v>!!</v>
      </c>
      <c r="O120" s="172" t="str">
        <f t="shared" si="32"/>
        <v>!!</v>
      </c>
      <c r="P120" s="172" t="str">
        <f t="shared" si="33"/>
        <v>!!</v>
      </c>
      <c r="Q120" s="172" t="str">
        <f t="shared" si="34"/>
        <v>!!</v>
      </c>
      <c r="R120" s="172" t="str">
        <f t="shared" si="35"/>
        <v>!!</v>
      </c>
      <c r="S120" s="172" t="str">
        <f t="shared" si="36"/>
        <v>!!</v>
      </c>
      <c r="T120" s="171"/>
    </row>
    <row r="121" spans="1:24">
      <c r="A121" s="178" t="s">
        <v>163</v>
      </c>
      <c r="B121" s="169" t="str">
        <f>Cover!$G$16</f>
        <v>CZ</v>
      </c>
      <c r="C121" s="169" t="s">
        <v>271</v>
      </c>
      <c r="D121" s="169" t="s">
        <v>198</v>
      </c>
      <c r="E121" s="170" t="s">
        <v>100</v>
      </c>
      <c r="F121" s="177" t="e">
        <f>IF(ISNUMBER(U121),U121,VLOOKUP(CONCATENATE($B121,"_",$C121,"_",F$2,"_",$D121,"_",$E121),#REF!,2,))</f>
        <v>#REF!</v>
      </c>
      <c r="G121" s="177" t="e">
        <f>IF(ISNUMBER(V121),V121,VLOOKUP(CONCATENATE($B121,"_",$C121,"_",G$2,"_",$D121,"_",$E121),#REF!,2,))</f>
        <v>#REF!</v>
      </c>
      <c r="H121" s="177" t="e">
        <f>IF(ISNUMBER(W121),W121,VLOOKUP(CONCATENATE($B121,"_",$C121,"_",H$2,"_",$D121,"_",$E121),#REF!,2,))</f>
        <v>#REF!</v>
      </c>
      <c r="I121" s="177" t="e">
        <f>IF(ISNUMBER(X121),X121,VLOOKUP(CONCATENATE($B121,"_",$C121,"_",I$2,"_",$D121,"_",$E121),#REF!,2,))</f>
        <v>#REF!</v>
      </c>
      <c r="J121" s="177" t="e">
        <f>VLOOKUP(CONCATENATE($B121,"_",$C121,"_",J$2,"_",$D121,"_",$E121),#REF!,2,)</f>
        <v>#REF!</v>
      </c>
      <c r="K121" s="175" t="e">
        <f>VLOOKUP(CONCATENATE($B121,"_",$C121,"_",K$2,"_",$D121,"_",$E121),#REF!,2,)</f>
        <v>#REF!</v>
      </c>
      <c r="L121" s="175" t="e">
        <f>VLOOKUP(CONCATENATE($B121,"_",$C121,"_",L$2,"_",$D121,"_",$E121),#REF!,2,)</f>
        <v>#REF!</v>
      </c>
      <c r="M121" s="171"/>
      <c r="N121" s="172" t="str">
        <f t="shared" si="31"/>
        <v>!!</v>
      </c>
      <c r="O121" s="172" t="str">
        <f t="shared" si="32"/>
        <v>!!</v>
      </c>
      <c r="P121" s="172" t="str">
        <f t="shared" si="33"/>
        <v>!!</v>
      </c>
      <c r="Q121" s="172" t="str">
        <f t="shared" si="34"/>
        <v>!!</v>
      </c>
      <c r="R121" s="172" t="str">
        <f t="shared" si="35"/>
        <v>!!</v>
      </c>
      <c r="S121" s="172" t="str">
        <f t="shared" si="36"/>
        <v>!!</v>
      </c>
      <c r="T121" s="171"/>
    </row>
    <row r="122" spans="1:24" ht="12">
      <c r="A122" s="357" t="s">
        <v>162</v>
      </c>
      <c r="B122" s="357" t="str">
        <f>Cover!$G$16</f>
        <v>CZ</v>
      </c>
      <c r="C122" s="357" t="s">
        <v>271</v>
      </c>
      <c r="D122" s="357" t="s">
        <v>268</v>
      </c>
      <c r="E122" s="358" t="s">
        <v>100</v>
      </c>
      <c r="F122" s="359" t="e">
        <f>IF(ISNUMBER(U122),U122,VLOOKUP(CONCATENATE($B122,"_",$C122,"_",F$2,"_","1000 NAC","_",$E122),#REF!,2,)/VLOOKUP(CONCATENATE($B122,"_",$C122,"_",F$2,"_",$D122,"_",$E122),#REF!,2,))</f>
        <v>#REF!</v>
      </c>
      <c r="G122" s="359" t="e">
        <f>IF(ISNUMBER(V122),V122,VLOOKUP(CONCATENATE($B122,"_",$C122,"_",G$2,"_","1000 NAC","_",$E122),#REF!,2,)/VLOOKUP(CONCATENATE($B122,"_",$C122,"_",G$2,"_",$D122,"_",$E122),#REF!,2,))</f>
        <v>#REF!</v>
      </c>
      <c r="H122" s="359" t="e">
        <f>IF(ISNUMBER(W122),W122,VLOOKUP(CONCATENATE($B122,"_",$C122,"_",H$2,"_","1000 NAC","_",$E122),#REF!,2,)/VLOOKUP(CONCATENATE($B122,"_",$C122,"_",H$2,"_",$D122,"_",$E122),#REF!,2,))</f>
        <v>#REF!</v>
      </c>
      <c r="I122" s="359" t="e">
        <f>IF(ISNUMBER(X122),X122,VLOOKUP(CONCATENATE($B122,"_",$C122,"_",I$2,"_","1000 NAC","_",$E122),#REF!,2,)/VLOOKUP(CONCATENATE($B122,"_",$C122,"_",I$2,"_",$D122,"_",$E122),#REF!,2,))</f>
        <v>#REF!</v>
      </c>
      <c r="J122" s="359" t="e">
        <f>VLOOKUP(CONCATENATE($B122,"_",$C122,"_",J$2,"_","1000 NAC","_",$E122),#REF!,2,)/VLOOKUP(CONCATENATE($B122,"_",$C122,"_",J$2,"_",$D122,"_",$E122),#REF!,2,)</f>
        <v>#REF!</v>
      </c>
      <c r="K122" s="360" t="e">
        <f>VLOOKUP(CONCATENATE($B122,"_",$C122,"_",K$2,"_","1000 NAC","_",$E122),#REF!,2,)/VLOOKUP(CONCATENATE($B122,"_",$C122,"_",K$2,"_",$D122,"_",$E122),#REF!,2,)</f>
        <v>#REF!</v>
      </c>
      <c r="L122" s="360" t="e">
        <f>VLOOKUP(CONCATENATE($B122,"_",$C122,"_",L$2,"_","1000 NAC","_",$E122),#REF!,2,)/VLOOKUP(CONCATENATE($B122,"_",$C122,"_",L$2,"_",$D122,"_",$E122),#REF!,2,)</f>
        <v>#REF!</v>
      </c>
      <c r="M122" s="361"/>
      <c r="N122" s="362" t="str">
        <f t="shared" si="31"/>
        <v>!!</v>
      </c>
      <c r="O122" s="362" t="str">
        <f t="shared" si="32"/>
        <v>!!</v>
      </c>
      <c r="P122" s="362" t="str">
        <f t="shared" si="33"/>
        <v>!!</v>
      </c>
      <c r="Q122" s="362" t="str">
        <f t="shared" si="34"/>
        <v>!!</v>
      </c>
      <c r="R122" s="362" t="str">
        <f t="shared" si="35"/>
        <v>!!</v>
      </c>
      <c r="S122" s="362" t="str">
        <f t="shared" si="36"/>
        <v>!!</v>
      </c>
      <c r="T122" s="361"/>
      <c r="U122" s="366" t="str">
        <f>IF(ISNUMBER(U120),IF(ISNUMBER(U121),U121/U120,F121/U120),IF(ISNUMBER(U121),U121/F120,""))</f>
        <v/>
      </c>
      <c r="V122" s="366" t="str">
        <f>IF(ISNUMBER(V120),IF(ISNUMBER(V121),V121/V120,G121/V120),IF(ISNUMBER(V121),V121/G120,""))</f>
        <v/>
      </c>
      <c r="W122" s="366" t="str">
        <f>IF(ISNUMBER(W120),IF(ISNUMBER(W121),W121/W120,H121/W120),IF(ISNUMBER(W121),W121/H120,""))</f>
        <v/>
      </c>
      <c r="X122" s="366" t="str">
        <f>IF(ISNUMBER(X120),IF(ISNUMBER(X121),X121/X120,I121/X120),IF(ISNUMBER(X121),X121/I120,""))</f>
        <v/>
      </c>
    </row>
    <row r="123" spans="1:24">
      <c r="A123" s="169" t="s">
        <v>164</v>
      </c>
      <c r="B123" s="169" t="str">
        <f>Cover!$G$16</f>
        <v>CZ</v>
      </c>
      <c r="C123" s="169" t="s">
        <v>267</v>
      </c>
      <c r="D123" s="169" t="s">
        <v>268</v>
      </c>
      <c r="E123" s="170" t="s">
        <v>101</v>
      </c>
      <c r="F123" s="177" t="e">
        <f>IF(ISNUMBER(U123),U123,VLOOKUP(CONCATENATE($B123,"_",$C123,"_",F$2,"_",$D123,"_",$E123),#REF!,2,))</f>
        <v>#REF!</v>
      </c>
      <c r="G123" s="177" t="e">
        <f>IF(ISNUMBER(V123),V123,VLOOKUP(CONCATENATE($B123,"_",$C123,"_",G$2,"_",$D123,"_",$E123),#REF!,2,))</f>
        <v>#REF!</v>
      </c>
      <c r="H123" s="177" t="e">
        <f>IF(ISNUMBER(W123),W123,VLOOKUP(CONCATENATE($B123,"_",$C123,"_",H$2,"_",$D123,"_",$E123),#REF!,2,))</f>
        <v>#REF!</v>
      </c>
      <c r="I123" s="177" t="e">
        <f>IF(ISNUMBER(X123),X123,VLOOKUP(CONCATENATE($B123,"_",$C123,"_",I$2,"_",$D123,"_",$E123),#REF!,2,))</f>
        <v>#REF!</v>
      </c>
      <c r="J123" s="177" t="e">
        <f>VLOOKUP(CONCATENATE($B123,"_",$C123,"_",J$2,"_",$D123,"_",$E123),#REF!,2,)</f>
        <v>#REF!</v>
      </c>
      <c r="K123" s="175" t="e">
        <f>VLOOKUP(CONCATENATE($B123,"_",$C123,"_",K$2,"_",$D123,"_",$E123),#REF!,2,)</f>
        <v>#REF!</v>
      </c>
      <c r="L123" s="175" t="e">
        <f>VLOOKUP(CONCATENATE($B123,"_",$C123,"_",L$2,"_",$D123,"_",$E123),#REF!,2,)</f>
        <v>#REF!</v>
      </c>
      <c r="M123" s="171"/>
      <c r="N123" s="172" t="str">
        <f t="shared" ref="N123:N158" si="37">IF(OR(ISERROR(F123),ISERROR(G123)),"!!",IF(F123=0,"!!",G123/F123))</f>
        <v>!!</v>
      </c>
      <c r="O123" s="172" t="str">
        <f t="shared" ref="O123:O158" si="38">IF(OR(ISERROR(G123),ISERROR(H123)),"!!",IF(G123=0,"!!",H123/G123))</f>
        <v>!!</v>
      </c>
      <c r="P123" s="172" t="str">
        <f t="shared" ref="P123:P158" si="39">IF(OR(ISERROR(H123),ISERROR(I123)),"!!",IF(H123=0,"!!",I123/H123))</f>
        <v>!!</v>
      </c>
      <c r="Q123" s="172" t="str">
        <f t="shared" ref="Q123:Q158" si="40">IF(OR(ISERROR(I123),ISERROR(J123)),"!!",IF(I123=0,"!!",J123/I123))</f>
        <v>!!</v>
      </c>
      <c r="R123" s="172" t="str">
        <f t="shared" ref="R123:R158" si="41">IF(OR(ISERROR(J123),ISERROR(K123)),"!!",IF(J123=0,"!!",K123/J123))</f>
        <v>!!</v>
      </c>
      <c r="S123" s="172" t="str">
        <f t="shared" ref="S123:S158" si="42">IF(OR(ISERROR(K123),ISERROR(L123)),"!!",IF(K123=0,"!!",L123/K123))</f>
        <v>!!</v>
      </c>
      <c r="T123" s="171"/>
    </row>
    <row r="124" spans="1:24">
      <c r="A124" s="178" t="s">
        <v>163</v>
      </c>
      <c r="B124" s="169" t="str">
        <f>Cover!$G$16</f>
        <v>CZ</v>
      </c>
      <c r="C124" s="169" t="s">
        <v>267</v>
      </c>
      <c r="D124" s="169" t="s">
        <v>198</v>
      </c>
      <c r="E124" s="170" t="s">
        <v>101</v>
      </c>
      <c r="F124" s="177" t="e">
        <f>IF(ISNUMBER(U124),U124,VLOOKUP(CONCATENATE($B124,"_",$C124,"_",F$2,"_",$D124,"_",$E124),#REF!,2,))</f>
        <v>#REF!</v>
      </c>
      <c r="G124" s="177" t="e">
        <f>IF(ISNUMBER(V124),V124,VLOOKUP(CONCATENATE($B124,"_",$C124,"_",G$2,"_",$D124,"_",$E124),#REF!,2,))</f>
        <v>#REF!</v>
      </c>
      <c r="H124" s="177" t="e">
        <f>IF(ISNUMBER(W124),W124,VLOOKUP(CONCATENATE($B124,"_",$C124,"_",H$2,"_",$D124,"_",$E124),#REF!,2,))</f>
        <v>#REF!</v>
      </c>
      <c r="I124" s="177" t="e">
        <f>IF(ISNUMBER(X124),X124,VLOOKUP(CONCATENATE($B124,"_",$C124,"_",I$2,"_",$D124,"_",$E124),#REF!,2,))</f>
        <v>#REF!</v>
      </c>
      <c r="J124" s="177" t="e">
        <f>VLOOKUP(CONCATENATE($B124,"_",$C124,"_",J$2,"_",$D124,"_",$E124),#REF!,2,)</f>
        <v>#REF!</v>
      </c>
      <c r="K124" s="175" t="e">
        <f>VLOOKUP(CONCATENATE($B124,"_",$C124,"_",K$2,"_",$D124,"_",$E124),#REF!,2,)</f>
        <v>#REF!</v>
      </c>
      <c r="L124" s="175" t="e">
        <f>VLOOKUP(CONCATENATE($B124,"_",$C124,"_",L$2,"_",$D124,"_",$E124),#REF!,2,)</f>
        <v>#REF!</v>
      </c>
      <c r="M124" s="171"/>
      <c r="N124" s="172" t="str">
        <f t="shared" si="37"/>
        <v>!!</v>
      </c>
      <c r="O124" s="172" t="str">
        <f t="shared" si="38"/>
        <v>!!</v>
      </c>
      <c r="P124" s="172" t="str">
        <f t="shared" si="39"/>
        <v>!!</v>
      </c>
      <c r="Q124" s="172" t="str">
        <f t="shared" si="40"/>
        <v>!!</v>
      </c>
      <c r="R124" s="172" t="str">
        <f t="shared" si="41"/>
        <v>!!</v>
      </c>
      <c r="S124" s="172" t="str">
        <f t="shared" si="42"/>
        <v>!!</v>
      </c>
      <c r="T124" s="171"/>
    </row>
    <row r="125" spans="1:24" ht="12">
      <c r="A125" s="357" t="s">
        <v>162</v>
      </c>
      <c r="B125" s="357" t="str">
        <f>Cover!$G$16</f>
        <v>CZ</v>
      </c>
      <c r="C125" s="357" t="s">
        <v>267</v>
      </c>
      <c r="D125" s="357" t="s">
        <v>268</v>
      </c>
      <c r="E125" s="358" t="s">
        <v>101</v>
      </c>
      <c r="F125" s="359" t="e">
        <f>IF(ISNUMBER(U125),U125,VLOOKUP(CONCATENATE($B125,"_",$C125,"_",F$2,"_","1000 NAC","_",$E125),#REF!,2,)/VLOOKUP(CONCATENATE($B125,"_",$C125,"_",F$2,"_",$D125,"_",$E125),#REF!,2,))</f>
        <v>#REF!</v>
      </c>
      <c r="G125" s="359" t="e">
        <f>IF(ISNUMBER(V125),V125,VLOOKUP(CONCATENATE($B125,"_",$C125,"_",G$2,"_","1000 NAC","_",$E125),#REF!,2,)/VLOOKUP(CONCATENATE($B125,"_",$C125,"_",G$2,"_",$D125,"_",$E125),#REF!,2,))</f>
        <v>#REF!</v>
      </c>
      <c r="H125" s="359" t="e">
        <f>IF(ISNUMBER(W125),W125,VLOOKUP(CONCATENATE($B125,"_",$C125,"_",H$2,"_","1000 NAC","_",$E125),#REF!,2,)/VLOOKUP(CONCATENATE($B125,"_",$C125,"_",H$2,"_",$D125,"_",$E125),#REF!,2,))</f>
        <v>#REF!</v>
      </c>
      <c r="I125" s="359" t="e">
        <f>IF(ISNUMBER(X125),X125,VLOOKUP(CONCATENATE($B125,"_",$C125,"_",I$2,"_","1000 NAC","_",$E125),#REF!,2,)/VLOOKUP(CONCATENATE($B125,"_",$C125,"_",I$2,"_",$D125,"_",$E125),#REF!,2,))</f>
        <v>#REF!</v>
      </c>
      <c r="J125" s="359" t="e">
        <f>VLOOKUP(CONCATENATE($B125,"_",$C125,"_",J$2,"_","1000 NAC","_",$E125),#REF!,2,)/VLOOKUP(CONCATENATE($B125,"_",$C125,"_",J$2,"_",$D125,"_",$E125),#REF!,2,)</f>
        <v>#REF!</v>
      </c>
      <c r="K125" s="360" t="e">
        <f>VLOOKUP(CONCATENATE($B125,"_",$C125,"_",K$2,"_","1000 NAC","_",$E125),#REF!,2,)/VLOOKUP(CONCATENATE($B125,"_",$C125,"_",K$2,"_",$D125,"_",$E125),#REF!,2,)</f>
        <v>#REF!</v>
      </c>
      <c r="L125" s="360" t="e">
        <f>VLOOKUP(CONCATENATE($B125,"_",$C125,"_",L$2,"_","1000 NAC","_",$E125),#REF!,2,)/VLOOKUP(CONCATENATE($B125,"_",$C125,"_",L$2,"_",$D125,"_",$E125),#REF!,2,)</f>
        <v>#REF!</v>
      </c>
      <c r="M125" s="361"/>
      <c r="N125" s="362" t="str">
        <f t="shared" si="37"/>
        <v>!!</v>
      </c>
      <c r="O125" s="362" t="str">
        <f t="shared" si="38"/>
        <v>!!</v>
      </c>
      <c r="P125" s="362" t="str">
        <f t="shared" si="39"/>
        <v>!!</v>
      </c>
      <c r="Q125" s="362" t="str">
        <f t="shared" si="40"/>
        <v>!!</v>
      </c>
      <c r="R125" s="362" t="str">
        <f t="shared" si="41"/>
        <v>!!</v>
      </c>
      <c r="S125" s="362" t="str">
        <f t="shared" si="42"/>
        <v>!!</v>
      </c>
      <c r="T125" s="361"/>
      <c r="U125" s="366" t="str">
        <f>IF(ISNUMBER(U123),IF(ISNUMBER(U124),U124/U123,F124/U123),IF(ISNUMBER(U124),U124/F123,""))</f>
        <v/>
      </c>
      <c r="V125" s="366" t="str">
        <f>IF(ISNUMBER(V123),IF(ISNUMBER(V124),V124/V123,G124/V123),IF(ISNUMBER(V124),V124/G123,""))</f>
        <v/>
      </c>
      <c r="W125" s="366" t="str">
        <f>IF(ISNUMBER(W123),IF(ISNUMBER(W124),W124/W123,H124/W123),IF(ISNUMBER(W124),W124/H123,""))</f>
        <v/>
      </c>
      <c r="X125" s="366" t="str">
        <f>IF(ISNUMBER(X123),IF(ISNUMBER(X124),X124/X123,I124/X123),IF(ISNUMBER(X124),X124/I123,""))</f>
        <v/>
      </c>
    </row>
    <row r="126" spans="1:24">
      <c r="A126" s="169" t="s">
        <v>164</v>
      </c>
      <c r="B126" s="169" t="str">
        <f>Cover!$G$16</f>
        <v>CZ</v>
      </c>
      <c r="C126" s="169" t="s">
        <v>271</v>
      </c>
      <c r="D126" s="169" t="s">
        <v>268</v>
      </c>
      <c r="E126" s="170" t="s">
        <v>101</v>
      </c>
      <c r="F126" s="177" t="e">
        <f>IF(ISNUMBER(U126),U126,VLOOKUP(CONCATENATE($B126,"_",$C126,"_",F$2,"_",$D126,"_",$E126),#REF!,2,))</f>
        <v>#REF!</v>
      </c>
      <c r="G126" s="177" t="e">
        <f>IF(ISNUMBER(V126),V126,VLOOKUP(CONCATENATE($B126,"_",$C126,"_",G$2,"_",$D126,"_",$E126),#REF!,2,))</f>
        <v>#REF!</v>
      </c>
      <c r="H126" s="177" t="e">
        <f>IF(ISNUMBER(W126),W126,VLOOKUP(CONCATENATE($B126,"_",$C126,"_",H$2,"_",$D126,"_",$E126),#REF!,2,))</f>
        <v>#REF!</v>
      </c>
      <c r="I126" s="177" t="e">
        <f>IF(ISNUMBER(X126),X126,VLOOKUP(CONCATENATE($B126,"_",$C126,"_",I$2,"_",$D126,"_",$E126),#REF!,2,))</f>
        <v>#REF!</v>
      </c>
      <c r="J126" s="177" t="e">
        <f>VLOOKUP(CONCATENATE($B126,"_",$C126,"_",J$2,"_",$D126,"_",$E126),#REF!,2,)</f>
        <v>#REF!</v>
      </c>
      <c r="K126" s="175" t="e">
        <f>VLOOKUP(CONCATENATE($B126,"_",$C126,"_",K$2,"_",$D126,"_",$E126),#REF!,2,)</f>
        <v>#REF!</v>
      </c>
      <c r="L126" s="175" t="e">
        <f>VLOOKUP(CONCATENATE($B126,"_",$C126,"_",L$2,"_",$D126,"_",$E126),#REF!,2,)</f>
        <v>#REF!</v>
      </c>
      <c r="M126" s="171"/>
      <c r="N126" s="172" t="str">
        <f t="shared" si="37"/>
        <v>!!</v>
      </c>
      <c r="O126" s="172" t="str">
        <f t="shared" si="38"/>
        <v>!!</v>
      </c>
      <c r="P126" s="172" t="str">
        <f t="shared" si="39"/>
        <v>!!</v>
      </c>
      <c r="Q126" s="172" t="str">
        <f t="shared" si="40"/>
        <v>!!</v>
      </c>
      <c r="R126" s="172" t="str">
        <f t="shared" si="41"/>
        <v>!!</v>
      </c>
      <c r="S126" s="172" t="str">
        <f t="shared" si="42"/>
        <v>!!</v>
      </c>
      <c r="T126" s="171"/>
    </row>
    <row r="127" spans="1:24">
      <c r="A127" s="178" t="s">
        <v>163</v>
      </c>
      <c r="B127" s="169" t="str">
        <f>Cover!$G$16</f>
        <v>CZ</v>
      </c>
      <c r="C127" s="169" t="s">
        <v>271</v>
      </c>
      <c r="D127" s="169" t="s">
        <v>198</v>
      </c>
      <c r="E127" s="170" t="s">
        <v>101</v>
      </c>
      <c r="F127" s="177" t="e">
        <f>IF(ISNUMBER(U127),U127,VLOOKUP(CONCATENATE($B127,"_",$C127,"_",F$2,"_",$D127,"_",$E127),#REF!,2,))</f>
        <v>#REF!</v>
      </c>
      <c r="G127" s="177" t="e">
        <f>IF(ISNUMBER(V127),V127,VLOOKUP(CONCATENATE($B127,"_",$C127,"_",G$2,"_",$D127,"_",$E127),#REF!,2,))</f>
        <v>#REF!</v>
      </c>
      <c r="H127" s="177" t="e">
        <f>IF(ISNUMBER(W127),W127,VLOOKUP(CONCATENATE($B127,"_",$C127,"_",H$2,"_",$D127,"_",$E127),#REF!,2,))</f>
        <v>#REF!</v>
      </c>
      <c r="I127" s="177" t="e">
        <f>IF(ISNUMBER(X127),X127,VLOOKUP(CONCATENATE($B127,"_",$C127,"_",I$2,"_",$D127,"_",$E127),#REF!,2,))</f>
        <v>#REF!</v>
      </c>
      <c r="J127" s="177" t="e">
        <f>VLOOKUP(CONCATENATE($B127,"_",$C127,"_",J$2,"_",$D127,"_",$E127),#REF!,2,)</f>
        <v>#REF!</v>
      </c>
      <c r="K127" s="175" t="e">
        <f>VLOOKUP(CONCATENATE($B127,"_",$C127,"_",K$2,"_",$D127,"_",$E127),#REF!,2,)</f>
        <v>#REF!</v>
      </c>
      <c r="L127" s="175" t="e">
        <f>VLOOKUP(CONCATENATE($B127,"_",$C127,"_",L$2,"_",$D127,"_",$E127),#REF!,2,)</f>
        <v>#REF!</v>
      </c>
      <c r="M127" s="171"/>
      <c r="N127" s="172" t="str">
        <f t="shared" si="37"/>
        <v>!!</v>
      </c>
      <c r="O127" s="172" t="str">
        <f t="shared" si="38"/>
        <v>!!</v>
      </c>
      <c r="P127" s="172" t="str">
        <f t="shared" si="39"/>
        <v>!!</v>
      </c>
      <c r="Q127" s="172" t="str">
        <f t="shared" si="40"/>
        <v>!!</v>
      </c>
      <c r="R127" s="172" t="str">
        <f t="shared" si="41"/>
        <v>!!</v>
      </c>
      <c r="S127" s="172" t="str">
        <f t="shared" si="42"/>
        <v>!!</v>
      </c>
      <c r="T127" s="171"/>
    </row>
    <row r="128" spans="1:24" ht="12">
      <c r="A128" s="357" t="s">
        <v>162</v>
      </c>
      <c r="B128" s="357" t="str">
        <f>Cover!$G$16</f>
        <v>CZ</v>
      </c>
      <c r="C128" s="357" t="s">
        <v>271</v>
      </c>
      <c r="D128" s="357" t="s">
        <v>268</v>
      </c>
      <c r="E128" s="358" t="s">
        <v>101</v>
      </c>
      <c r="F128" s="359" t="e">
        <f>IF(ISNUMBER(U128),U128,VLOOKUP(CONCATENATE($B128,"_",$C128,"_",F$2,"_","1000 NAC","_",$E128),#REF!,2,)/VLOOKUP(CONCATENATE($B128,"_",$C128,"_",F$2,"_",$D128,"_",$E128),#REF!,2,))</f>
        <v>#REF!</v>
      </c>
      <c r="G128" s="359" t="e">
        <f>IF(ISNUMBER(V128),V128,VLOOKUP(CONCATENATE($B128,"_",$C128,"_",G$2,"_","1000 NAC","_",$E128),#REF!,2,)/VLOOKUP(CONCATENATE($B128,"_",$C128,"_",G$2,"_",$D128,"_",$E128),#REF!,2,))</f>
        <v>#REF!</v>
      </c>
      <c r="H128" s="359" t="e">
        <f>IF(ISNUMBER(W128),W128,VLOOKUP(CONCATENATE($B128,"_",$C128,"_",H$2,"_","1000 NAC","_",$E128),#REF!,2,)/VLOOKUP(CONCATENATE($B128,"_",$C128,"_",H$2,"_",$D128,"_",$E128),#REF!,2,))</f>
        <v>#REF!</v>
      </c>
      <c r="I128" s="359" t="e">
        <f>IF(ISNUMBER(X128),X128,VLOOKUP(CONCATENATE($B128,"_",$C128,"_",I$2,"_","1000 NAC","_",$E128),#REF!,2,)/VLOOKUP(CONCATENATE($B128,"_",$C128,"_",I$2,"_",$D128,"_",$E128),#REF!,2,))</f>
        <v>#REF!</v>
      </c>
      <c r="J128" s="359" t="e">
        <f>VLOOKUP(CONCATENATE($B128,"_",$C128,"_",J$2,"_","1000 NAC","_",$E128),#REF!,2,)/VLOOKUP(CONCATENATE($B128,"_",$C128,"_",J$2,"_",$D128,"_",$E128),#REF!,2,)</f>
        <v>#REF!</v>
      </c>
      <c r="K128" s="360" t="e">
        <f>VLOOKUP(CONCATENATE($B128,"_",$C128,"_",K$2,"_","1000 NAC","_",$E128),#REF!,2,)/VLOOKUP(CONCATENATE($B128,"_",$C128,"_",K$2,"_",$D128,"_",$E128),#REF!,2,)</f>
        <v>#REF!</v>
      </c>
      <c r="L128" s="360" t="e">
        <f>VLOOKUP(CONCATENATE($B128,"_",$C128,"_",L$2,"_","1000 NAC","_",$E128),#REF!,2,)/VLOOKUP(CONCATENATE($B128,"_",$C128,"_",L$2,"_",$D128,"_",$E128),#REF!,2,)</f>
        <v>#REF!</v>
      </c>
      <c r="M128" s="361"/>
      <c r="N128" s="362" t="str">
        <f t="shared" si="37"/>
        <v>!!</v>
      </c>
      <c r="O128" s="362" t="str">
        <f t="shared" si="38"/>
        <v>!!</v>
      </c>
      <c r="P128" s="362" t="str">
        <f t="shared" si="39"/>
        <v>!!</v>
      </c>
      <c r="Q128" s="362" t="str">
        <f t="shared" si="40"/>
        <v>!!</v>
      </c>
      <c r="R128" s="362" t="str">
        <f t="shared" si="41"/>
        <v>!!</v>
      </c>
      <c r="S128" s="362" t="str">
        <f t="shared" si="42"/>
        <v>!!</v>
      </c>
      <c r="T128" s="361"/>
      <c r="U128" s="366" t="str">
        <f>IF(ISNUMBER(U126),IF(ISNUMBER(U127),U127/U126,F127/U126),IF(ISNUMBER(U127),U127/F126,""))</f>
        <v/>
      </c>
      <c r="V128" s="366" t="str">
        <f>IF(ISNUMBER(V126),IF(ISNUMBER(V127),V127/V126,G127/V126),IF(ISNUMBER(V127),V127/G126,""))</f>
        <v/>
      </c>
      <c r="W128" s="366" t="str">
        <f>IF(ISNUMBER(W126),IF(ISNUMBER(W127),W127/W126,H127/W126),IF(ISNUMBER(W127),W127/H126,""))</f>
        <v/>
      </c>
      <c r="X128" s="366" t="str">
        <f>IF(ISNUMBER(X126),IF(ISNUMBER(X127),X127/X126,I127/X126),IF(ISNUMBER(X127),X127/I126,""))</f>
        <v/>
      </c>
    </row>
    <row r="129" spans="1:24">
      <c r="A129" s="169" t="s">
        <v>164</v>
      </c>
      <c r="B129" s="169" t="str">
        <f>Cover!$G$16</f>
        <v>CZ</v>
      </c>
      <c r="C129" s="169" t="s">
        <v>267</v>
      </c>
      <c r="D129" s="169" t="s">
        <v>268</v>
      </c>
      <c r="E129" s="170" t="s">
        <v>102</v>
      </c>
      <c r="F129" s="177" t="e">
        <f>IF(ISNUMBER(U129),U129,VLOOKUP(CONCATENATE($B129,"_",$C129,"_",F$2,"_",$D129,"_",$E129),#REF!,2,))</f>
        <v>#REF!</v>
      </c>
      <c r="G129" s="177" t="e">
        <f>IF(ISNUMBER(V129),V129,VLOOKUP(CONCATENATE($B129,"_",$C129,"_",G$2,"_",$D129,"_",$E129),#REF!,2,))</f>
        <v>#REF!</v>
      </c>
      <c r="H129" s="177" t="e">
        <f>IF(ISNUMBER(W129),W129,VLOOKUP(CONCATENATE($B129,"_",$C129,"_",H$2,"_",$D129,"_",$E129),#REF!,2,))</f>
        <v>#REF!</v>
      </c>
      <c r="I129" s="177" t="e">
        <f>IF(ISNUMBER(X129),X129,VLOOKUP(CONCATENATE($B129,"_",$C129,"_",I$2,"_",$D129,"_",$E129),#REF!,2,))</f>
        <v>#REF!</v>
      </c>
      <c r="J129" s="177" t="e">
        <f>VLOOKUP(CONCATENATE($B129,"_",$C129,"_",J$2,"_",$D129,"_",$E129),#REF!,2,)</f>
        <v>#REF!</v>
      </c>
      <c r="K129" s="175" t="e">
        <f>VLOOKUP(CONCATENATE($B129,"_",$C129,"_",K$2,"_",$D129,"_",$E129),#REF!,2,)</f>
        <v>#REF!</v>
      </c>
      <c r="L129" s="175" t="e">
        <f>VLOOKUP(CONCATENATE($B129,"_",$C129,"_",L$2,"_",$D129,"_",$E129),#REF!,2,)</f>
        <v>#REF!</v>
      </c>
      <c r="M129" s="171"/>
      <c r="N129" s="172" t="str">
        <f t="shared" si="37"/>
        <v>!!</v>
      </c>
      <c r="O129" s="172" t="str">
        <f t="shared" si="38"/>
        <v>!!</v>
      </c>
      <c r="P129" s="172" t="str">
        <f t="shared" si="39"/>
        <v>!!</v>
      </c>
      <c r="Q129" s="172" t="str">
        <f t="shared" si="40"/>
        <v>!!</v>
      </c>
      <c r="R129" s="172" t="str">
        <f t="shared" si="41"/>
        <v>!!</v>
      </c>
      <c r="S129" s="172" t="str">
        <f t="shared" si="42"/>
        <v>!!</v>
      </c>
      <c r="T129" s="171"/>
    </row>
    <row r="130" spans="1:24">
      <c r="A130" s="178" t="s">
        <v>163</v>
      </c>
      <c r="B130" s="169" t="str">
        <f>Cover!$G$16</f>
        <v>CZ</v>
      </c>
      <c r="C130" s="169" t="s">
        <v>267</v>
      </c>
      <c r="D130" s="169" t="s">
        <v>198</v>
      </c>
      <c r="E130" s="170" t="s">
        <v>102</v>
      </c>
      <c r="F130" s="177" t="e">
        <f>IF(ISNUMBER(U130),U130,VLOOKUP(CONCATENATE($B130,"_",$C130,"_",F$2,"_",$D130,"_",$E130),#REF!,2,))</f>
        <v>#REF!</v>
      </c>
      <c r="G130" s="177" t="e">
        <f>IF(ISNUMBER(V130),V130,VLOOKUP(CONCATENATE($B130,"_",$C130,"_",G$2,"_",$D130,"_",$E130),#REF!,2,))</f>
        <v>#REF!</v>
      </c>
      <c r="H130" s="177" t="e">
        <f>IF(ISNUMBER(W130),W130,VLOOKUP(CONCATENATE($B130,"_",$C130,"_",H$2,"_",$D130,"_",$E130),#REF!,2,))</f>
        <v>#REF!</v>
      </c>
      <c r="I130" s="177" t="e">
        <f>IF(ISNUMBER(X130),X130,VLOOKUP(CONCATENATE($B130,"_",$C130,"_",I$2,"_",$D130,"_",$E130),#REF!,2,))</f>
        <v>#REF!</v>
      </c>
      <c r="J130" s="177" t="e">
        <f>VLOOKUP(CONCATENATE($B130,"_",$C130,"_",J$2,"_",$D130,"_",$E130),#REF!,2,)</f>
        <v>#REF!</v>
      </c>
      <c r="K130" s="175" t="e">
        <f>VLOOKUP(CONCATENATE($B130,"_",$C130,"_",K$2,"_",$D130,"_",$E130),#REF!,2,)</f>
        <v>#REF!</v>
      </c>
      <c r="L130" s="175" t="e">
        <f>VLOOKUP(CONCATENATE($B130,"_",$C130,"_",L$2,"_",$D130,"_",$E130),#REF!,2,)</f>
        <v>#REF!</v>
      </c>
      <c r="M130" s="171"/>
      <c r="N130" s="172" t="str">
        <f t="shared" si="37"/>
        <v>!!</v>
      </c>
      <c r="O130" s="172" t="str">
        <f t="shared" si="38"/>
        <v>!!</v>
      </c>
      <c r="P130" s="172" t="str">
        <f t="shared" si="39"/>
        <v>!!</v>
      </c>
      <c r="Q130" s="172" t="str">
        <f t="shared" si="40"/>
        <v>!!</v>
      </c>
      <c r="R130" s="172" t="str">
        <f t="shared" si="41"/>
        <v>!!</v>
      </c>
      <c r="S130" s="172" t="str">
        <f t="shared" si="42"/>
        <v>!!</v>
      </c>
      <c r="T130" s="171"/>
    </row>
    <row r="131" spans="1:24" ht="12">
      <c r="A131" s="357" t="s">
        <v>162</v>
      </c>
      <c r="B131" s="357" t="str">
        <f>Cover!$G$16</f>
        <v>CZ</v>
      </c>
      <c r="C131" s="357" t="s">
        <v>267</v>
      </c>
      <c r="D131" s="357" t="s">
        <v>268</v>
      </c>
      <c r="E131" s="358" t="s">
        <v>102</v>
      </c>
      <c r="F131" s="359" t="e">
        <f>IF(ISNUMBER(U131),U131,VLOOKUP(CONCATENATE($B131,"_",$C131,"_",F$2,"_","1000 NAC","_",$E131),#REF!,2,)/VLOOKUP(CONCATENATE($B131,"_",$C131,"_",F$2,"_",$D131,"_",$E131),#REF!,2,))</f>
        <v>#REF!</v>
      </c>
      <c r="G131" s="359" t="e">
        <f>IF(ISNUMBER(V131),V131,VLOOKUP(CONCATENATE($B131,"_",$C131,"_",G$2,"_","1000 NAC","_",$E131),#REF!,2,)/VLOOKUP(CONCATENATE($B131,"_",$C131,"_",G$2,"_",$D131,"_",$E131),#REF!,2,))</f>
        <v>#REF!</v>
      </c>
      <c r="H131" s="359" t="e">
        <f>IF(ISNUMBER(W131),W131,VLOOKUP(CONCATENATE($B131,"_",$C131,"_",H$2,"_","1000 NAC","_",$E131),#REF!,2,)/VLOOKUP(CONCATENATE($B131,"_",$C131,"_",H$2,"_",$D131,"_",$E131),#REF!,2,))</f>
        <v>#REF!</v>
      </c>
      <c r="I131" s="359" t="e">
        <f>IF(ISNUMBER(X131),X131,VLOOKUP(CONCATENATE($B131,"_",$C131,"_",I$2,"_","1000 NAC","_",$E131),#REF!,2,)/VLOOKUP(CONCATENATE($B131,"_",$C131,"_",I$2,"_",$D131,"_",$E131),#REF!,2,))</f>
        <v>#REF!</v>
      </c>
      <c r="J131" s="359" t="e">
        <f>VLOOKUP(CONCATENATE($B131,"_",$C131,"_",J$2,"_","1000 NAC","_",$E131),#REF!,2,)/VLOOKUP(CONCATENATE($B131,"_",$C131,"_",J$2,"_",$D131,"_",$E131),#REF!,2,)</f>
        <v>#REF!</v>
      </c>
      <c r="K131" s="360" t="e">
        <f>VLOOKUP(CONCATENATE($B131,"_",$C131,"_",K$2,"_","1000 NAC","_",$E131),#REF!,2,)/VLOOKUP(CONCATENATE($B131,"_",$C131,"_",K$2,"_",$D131,"_",$E131),#REF!,2,)</f>
        <v>#REF!</v>
      </c>
      <c r="L131" s="360" t="e">
        <f>VLOOKUP(CONCATENATE($B131,"_",$C131,"_",L$2,"_","1000 NAC","_",$E131),#REF!,2,)/VLOOKUP(CONCATENATE($B131,"_",$C131,"_",L$2,"_",$D131,"_",$E131),#REF!,2,)</f>
        <v>#REF!</v>
      </c>
      <c r="M131" s="361"/>
      <c r="N131" s="362" t="str">
        <f t="shared" si="37"/>
        <v>!!</v>
      </c>
      <c r="O131" s="362" t="str">
        <f t="shared" si="38"/>
        <v>!!</v>
      </c>
      <c r="P131" s="362" t="str">
        <f t="shared" si="39"/>
        <v>!!</v>
      </c>
      <c r="Q131" s="362" t="str">
        <f t="shared" si="40"/>
        <v>!!</v>
      </c>
      <c r="R131" s="362" t="str">
        <f t="shared" si="41"/>
        <v>!!</v>
      </c>
      <c r="S131" s="362" t="str">
        <f t="shared" si="42"/>
        <v>!!</v>
      </c>
      <c r="T131" s="361"/>
      <c r="U131" s="366" t="str">
        <f>IF(ISNUMBER(U129),IF(ISNUMBER(U130),U130/U129,F130/U129),IF(ISNUMBER(U130),U130/F129,""))</f>
        <v/>
      </c>
      <c r="V131" s="366" t="str">
        <f>IF(ISNUMBER(V129),IF(ISNUMBER(V130),V130/V129,G130/V129),IF(ISNUMBER(V130),V130/G129,""))</f>
        <v/>
      </c>
      <c r="W131" s="366" t="str">
        <f>IF(ISNUMBER(W129),IF(ISNUMBER(W130),W130/W129,H130/W129),IF(ISNUMBER(W130),W130/H129,""))</f>
        <v/>
      </c>
      <c r="X131" s="366" t="str">
        <f>IF(ISNUMBER(X129),IF(ISNUMBER(X130),X130/X129,I130/X129),IF(ISNUMBER(X130),X130/I129,""))</f>
        <v/>
      </c>
    </row>
    <row r="132" spans="1:24">
      <c r="A132" s="169" t="s">
        <v>164</v>
      </c>
      <c r="B132" s="169" t="str">
        <f>Cover!$G$16</f>
        <v>CZ</v>
      </c>
      <c r="C132" s="169" t="s">
        <v>271</v>
      </c>
      <c r="D132" s="169" t="s">
        <v>268</v>
      </c>
      <c r="E132" s="170" t="s">
        <v>102</v>
      </c>
      <c r="F132" s="177" t="e">
        <f>IF(ISNUMBER(U132),U132,VLOOKUP(CONCATENATE($B132,"_",$C132,"_",F$2,"_",$D132,"_",$E132),#REF!,2,))</f>
        <v>#REF!</v>
      </c>
      <c r="G132" s="177" t="e">
        <f>IF(ISNUMBER(V132),V132,VLOOKUP(CONCATENATE($B132,"_",$C132,"_",G$2,"_",$D132,"_",$E132),#REF!,2,))</f>
        <v>#REF!</v>
      </c>
      <c r="H132" s="177" t="e">
        <f>IF(ISNUMBER(W132),W132,VLOOKUP(CONCATENATE($B132,"_",$C132,"_",H$2,"_",$D132,"_",$E132),#REF!,2,))</f>
        <v>#REF!</v>
      </c>
      <c r="I132" s="177" t="e">
        <f>IF(ISNUMBER(X132),X132,VLOOKUP(CONCATENATE($B132,"_",$C132,"_",I$2,"_",$D132,"_",$E132),#REF!,2,))</f>
        <v>#REF!</v>
      </c>
      <c r="J132" s="177" t="e">
        <f>VLOOKUP(CONCATENATE($B132,"_",$C132,"_",J$2,"_",$D132,"_",$E132),#REF!,2,)</f>
        <v>#REF!</v>
      </c>
      <c r="K132" s="175" t="e">
        <f>VLOOKUP(CONCATENATE($B132,"_",$C132,"_",K$2,"_",$D132,"_",$E132),#REF!,2,)</f>
        <v>#REF!</v>
      </c>
      <c r="L132" s="175" t="e">
        <f>VLOOKUP(CONCATENATE($B132,"_",$C132,"_",L$2,"_",$D132,"_",$E132),#REF!,2,)</f>
        <v>#REF!</v>
      </c>
      <c r="M132" s="171"/>
      <c r="N132" s="172" t="str">
        <f t="shared" si="37"/>
        <v>!!</v>
      </c>
      <c r="O132" s="172" t="str">
        <f t="shared" si="38"/>
        <v>!!</v>
      </c>
      <c r="P132" s="172" t="str">
        <f t="shared" si="39"/>
        <v>!!</v>
      </c>
      <c r="Q132" s="172" t="str">
        <f t="shared" si="40"/>
        <v>!!</v>
      </c>
      <c r="R132" s="172" t="str">
        <f t="shared" si="41"/>
        <v>!!</v>
      </c>
      <c r="S132" s="172" t="str">
        <f t="shared" si="42"/>
        <v>!!</v>
      </c>
      <c r="T132" s="171"/>
    </row>
    <row r="133" spans="1:24">
      <c r="A133" s="178" t="s">
        <v>163</v>
      </c>
      <c r="B133" s="169" t="str">
        <f>Cover!$G$16</f>
        <v>CZ</v>
      </c>
      <c r="C133" s="169" t="s">
        <v>271</v>
      </c>
      <c r="D133" s="169" t="s">
        <v>198</v>
      </c>
      <c r="E133" s="170" t="s">
        <v>102</v>
      </c>
      <c r="F133" s="177" t="e">
        <f>IF(ISNUMBER(U133),U133,VLOOKUP(CONCATENATE($B133,"_",$C133,"_",F$2,"_",$D133,"_",$E133),#REF!,2,))</f>
        <v>#REF!</v>
      </c>
      <c r="G133" s="177" t="e">
        <f>IF(ISNUMBER(V133),V133,VLOOKUP(CONCATENATE($B133,"_",$C133,"_",G$2,"_",$D133,"_",$E133),#REF!,2,))</f>
        <v>#REF!</v>
      </c>
      <c r="H133" s="177" t="e">
        <f>IF(ISNUMBER(W133),W133,VLOOKUP(CONCATENATE($B133,"_",$C133,"_",H$2,"_",$D133,"_",$E133),#REF!,2,))</f>
        <v>#REF!</v>
      </c>
      <c r="I133" s="177" t="e">
        <f>IF(ISNUMBER(X133),X133,VLOOKUP(CONCATENATE($B133,"_",$C133,"_",I$2,"_",$D133,"_",$E133),#REF!,2,))</f>
        <v>#REF!</v>
      </c>
      <c r="J133" s="177" t="e">
        <f>VLOOKUP(CONCATENATE($B133,"_",$C133,"_",J$2,"_",$D133,"_",$E133),#REF!,2,)</f>
        <v>#REF!</v>
      </c>
      <c r="K133" s="175" t="e">
        <f>VLOOKUP(CONCATENATE($B133,"_",$C133,"_",K$2,"_",$D133,"_",$E133),#REF!,2,)</f>
        <v>#REF!</v>
      </c>
      <c r="L133" s="175" t="e">
        <f>VLOOKUP(CONCATENATE($B133,"_",$C133,"_",L$2,"_",$D133,"_",$E133),#REF!,2,)</f>
        <v>#REF!</v>
      </c>
      <c r="M133" s="171"/>
      <c r="N133" s="172" t="str">
        <f t="shared" si="37"/>
        <v>!!</v>
      </c>
      <c r="O133" s="172" t="str">
        <f t="shared" si="38"/>
        <v>!!</v>
      </c>
      <c r="P133" s="172" t="str">
        <f t="shared" si="39"/>
        <v>!!</v>
      </c>
      <c r="Q133" s="172" t="str">
        <f t="shared" si="40"/>
        <v>!!</v>
      </c>
      <c r="R133" s="172" t="str">
        <f t="shared" si="41"/>
        <v>!!</v>
      </c>
      <c r="S133" s="172" t="str">
        <f t="shared" si="42"/>
        <v>!!</v>
      </c>
      <c r="T133" s="171"/>
    </row>
    <row r="134" spans="1:24" ht="12">
      <c r="A134" s="357" t="s">
        <v>162</v>
      </c>
      <c r="B134" s="357" t="str">
        <f>Cover!$G$16</f>
        <v>CZ</v>
      </c>
      <c r="C134" s="357" t="s">
        <v>271</v>
      </c>
      <c r="D134" s="357" t="s">
        <v>268</v>
      </c>
      <c r="E134" s="358" t="s">
        <v>102</v>
      </c>
      <c r="F134" s="359" t="e">
        <f>IF(ISNUMBER(U134),U134,VLOOKUP(CONCATENATE($B134,"_",$C134,"_",F$2,"_","1000 NAC","_",$E134),#REF!,2,)/VLOOKUP(CONCATENATE($B134,"_",$C134,"_",F$2,"_",$D134,"_",$E134),#REF!,2,))</f>
        <v>#REF!</v>
      </c>
      <c r="G134" s="359" t="e">
        <f>IF(ISNUMBER(V134),V134,VLOOKUP(CONCATENATE($B134,"_",$C134,"_",G$2,"_","1000 NAC","_",$E134),#REF!,2,)/VLOOKUP(CONCATENATE($B134,"_",$C134,"_",G$2,"_",$D134,"_",$E134),#REF!,2,))</f>
        <v>#REF!</v>
      </c>
      <c r="H134" s="359" t="e">
        <f>IF(ISNUMBER(W134),W134,VLOOKUP(CONCATENATE($B134,"_",$C134,"_",H$2,"_","1000 NAC","_",$E134),#REF!,2,)/VLOOKUP(CONCATENATE($B134,"_",$C134,"_",H$2,"_",$D134,"_",$E134),#REF!,2,))</f>
        <v>#REF!</v>
      </c>
      <c r="I134" s="359" t="e">
        <f>IF(ISNUMBER(X134),X134,VLOOKUP(CONCATENATE($B134,"_",$C134,"_",I$2,"_","1000 NAC","_",$E134),#REF!,2,)/VLOOKUP(CONCATENATE($B134,"_",$C134,"_",I$2,"_",$D134,"_",$E134),#REF!,2,))</f>
        <v>#REF!</v>
      </c>
      <c r="J134" s="359" t="e">
        <f>VLOOKUP(CONCATENATE($B134,"_",$C134,"_",J$2,"_","1000 NAC","_",$E134),#REF!,2,)/VLOOKUP(CONCATENATE($B134,"_",$C134,"_",J$2,"_",$D134,"_",$E134),#REF!,2,)</f>
        <v>#REF!</v>
      </c>
      <c r="K134" s="360" t="e">
        <f>VLOOKUP(CONCATENATE($B134,"_",$C134,"_",K$2,"_","1000 NAC","_",$E134),#REF!,2,)/VLOOKUP(CONCATENATE($B134,"_",$C134,"_",K$2,"_",$D134,"_",$E134),#REF!,2,)</f>
        <v>#REF!</v>
      </c>
      <c r="L134" s="360" t="e">
        <f>VLOOKUP(CONCATENATE($B134,"_",$C134,"_",L$2,"_","1000 NAC","_",$E134),#REF!,2,)/VLOOKUP(CONCATENATE($B134,"_",$C134,"_",L$2,"_",$D134,"_",$E134),#REF!,2,)</f>
        <v>#REF!</v>
      </c>
      <c r="M134" s="361"/>
      <c r="N134" s="362" t="str">
        <f t="shared" si="37"/>
        <v>!!</v>
      </c>
      <c r="O134" s="362" t="str">
        <f t="shared" si="38"/>
        <v>!!</v>
      </c>
      <c r="P134" s="362" t="str">
        <f t="shared" si="39"/>
        <v>!!</v>
      </c>
      <c r="Q134" s="362" t="str">
        <f t="shared" si="40"/>
        <v>!!</v>
      </c>
      <c r="R134" s="362" t="str">
        <f t="shared" si="41"/>
        <v>!!</v>
      </c>
      <c r="S134" s="362" t="str">
        <f t="shared" si="42"/>
        <v>!!</v>
      </c>
      <c r="T134" s="361"/>
      <c r="U134" s="366" t="str">
        <f>IF(ISNUMBER(U132),IF(ISNUMBER(U133),U133/U132,F133/U132),IF(ISNUMBER(U133),U133/F132,""))</f>
        <v/>
      </c>
      <c r="V134" s="366" t="str">
        <f>IF(ISNUMBER(V132),IF(ISNUMBER(V133),V133/V132,G133/V132),IF(ISNUMBER(V133),V133/G132,""))</f>
        <v/>
      </c>
      <c r="W134" s="366" t="str">
        <f>IF(ISNUMBER(W132),IF(ISNUMBER(W133),W133/W132,H133/W132),IF(ISNUMBER(W133),W133/H132,""))</f>
        <v/>
      </c>
      <c r="X134" s="366" t="str">
        <f>IF(ISNUMBER(X132),IF(ISNUMBER(X133),X133/X132,I133/X132),IF(ISNUMBER(X133),X133/I132,""))</f>
        <v/>
      </c>
    </row>
    <row r="135" spans="1:24">
      <c r="A135" s="169" t="s">
        <v>164</v>
      </c>
      <c r="B135" s="169" t="str">
        <f>Cover!$G$16</f>
        <v>CZ</v>
      </c>
      <c r="C135" s="169" t="s">
        <v>267</v>
      </c>
      <c r="D135" s="169" t="s">
        <v>268</v>
      </c>
      <c r="E135" s="170" t="s">
        <v>103</v>
      </c>
      <c r="F135" s="177" t="e">
        <f>IF(ISNUMBER(U135),U135,VLOOKUP(CONCATENATE($B135,"_",$C135,"_",F$2,"_",$D135,"_",$E135),#REF!,2,))</f>
        <v>#REF!</v>
      </c>
      <c r="G135" s="177" t="e">
        <f>IF(ISNUMBER(V135),V135,VLOOKUP(CONCATENATE($B135,"_",$C135,"_",G$2,"_",$D135,"_",$E135),#REF!,2,))</f>
        <v>#REF!</v>
      </c>
      <c r="H135" s="177" t="e">
        <f>IF(ISNUMBER(W135),W135,VLOOKUP(CONCATENATE($B135,"_",$C135,"_",H$2,"_",$D135,"_",$E135),#REF!,2,))</f>
        <v>#REF!</v>
      </c>
      <c r="I135" s="177" t="e">
        <f>IF(ISNUMBER(X135),X135,VLOOKUP(CONCATENATE($B135,"_",$C135,"_",I$2,"_",$D135,"_",$E135),#REF!,2,))</f>
        <v>#REF!</v>
      </c>
      <c r="J135" s="177" t="e">
        <f>VLOOKUP(CONCATENATE($B135,"_",$C135,"_",J$2,"_",$D135,"_",$E135),#REF!,2,)</f>
        <v>#REF!</v>
      </c>
      <c r="K135" s="175" t="e">
        <f>VLOOKUP(CONCATENATE($B135,"_",$C135,"_",K$2,"_",$D135,"_",$E135),#REF!,2,)</f>
        <v>#REF!</v>
      </c>
      <c r="L135" s="175" t="e">
        <f>VLOOKUP(CONCATENATE($B135,"_",$C135,"_",L$2,"_",$D135,"_",$E135),#REF!,2,)</f>
        <v>#REF!</v>
      </c>
      <c r="M135" s="171"/>
      <c r="N135" s="172" t="str">
        <f t="shared" si="37"/>
        <v>!!</v>
      </c>
      <c r="O135" s="172" t="str">
        <f t="shared" si="38"/>
        <v>!!</v>
      </c>
      <c r="P135" s="172" t="str">
        <f t="shared" si="39"/>
        <v>!!</v>
      </c>
      <c r="Q135" s="172" t="str">
        <f t="shared" si="40"/>
        <v>!!</v>
      </c>
      <c r="R135" s="172" t="str">
        <f t="shared" si="41"/>
        <v>!!</v>
      </c>
      <c r="S135" s="172" t="str">
        <f t="shared" si="42"/>
        <v>!!</v>
      </c>
      <c r="T135" s="171"/>
    </row>
    <row r="136" spans="1:24">
      <c r="A136" s="178" t="s">
        <v>163</v>
      </c>
      <c r="B136" s="169" t="str">
        <f>Cover!$G$16</f>
        <v>CZ</v>
      </c>
      <c r="C136" s="169" t="s">
        <v>267</v>
      </c>
      <c r="D136" s="169" t="s">
        <v>198</v>
      </c>
      <c r="E136" s="170" t="s">
        <v>103</v>
      </c>
      <c r="F136" s="177" t="e">
        <f>IF(ISNUMBER(U136),U136,VLOOKUP(CONCATENATE($B136,"_",$C136,"_",F$2,"_",$D136,"_",$E136),#REF!,2,))</f>
        <v>#REF!</v>
      </c>
      <c r="G136" s="177" t="e">
        <f>IF(ISNUMBER(V136),V136,VLOOKUP(CONCATENATE($B136,"_",$C136,"_",G$2,"_",$D136,"_",$E136),#REF!,2,))</f>
        <v>#REF!</v>
      </c>
      <c r="H136" s="177" t="e">
        <f>IF(ISNUMBER(W136),W136,VLOOKUP(CONCATENATE($B136,"_",$C136,"_",H$2,"_",$D136,"_",$E136),#REF!,2,))</f>
        <v>#REF!</v>
      </c>
      <c r="I136" s="177" t="e">
        <f>IF(ISNUMBER(X136),X136,VLOOKUP(CONCATENATE($B136,"_",$C136,"_",I$2,"_",$D136,"_",$E136),#REF!,2,))</f>
        <v>#REF!</v>
      </c>
      <c r="J136" s="177" t="e">
        <f>VLOOKUP(CONCATENATE($B136,"_",$C136,"_",J$2,"_",$D136,"_",$E136),#REF!,2,)</f>
        <v>#REF!</v>
      </c>
      <c r="K136" s="175" t="e">
        <f>VLOOKUP(CONCATENATE($B136,"_",$C136,"_",K$2,"_",$D136,"_",$E136),#REF!,2,)</f>
        <v>#REF!</v>
      </c>
      <c r="L136" s="175" t="e">
        <f>VLOOKUP(CONCATENATE($B136,"_",$C136,"_",L$2,"_",$D136,"_",$E136),#REF!,2,)</f>
        <v>#REF!</v>
      </c>
      <c r="M136" s="171"/>
      <c r="N136" s="172" t="str">
        <f t="shared" si="37"/>
        <v>!!</v>
      </c>
      <c r="O136" s="172" t="str">
        <f t="shared" si="38"/>
        <v>!!</v>
      </c>
      <c r="P136" s="172" t="str">
        <f t="shared" si="39"/>
        <v>!!</v>
      </c>
      <c r="Q136" s="172" t="str">
        <f t="shared" si="40"/>
        <v>!!</v>
      </c>
      <c r="R136" s="172" t="str">
        <f t="shared" si="41"/>
        <v>!!</v>
      </c>
      <c r="S136" s="172" t="str">
        <f t="shared" si="42"/>
        <v>!!</v>
      </c>
      <c r="T136" s="171"/>
    </row>
    <row r="137" spans="1:24" ht="12">
      <c r="A137" s="357" t="s">
        <v>162</v>
      </c>
      <c r="B137" s="357" t="str">
        <f>Cover!$G$16</f>
        <v>CZ</v>
      </c>
      <c r="C137" s="357" t="s">
        <v>267</v>
      </c>
      <c r="D137" s="357" t="s">
        <v>268</v>
      </c>
      <c r="E137" s="358" t="s">
        <v>103</v>
      </c>
      <c r="F137" s="359" t="e">
        <f>IF(ISNUMBER(U137),U137,VLOOKUP(CONCATENATE($B137,"_",$C137,"_",F$2,"_","1000 NAC","_",$E137),#REF!,2,)/VLOOKUP(CONCATENATE($B137,"_",$C137,"_",F$2,"_",$D137,"_",$E137),#REF!,2,))</f>
        <v>#REF!</v>
      </c>
      <c r="G137" s="359" t="e">
        <f>IF(ISNUMBER(V137),V137,VLOOKUP(CONCATENATE($B137,"_",$C137,"_",G$2,"_","1000 NAC","_",$E137),#REF!,2,)/VLOOKUP(CONCATENATE($B137,"_",$C137,"_",G$2,"_",$D137,"_",$E137),#REF!,2,))</f>
        <v>#REF!</v>
      </c>
      <c r="H137" s="359" t="e">
        <f>IF(ISNUMBER(W137),W137,VLOOKUP(CONCATENATE($B137,"_",$C137,"_",H$2,"_","1000 NAC","_",$E137),#REF!,2,)/VLOOKUP(CONCATENATE($B137,"_",$C137,"_",H$2,"_",$D137,"_",$E137),#REF!,2,))</f>
        <v>#REF!</v>
      </c>
      <c r="I137" s="359" t="e">
        <f>IF(ISNUMBER(X137),X137,VLOOKUP(CONCATENATE($B137,"_",$C137,"_",I$2,"_","1000 NAC","_",$E137),#REF!,2,)/VLOOKUP(CONCATENATE($B137,"_",$C137,"_",I$2,"_",$D137,"_",$E137),#REF!,2,))</f>
        <v>#REF!</v>
      </c>
      <c r="J137" s="359" t="e">
        <f>VLOOKUP(CONCATENATE($B137,"_",$C137,"_",J$2,"_","1000 NAC","_",$E137),#REF!,2,)/VLOOKUP(CONCATENATE($B137,"_",$C137,"_",J$2,"_",$D137,"_",$E137),#REF!,2,)</f>
        <v>#REF!</v>
      </c>
      <c r="K137" s="360" t="e">
        <f>VLOOKUP(CONCATENATE($B137,"_",$C137,"_",K$2,"_","1000 NAC","_",$E137),#REF!,2,)/VLOOKUP(CONCATENATE($B137,"_",$C137,"_",K$2,"_",$D137,"_",$E137),#REF!,2,)</f>
        <v>#REF!</v>
      </c>
      <c r="L137" s="360" t="e">
        <f>VLOOKUP(CONCATENATE($B137,"_",$C137,"_",L$2,"_","1000 NAC","_",$E137),#REF!,2,)/VLOOKUP(CONCATENATE($B137,"_",$C137,"_",L$2,"_",$D137,"_",$E137),#REF!,2,)</f>
        <v>#REF!</v>
      </c>
      <c r="M137" s="361"/>
      <c r="N137" s="362" t="str">
        <f t="shared" si="37"/>
        <v>!!</v>
      </c>
      <c r="O137" s="362" t="str">
        <f t="shared" si="38"/>
        <v>!!</v>
      </c>
      <c r="P137" s="362" t="str">
        <f t="shared" si="39"/>
        <v>!!</v>
      </c>
      <c r="Q137" s="362" t="str">
        <f t="shared" si="40"/>
        <v>!!</v>
      </c>
      <c r="R137" s="362" t="str">
        <f t="shared" si="41"/>
        <v>!!</v>
      </c>
      <c r="S137" s="362" t="str">
        <f t="shared" si="42"/>
        <v>!!</v>
      </c>
      <c r="T137" s="361"/>
      <c r="U137" s="366" t="str">
        <f>IF(ISNUMBER(U135),IF(ISNUMBER(U136),U136/U135,F136/U135),IF(ISNUMBER(U136),U136/F135,""))</f>
        <v/>
      </c>
      <c r="V137" s="366" t="str">
        <f>IF(ISNUMBER(V135),IF(ISNUMBER(V136),V136/V135,G136/V135),IF(ISNUMBER(V136),V136/G135,""))</f>
        <v/>
      </c>
      <c r="W137" s="366" t="str">
        <f>IF(ISNUMBER(W135),IF(ISNUMBER(W136),W136/W135,H136/W135),IF(ISNUMBER(W136),W136/H135,""))</f>
        <v/>
      </c>
      <c r="X137" s="366" t="str">
        <f>IF(ISNUMBER(X135),IF(ISNUMBER(X136),X136/X135,I136/X135),IF(ISNUMBER(X136),X136/I135,""))</f>
        <v/>
      </c>
    </row>
    <row r="138" spans="1:24">
      <c r="A138" s="169" t="s">
        <v>164</v>
      </c>
      <c r="B138" s="169" t="str">
        <f>Cover!$G$16</f>
        <v>CZ</v>
      </c>
      <c r="C138" s="169" t="s">
        <v>271</v>
      </c>
      <c r="D138" s="169" t="s">
        <v>268</v>
      </c>
      <c r="E138" s="170" t="s">
        <v>103</v>
      </c>
      <c r="F138" s="177" t="e">
        <f>IF(ISNUMBER(U138),U138,VLOOKUP(CONCATENATE($B138,"_",$C138,"_",F$2,"_",$D138,"_",$E138),#REF!,2,))</f>
        <v>#REF!</v>
      </c>
      <c r="G138" s="177" t="e">
        <f>IF(ISNUMBER(V138),V138,VLOOKUP(CONCATENATE($B138,"_",$C138,"_",G$2,"_",$D138,"_",$E138),#REF!,2,))</f>
        <v>#REF!</v>
      </c>
      <c r="H138" s="177" t="e">
        <f>IF(ISNUMBER(W138),W138,VLOOKUP(CONCATENATE($B138,"_",$C138,"_",H$2,"_",$D138,"_",$E138),#REF!,2,))</f>
        <v>#REF!</v>
      </c>
      <c r="I138" s="177" t="e">
        <f>IF(ISNUMBER(X138),X138,VLOOKUP(CONCATENATE($B138,"_",$C138,"_",I$2,"_",$D138,"_",$E138),#REF!,2,))</f>
        <v>#REF!</v>
      </c>
      <c r="J138" s="177" t="e">
        <f>VLOOKUP(CONCATENATE($B138,"_",$C138,"_",J$2,"_",$D138,"_",$E138),#REF!,2,)</f>
        <v>#REF!</v>
      </c>
      <c r="K138" s="175" t="e">
        <f>VLOOKUP(CONCATENATE($B138,"_",$C138,"_",K$2,"_",$D138,"_",$E138),#REF!,2,)</f>
        <v>#REF!</v>
      </c>
      <c r="L138" s="175" t="e">
        <f>VLOOKUP(CONCATENATE($B138,"_",$C138,"_",L$2,"_",$D138,"_",$E138),#REF!,2,)</f>
        <v>#REF!</v>
      </c>
      <c r="M138" s="171"/>
      <c r="N138" s="172" t="str">
        <f t="shared" si="37"/>
        <v>!!</v>
      </c>
      <c r="O138" s="172" t="str">
        <f t="shared" si="38"/>
        <v>!!</v>
      </c>
      <c r="P138" s="172" t="str">
        <f t="shared" si="39"/>
        <v>!!</v>
      </c>
      <c r="Q138" s="172" t="str">
        <f t="shared" si="40"/>
        <v>!!</v>
      </c>
      <c r="R138" s="172" t="str">
        <f t="shared" si="41"/>
        <v>!!</v>
      </c>
      <c r="S138" s="172" t="str">
        <f t="shared" si="42"/>
        <v>!!</v>
      </c>
      <c r="T138" s="171"/>
    </row>
    <row r="139" spans="1:24">
      <c r="A139" s="178" t="s">
        <v>163</v>
      </c>
      <c r="B139" s="169" t="str">
        <f>Cover!$G$16</f>
        <v>CZ</v>
      </c>
      <c r="C139" s="169" t="s">
        <v>271</v>
      </c>
      <c r="D139" s="169" t="s">
        <v>198</v>
      </c>
      <c r="E139" s="170" t="s">
        <v>103</v>
      </c>
      <c r="F139" s="177" t="e">
        <f>IF(ISNUMBER(U139),U139,VLOOKUP(CONCATENATE($B139,"_",$C139,"_",F$2,"_",$D139,"_",$E139),#REF!,2,))</f>
        <v>#REF!</v>
      </c>
      <c r="G139" s="177" t="e">
        <f>IF(ISNUMBER(V139),V139,VLOOKUP(CONCATENATE($B139,"_",$C139,"_",G$2,"_",$D139,"_",$E139),#REF!,2,))</f>
        <v>#REF!</v>
      </c>
      <c r="H139" s="177" t="e">
        <f>IF(ISNUMBER(W139),W139,VLOOKUP(CONCATENATE($B139,"_",$C139,"_",H$2,"_",$D139,"_",$E139),#REF!,2,))</f>
        <v>#REF!</v>
      </c>
      <c r="I139" s="177" t="e">
        <f>IF(ISNUMBER(X139),X139,VLOOKUP(CONCATENATE($B139,"_",$C139,"_",I$2,"_",$D139,"_",$E139),#REF!,2,))</f>
        <v>#REF!</v>
      </c>
      <c r="J139" s="177" t="e">
        <f>VLOOKUP(CONCATENATE($B139,"_",$C139,"_",J$2,"_",$D139,"_",$E139),#REF!,2,)</f>
        <v>#REF!</v>
      </c>
      <c r="K139" s="175" t="e">
        <f>VLOOKUP(CONCATENATE($B139,"_",$C139,"_",K$2,"_",$D139,"_",$E139),#REF!,2,)</f>
        <v>#REF!</v>
      </c>
      <c r="L139" s="175" t="e">
        <f>VLOOKUP(CONCATENATE($B139,"_",$C139,"_",L$2,"_",$D139,"_",$E139),#REF!,2,)</f>
        <v>#REF!</v>
      </c>
      <c r="M139" s="171"/>
      <c r="N139" s="172" t="str">
        <f t="shared" si="37"/>
        <v>!!</v>
      </c>
      <c r="O139" s="172" t="str">
        <f t="shared" si="38"/>
        <v>!!</v>
      </c>
      <c r="P139" s="172" t="str">
        <f t="shared" si="39"/>
        <v>!!</v>
      </c>
      <c r="Q139" s="172" t="str">
        <f t="shared" si="40"/>
        <v>!!</v>
      </c>
      <c r="R139" s="172" t="str">
        <f t="shared" si="41"/>
        <v>!!</v>
      </c>
      <c r="S139" s="172" t="str">
        <f t="shared" si="42"/>
        <v>!!</v>
      </c>
      <c r="T139" s="171"/>
    </row>
    <row r="140" spans="1:24" ht="12">
      <c r="A140" s="357" t="s">
        <v>162</v>
      </c>
      <c r="B140" s="357" t="str">
        <f>Cover!$G$16</f>
        <v>CZ</v>
      </c>
      <c r="C140" s="357" t="s">
        <v>271</v>
      </c>
      <c r="D140" s="357" t="s">
        <v>268</v>
      </c>
      <c r="E140" s="358" t="s">
        <v>103</v>
      </c>
      <c r="F140" s="359" t="e">
        <f>IF(ISNUMBER(U140),U140,VLOOKUP(CONCATENATE($B140,"_",$C140,"_",F$2,"_","1000 NAC","_",$E140),#REF!,2,)/VLOOKUP(CONCATENATE($B140,"_",$C140,"_",F$2,"_",$D140,"_",$E140),#REF!,2,))</f>
        <v>#REF!</v>
      </c>
      <c r="G140" s="359" t="e">
        <f>IF(ISNUMBER(V140),V140,VLOOKUP(CONCATENATE($B140,"_",$C140,"_",G$2,"_","1000 NAC","_",$E140),#REF!,2,)/VLOOKUP(CONCATENATE($B140,"_",$C140,"_",G$2,"_",$D140,"_",$E140),#REF!,2,))</f>
        <v>#REF!</v>
      </c>
      <c r="H140" s="359" t="e">
        <f>IF(ISNUMBER(W140),W140,VLOOKUP(CONCATENATE($B140,"_",$C140,"_",H$2,"_","1000 NAC","_",$E140),#REF!,2,)/VLOOKUP(CONCATENATE($B140,"_",$C140,"_",H$2,"_",$D140,"_",$E140),#REF!,2,))</f>
        <v>#REF!</v>
      </c>
      <c r="I140" s="359" t="e">
        <f>IF(ISNUMBER(X140),X140,VLOOKUP(CONCATENATE($B140,"_",$C140,"_",I$2,"_","1000 NAC","_",$E140),#REF!,2,)/VLOOKUP(CONCATENATE($B140,"_",$C140,"_",I$2,"_",$D140,"_",$E140),#REF!,2,))</f>
        <v>#REF!</v>
      </c>
      <c r="J140" s="359" t="e">
        <f>VLOOKUP(CONCATENATE($B140,"_",$C140,"_",J$2,"_","1000 NAC","_",$E140),#REF!,2,)/VLOOKUP(CONCATENATE($B140,"_",$C140,"_",J$2,"_",$D140,"_",$E140),#REF!,2,)</f>
        <v>#REF!</v>
      </c>
      <c r="K140" s="360" t="e">
        <f>VLOOKUP(CONCATENATE($B140,"_",$C140,"_",K$2,"_","1000 NAC","_",$E140),#REF!,2,)/VLOOKUP(CONCATENATE($B140,"_",$C140,"_",K$2,"_",$D140,"_",$E140),#REF!,2,)</f>
        <v>#REF!</v>
      </c>
      <c r="L140" s="360" t="e">
        <f>VLOOKUP(CONCATENATE($B140,"_",$C140,"_",L$2,"_","1000 NAC","_",$E140),#REF!,2,)/VLOOKUP(CONCATENATE($B140,"_",$C140,"_",L$2,"_",$D140,"_",$E140),#REF!,2,)</f>
        <v>#REF!</v>
      </c>
      <c r="M140" s="361"/>
      <c r="N140" s="362" t="str">
        <f t="shared" si="37"/>
        <v>!!</v>
      </c>
      <c r="O140" s="362" t="str">
        <f t="shared" si="38"/>
        <v>!!</v>
      </c>
      <c r="P140" s="362" t="str">
        <f t="shared" si="39"/>
        <v>!!</v>
      </c>
      <c r="Q140" s="362" t="str">
        <f t="shared" si="40"/>
        <v>!!</v>
      </c>
      <c r="R140" s="362" t="str">
        <f t="shared" si="41"/>
        <v>!!</v>
      </c>
      <c r="S140" s="362" t="str">
        <f t="shared" si="42"/>
        <v>!!</v>
      </c>
      <c r="T140" s="361"/>
      <c r="U140" s="366" t="str">
        <f>IF(ISNUMBER(U138),IF(ISNUMBER(U139),U139/U138,F139/U138),IF(ISNUMBER(U139),U139/F138,""))</f>
        <v/>
      </c>
      <c r="V140" s="366" t="str">
        <f>IF(ISNUMBER(V138),IF(ISNUMBER(V139),V139/V138,G139/V138),IF(ISNUMBER(V139),V139/G138,""))</f>
        <v/>
      </c>
      <c r="W140" s="366" t="str">
        <f>IF(ISNUMBER(W138),IF(ISNUMBER(W139),W139/W138,H139/W138),IF(ISNUMBER(W139),W139/H138,""))</f>
        <v/>
      </c>
      <c r="X140" s="366" t="str">
        <f>IF(ISNUMBER(X138),IF(ISNUMBER(X139),X139/X138,I139/X138),IF(ISNUMBER(X139),X139/I138,""))</f>
        <v/>
      </c>
    </row>
    <row r="141" spans="1:24">
      <c r="A141" s="169" t="s">
        <v>164</v>
      </c>
      <c r="B141" s="169" t="str">
        <f>Cover!$G$16</f>
        <v>CZ</v>
      </c>
      <c r="C141" s="169" t="s">
        <v>267</v>
      </c>
      <c r="D141" s="169" t="s">
        <v>268</v>
      </c>
      <c r="E141" s="170" t="s">
        <v>104</v>
      </c>
      <c r="F141" s="177" t="e">
        <f>IF(ISNUMBER(U141),U141,VLOOKUP(CONCATENATE($B141,"_",$C141,"_",F$2,"_",$D141,"_",$E141),#REF!,2,))</f>
        <v>#REF!</v>
      </c>
      <c r="G141" s="177" t="e">
        <f>IF(ISNUMBER(V141),V141,VLOOKUP(CONCATENATE($B141,"_",$C141,"_",G$2,"_",$D141,"_",$E141),#REF!,2,))</f>
        <v>#REF!</v>
      </c>
      <c r="H141" s="177" t="e">
        <f>IF(ISNUMBER(W141),W141,VLOOKUP(CONCATENATE($B141,"_",$C141,"_",H$2,"_",$D141,"_",$E141),#REF!,2,))</f>
        <v>#REF!</v>
      </c>
      <c r="I141" s="177" t="e">
        <f>IF(ISNUMBER(X141),X141,VLOOKUP(CONCATENATE($B141,"_",$C141,"_",I$2,"_",$D141,"_",$E141),#REF!,2,))</f>
        <v>#REF!</v>
      </c>
      <c r="J141" s="177" t="e">
        <f>VLOOKUP(CONCATENATE($B141,"_",$C141,"_",J$2,"_",$D141,"_",$E141),#REF!,2,)</f>
        <v>#REF!</v>
      </c>
      <c r="K141" s="175" t="e">
        <f>VLOOKUP(CONCATENATE($B141,"_",$C141,"_",K$2,"_",$D141,"_",$E141),#REF!,2,)</f>
        <v>#REF!</v>
      </c>
      <c r="L141" s="175" t="e">
        <f>VLOOKUP(CONCATENATE($B141,"_",$C141,"_",L$2,"_",$D141,"_",$E141),#REF!,2,)</f>
        <v>#REF!</v>
      </c>
      <c r="M141" s="171"/>
      <c r="N141" s="172" t="str">
        <f t="shared" si="37"/>
        <v>!!</v>
      </c>
      <c r="O141" s="172" t="str">
        <f t="shared" si="38"/>
        <v>!!</v>
      </c>
      <c r="P141" s="172" t="str">
        <f t="shared" si="39"/>
        <v>!!</v>
      </c>
      <c r="Q141" s="172" t="str">
        <f t="shared" si="40"/>
        <v>!!</v>
      </c>
      <c r="R141" s="172" t="str">
        <f t="shared" si="41"/>
        <v>!!</v>
      </c>
      <c r="S141" s="172" t="str">
        <f t="shared" si="42"/>
        <v>!!</v>
      </c>
      <c r="T141" s="171"/>
    </row>
    <row r="142" spans="1:24">
      <c r="A142" s="178" t="s">
        <v>163</v>
      </c>
      <c r="B142" s="169" t="str">
        <f>Cover!$G$16</f>
        <v>CZ</v>
      </c>
      <c r="C142" s="169" t="s">
        <v>267</v>
      </c>
      <c r="D142" s="169" t="s">
        <v>198</v>
      </c>
      <c r="E142" s="170" t="s">
        <v>104</v>
      </c>
      <c r="F142" s="177" t="e">
        <f>IF(ISNUMBER(U142),U142,VLOOKUP(CONCATENATE($B142,"_",$C142,"_",F$2,"_",$D142,"_",$E142),#REF!,2,))</f>
        <v>#REF!</v>
      </c>
      <c r="G142" s="177" t="e">
        <f>IF(ISNUMBER(V142),V142,VLOOKUP(CONCATENATE($B142,"_",$C142,"_",G$2,"_",$D142,"_",$E142),#REF!,2,))</f>
        <v>#REF!</v>
      </c>
      <c r="H142" s="177" t="e">
        <f>IF(ISNUMBER(W142),W142,VLOOKUP(CONCATENATE($B142,"_",$C142,"_",H$2,"_",$D142,"_",$E142),#REF!,2,))</f>
        <v>#REF!</v>
      </c>
      <c r="I142" s="177" t="e">
        <f>IF(ISNUMBER(X142),X142,VLOOKUP(CONCATENATE($B142,"_",$C142,"_",I$2,"_",$D142,"_",$E142),#REF!,2,))</f>
        <v>#REF!</v>
      </c>
      <c r="J142" s="177" t="e">
        <f>VLOOKUP(CONCATENATE($B142,"_",$C142,"_",J$2,"_",$D142,"_",$E142),#REF!,2,)</f>
        <v>#REF!</v>
      </c>
      <c r="K142" s="175" t="e">
        <f>VLOOKUP(CONCATENATE($B142,"_",$C142,"_",K$2,"_",$D142,"_",$E142),#REF!,2,)</f>
        <v>#REF!</v>
      </c>
      <c r="L142" s="175" t="e">
        <f>VLOOKUP(CONCATENATE($B142,"_",$C142,"_",L$2,"_",$D142,"_",$E142),#REF!,2,)</f>
        <v>#REF!</v>
      </c>
      <c r="M142" s="171"/>
      <c r="N142" s="172" t="str">
        <f t="shared" si="37"/>
        <v>!!</v>
      </c>
      <c r="O142" s="172" t="str">
        <f t="shared" si="38"/>
        <v>!!</v>
      </c>
      <c r="P142" s="172" t="str">
        <f t="shared" si="39"/>
        <v>!!</v>
      </c>
      <c r="Q142" s="172" t="str">
        <f t="shared" si="40"/>
        <v>!!</v>
      </c>
      <c r="R142" s="172" t="str">
        <f t="shared" si="41"/>
        <v>!!</v>
      </c>
      <c r="S142" s="172" t="str">
        <f t="shared" si="42"/>
        <v>!!</v>
      </c>
      <c r="T142" s="171"/>
    </row>
    <row r="143" spans="1:24" ht="12">
      <c r="A143" s="357" t="s">
        <v>162</v>
      </c>
      <c r="B143" s="357" t="str">
        <f>Cover!$G$16</f>
        <v>CZ</v>
      </c>
      <c r="C143" s="357" t="s">
        <v>267</v>
      </c>
      <c r="D143" s="357" t="s">
        <v>268</v>
      </c>
      <c r="E143" s="358" t="s">
        <v>104</v>
      </c>
      <c r="F143" s="359" t="e">
        <f>IF(ISNUMBER(U143),U143,VLOOKUP(CONCATENATE($B143,"_",$C143,"_",F$2,"_","1000 NAC","_",$E143),#REF!,2,)/VLOOKUP(CONCATENATE($B143,"_",$C143,"_",F$2,"_",$D143,"_",$E143),#REF!,2,))</f>
        <v>#REF!</v>
      </c>
      <c r="G143" s="359" t="e">
        <f>IF(ISNUMBER(V143),V143,VLOOKUP(CONCATENATE($B143,"_",$C143,"_",G$2,"_","1000 NAC","_",$E143),#REF!,2,)/VLOOKUP(CONCATENATE($B143,"_",$C143,"_",G$2,"_",$D143,"_",$E143),#REF!,2,))</f>
        <v>#REF!</v>
      </c>
      <c r="H143" s="359" t="e">
        <f>IF(ISNUMBER(W143),W143,VLOOKUP(CONCATENATE($B143,"_",$C143,"_",H$2,"_","1000 NAC","_",$E143),#REF!,2,)/VLOOKUP(CONCATENATE($B143,"_",$C143,"_",H$2,"_",$D143,"_",$E143),#REF!,2,))</f>
        <v>#REF!</v>
      </c>
      <c r="I143" s="359" t="e">
        <f>IF(ISNUMBER(X143),X143,VLOOKUP(CONCATENATE($B143,"_",$C143,"_",I$2,"_","1000 NAC","_",$E143),#REF!,2,)/VLOOKUP(CONCATENATE($B143,"_",$C143,"_",I$2,"_",$D143,"_",$E143),#REF!,2,))</f>
        <v>#REF!</v>
      </c>
      <c r="J143" s="359" t="e">
        <f>VLOOKUP(CONCATENATE($B143,"_",$C143,"_",J$2,"_","1000 NAC","_",$E143),#REF!,2,)/VLOOKUP(CONCATENATE($B143,"_",$C143,"_",J$2,"_",$D143,"_",$E143),#REF!,2,)</f>
        <v>#REF!</v>
      </c>
      <c r="K143" s="360" t="e">
        <f>VLOOKUP(CONCATENATE($B143,"_",$C143,"_",K$2,"_","1000 NAC","_",$E143),#REF!,2,)/VLOOKUP(CONCATENATE($B143,"_",$C143,"_",K$2,"_",$D143,"_",$E143),#REF!,2,)</f>
        <v>#REF!</v>
      </c>
      <c r="L143" s="360" t="e">
        <f>VLOOKUP(CONCATENATE($B143,"_",$C143,"_",L$2,"_","1000 NAC","_",$E143),#REF!,2,)/VLOOKUP(CONCATENATE($B143,"_",$C143,"_",L$2,"_",$D143,"_",$E143),#REF!,2,)</f>
        <v>#REF!</v>
      </c>
      <c r="M143" s="361"/>
      <c r="N143" s="362" t="str">
        <f t="shared" si="37"/>
        <v>!!</v>
      </c>
      <c r="O143" s="362" t="str">
        <f t="shared" si="38"/>
        <v>!!</v>
      </c>
      <c r="P143" s="362" t="str">
        <f t="shared" si="39"/>
        <v>!!</v>
      </c>
      <c r="Q143" s="362" t="str">
        <f t="shared" si="40"/>
        <v>!!</v>
      </c>
      <c r="R143" s="362" t="str">
        <f t="shared" si="41"/>
        <v>!!</v>
      </c>
      <c r="S143" s="362" t="str">
        <f t="shared" si="42"/>
        <v>!!</v>
      </c>
      <c r="T143" s="361"/>
      <c r="U143" s="366" t="str">
        <f>IF(ISNUMBER(U141),IF(ISNUMBER(U142),U142/U141,F142/U141),IF(ISNUMBER(U142),U142/F141,""))</f>
        <v/>
      </c>
      <c r="V143" s="366" t="str">
        <f>IF(ISNUMBER(V141),IF(ISNUMBER(V142),V142/V141,G142/V141),IF(ISNUMBER(V142),V142/G141,""))</f>
        <v/>
      </c>
      <c r="W143" s="366" t="str">
        <f>IF(ISNUMBER(W141),IF(ISNUMBER(W142),W142/W141,H142/W141),IF(ISNUMBER(W142),W142/H141,""))</f>
        <v/>
      </c>
      <c r="X143" s="366" t="str">
        <f>IF(ISNUMBER(X141),IF(ISNUMBER(X142),X142/X141,I142/X141),IF(ISNUMBER(X142),X142/I141,""))</f>
        <v/>
      </c>
    </row>
    <row r="144" spans="1:24">
      <c r="A144" s="169" t="s">
        <v>164</v>
      </c>
      <c r="B144" s="169" t="str">
        <f>Cover!$G$16</f>
        <v>CZ</v>
      </c>
      <c r="C144" s="169" t="s">
        <v>271</v>
      </c>
      <c r="D144" s="169" t="s">
        <v>268</v>
      </c>
      <c r="E144" s="170" t="s">
        <v>104</v>
      </c>
      <c r="F144" s="177" t="e">
        <f>IF(ISNUMBER(U144),U144,VLOOKUP(CONCATENATE($B144,"_",$C144,"_",F$2,"_",$D144,"_",$E144),#REF!,2,))</f>
        <v>#REF!</v>
      </c>
      <c r="G144" s="177" t="e">
        <f>IF(ISNUMBER(V144),V144,VLOOKUP(CONCATENATE($B144,"_",$C144,"_",G$2,"_",$D144,"_",$E144),#REF!,2,))</f>
        <v>#REF!</v>
      </c>
      <c r="H144" s="177" t="e">
        <f>IF(ISNUMBER(W144),W144,VLOOKUP(CONCATENATE($B144,"_",$C144,"_",H$2,"_",$D144,"_",$E144),#REF!,2,))</f>
        <v>#REF!</v>
      </c>
      <c r="I144" s="177" t="e">
        <f>IF(ISNUMBER(X144),X144,VLOOKUP(CONCATENATE($B144,"_",$C144,"_",I$2,"_",$D144,"_",$E144),#REF!,2,))</f>
        <v>#REF!</v>
      </c>
      <c r="J144" s="177" t="e">
        <f>VLOOKUP(CONCATENATE($B144,"_",$C144,"_",J$2,"_",$D144,"_",$E144),#REF!,2,)</f>
        <v>#REF!</v>
      </c>
      <c r="K144" s="175" t="e">
        <f>VLOOKUP(CONCATENATE($B144,"_",$C144,"_",K$2,"_",$D144,"_",$E144),#REF!,2,)</f>
        <v>#REF!</v>
      </c>
      <c r="L144" s="175" t="e">
        <f>VLOOKUP(CONCATENATE($B144,"_",$C144,"_",L$2,"_",$D144,"_",$E144),#REF!,2,)</f>
        <v>#REF!</v>
      </c>
      <c r="M144" s="171"/>
      <c r="N144" s="172" t="str">
        <f t="shared" si="37"/>
        <v>!!</v>
      </c>
      <c r="O144" s="172" t="str">
        <f t="shared" si="38"/>
        <v>!!</v>
      </c>
      <c r="P144" s="172" t="str">
        <f t="shared" si="39"/>
        <v>!!</v>
      </c>
      <c r="Q144" s="172" t="str">
        <f t="shared" si="40"/>
        <v>!!</v>
      </c>
      <c r="R144" s="172" t="str">
        <f t="shared" si="41"/>
        <v>!!</v>
      </c>
      <c r="S144" s="172" t="str">
        <f t="shared" si="42"/>
        <v>!!</v>
      </c>
      <c r="T144" s="171"/>
    </row>
    <row r="145" spans="1:24">
      <c r="A145" s="178" t="s">
        <v>163</v>
      </c>
      <c r="B145" s="169" t="str">
        <f>Cover!$G$16</f>
        <v>CZ</v>
      </c>
      <c r="C145" s="169" t="s">
        <v>271</v>
      </c>
      <c r="D145" s="169" t="s">
        <v>198</v>
      </c>
      <c r="E145" s="170" t="s">
        <v>104</v>
      </c>
      <c r="F145" s="177" t="e">
        <f>IF(ISNUMBER(U145),U145,VLOOKUP(CONCATENATE($B145,"_",$C145,"_",F$2,"_",$D145,"_",$E145),#REF!,2,))</f>
        <v>#REF!</v>
      </c>
      <c r="G145" s="177" t="e">
        <f>IF(ISNUMBER(V145),V145,VLOOKUP(CONCATENATE($B145,"_",$C145,"_",G$2,"_",$D145,"_",$E145),#REF!,2,))</f>
        <v>#REF!</v>
      </c>
      <c r="H145" s="177" t="e">
        <f>IF(ISNUMBER(W145),W145,VLOOKUP(CONCATENATE($B145,"_",$C145,"_",H$2,"_",$D145,"_",$E145),#REF!,2,))</f>
        <v>#REF!</v>
      </c>
      <c r="I145" s="177" t="e">
        <f>IF(ISNUMBER(X145),X145,VLOOKUP(CONCATENATE($B145,"_",$C145,"_",I$2,"_",$D145,"_",$E145),#REF!,2,))</f>
        <v>#REF!</v>
      </c>
      <c r="J145" s="177" t="e">
        <f>VLOOKUP(CONCATENATE($B145,"_",$C145,"_",J$2,"_",$D145,"_",$E145),#REF!,2,)</f>
        <v>#REF!</v>
      </c>
      <c r="K145" s="175" t="e">
        <f>VLOOKUP(CONCATENATE($B145,"_",$C145,"_",K$2,"_",$D145,"_",$E145),#REF!,2,)</f>
        <v>#REF!</v>
      </c>
      <c r="L145" s="175" t="e">
        <f>VLOOKUP(CONCATENATE($B145,"_",$C145,"_",L$2,"_",$D145,"_",$E145),#REF!,2,)</f>
        <v>#REF!</v>
      </c>
      <c r="M145" s="171"/>
      <c r="N145" s="172" t="str">
        <f t="shared" si="37"/>
        <v>!!</v>
      </c>
      <c r="O145" s="172" t="str">
        <f t="shared" si="38"/>
        <v>!!</v>
      </c>
      <c r="P145" s="172" t="str">
        <f t="shared" si="39"/>
        <v>!!</v>
      </c>
      <c r="Q145" s="172" t="str">
        <f t="shared" si="40"/>
        <v>!!</v>
      </c>
      <c r="R145" s="172" t="str">
        <f t="shared" si="41"/>
        <v>!!</v>
      </c>
      <c r="S145" s="172" t="str">
        <f t="shared" si="42"/>
        <v>!!</v>
      </c>
      <c r="T145" s="171"/>
    </row>
    <row r="146" spans="1:24" ht="12">
      <c r="A146" s="357" t="s">
        <v>162</v>
      </c>
      <c r="B146" s="357" t="str">
        <f>Cover!$G$16</f>
        <v>CZ</v>
      </c>
      <c r="C146" s="357" t="s">
        <v>271</v>
      </c>
      <c r="D146" s="357" t="s">
        <v>268</v>
      </c>
      <c r="E146" s="358" t="s">
        <v>104</v>
      </c>
      <c r="F146" s="359" t="e">
        <f>IF(ISNUMBER(U146),U146,VLOOKUP(CONCATENATE($B146,"_",$C146,"_",F$2,"_","1000 NAC","_",$E146),#REF!,2,)/VLOOKUP(CONCATENATE($B146,"_",$C146,"_",F$2,"_",$D146,"_",$E146),#REF!,2,))</f>
        <v>#REF!</v>
      </c>
      <c r="G146" s="359" t="e">
        <f>IF(ISNUMBER(V146),V146,VLOOKUP(CONCATENATE($B146,"_",$C146,"_",G$2,"_","1000 NAC","_",$E146),#REF!,2,)/VLOOKUP(CONCATENATE($B146,"_",$C146,"_",G$2,"_",$D146,"_",$E146),#REF!,2,))</f>
        <v>#REF!</v>
      </c>
      <c r="H146" s="359" t="e">
        <f>IF(ISNUMBER(W146),W146,VLOOKUP(CONCATENATE($B146,"_",$C146,"_",H$2,"_","1000 NAC","_",$E146),#REF!,2,)/VLOOKUP(CONCATENATE($B146,"_",$C146,"_",H$2,"_",$D146,"_",$E146),#REF!,2,))</f>
        <v>#REF!</v>
      </c>
      <c r="I146" s="359" t="e">
        <f>IF(ISNUMBER(X146),X146,VLOOKUP(CONCATENATE($B146,"_",$C146,"_",I$2,"_","1000 NAC","_",$E146),#REF!,2,)/VLOOKUP(CONCATENATE($B146,"_",$C146,"_",I$2,"_",$D146,"_",$E146),#REF!,2,))</f>
        <v>#REF!</v>
      </c>
      <c r="J146" s="359" t="e">
        <f>VLOOKUP(CONCATENATE($B146,"_",$C146,"_",J$2,"_","1000 NAC","_",$E146),#REF!,2,)/VLOOKUP(CONCATENATE($B146,"_",$C146,"_",J$2,"_",$D146,"_",$E146),#REF!,2,)</f>
        <v>#REF!</v>
      </c>
      <c r="K146" s="360" t="e">
        <f>VLOOKUP(CONCATENATE($B146,"_",$C146,"_",K$2,"_","1000 NAC","_",$E146),#REF!,2,)/VLOOKUP(CONCATENATE($B146,"_",$C146,"_",K$2,"_",$D146,"_",$E146),#REF!,2,)</f>
        <v>#REF!</v>
      </c>
      <c r="L146" s="360" t="e">
        <f>VLOOKUP(CONCATENATE($B146,"_",$C146,"_",L$2,"_","1000 NAC","_",$E146),#REF!,2,)/VLOOKUP(CONCATENATE($B146,"_",$C146,"_",L$2,"_",$D146,"_",$E146),#REF!,2,)</f>
        <v>#REF!</v>
      </c>
      <c r="M146" s="361"/>
      <c r="N146" s="362" t="str">
        <f t="shared" si="37"/>
        <v>!!</v>
      </c>
      <c r="O146" s="362" t="str">
        <f t="shared" si="38"/>
        <v>!!</v>
      </c>
      <c r="P146" s="362" t="str">
        <f t="shared" si="39"/>
        <v>!!</v>
      </c>
      <c r="Q146" s="362" t="str">
        <f t="shared" si="40"/>
        <v>!!</v>
      </c>
      <c r="R146" s="362" t="str">
        <f t="shared" si="41"/>
        <v>!!</v>
      </c>
      <c r="S146" s="362" t="str">
        <f t="shared" si="42"/>
        <v>!!</v>
      </c>
      <c r="T146" s="361"/>
      <c r="U146" s="366" t="str">
        <f>IF(ISNUMBER(U144),IF(ISNUMBER(U145),U145/U144,F145/U144),IF(ISNUMBER(U145),U145/F144,""))</f>
        <v/>
      </c>
      <c r="V146" s="366" t="str">
        <f>IF(ISNUMBER(V144),IF(ISNUMBER(V145),V145/V144,G145/V144),IF(ISNUMBER(V145),V145/G144,""))</f>
        <v/>
      </c>
      <c r="W146" s="366" t="str">
        <f>IF(ISNUMBER(W144),IF(ISNUMBER(W145),W145/W144,H145/W144),IF(ISNUMBER(W145),W145/H144,""))</f>
        <v/>
      </c>
      <c r="X146" s="366" t="str">
        <f>IF(ISNUMBER(X144),IF(ISNUMBER(X145),X145/X144,I145/X144),IF(ISNUMBER(X145),X145/I144,""))</f>
        <v/>
      </c>
    </row>
    <row r="147" spans="1:24">
      <c r="A147" s="169" t="s">
        <v>164</v>
      </c>
      <c r="B147" s="169" t="str">
        <f>Cover!$G$16</f>
        <v>CZ</v>
      </c>
      <c r="C147" s="169" t="s">
        <v>267</v>
      </c>
      <c r="D147" s="169" t="s">
        <v>268</v>
      </c>
      <c r="E147" s="170" t="s">
        <v>105</v>
      </c>
      <c r="F147" s="177" t="e">
        <f>IF(ISNUMBER(U147),U147,VLOOKUP(CONCATENATE($B147,"_",$C147,"_",F$2,"_",$D147,"_",$E147),#REF!,2,))</f>
        <v>#REF!</v>
      </c>
      <c r="G147" s="177" t="e">
        <f>IF(ISNUMBER(V147),V147,VLOOKUP(CONCATENATE($B147,"_",$C147,"_",G$2,"_",$D147,"_",$E147),#REF!,2,))</f>
        <v>#REF!</v>
      </c>
      <c r="H147" s="177" t="e">
        <f>IF(ISNUMBER(W147),W147,VLOOKUP(CONCATENATE($B147,"_",$C147,"_",H$2,"_",$D147,"_",$E147),#REF!,2,))</f>
        <v>#REF!</v>
      </c>
      <c r="I147" s="177" t="e">
        <f>IF(ISNUMBER(X147),X147,VLOOKUP(CONCATENATE($B147,"_",$C147,"_",I$2,"_",$D147,"_",$E147),#REF!,2,))</f>
        <v>#REF!</v>
      </c>
      <c r="J147" s="177" t="e">
        <f>VLOOKUP(CONCATENATE($B147,"_",$C147,"_",J$2,"_",$D147,"_",$E147),#REF!,2,)</f>
        <v>#REF!</v>
      </c>
      <c r="K147" s="175" t="e">
        <f>VLOOKUP(CONCATENATE($B147,"_",$C147,"_",K$2,"_",$D147,"_",$E147),#REF!,2,)</f>
        <v>#REF!</v>
      </c>
      <c r="L147" s="175" t="e">
        <f>VLOOKUP(CONCATENATE($B147,"_",$C147,"_",L$2,"_",$D147,"_",$E147),#REF!,2,)</f>
        <v>#REF!</v>
      </c>
      <c r="M147" s="171"/>
      <c r="N147" s="172" t="str">
        <f t="shared" si="37"/>
        <v>!!</v>
      </c>
      <c r="O147" s="172" t="str">
        <f t="shared" si="38"/>
        <v>!!</v>
      </c>
      <c r="P147" s="172" t="str">
        <f t="shared" si="39"/>
        <v>!!</v>
      </c>
      <c r="Q147" s="172" t="str">
        <f t="shared" si="40"/>
        <v>!!</v>
      </c>
      <c r="R147" s="172" t="str">
        <f t="shared" si="41"/>
        <v>!!</v>
      </c>
      <c r="S147" s="172" t="str">
        <f t="shared" si="42"/>
        <v>!!</v>
      </c>
      <c r="T147" s="171"/>
    </row>
    <row r="148" spans="1:24">
      <c r="A148" s="178" t="s">
        <v>163</v>
      </c>
      <c r="B148" s="169" t="str">
        <f>Cover!$G$16</f>
        <v>CZ</v>
      </c>
      <c r="C148" s="169" t="s">
        <v>267</v>
      </c>
      <c r="D148" s="169" t="s">
        <v>198</v>
      </c>
      <c r="E148" s="170" t="s">
        <v>105</v>
      </c>
      <c r="F148" s="177" t="e">
        <f>IF(ISNUMBER(U148),U148,VLOOKUP(CONCATENATE($B148,"_",$C148,"_",F$2,"_",$D148,"_",$E148),#REF!,2,))</f>
        <v>#REF!</v>
      </c>
      <c r="G148" s="177" t="e">
        <f>IF(ISNUMBER(V148),V148,VLOOKUP(CONCATENATE($B148,"_",$C148,"_",G$2,"_",$D148,"_",$E148),#REF!,2,))</f>
        <v>#REF!</v>
      </c>
      <c r="H148" s="177" t="e">
        <f>IF(ISNUMBER(W148),W148,VLOOKUP(CONCATENATE($B148,"_",$C148,"_",H$2,"_",$D148,"_",$E148),#REF!,2,))</f>
        <v>#REF!</v>
      </c>
      <c r="I148" s="177" t="e">
        <f>IF(ISNUMBER(X148),X148,VLOOKUP(CONCATENATE($B148,"_",$C148,"_",I$2,"_",$D148,"_",$E148),#REF!,2,))</f>
        <v>#REF!</v>
      </c>
      <c r="J148" s="177" t="e">
        <f>VLOOKUP(CONCATENATE($B148,"_",$C148,"_",J$2,"_",$D148,"_",$E148),#REF!,2,)</f>
        <v>#REF!</v>
      </c>
      <c r="K148" s="175" t="e">
        <f>VLOOKUP(CONCATENATE($B148,"_",$C148,"_",K$2,"_",$D148,"_",$E148),#REF!,2,)</f>
        <v>#REF!</v>
      </c>
      <c r="L148" s="175" t="e">
        <f>VLOOKUP(CONCATENATE($B148,"_",$C148,"_",L$2,"_",$D148,"_",$E148),#REF!,2,)</f>
        <v>#REF!</v>
      </c>
      <c r="M148" s="171"/>
      <c r="N148" s="172" t="str">
        <f t="shared" si="37"/>
        <v>!!</v>
      </c>
      <c r="O148" s="172" t="str">
        <f t="shared" si="38"/>
        <v>!!</v>
      </c>
      <c r="P148" s="172" t="str">
        <f t="shared" si="39"/>
        <v>!!</v>
      </c>
      <c r="Q148" s="172" t="str">
        <f t="shared" si="40"/>
        <v>!!</v>
      </c>
      <c r="R148" s="172" t="str">
        <f t="shared" si="41"/>
        <v>!!</v>
      </c>
      <c r="S148" s="172" t="str">
        <f t="shared" si="42"/>
        <v>!!</v>
      </c>
      <c r="T148" s="171"/>
    </row>
    <row r="149" spans="1:24" ht="12">
      <c r="A149" s="357" t="s">
        <v>162</v>
      </c>
      <c r="B149" s="357" t="str">
        <f>Cover!$G$16</f>
        <v>CZ</v>
      </c>
      <c r="C149" s="357" t="s">
        <v>267</v>
      </c>
      <c r="D149" s="357" t="s">
        <v>268</v>
      </c>
      <c r="E149" s="358" t="s">
        <v>105</v>
      </c>
      <c r="F149" s="359" t="e">
        <f>IF(ISNUMBER(U149),U149,VLOOKUP(CONCATENATE($B149,"_",$C149,"_",F$2,"_","1000 NAC","_",$E149),#REF!,2,)/VLOOKUP(CONCATENATE($B149,"_",$C149,"_",F$2,"_",$D149,"_",$E149),#REF!,2,))</f>
        <v>#REF!</v>
      </c>
      <c r="G149" s="359" t="e">
        <f>IF(ISNUMBER(V149),V149,VLOOKUP(CONCATENATE($B149,"_",$C149,"_",G$2,"_","1000 NAC","_",$E149),#REF!,2,)/VLOOKUP(CONCATENATE($B149,"_",$C149,"_",G$2,"_",$D149,"_",$E149),#REF!,2,))</f>
        <v>#REF!</v>
      </c>
      <c r="H149" s="359" t="e">
        <f>IF(ISNUMBER(W149),W149,VLOOKUP(CONCATENATE($B149,"_",$C149,"_",H$2,"_","1000 NAC","_",$E149),#REF!,2,)/VLOOKUP(CONCATENATE($B149,"_",$C149,"_",H$2,"_",$D149,"_",$E149),#REF!,2,))</f>
        <v>#REF!</v>
      </c>
      <c r="I149" s="359" t="e">
        <f>IF(ISNUMBER(X149),X149,VLOOKUP(CONCATENATE($B149,"_",$C149,"_",I$2,"_","1000 NAC","_",$E149),#REF!,2,)/VLOOKUP(CONCATENATE($B149,"_",$C149,"_",I$2,"_",$D149,"_",$E149),#REF!,2,))</f>
        <v>#REF!</v>
      </c>
      <c r="J149" s="359" t="e">
        <f>VLOOKUP(CONCATENATE($B149,"_",$C149,"_",J$2,"_","1000 NAC","_",$E149),#REF!,2,)/VLOOKUP(CONCATENATE($B149,"_",$C149,"_",J$2,"_",$D149,"_",$E149),#REF!,2,)</f>
        <v>#REF!</v>
      </c>
      <c r="K149" s="360" t="e">
        <f>VLOOKUP(CONCATENATE($B149,"_",$C149,"_",K$2,"_","1000 NAC","_",$E149),#REF!,2,)/VLOOKUP(CONCATENATE($B149,"_",$C149,"_",K$2,"_",$D149,"_",$E149),#REF!,2,)</f>
        <v>#REF!</v>
      </c>
      <c r="L149" s="360" t="e">
        <f>VLOOKUP(CONCATENATE($B149,"_",$C149,"_",L$2,"_","1000 NAC","_",$E149),#REF!,2,)/VLOOKUP(CONCATENATE($B149,"_",$C149,"_",L$2,"_",$D149,"_",$E149),#REF!,2,)</f>
        <v>#REF!</v>
      </c>
      <c r="M149" s="361"/>
      <c r="N149" s="362" t="str">
        <f t="shared" si="37"/>
        <v>!!</v>
      </c>
      <c r="O149" s="362" t="str">
        <f t="shared" si="38"/>
        <v>!!</v>
      </c>
      <c r="P149" s="362" t="str">
        <f t="shared" si="39"/>
        <v>!!</v>
      </c>
      <c r="Q149" s="362" t="str">
        <f t="shared" si="40"/>
        <v>!!</v>
      </c>
      <c r="R149" s="362" t="str">
        <f t="shared" si="41"/>
        <v>!!</v>
      </c>
      <c r="S149" s="362" t="str">
        <f t="shared" si="42"/>
        <v>!!</v>
      </c>
      <c r="T149" s="361"/>
      <c r="U149" s="366" t="str">
        <f>IF(ISNUMBER(U147),IF(ISNUMBER(U148),U148/U147,F148/U147),IF(ISNUMBER(U148),U148/F147,""))</f>
        <v/>
      </c>
      <c r="V149" s="366" t="str">
        <f>IF(ISNUMBER(V147),IF(ISNUMBER(V148),V148/V147,G148/V147),IF(ISNUMBER(V148),V148/G147,""))</f>
        <v/>
      </c>
      <c r="W149" s="366" t="str">
        <f>IF(ISNUMBER(W147),IF(ISNUMBER(W148),W148/W147,H148/W147),IF(ISNUMBER(W148),W148/H147,""))</f>
        <v/>
      </c>
      <c r="X149" s="366" t="str">
        <f>IF(ISNUMBER(X147),IF(ISNUMBER(X148),X148/X147,I148/X147),IF(ISNUMBER(X148),X148/I147,""))</f>
        <v/>
      </c>
    </row>
    <row r="150" spans="1:24">
      <c r="A150" s="169" t="s">
        <v>164</v>
      </c>
      <c r="B150" s="169" t="str">
        <f>Cover!$G$16</f>
        <v>CZ</v>
      </c>
      <c r="C150" s="169" t="s">
        <v>271</v>
      </c>
      <c r="D150" s="169" t="s">
        <v>268</v>
      </c>
      <c r="E150" s="170" t="s">
        <v>105</v>
      </c>
      <c r="F150" s="177" t="e">
        <f>IF(ISNUMBER(U150),U150,VLOOKUP(CONCATENATE($B150,"_",$C150,"_",F$2,"_",$D150,"_",$E150),#REF!,2,))</f>
        <v>#REF!</v>
      </c>
      <c r="G150" s="177" t="e">
        <f>IF(ISNUMBER(V150),V150,VLOOKUP(CONCATENATE($B150,"_",$C150,"_",G$2,"_",$D150,"_",$E150),#REF!,2,))</f>
        <v>#REF!</v>
      </c>
      <c r="H150" s="177" t="e">
        <f>IF(ISNUMBER(W150),W150,VLOOKUP(CONCATENATE($B150,"_",$C150,"_",H$2,"_",$D150,"_",$E150),#REF!,2,))</f>
        <v>#REF!</v>
      </c>
      <c r="I150" s="177" t="e">
        <f>IF(ISNUMBER(X150),X150,VLOOKUP(CONCATENATE($B150,"_",$C150,"_",I$2,"_",$D150,"_",$E150),#REF!,2,))</f>
        <v>#REF!</v>
      </c>
      <c r="J150" s="177" t="e">
        <f>VLOOKUP(CONCATENATE($B150,"_",$C150,"_",J$2,"_",$D150,"_",$E150),#REF!,2,)</f>
        <v>#REF!</v>
      </c>
      <c r="K150" s="175" t="e">
        <f>VLOOKUP(CONCATENATE($B150,"_",$C150,"_",K$2,"_",$D150,"_",$E150),#REF!,2,)</f>
        <v>#REF!</v>
      </c>
      <c r="L150" s="175" t="e">
        <f>VLOOKUP(CONCATENATE($B150,"_",$C150,"_",L$2,"_",$D150,"_",$E150),#REF!,2,)</f>
        <v>#REF!</v>
      </c>
      <c r="M150" s="171"/>
      <c r="N150" s="172" t="str">
        <f t="shared" si="37"/>
        <v>!!</v>
      </c>
      <c r="O150" s="172" t="str">
        <f t="shared" si="38"/>
        <v>!!</v>
      </c>
      <c r="P150" s="172" t="str">
        <f t="shared" si="39"/>
        <v>!!</v>
      </c>
      <c r="Q150" s="172" t="str">
        <f t="shared" si="40"/>
        <v>!!</v>
      </c>
      <c r="R150" s="172" t="str">
        <f t="shared" si="41"/>
        <v>!!</v>
      </c>
      <c r="S150" s="172" t="str">
        <f t="shared" si="42"/>
        <v>!!</v>
      </c>
      <c r="T150" s="171"/>
    </row>
    <row r="151" spans="1:24">
      <c r="A151" s="178" t="s">
        <v>163</v>
      </c>
      <c r="B151" s="169" t="str">
        <f>Cover!$G$16</f>
        <v>CZ</v>
      </c>
      <c r="C151" s="169" t="s">
        <v>271</v>
      </c>
      <c r="D151" s="169" t="s">
        <v>198</v>
      </c>
      <c r="E151" s="170" t="s">
        <v>105</v>
      </c>
      <c r="F151" s="177" t="e">
        <f>IF(ISNUMBER(U151),U151,VLOOKUP(CONCATENATE($B151,"_",$C151,"_",F$2,"_",$D151,"_",$E151),#REF!,2,))</f>
        <v>#REF!</v>
      </c>
      <c r="G151" s="177" t="e">
        <f>IF(ISNUMBER(V151),V151,VLOOKUP(CONCATENATE($B151,"_",$C151,"_",G$2,"_",$D151,"_",$E151),#REF!,2,))</f>
        <v>#REF!</v>
      </c>
      <c r="H151" s="177" t="e">
        <f>IF(ISNUMBER(W151),W151,VLOOKUP(CONCATENATE($B151,"_",$C151,"_",H$2,"_",$D151,"_",$E151),#REF!,2,))</f>
        <v>#REF!</v>
      </c>
      <c r="I151" s="177" t="e">
        <f>IF(ISNUMBER(X151),X151,VLOOKUP(CONCATENATE($B151,"_",$C151,"_",I$2,"_",$D151,"_",$E151),#REF!,2,))</f>
        <v>#REF!</v>
      </c>
      <c r="J151" s="177" t="e">
        <f>VLOOKUP(CONCATENATE($B151,"_",$C151,"_",J$2,"_",$D151,"_",$E151),#REF!,2,)</f>
        <v>#REF!</v>
      </c>
      <c r="K151" s="175" t="e">
        <f>VLOOKUP(CONCATENATE($B151,"_",$C151,"_",K$2,"_",$D151,"_",$E151),#REF!,2,)</f>
        <v>#REF!</v>
      </c>
      <c r="L151" s="175" t="e">
        <f>VLOOKUP(CONCATENATE($B151,"_",$C151,"_",L$2,"_",$D151,"_",$E151),#REF!,2,)</f>
        <v>#REF!</v>
      </c>
      <c r="M151" s="171"/>
      <c r="N151" s="172" t="str">
        <f t="shared" si="37"/>
        <v>!!</v>
      </c>
      <c r="O151" s="172" t="str">
        <f t="shared" si="38"/>
        <v>!!</v>
      </c>
      <c r="P151" s="172" t="str">
        <f t="shared" si="39"/>
        <v>!!</v>
      </c>
      <c r="Q151" s="172" t="str">
        <f t="shared" si="40"/>
        <v>!!</v>
      </c>
      <c r="R151" s="172" t="str">
        <f t="shared" si="41"/>
        <v>!!</v>
      </c>
      <c r="S151" s="172" t="str">
        <f t="shared" si="42"/>
        <v>!!</v>
      </c>
      <c r="T151" s="171"/>
    </row>
    <row r="152" spans="1:24" ht="12">
      <c r="A152" s="357" t="s">
        <v>162</v>
      </c>
      <c r="B152" s="357" t="str">
        <f>Cover!$G$16</f>
        <v>CZ</v>
      </c>
      <c r="C152" s="357" t="s">
        <v>271</v>
      </c>
      <c r="D152" s="357" t="s">
        <v>268</v>
      </c>
      <c r="E152" s="358" t="s">
        <v>105</v>
      </c>
      <c r="F152" s="359" t="e">
        <f>IF(ISNUMBER(U152),U152,VLOOKUP(CONCATENATE($B152,"_",$C152,"_",F$2,"_","1000 NAC","_",$E152),#REF!,2,)/VLOOKUP(CONCATENATE($B152,"_",$C152,"_",F$2,"_",$D152,"_",$E152),#REF!,2,))</f>
        <v>#REF!</v>
      </c>
      <c r="G152" s="359" t="e">
        <f>IF(ISNUMBER(V152),V152,VLOOKUP(CONCATENATE($B152,"_",$C152,"_",G$2,"_","1000 NAC","_",$E152),#REF!,2,)/VLOOKUP(CONCATENATE($B152,"_",$C152,"_",G$2,"_",$D152,"_",$E152),#REF!,2,))</f>
        <v>#REF!</v>
      </c>
      <c r="H152" s="359" t="e">
        <f>IF(ISNUMBER(W152),W152,VLOOKUP(CONCATENATE($B152,"_",$C152,"_",H$2,"_","1000 NAC","_",$E152),#REF!,2,)/VLOOKUP(CONCATENATE($B152,"_",$C152,"_",H$2,"_",$D152,"_",$E152),#REF!,2,))</f>
        <v>#REF!</v>
      </c>
      <c r="I152" s="359" t="e">
        <f>IF(ISNUMBER(X152),X152,VLOOKUP(CONCATENATE($B152,"_",$C152,"_",I$2,"_","1000 NAC","_",$E152),#REF!,2,)/VLOOKUP(CONCATENATE($B152,"_",$C152,"_",I$2,"_",$D152,"_",$E152),#REF!,2,))</f>
        <v>#REF!</v>
      </c>
      <c r="J152" s="359" t="e">
        <f>VLOOKUP(CONCATENATE($B152,"_",$C152,"_",J$2,"_","1000 NAC","_",$E152),#REF!,2,)/VLOOKUP(CONCATENATE($B152,"_",$C152,"_",J$2,"_",$D152,"_",$E152),#REF!,2,)</f>
        <v>#REF!</v>
      </c>
      <c r="K152" s="360" t="e">
        <f>VLOOKUP(CONCATENATE($B152,"_",$C152,"_",K$2,"_","1000 NAC","_",$E152),#REF!,2,)/VLOOKUP(CONCATENATE($B152,"_",$C152,"_",K$2,"_",$D152,"_",$E152),#REF!,2,)</f>
        <v>#REF!</v>
      </c>
      <c r="L152" s="360" t="e">
        <f>VLOOKUP(CONCATENATE($B152,"_",$C152,"_",L$2,"_","1000 NAC","_",$E152),#REF!,2,)/VLOOKUP(CONCATENATE($B152,"_",$C152,"_",L$2,"_",$D152,"_",$E152),#REF!,2,)</f>
        <v>#REF!</v>
      </c>
      <c r="M152" s="361"/>
      <c r="N152" s="362" t="str">
        <f t="shared" si="37"/>
        <v>!!</v>
      </c>
      <c r="O152" s="362" t="str">
        <f t="shared" si="38"/>
        <v>!!</v>
      </c>
      <c r="P152" s="362" t="str">
        <f t="shared" si="39"/>
        <v>!!</v>
      </c>
      <c r="Q152" s="362" t="str">
        <f t="shared" si="40"/>
        <v>!!</v>
      </c>
      <c r="R152" s="362" t="str">
        <f t="shared" si="41"/>
        <v>!!</v>
      </c>
      <c r="S152" s="362" t="str">
        <f t="shared" si="42"/>
        <v>!!</v>
      </c>
      <c r="T152" s="361"/>
      <c r="U152" s="366" t="str">
        <f>IF(ISNUMBER(U150),IF(ISNUMBER(U151),U151/U150,F151/U150),IF(ISNUMBER(U151),U151/F150,""))</f>
        <v/>
      </c>
      <c r="V152" s="366" t="str">
        <f>IF(ISNUMBER(V150),IF(ISNUMBER(V151),V151/V150,G151/V150),IF(ISNUMBER(V151),V151/G150,""))</f>
        <v/>
      </c>
      <c r="W152" s="366" t="str">
        <f>IF(ISNUMBER(W150),IF(ISNUMBER(W151),W151/W150,H151/W150),IF(ISNUMBER(W151),W151/H150,""))</f>
        <v/>
      </c>
      <c r="X152" s="366" t="str">
        <f>IF(ISNUMBER(X150),IF(ISNUMBER(X151),X151/X150,I151/X150),IF(ISNUMBER(X151),X151/I150,""))</f>
        <v/>
      </c>
    </row>
    <row r="153" spans="1:24">
      <c r="A153" s="169" t="s">
        <v>164</v>
      </c>
      <c r="B153" s="169" t="str">
        <f>Cover!$G$16</f>
        <v>CZ</v>
      </c>
      <c r="C153" s="169" t="s">
        <v>267</v>
      </c>
      <c r="D153" s="169" t="s">
        <v>268</v>
      </c>
      <c r="E153" s="170" t="s">
        <v>106</v>
      </c>
      <c r="F153" s="177" t="e">
        <f>IF(ISNUMBER(U153),U153,VLOOKUP(CONCATENATE($B153,"_",$C153,"_",F$2,"_",$D153,"_",$E153),#REF!,2,))</f>
        <v>#REF!</v>
      </c>
      <c r="G153" s="177" t="e">
        <f>IF(ISNUMBER(V153),V153,VLOOKUP(CONCATENATE($B153,"_",$C153,"_",G$2,"_",$D153,"_",$E153),#REF!,2,))</f>
        <v>#REF!</v>
      </c>
      <c r="H153" s="177" t="e">
        <f>IF(ISNUMBER(W153),W153,VLOOKUP(CONCATENATE($B153,"_",$C153,"_",H$2,"_",$D153,"_",$E153),#REF!,2,))</f>
        <v>#REF!</v>
      </c>
      <c r="I153" s="177" t="e">
        <f>IF(ISNUMBER(X153),X153,VLOOKUP(CONCATENATE($B153,"_",$C153,"_",I$2,"_",$D153,"_",$E153),#REF!,2,))</f>
        <v>#REF!</v>
      </c>
      <c r="J153" s="177" t="e">
        <f>VLOOKUP(CONCATENATE($B153,"_",$C153,"_",J$2,"_",$D153,"_",$E153),#REF!,2,)</f>
        <v>#REF!</v>
      </c>
      <c r="K153" s="175" t="e">
        <f>VLOOKUP(CONCATENATE($B153,"_",$C153,"_",K$2,"_",$D153,"_",$E153),#REF!,2,)</f>
        <v>#REF!</v>
      </c>
      <c r="L153" s="175" t="e">
        <f>VLOOKUP(CONCATENATE($B153,"_",$C153,"_",L$2,"_",$D153,"_",$E153),#REF!,2,)</f>
        <v>#REF!</v>
      </c>
      <c r="M153" s="171"/>
      <c r="N153" s="172" t="str">
        <f t="shared" si="37"/>
        <v>!!</v>
      </c>
      <c r="O153" s="172" t="str">
        <f t="shared" si="38"/>
        <v>!!</v>
      </c>
      <c r="P153" s="172" t="str">
        <f t="shared" si="39"/>
        <v>!!</v>
      </c>
      <c r="Q153" s="172" t="str">
        <f t="shared" si="40"/>
        <v>!!</v>
      </c>
      <c r="R153" s="172" t="str">
        <f t="shared" si="41"/>
        <v>!!</v>
      </c>
      <c r="S153" s="172" t="str">
        <f t="shared" si="42"/>
        <v>!!</v>
      </c>
      <c r="T153" s="171"/>
    </row>
    <row r="154" spans="1:24">
      <c r="A154" s="178" t="s">
        <v>163</v>
      </c>
      <c r="B154" s="169" t="str">
        <f>Cover!$G$16</f>
        <v>CZ</v>
      </c>
      <c r="C154" s="169" t="s">
        <v>267</v>
      </c>
      <c r="D154" s="169" t="s">
        <v>198</v>
      </c>
      <c r="E154" s="170" t="s">
        <v>106</v>
      </c>
      <c r="F154" s="177" t="e">
        <f>IF(ISNUMBER(U154),U154,VLOOKUP(CONCATENATE($B154,"_",$C154,"_",F$2,"_",$D154,"_",$E154),#REF!,2,))</f>
        <v>#REF!</v>
      </c>
      <c r="G154" s="177" t="e">
        <f>IF(ISNUMBER(V154),V154,VLOOKUP(CONCATENATE($B154,"_",$C154,"_",G$2,"_",$D154,"_",$E154),#REF!,2,))</f>
        <v>#REF!</v>
      </c>
      <c r="H154" s="177" t="e">
        <f>IF(ISNUMBER(W154),W154,VLOOKUP(CONCATENATE($B154,"_",$C154,"_",H$2,"_",$D154,"_",$E154),#REF!,2,))</f>
        <v>#REF!</v>
      </c>
      <c r="I154" s="177" t="e">
        <f>IF(ISNUMBER(X154),X154,VLOOKUP(CONCATENATE($B154,"_",$C154,"_",I$2,"_",$D154,"_",$E154),#REF!,2,))</f>
        <v>#REF!</v>
      </c>
      <c r="J154" s="177" t="e">
        <f>VLOOKUP(CONCATENATE($B154,"_",$C154,"_",J$2,"_",$D154,"_",$E154),#REF!,2,)</f>
        <v>#REF!</v>
      </c>
      <c r="K154" s="175" t="e">
        <f>VLOOKUP(CONCATENATE($B154,"_",$C154,"_",K$2,"_",$D154,"_",$E154),#REF!,2,)</f>
        <v>#REF!</v>
      </c>
      <c r="L154" s="175" t="e">
        <f>VLOOKUP(CONCATENATE($B154,"_",$C154,"_",L$2,"_",$D154,"_",$E154),#REF!,2,)</f>
        <v>#REF!</v>
      </c>
      <c r="M154" s="171"/>
      <c r="N154" s="172" t="str">
        <f t="shared" si="37"/>
        <v>!!</v>
      </c>
      <c r="O154" s="172" t="str">
        <f t="shared" si="38"/>
        <v>!!</v>
      </c>
      <c r="P154" s="172" t="str">
        <f t="shared" si="39"/>
        <v>!!</v>
      </c>
      <c r="Q154" s="172" t="str">
        <f t="shared" si="40"/>
        <v>!!</v>
      </c>
      <c r="R154" s="172" t="str">
        <f t="shared" si="41"/>
        <v>!!</v>
      </c>
      <c r="S154" s="172" t="str">
        <f t="shared" si="42"/>
        <v>!!</v>
      </c>
      <c r="T154" s="171"/>
    </row>
    <row r="155" spans="1:24" ht="12">
      <c r="A155" s="357" t="s">
        <v>162</v>
      </c>
      <c r="B155" s="357" t="str">
        <f>Cover!$G$16</f>
        <v>CZ</v>
      </c>
      <c r="C155" s="357" t="s">
        <v>267</v>
      </c>
      <c r="D155" s="357" t="s">
        <v>268</v>
      </c>
      <c r="E155" s="358" t="s">
        <v>106</v>
      </c>
      <c r="F155" s="359" t="e">
        <f>IF(ISNUMBER(U155),U155,VLOOKUP(CONCATENATE($B155,"_",$C155,"_",F$2,"_","1000 NAC","_",$E155),#REF!,2,)/VLOOKUP(CONCATENATE($B155,"_",$C155,"_",F$2,"_",$D155,"_",$E155),#REF!,2,))</f>
        <v>#REF!</v>
      </c>
      <c r="G155" s="359" t="e">
        <f>IF(ISNUMBER(V155),V155,VLOOKUP(CONCATENATE($B155,"_",$C155,"_",G$2,"_","1000 NAC","_",$E155),#REF!,2,)/VLOOKUP(CONCATENATE($B155,"_",$C155,"_",G$2,"_",$D155,"_",$E155),#REF!,2,))</f>
        <v>#REF!</v>
      </c>
      <c r="H155" s="359" t="e">
        <f>IF(ISNUMBER(W155),W155,VLOOKUP(CONCATENATE($B155,"_",$C155,"_",H$2,"_","1000 NAC","_",$E155),#REF!,2,)/VLOOKUP(CONCATENATE($B155,"_",$C155,"_",H$2,"_",$D155,"_",$E155),#REF!,2,))</f>
        <v>#REF!</v>
      </c>
      <c r="I155" s="359" t="e">
        <f>IF(ISNUMBER(X155),X155,VLOOKUP(CONCATENATE($B155,"_",$C155,"_",I$2,"_","1000 NAC","_",$E155),#REF!,2,)/VLOOKUP(CONCATENATE($B155,"_",$C155,"_",I$2,"_",$D155,"_",$E155),#REF!,2,))</f>
        <v>#REF!</v>
      </c>
      <c r="J155" s="359" t="e">
        <f>VLOOKUP(CONCATENATE($B155,"_",$C155,"_",J$2,"_","1000 NAC","_",$E155),#REF!,2,)/VLOOKUP(CONCATENATE($B155,"_",$C155,"_",J$2,"_",$D155,"_",$E155),#REF!,2,)</f>
        <v>#REF!</v>
      </c>
      <c r="K155" s="360" t="e">
        <f>VLOOKUP(CONCATENATE($B155,"_",$C155,"_",K$2,"_","1000 NAC","_",$E155),#REF!,2,)/VLOOKUP(CONCATENATE($B155,"_",$C155,"_",K$2,"_",$D155,"_",$E155),#REF!,2,)</f>
        <v>#REF!</v>
      </c>
      <c r="L155" s="360" t="e">
        <f>VLOOKUP(CONCATENATE($B155,"_",$C155,"_",L$2,"_","1000 NAC","_",$E155),#REF!,2,)/VLOOKUP(CONCATENATE($B155,"_",$C155,"_",L$2,"_",$D155,"_",$E155),#REF!,2,)</f>
        <v>#REF!</v>
      </c>
      <c r="M155" s="361"/>
      <c r="N155" s="362" t="str">
        <f t="shared" si="37"/>
        <v>!!</v>
      </c>
      <c r="O155" s="362" t="str">
        <f t="shared" si="38"/>
        <v>!!</v>
      </c>
      <c r="P155" s="362" t="str">
        <f t="shared" si="39"/>
        <v>!!</v>
      </c>
      <c r="Q155" s="362" t="str">
        <f t="shared" si="40"/>
        <v>!!</v>
      </c>
      <c r="R155" s="362" t="str">
        <f t="shared" si="41"/>
        <v>!!</v>
      </c>
      <c r="S155" s="362" t="str">
        <f t="shared" si="42"/>
        <v>!!</v>
      </c>
      <c r="T155" s="361"/>
      <c r="U155" s="366" t="str">
        <f>IF(ISNUMBER(U153),IF(ISNUMBER(U154),U154/U153,F154/U153),IF(ISNUMBER(U154),U154/F153,""))</f>
        <v/>
      </c>
      <c r="V155" s="366" t="str">
        <f>IF(ISNUMBER(V153),IF(ISNUMBER(V154),V154/V153,G154/V153),IF(ISNUMBER(V154),V154/G153,""))</f>
        <v/>
      </c>
      <c r="W155" s="366" t="str">
        <f>IF(ISNUMBER(W153),IF(ISNUMBER(W154),W154/W153,H154/W153),IF(ISNUMBER(W154),W154/H153,""))</f>
        <v/>
      </c>
      <c r="X155" s="366" t="str">
        <f>IF(ISNUMBER(X153),IF(ISNUMBER(X154),X154/X153,I154/X153),IF(ISNUMBER(X154),X154/I153,""))</f>
        <v/>
      </c>
    </row>
    <row r="156" spans="1:24">
      <c r="A156" s="169" t="s">
        <v>164</v>
      </c>
      <c r="B156" s="169" t="str">
        <f>Cover!$G$16</f>
        <v>CZ</v>
      </c>
      <c r="C156" s="169" t="s">
        <v>271</v>
      </c>
      <c r="D156" s="169" t="s">
        <v>268</v>
      </c>
      <c r="E156" s="170" t="s">
        <v>106</v>
      </c>
      <c r="F156" s="177" t="e">
        <f>VLOOKUP(CONCATENATE($B156,"_",$C156,"_",F$2,"_",$D156,"_",$E156),#REF!,2,)</f>
        <v>#REF!</v>
      </c>
      <c r="G156" s="177" t="e">
        <f>VLOOKUP(CONCATENATE($B156,"_",$C156,"_",G$2,"_",$D156,"_",$E156),#REF!,2,)</f>
        <v>#REF!</v>
      </c>
      <c r="H156" s="177" t="e">
        <f>VLOOKUP(CONCATENATE($B156,"_",$C156,"_",H$2,"_",$D156,"_",$E156),#REF!,2,)</f>
        <v>#REF!</v>
      </c>
      <c r="I156" s="177" t="e">
        <f>VLOOKUP(CONCATENATE($B156,"_",$C156,"_",I$2,"_",$D156,"_",$E156),#REF!,2,)</f>
        <v>#REF!</v>
      </c>
      <c r="J156" s="177" t="e">
        <f>VLOOKUP(CONCATENATE($B156,"_",$C156,"_",J$2,"_",$D156,"_",$E156),#REF!,2,)</f>
        <v>#REF!</v>
      </c>
      <c r="K156" s="175" t="e">
        <f>VLOOKUP(CONCATENATE($B156,"_",$C156,"_",K$2,"_",$D156,"_",$E156),#REF!,2,)</f>
        <v>#REF!</v>
      </c>
      <c r="L156" s="175" t="e">
        <f>VLOOKUP(CONCATENATE($B156,"_",$C156,"_",L$2,"_",$D156,"_",$E156),#REF!,2,)</f>
        <v>#REF!</v>
      </c>
      <c r="M156" s="171"/>
      <c r="N156" s="172" t="str">
        <f t="shared" si="37"/>
        <v>!!</v>
      </c>
      <c r="O156" s="172" t="str">
        <f t="shared" si="38"/>
        <v>!!</v>
      </c>
      <c r="P156" s="172" t="str">
        <f t="shared" si="39"/>
        <v>!!</v>
      </c>
      <c r="Q156" s="172" t="str">
        <f t="shared" si="40"/>
        <v>!!</v>
      </c>
      <c r="R156" s="172" t="str">
        <f t="shared" si="41"/>
        <v>!!</v>
      </c>
      <c r="S156" s="172" t="str">
        <f t="shared" si="42"/>
        <v>!!</v>
      </c>
      <c r="T156" s="171"/>
    </row>
    <row r="157" spans="1:24">
      <c r="A157" s="178" t="s">
        <v>163</v>
      </c>
      <c r="B157" s="169" t="str">
        <f>Cover!$G$16</f>
        <v>CZ</v>
      </c>
      <c r="C157" s="169" t="s">
        <v>271</v>
      </c>
      <c r="D157" s="169" t="s">
        <v>198</v>
      </c>
      <c r="E157" s="170" t="s">
        <v>106</v>
      </c>
      <c r="F157" s="177" t="e">
        <f>VLOOKUP(CONCATENATE($B157,"_",$C157,"_",F$2,"_",$D157,"_",$E157),#REF!,2,)</f>
        <v>#REF!</v>
      </c>
      <c r="G157" s="177" t="e">
        <f>VLOOKUP(CONCATENATE($B157,"_",$C157,"_",G$2,"_",$D157,"_",$E157),#REF!,2,)</f>
        <v>#REF!</v>
      </c>
      <c r="H157" s="177" t="e">
        <f>VLOOKUP(CONCATENATE($B157,"_",$C157,"_",H$2,"_",$D157,"_",$E157),#REF!,2,)</f>
        <v>#REF!</v>
      </c>
      <c r="I157" s="177" t="e">
        <f>VLOOKUP(CONCATENATE($B157,"_",$C157,"_",I$2,"_",$D157,"_",$E157),#REF!,2,)</f>
        <v>#REF!</v>
      </c>
      <c r="J157" s="177" t="e">
        <f>VLOOKUP(CONCATENATE($B157,"_",$C157,"_",J$2,"_",$D157,"_",$E157),#REF!,2,)</f>
        <v>#REF!</v>
      </c>
      <c r="K157" s="175" t="e">
        <f>VLOOKUP(CONCATENATE($B157,"_",$C157,"_",K$2,"_",$D157,"_",$E157),#REF!,2,)</f>
        <v>#REF!</v>
      </c>
      <c r="L157" s="175" t="e">
        <f>VLOOKUP(CONCATENATE($B157,"_",$C157,"_",L$2,"_",$D157,"_",$E157),#REF!,2,)</f>
        <v>#REF!</v>
      </c>
      <c r="M157" s="171"/>
      <c r="N157" s="172" t="str">
        <f t="shared" si="37"/>
        <v>!!</v>
      </c>
      <c r="O157" s="172" t="str">
        <f t="shared" si="38"/>
        <v>!!</v>
      </c>
      <c r="P157" s="172" t="str">
        <f t="shared" si="39"/>
        <v>!!</v>
      </c>
      <c r="Q157" s="172" t="str">
        <f t="shared" si="40"/>
        <v>!!</v>
      </c>
      <c r="R157" s="172" t="str">
        <f t="shared" si="41"/>
        <v>!!</v>
      </c>
      <c r="S157" s="172" t="str">
        <f t="shared" si="42"/>
        <v>!!</v>
      </c>
      <c r="T157" s="171"/>
    </row>
    <row r="158" spans="1:24" ht="12">
      <c r="A158" s="357" t="s">
        <v>162</v>
      </c>
      <c r="B158" s="357" t="str">
        <f>Cover!$G$16</f>
        <v>CZ</v>
      </c>
      <c r="C158" s="357" t="s">
        <v>271</v>
      </c>
      <c r="D158" s="357" t="s">
        <v>268</v>
      </c>
      <c r="E158" s="358" t="s">
        <v>106</v>
      </c>
      <c r="F158" s="359" t="e">
        <f>IF(ISNUMBER(U158),U158,VLOOKUP(CONCATENATE($B158,"_",$C158,"_",F$2,"_","1000 NAC","_",$E158),#REF!,2,)/VLOOKUP(CONCATENATE($B158,"_",$C158,"_",F$2,"_",$D158,"_",$E158),#REF!,2,))</f>
        <v>#REF!</v>
      </c>
      <c r="G158" s="359" t="e">
        <f>IF(ISNUMBER(V158),V158,VLOOKUP(CONCATENATE($B158,"_",$C158,"_",G$2,"_","1000 NAC","_",$E158),#REF!,2,)/VLOOKUP(CONCATENATE($B158,"_",$C158,"_",G$2,"_",$D158,"_",$E158),#REF!,2,))</f>
        <v>#REF!</v>
      </c>
      <c r="H158" s="359" t="e">
        <f>IF(ISNUMBER(W158),W158,VLOOKUP(CONCATENATE($B158,"_",$C158,"_",H$2,"_","1000 NAC","_",$E158),#REF!,2,)/VLOOKUP(CONCATENATE($B158,"_",$C158,"_",H$2,"_",$D158,"_",$E158),#REF!,2,))</f>
        <v>#REF!</v>
      </c>
      <c r="I158" s="359" t="e">
        <f>IF(ISNUMBER(X158),X158,VLOOKUP(CONCATENATE($B158,"_",$C158,"_",I$2,"_","1000 NAC","_",$E158),#REF!,2,)/VLOOKUP(CONCATENATE($B158,"_",$C158,"_",I$2,"_",$D158,"_",$E158),#REF!,2,))</f>
        <v>#REF!</v>
      </c>
      <c r="J158" s="359" t="e">
        <f>VLOOKUP(CONCATENATE($B158,"_",$C158,"_",J$2,"_","1000 NAC","_",$E158),#REF!,2,)/VLOOKUP(CONCATENATE($B158,"_",$C158,"_",J$2,"_",$D158,"_",$E158),#REF!,2,)</f>
        <v>#REF!</v>
      </c>
      <c r="K158" s="360" t="e">
        <f>VLOOKUP(CONCATENATE($B158,"_",$C158,"_",K$2,"_","1000 NAC","_",$E158),#REF!,2,)/VLOOKUP(CONCATENATE($B158,"_",$C158,"_",K$2,"_",$D158,"_",$E158),#REF!,2,)</f>
        <v>#REF!</v>
      </c>
      <c r="L158" s="360" t="e">
        <f>VLOOKUP(CONCATENATE($B158,"_",$C158,"_",L$2,"_","1000 NAC","_",$E158),#REF!,2,)/VLOOKUP(CONCATENATE($B158,"_",$C158,"_",L$2,"_",$D158,"_",$E158),#REF!,2,)</f>
        <v>#REF!</v>
      </c>
      <c r="M158" s="361"/>
      <c r="N158" s="362" t="str">
        <f t="shared" si="37"/>
        <v>!!</v>
      </c>
      <c r="O158" s="362" t="str">
        <f t="shared" si="38"/>
        <v>!!</v>
      </c>
      <c r="P158" s="362" t="str">
        <f t="shared" si="39"/>
        <v>!!</v>
      </c>
      <c r="Q158" s="362" t="str">
        <f t="shared" si="40"/>
        <v>!!</v>
      </c>
      <c r="R158" s="362" t="str">
        <f t="shared" si="41"/>
        <v>!!</v>
      </c>
      <c r="S158" s="362" t="str">
        <f t="shared" si="42"/>
        <v>!!</v>
      </c>
      <c r="T158" s="361"/>
      <c r="U158" s="366" t="str">
        <f>IF(ISNUMBER(U156),IF(ISNUMBER(U157),U157/U156,F157/U156),IF(ISNUMBER(U157),U157/F156,""))</f>
        <v/>
      </c>
      <c r="V158" s="366" t="str">
        <f>IF(ISNUMBER(V156),IF(ISNUMBER(V157),V157/V156,G157/V156),IF(ISNUMBER(V157),V157/G156,""))</f>
        <v/>
      </c>
      <c r="W158" s="366" t="str">
        <f>IF(ISNUMBER(W156),IF(ISNUMBER(W157),W157/W156,H157/W156),IF(ISNUMBER(W157),W157/H156,""))</f>
        <v/>
      </c>
      <c r="X158" s="366" t="str">
        <f>IF(ISNUMBER(X156),IF(ISNUMBER(X157),X157/X156,I157/X156),IF(ISNUMBER(X157),X157/I156,""))</f>
        <v/>
      </c>
    </row>
    <row r="159" spans="1:24">
      <c r="A159" s="169" t="s">
        <v>164</v>
      </c>
      <c r="B159" s="169" t="str">
        <f>Cover!$G$16</f>
        <v>CZ</v>
      </c>
      <c r="C159" s="169" t="s">
        <v>267</v>
      </c>
      <c r="D159" s="169" t="s">
        <v>268</v>
      </c>
      <c r="E159" s="170" t="s">
        <v>107</v>
      </c>
      <c r="F159" s="177" t="e">
        <f>IF(ISNUMBER(U159),U159,VLOOKUP(CONCATENATE($B159,"_",$C159,"_",F$2,"_",$D159,"_",$E159),#REF!,2,))</f>
        <v>#REF!</v>
      </c>
      <c r="G159" s="177" t="e">
        <f>IF(ISNUMBER(V159),V159,VLOOKUP(CONCATENATE($B159,"_",$C159,"_",G$2,"_",$D159,"_",$E159),#REF!,2,))</f>
        <v>#REF!</v>
      </c>
      <c r="H159" s="177" t="e">
        <f>IF(ISNUMBER(W159),W159,VLOOKUP(CONCATENATE($B159,"_",$C159,"_",H$2,"_",$D159,"_",$E159),#REF!,2,))</f>
        <v>#REF!</v>
      </c>
      <c r="I159" s="177" t="e">
        <f>IF(ISNUMBER(X159),X159,VLOOKUP(CONCATENATE($B159,"_",$C159,"_",I$2,"_",$D159,"_",$E159),#REF!,2,))</f>
        <v>#REF!</v>
      </c>
      <c r="J159" s="177" t="e">
        <f>VLOOKUP(CONCATENATE($B159,"_",$C159,"_",J$2,"_",$D159,"_",$E159),#REF!,2,)</f>
        <v>#REF!</v>
      </c>
      <c r="K159" s="175" t="e">
        <f>VLOOKUP(CONCATENATE($B159,"_",$C159,"_",K$2,"_",$D159,"_",$E159),#REF!,2,)</f>
        <v>#REF!</v>
      </c>
      <c r="L159" s="175" t="e">
        <f>VLOOKUP(CONCATENATE($B159,"_",$C159,"_",L$2,"_",$D159,"_",$E159),#REF!,2,)</f>
        <v>#REF!</v>
      </c>
      <c r="M159" s="171"/>
      <c r="N159" s="172" t="str">
        <f t="shared" ref="N159:N186" si="43">IF(OR(ISERROR(F159),ISERROR(G159)),"!!",IF(F159=0,"!!",G159/F159))</f>
        <v>!!</v>
      </c>
      <c r="O159" s="172" t="str">
        <f t="shared" ref="O159:O186" si="44">IF(OR(ISERROR(G159),ISERROR(H159)),"!!",IF(G159=0,"!!",H159/G159))</f>
        <v>!!</v>
      </c>
      <c r="P159" s="172" t="str">
        <f t="shared" ref="P159:P186" si="45">IF(OR(ISERROR(H159),ISERROR(I159)),"!!",IF(H159=0,"!!",I159/H159))</f>
        <v>!!</v>
      </c>
      <c r="Q159" s="172" t="str">
        <f t="shared" ref="Q159:Q186" si="46">IF(OR(ISERROR(I159),ISERROR(J159)),"!!",IF(I159=0,"!!",J159/I159))</f>
        <v>!!</v>
      </c>
      <c r="R159" s="172" t="str">
        <f t="shared" ref="R159:R186" si="47">IF(OR(ISERROR(J159),ISERROR(K159)),"!!",IF(J159=0,"!!",K159/J159))</f>
        <v>!!</v>
      </c>
      <c r="S159" s="172" t="str">
        <f t="shared" ref="S159:S186" si="48">IF(OR(ISERROR(K159),ISERROR(L159)),"!!",IF(K159=0,"!!",L159/K159))</f>
        <v>!!</v>
      </c>
      <c r="T159" s="171"/>
    </row>
    <row r="160" spans="1:24">
      <c r="A160" s="178" t="s">
        <v>163</v>
      </c>
      <c r="B160" s="169" t="str">
        <f>Cover!$G$16</f>
        <v>CZ</v>
      </c>
      <c r="C160" s="169" t="s">
        <v>267</v>
      </c>
      <c r="D160" s="169" t="s">
        <v>198</v>
      </c>
      <c r="E160" s="170" t="s">
        <v>107</v>
      </c>
      <c r="F160" s="177" t="e">
        <f>IF(ISNUMBER(U160),U160,VLOOKUP(CONCATENATE($B160,"_",$C160,"_",F$2,"_",$D160,"_",$E160),#REF!,2,))</f>
        <v>#REF!</v>
      </c>
      <c r="G160" s="177" t="e">
        <f>IF(ISNUMBER(V160),V160,VLOOKUP(CONCATENATE($B160,"_",$C160,"_",G$2,"_",$D160,"_",$E160),#REF!,2,))</f>
        <v>#REF!</v>
      </c>
      <c r="H160" s="177" t="e">
        <f>IF(ISNUMBER(W160),W160,VLOOKUP(CONCATENATE($B160,"_",$C160,"_",H$2,"_",$D160,"_",$E160),#REF!,2,))</f>
        <v>#REF!</v>
      </c>
      <c r="I160" s="177" t="e">
        <f>IF(ISNUMBER(X160),X160,VLOOKUP(CONCATENATE($B160,"_",$C160,"_",I$2,"_",$D160,"_",$E160),#REF!,2,))</f>
        <v>#REF!</v>
      </c>
      <c r="J160" s="177" t="e">
        <f>VLOOKUP(CONCATENATE($B160,"_",$C160,"_",J$2,"_",$D160,"_",$E160),#REF!,2,)</f>
        <v>#REF!</v>
      </c>
      <c r="K160" s="175" t="e">
        <f>VLOOKUP(CONCATENATE($B160,"_",$C160,"_",K$2,"_",$D160,"_",$E160),#REF!,2,)</f>
        <v>#REF!</v>
      </c>
      <c r="L160" s="175" t="e">
        <f>VLOOKUP(CONCATENATE($B160,"_",$C160,"_",L$2,"_",$D160,"_",$E160),#REF!,2,)</f>
        <v>#REF!</v>
      </c>
      <c r="M160" s="171"/>
      <c r="N160" s="172" t="str">
        <f t="shared" si="43"/>
        <v>!!</v>
      </c>
      <c r="O160" s="172" t="str">
        <f t="shared" si="44"/>
        <v>!!</v>
      </c>
      <c r="P160" s="172" t="str">
        <f t="shared" si="45"/>
        <v>!!</v>
      </c>
      <c r="Q160" s="172" t="str">
        <f t="shared" si="46"/>
        <v>!!</v>
      </c>
      <c r="R160" s="172" t="str">
        <f t="shared" si="47"/>
        <v>!!</v>
      </c>
      <c r="S160" s="172" t="str">
        <f t="shared" si="48"/>
        <v>!!</v>
      </c>
      <c r="T160" s="171"/>
    </row>
    <row r="161" spans="1:24" ht="12">
      <c r="A161" s="357" t="s">
        <v>162</v>
      </c>
      <c r="B161" s="357" t="str">
        <f>Cover!$G$16</f>
        <v>CZ</v>
      </c>
      <c r="C161" s="357" t="s">
        <v>267</v>
      </c>
      <c r="D161" s="357" t="s">
        <v>268</v>
      </c>
      <c r="E161" s="358" t="s">
        <v>107</v>
      </c>
      <c r="F161" s="359" t="e">
        <f>IF(ISNUMBER(U161),U161,VLOOKUP(CONCATENATE($B161,"_",$C161,"_",F$2,"_","1000 NAC","_",$E161),#REF!,2,)/VLOOKUP(CONCATENATE($B161,"_",$C161,"_",F$2,"_",$D161,"_",$E161),#REF!,2,))</f>
        <v>#REF!</v>
      </c>
      <c r="G161" s="359" t="e">
        <f>IF(ISNUMBER(V161),V161,VLOOKUP(CONCATENATE($B161,"_",$C161,"_",G$2,"_","1000 NAC","_",$E161),#REF!,2,)/VLOOKUP(CONCATENATE($B161,"_",$C161,"_",G$2,"_",$D161,"_",$E161),#REF!,2,))</f>
        <v>#REF!</v>
      </c>
      <c r="H161" s="359" t="e">
        <f>IF(ISNUMBER(W161),W161,VLOOKUP(CONCATENATE($B161,"_",$C161,"_",H$2,"_","1000 NAC","_",$E161),#REF!,2,)/VLOOKUP(CONCATENATE($B161,"_",$C161,"_",H$2,"_",$D161,"_",$E161),#REF!,2,))</f>
        <v>#REF!</v>
      </c>
      <c r="I161" s="359" t="e">
        <f>IF(ISNUMBER(X161),X161,VLOOKUP(CONCATENATE($B161,"_",$C161,"_",I$2,"_","1000 NAC","_",$E161),#REF!,2,)/VLOOKUP(CONCATENATE($B161,"_",$C161,"_",I$2,"_",$D161,"_",$E161),#REF!,2,))</f>
        <v>#REF!</v>
      </c>
      <c r="J161" s="359" t="e">
        <f>VLOOKUP(CONCATENATE($B161,"_",$C161,"_",J$2,"_","1000 NAC","_",$E161),#REF!,2,)/VLOOKUP(CONCATENATE($B161,"_",$C161,"_",J$2,"_",$D161,"_",$E161),#REF!,2,)</f>
        <v>#REF!</v>
      </c>
      <c r="K161" s="360" t="e">
        <f>VLOOKUP(CONCATENATE($B161,"_",$C161,"_",K$2,"_","1000 NAC","_",$E161),#REF!,2,)/VLOOKUP(CONCATENATE($B161,"_",$C161,"_",K$2,"_",$D161,"_",$E161),#REF!,2,)</f>
        <v>#REF!</v>
      </c>
      <c r="L161" s="360" t="e">
        <f>VLOOKUP(CONCATENATE($B161,"_",$C161,"_",L$2,"_","1000 NAC","_",$E161),#REF!,2,)/VLOOKUP(CONCATENATE($B161,"_",$C161,"_",L$2,"_",$D161,"_",$E161),#REF!,2,)</f>
        <v>#REF!</v>
      </c>
      <c r="M161" s="361"/>
      <c r="N161" s="362" t="str">
        <f t="shared" si="43"/>
        <v>!!</v>
      </c>
      <c r="O161" s="362" t="str">
        <f t="shared" si="44"/>
        <v>!!</v>
      </c>
      <c r="P161" s="362" t="str">
        <f t="shared" si="45"/>
        <v>!!</v>
      </c>
      <c r="Q161" s="362" t="str">
        <f t="shared" si="46"/>
        <v>!!</v>
      </c>
      <c r="R161" s="362" t="str">
        <f t="shared" si="47"/>
        <v>!!</v>
      </c>
      <c r="S161" s="362" t="str">
        <f t="shared" si="48"/>
        <v>!!</v>
      </c>
      <c r="T161" s="361"/>
      <c r="U161" s="366" t="str">
        <f>IF(ISNUMBER(U159),IF(ISNUMBER(U160),U160/U159,F160/U159),IF(ISNUMBER(U160),U160/F159,""))</f>
        <v/>
      </c>
      <c r="V161" s="366" t="str">
        <f>IF(ISNUMBER(V159),IF(ISNUMBER(V160),V160/V159,G160/V159),IF(ISNUMBER(V160),V160/G159,""))</f>
        <v/>
      </c>
      <c r="W161" s="366" t="str">
        <f>IF(ISNUMBER(W159),IF(ISNUMBER(W160),W160/W159,H160/W159),IF(ISNUMBER(W160),W160/H159,""))</f>
        <v/>
      </c>
      <c r="X161" s="366" t="str">
        <f>IF(ISNUMBER(X159),IF(ISNUMBER(X160),X160/X159,I160/X159),IF(ISNUMBER(X160),X160/I159,""))</f>
        <v/>
      </c>
    </row>
    <row r="162" spans="1:24">
      <c r="A162" s="169" t="s">
        <v>164</v>
      </c>
      <c r="B162" s="169" t="str">
        <f>Cover!$G$16</f>
        <v>CZ</v>
      </c>
      <c r="C162" s="169" t="s">
        <v>271</v>
      </c>
      <c r="D162" s="169" t="s">
        <v>268</v>
      </c>
      <c r="E162" s="170" t="s">
        <v>107</v>
      </c>
      <c r="F162" s="177" t="e">
        <f>IF(ISNUMBER(U162),U162,VLOOKUP(CONCATENATE($B162,"_",$C162,"_",F$2,"_",$D162,"_",$E162),#REF!,2,))</f>
        <v>#REF!</v>
      </c>
      <c r="G162" s="177" t="e">
        <f>IF(ISNUMBER(V162),V162,VLOOKUP(CONCATENATE($B162,"_",$C162,"_",G$2,"_",$D162,"_",$E162),#REF!,2,))</f>
        <v>#REF!</v>
      </c>
      <c r="H162" s="177" t="e">
        <f>IF(ISNUMBER(W162),W162,VLOOKUP(CONCATENATE($B162,"_",$C162,"_",H$2,"_",$D162,"_",$E162),#REF!,2,))</f>
        <v>#REF!</v>
      </c>
      <c r="I162" s="177" t="e">
        <f>IF(ISNUMBER(X162),X162,VLOOKUP(CONCATENATE($B162,"_",$C162,"_",I$2,"_",$D162,"_",$E162),#REF!,2,))</f>
        <v>#REF!</v>
      </c>
      <c r="J162" s="177" t="e">
        <f>VLOOKUP(CONCATENATE($B162,"_",$C162,"_",J$2,"_",$D162,"_",$E162),#REF!,2,)</f>
        <v>#REF!</v>
      </c>
      <c r="K162" s="175" t="e">
        <f>VLOOKUP(CONCATENATE($B162,"_",$C162,"_",K$2,"_",$D162,"_",$E162),#REF!,2,)</f>
        <v>#REF!</v>
      </c>
      <c r="L162" s="175" t="e">
        <f>VLOOKUP(CONCATENATE($B162,"_",$C162,"_",L$2,"_",$D162,"_",$E162),#REF!,2,)</f>
        <v>#REF!</v>
      </c>
      <c r="M162" s="171"/>
      <c r="N162" s="172" t="str">
        <f t="shared" si="43"/>
        <v>!!</v>
      </c>
      <c r="O162" s="172" t="str">
        <f t="shared" si="44"/>
        <v>!!</v>
      </c>
      <c r="P162" s="172" t="str">
        <f t="shared" si="45"/>
        <v>!!</v>
      </c>
      <c r="Q162" s="172" t="str">
        <f t="shared" si="46"/>
        <v>!!</v>
      </c>
      <c r="R162" s="172" t="str">
        <f t="shared" si="47"/>
        <v>!!</v>
      </c>
      <c r="S162" s="172" t="str">
        <f t="shared" si="48"/>
        <v>!!</v>
      </c>
      <c r="T162" s="171"/>
    </row>
    <row r="163" spans="1:24">
      <c r="A163" s="178" t="s">
        <v>163</v>
      </c>
      <c r="B163" s="169" t="str">
        <f>Cover!$G$16</f>
        <v>CZ</v>
      </c>
      <c r="C163" s="169" t="s">
        <v>271</v>
      </c>
      <c r="D163" s="169" t="s">
        <v>198</v>
      </c>
      <c r="E163" s="170" t="s">
        <v>107</v>
      </c>
      <c r="F163" s="177" t="e">
        <f>IF(ISNUMBER(U163),U163,VLOOKUP(CONCATENATE($B163,"_",$C163,"_",F$2,"_",$D163,"_",$E163),#REF!,2,))</f>
        <v>#REF!</v>
      </c>
      <c r="G163" s="177" t="e">
        <f>IF(ISNUMBER(V163),V163,VLOOKUP(CONCATENATE($B163,"_",$C163,"_",G$2,"_",$D163,"_",$E163),#REF!,2,))</f>
        <v>#REF!</v>
      </c>
      <c r="H163" s="177" t="e">
        <f>IF(ISNUMBER(W163),W163,VLOOKUP(CONCATENATE($B163,"_",$C163,"_",H$2,"_",$D163,"_",$E163),#REF!,2,))</f>
        <v>#REF!</v>
      </c>
      <c r="I163" s="177" t="e">
        <f>IF(ISNUMBER(X163),X163,VLOOKUP(CONCATENATE($B163,"_",$C163,"_",I$2,"_",$D163,"_",$E163),#REF!,2,))</f>
        <v>#REF!</v>
      </c>
      <c r="J163" s="177" t="e">
        <f>VLOOKUP(CONCATENATE($B163,"_",$C163,"_",J$2,"_",$D163,"_",$E163),#REF!,2,)</f>
        <v>#REF!</v>
      </c>
      <c r="K163" s="175" t="e">
        <f>VLOOKUP(CONCATENATE($B163,"_",$C163,"_",K$2,"_",$D163,"_",$E163),#REF!,2,)</f>
        <v>#REF!</v>
      </c>
      <c r="L163" s="175" t="e">
        <f>VLOOKUP(CONCATENATE($B163,"_",$C163,"_",L$2,"_",$D163,"_",$E163),#REF!,2,)</f>
        <v>#REF!</v>
      </c>
      <c r="M163" s="171"/>
      <c r="N163" s="172" t="str">
        <f t="shared" si="43"/>
        <v>!!</v>
      </c>
      <c r="O163" s="172" t="str">
        <f t="shared" si="44"/>
        <v>!!</v>
      </c>
      <c r="P163" s="172" t="str">
        <f t="shared" si="45"/>
        <v>!!</v>
      </c>
      <c r="Q163" s="172" t="str">
        <f t="shared" si="46"/>
        <v>!!</v>
      </c>
      <c r="R163" s="172" t="str">
        <f t="shared" si="47"/>
        <v>!!</v>
      </c>
      <c r="S163" s="172" t="str">
        <f t="shared" si="48"/>
        <v>!!</v>
      </c>
      <c r="T163" s="171"/>
    </row>
    <row r="164" spans="1:24" ht="12">
      <c r="A164" s="357" t="s">
        <v>162</v>
      </c>
      <c r="B164" s="357" t="str">
        <f>Cover!$G$16</f>
        <v>CZ</v>
      </c>
      <c r="C164" s="357" t="s">
        <v>271</v>
      </c>
      <c r="D164" s="357" t="s">
        <v>268</v>
      </c>
      <c r="E164" s="358" t="s">
        <v>107</v>
      </c>
      <c r="F164" s="359" t="e">
        <f>IF(ISNUMBER(U164),U164,VLOOKUP(CONCATENATE($B164,"_",$C164,"_",F$2,"_","1000 NAC","_",$E164),#REF!,2,)/VLOOKUP(CONCATENATE($B164,"_",$C164,"_",F$2,"_",$D164,"_",$E164),#REF!,2,))</f>
        <v>#REF!</v>
      </c>
      <c r="G164" s="359" t="e">
        <f>IF(ISNUMBER(V164),V164,VLOOKUP(CONCATENATE($B164,"_",$C164,"_",G$2,"_","1000 NAC","_",$E164),#REF!,2,)/VLOOKUP(CONCATENATE($B164,"_",$C164,"_",G$2,"_",$D164,"_",$E164),#REF!,2,))</f>
        <v>#REF!</v>
      </c>
      <c r="H164" s="359" t="e">
        <f>IF(ISNUMBER(W164),W164,VLOOKUP(CONCATENATE($B164,"_",$C164,"_",H$2,"_","1000 NAC","_",$E164),#REF!,2,)/VLOOKUP(CONCATENATE($B164,"_",$C164,"_",H$2,"_",$D164,"_",$E164),#REF!,2,))</f>
        <v>#REF!</v>
      </c>
      <c r="I164" s="359" t="e">
        <f>IF(ISNUMBER(X164),X164,VLOOKUP(CONCATENATE($B164,"_",$C164,"_",I$2,"_","1000 NAC","_",$E164),#REF!,2,)/VLOOKUP(CONCATENATE($B164,"_",$C164,"_",I$2,"_",$D164,"_",$E164),#REF!,2,))</f>
        <v>#REF!</v>
      </c>
      <c r="J164" s="359" t="e">
        <f>VLOOKUP(CONCATENATE($B164,"_",$C164,"_",J$2,"_","1000 NAC","_",$E164),#REF!,2,)/VLOOKUP(CONCATENATE($B164,"_",$C164,"_",J$2,"_",$D164,"_",$E164),#REF!,2,)</f>
        <v>#REF!</v>
      </c>
      <c r="K164" s="360" t="e">
        <f>VLOOKUP(CONCATENATE($B164,"_",$C164,"_",K$2,"_","1000 NAC","_",$E164),#REF!,2,)/VLOOKUP(CONCATENATE($B164,"_",$C164,"_",K$2,"_",$D164,"_",$E164),#REF!,2,)</f>
        <v>#REF!</v>
      </c>
      <c r="L164" s="360" t="e">
        <f>VLOOKUP(CONCATENATE($B164,"_",$C164,"_",L$2,"_","1000 NAC","_",$E164),#REF!,2,)/VLOOKUP(CONCATENATE($B164,"_",$C164,"_",L$2,"_",$D164,"_",$E164),#REF!,2,)</f>
        <v>#REF!</v>
      </c>
      <c r="M164" s="361"/>
      <c r="N164" s="362" t="str">
        <f t="shared" si="43"/>
        <v>!!</v>
      </c>
      <c r="O164" s="362" t="str">
        <f t="shared" si="44"/>
        <v>!!</v>
      </c>
      <c r="P164" s="362" t="str">
        <f t="shared" si="45"/>
        <v>!!</v>
      </c>
      <c r="Q164" s="362" t="str">
        <f t="shared" si="46"/>
        <v>!!</v>
      </c>
      <c r="R164" s="362" t="str">
        <f t="shared" si="47"/>
        <v>!!</v>
      </c>
      <c r="S164" s="362" t="str">
        <f t="shared" si="48"/>
        <v>!!</v>
      </c>
      <c r="T164" s="361"/>
      <c r="U164" s="366" t="str">
        <f>IF(ISNUMBER(U162),IF(ISNUMBER(U163),U163/U162,F163/U162),IF(ISNUMBER(U163),U163/F162,""))</f>
        <v/>
      </c>
      <c r="V164" s="366" t="str">
        <f>IF(ISNUMBER(V162),IF(ISNUMBER(V163),V163/V162,G163/V162),IF(ISNUMBER(V163),V163/G162,""))</f>
        <v/>
      </c>
      <c r="W164" s="366" t="str">
        <f>IF(ISNUMBER(W162),IF(ISNUMBER(W163),W163/W162,H163/W162),IF(ISNUMBER(W163),W163/H162,""))</f>
        <v/>
      </c>
      <c r="X164" s="366" t="str">
        <f>IF(ISNUMBER(X162),IF(ISNUMBER(X163),X163/X162,I163/X162),IF(ISNUMBER(X163),X163/I162,""))</f>
        <v/>
      </c>
    </row>
    <row r="165" spans="1:24">
      <c r="A165" s="169" t="s">
        <v>164</v>
      </c>
      <c r="B165" s="169" t="str">
        <f>Cover!$G$16</f>
        <v>CZ</v>
      </c>
      <c r="C165" s="169" t="s">
        <v>267</v>
      </c>
      <c r="D165" s="169" t="s">
        <v>268</v>
      </c>
      <c r="E165" s="170" t="s">
        <v>108</v>
      </c>
      <c r="F165" s="177" t="e">
        <f>IF(ISNUMBER(U165),U165,VLOOKUP(CONCATENATE($B165,"_",$C165,"_",F$2,"_",$D165,"_",$E165),#REF!,2,))</f>
        <v>#REF!</v>
      </c>
      <c r="G165" s="177" t="e">
        <f>IF(ISNUMBER(V165),V165,VLOOKUP(CONCATENATE($B165,"_",$C165,"_",G$2,"_",$D165,"_",$E165),#REF!,2,))</f>
        <v>#REF!</v>
      </c>
      <c r="H165" s="177" t="e">
        <f>IF(ISNUMBER(W165),W165,VLOOKUP(CONCATENATE($B165,"_",$C165,"_",H$2,"_",$D165,"_",$E165),#REF!,2,))</f>
        <v>#REF!</v>
      </c>
      <c r="I165" s="177" t="e">
        <f>IF(ISNUMBER(X165),X165,VLOOKUP(CONCATENATE($B165,"_",$C165,"_",I$2,"_",$D165,"_",$E165),#REF!,2,))</f>
        <v>#REF!</v>
      </c>
      <c r="J165" s="177" t="e">
        <f>VLOOKUP(CONCATENATE($B165,"_",$C165,"_",J$2,"_",$D165,"_",$E165),#REF!,2,)</f>
        <v>#REF!</v>
      </c>
      <c r="K165" s="175" t="e">
        <f>VLOOKUP(CONCATENATE($B165,"_",$C165,"_",K$2,"_",$D165,"_",$E165),#REF!,2,)</f>
        <v>#REF!</v>
      </c>
      <c r="L165" s="175" t="e">
        <f>VLOOKUP(CONCATENATE($B165,"_",$C165,"_",L$2,"_",$D165,"_",$E165),#REF!,2,)</f>
        <v>#REF!</v>
      </c>
      <c r="M165" s="171"/>
      <c r="N165" s="172" t="str">
        <f t="shared" si="43"/>
        <v>!!</v>
      </c>
      <c r="O165" s="172" t="str">
        <f t="shared" si="44"/>
        <v>!!</v>
      </c>
      <c r="P165" s="172" t="str">
        <f t="shared" si="45"/>
        <v>!!</v>
      </c>
      <c r="Q165" s="172" t="str">
        <f t="shared" si="46"/>
        <v>!!</v>
      </c>
      <c r="R165" s="172" t="str">
        <f t="shared" si="47"/>
        <v>!!</v>
      </c>
      <c r="S165" s="172" t="str">
        <f t="shared" si="48"/>
        <v>!!</v>
      </c>
      <c r="T165" s="171"/>
    </row>
    <row r="166" spans="1:24">
      <c r="A166" s="178" t="s">
        <v>163</v>
      </c>
      <c r="B166" s="169" t="str">
        <f>Cover!$G$16</f>
        <v>CZ</v>
      </c>
      <c r="C166" s="169" t="s">
        <v>267</v>
      </c>
      <c r="D166" s="169" t="s">
        <v>198</v>
      </c>
      <c r="E166" s="170" t="s">
        <v>108</v>
      </c>
      <c r="F166" s="177" t="e">
        <f>IF(ISNUMBER(U166),U166,VLOOKUP(CONCATENATE($B166,"_",$C166,"_",F$2,"_",$D166,"_",$E166),#REF!,2,))</f>
        <v>#REF!</v>
      </c>
      <c r="G166" s="177" t="e">
        <f>IF(ISNUMBER(V166),V166,VLOOKUP(CONCATENATE($B166,"_",$C166,"_",G$2,"_",$D166,"_",$E166),#REF!,2,))</f>
        <v>#REF!</v>
      </c>
      <c r="H166" s="177" t="e">
        <f>IF(ISNUMBER(W166),W166,VLOOKUP(CONCATENATE($B166,"_",$C166,"_",H$2,"_",$D166,"_",$E166),#REF!,2,))</f>
        <v>#REF!</v>
      </c>
      <c r="I166" s="177" t="e">
        <f>IF(ISNUMBER(X166),X166,VLOOKUP(CONCATENATE($B166,"_",$C166,"_",I$2,"_",$D166,"_",$E166),#REF!,2,))</f>
        <v>#REF!</v>
      </c>
      <c r="J166" s="177" t="e">
        <f>VLOOKUP(CONCATENATE($B166,"_",$C166,"_",J$2,"_",$D166,"_",$E166),#REF!,2,)</f>
        <v>#REF!</v>
      </c>
      <c r="K166" s="175" t="e">
        <f>VLOOKUP(CONCATENATE($B166,"_",$C166,"_",K$2,"_",$D166,"_",$E166),#REF!,2,)</f>
        <v>#REF!</v>
      </c>
      <c r="L166" s="175" t="e">
        <f>VLOOKUP(CONCATENATE($B166,"_",$C166,"_",L$2,"_",$D166,"_",$E166),#REF!,2,)</f>
        <v>#REF!</v>
      </c>
      <c r="M166" s="171"/>
      <c r="N166" s="172" t="str">
        <f t="shared" si="43"/>
        <v>!!</v>
      </c>
      <c r="O166" s="172" t="str">
        <f t="shared" si="44"/>
        <v>!!</v>
      </c>
      <c r="P166" s="172" t="str">
        <f t="shared" si="45"/>
        <v>!!</v>
      </c>
      <c r="Q166" s="172" t="str">
        <f t="shared" si="46"/>
        <v>!!</v>
      </c>
      <c r="R166" s="172" t="str">
        <f t="shared" si="47"/>
        <v>!!</v>
      </c>
      <c r="S166" s="172" t="str">
        <f t="shared" si="48"/>
        <v>!!</v>
      </c>
      <c r="T166" s="171"/>
    </row>
    <row r="167" spans="1:24" ht="12">
      <c r="A167" s="357" t="s">
        <v>162</v>
      </c>
      <c r="B167" s="357" t="str">
        <f>Cover!$G$16</f>
        <v>CZ</v>
      </c>
      <c r="C167" s="357" t="s">
        <v>267</v>
      </c>
      <c r="D167" s="357" t="s">
        <v>268</v>
      </c>
      <c r="E167" s="358" t="s">
        <v>108</v>
      </c>
      <c r="F167" s="359" t="e">
        <f>IF(ISNUMBER(U167),U167,VLOOKUP(CONCATENATE($B167,"_",$C167,"_",F$2,"_","1000 NAC","_",$E167),#REF!,2,)/VLOOKUP(CONCATENATE($B167,"_",$C167,"_",F$2,"_",$D167,"_",$E167),#REF!,2,))</f>
        <v>#REF!</v>
      </c>
      <c r="G167" s="359" t="e">
        <f>IF(ISNUMBER(V167),V167,VLOOKUP(CONCATENATE($B167,"_",$C167,"_",G$2,"_","1000 NAC","_",$E167),#REF!,2,)/VLOOKUP(CONCATENATE($B167,"_",$C167,"_",G$2,"_",$D167,"_",$E167),#REF!,2,))</f>
        <v>#REF!</v>
      </c>
      <c r="H167" s="359" t="e">
        <f>IF(ISNUMBER(W167),W167,VLOOKUP(CONCATENATE($B167,"_",$C167,"_",H$2,"_","1000 NAC","_",$E167),#REF!,2,)/VLOOKUP(CONCATENATE($B167,"_",$C167,"_",H$2,"_",$D167,"_",$E167),#REF!,2,))</f>
        <v>#REF!</v>
      </c>
      <c r="I167" s="359" t="e">
        <f>IF(ISNUMBER(X167),X167,VLOOKUP(CONCATENATE($B167,"_",$C167,"_",I$2,"_","1000 NAC","_",$E167),#REF!,2,)/VLOOKUP(CONCATENATE($B167,"_",$C167,"_",I$2,"_",$D167,"_",$E167),#REF!,2,))</f>
        <v>#REF!</v>
      </c>
      <c r="J167" s="359" t="e">
        <f>VLOOKUP(CONCATENATE($B167,"_",$C167,"_",J$2,"_","1000 NAC","_",$E167),#REF!,2,)/VLOOKUP(CONCATENATE($B167,"_",$C167,"_",J$2,"_",$D167,"_",$E167),#REF!,2,)</f>
        <v>#REF!</v>
      </c>
      <c r="K167" s="360" t="e">
        <f>VLOOKUP(CONCATENATE($B167,"_",$C167,"_",K$2,"_","1000 NAC","_",$E167),#REF!,2,)/VLOOKUP(CONCATENATE($B167,"_",$C167,"_",K$2,"_",$D167,"_",$E167),#REF!,2,)</f>
        <v>#REF!</v>
      </c>
      <c r="L167" s="360" t="e">
        <f>VLOOKUP(CONCATENATE($B167,"_",$C167,"_",L$2,"_","1000 NAC","_",$E167),#REF!,2,)/VLOOKUP(CONCATENATE($B167,"_",$C167,"_",L$2,"_",$D167,"_",$E167),#REF!,2,)</f>
        <v>#REF!</v>
      </c>
      <c r="M167" s="361"/>
      <c r="N167" s="362" t="str">
        <f t="shared" si="43"/>
        <v>!!</v>
      </c>
      <c r="O167" s="362" t="str">
        <f t="shared" si="44"/>
        <v>!!</v>
      </c>
      <c r="P167" s="362" t="str">
        <f t="shared" si="45"/>
        <v>!!</v>
      </c>
      <c r="Q167" s="362" t="str">
        <f t="shared" si="46"/>
        <v>!!</v>
      </c>
      <c r="R167" s="362" t="str">
        <f t="shared" si="47"/>
        <v>!!</v>
      </c>
      <c r="S167" s="362" t="str">
        <f t="shared" si="48"/>
        <v>!!</v>
      </c>
      <c r="T167" s="361"/>
      <c r="U167" s="366" t="str">
        <f>IF(ISNUMBER(U165),IF(ISNUMBER(U166),U166/U165,F166/U165),IF(ISNUMBER(U166),U166/F165,""))</f>
        <v/>
      </c>
      <c r="V167" s="366" t="str">
        <f>IF(ISNUMBER(V165),IF(ISNUMBER(V166),V166/V165,G166/V165),IF(ISNUMBER(V166),V166/G165,""))</f>
        <v/>
      </c>
      <c r="W167" s="366" t="str">
        <f>IF(ISNUMBER(W165),IF(ISNUMBER(W166),W166/W165,H166/W165),IF(ISNUMBER(W166),W166/H165,""))</f>
        <v/>
      </c>
      <c r="X167" s="366" t="str">
        <f>IF(ISNUMBER(X165),IF(ISNUMBER(X166),X166/X165,I166/X165),IF(ISNUMBER(X166),X166/I165,""))</f>
        <v/>
      </c>
    </row>
    <row r="168" spans="1:24">
      <c r="A168" s="169" t="s">
        <v>164</v>
      </c>
      <c r="B168" s="169" t="str">
        <f>Cover!$G$16</f>
        <v>CZ</v>
      </c>
      <c r="C168" s="169" t="s">
        <v>271</v>
      </c>
      <c r="D168" s="169" t="s">
        <v>268</v>
      </c>
      <c r="E168" s="170" t="s">
        <v>108</v>
      </c>
      <c r="F168" s="177" t="e">
        <f>IF(ISNUMBER(U168),U168,VLOOKUP(CONCATENATE($B168,"_",$C168,"_",F$2,"_",$D168,"_",$E168),#REF!,2,))</f>
        <v>#REF!</v>
      </c>
      <c r="G168" s="177" t="e">
        <f>IF(ISNUMBER(V168),V168,VLOOKUP(CONCATENATE($B168,"_",$C168,"_",G$2,"_",$D168,"_",$E168),#REF!,2,))</f>
        <v>#REF!</v>
      </c>
      <c r="H168" s="177" t="e">
        <f>IF(ISNUMBER(W168),W168,VLOOKUP(CONCATENATE($B168,"_",$C168,"_",H$2,"_",$D168,"_",$E168),#REF!,2,))</f>
        <v>#REF!</v>
      </c>
      <c r="I168" s="177" t="e">
        <f>IF(ISNUMBER(X168),X168,VLOOKUP(CONCATENATE($B168,"_",$C168,"_",I$2,"_",$D168,"_",$E168),#REF!,2,))</f>
        <v>#REF!</v>
      </c>
      <c r="J168" s="177" t="e">
        <f>VLOOKUP(CONCATENATE($B168,"_",$C168,"_",J$2,"_",$D168,"_",$E168),#REF!,2,)</f>
        <v>#REF!</v>
      </c>
      <c r="K168" s="175" t="e">
        <f>VLOOKUP(CONCATENATE($B168,"_",$C168,"_",K$2,"_",$D168,"_",$E168),#REF!,2,)</f>
        <v>#REF!</v>
      </c>
      <c r="L168" s="175" t="e">
        <f>VLOOKUP(CONCATENATE($B168,"_",$C168,"_",L$2,"_",$D168,"_",$E168),#REF!,2,)</f>
        <v>#REF!</v>
      </c>
      <c r="M168" s="171"/>
      <c r="N168" s="172" t="str">
        <f t="shared" si="43"/>
        <v>!!</v>
      </c>
      <c r="O168" s="172" t="str">
        <f t="shared" si="44"/>
        <v>!!</v>
      </c>
      <c r="P168" s="172" t="str">
        <f t="shared" si="45"/>
        <v>!!</v>
      </c>
      <c r="Q168" s="172" t="str">
        <f t="shared" si="46"/>
        <v>!!</v>
      </c>
      <c r="R168" s="172" t="str">
        <f t="shared" si="47"/>
        <v>!!</v>
      </c>
      <c r="S168" s="172" t="str">
        <f t="shared" si="48"/>
        <v>!!</v>
      </c>
      <c r="T168" s="171"/>
    </row>
    <row r="169" spans="1:24">
      <c r="A169" s="178" t="s">
        <v>163</v>
      </c>
      <c r="B169" s="169" t="str">
        <f>Cover!$G$16</f>
        <v>CZ</v>
      </c>
      <c r="C169" s="169" t="s">
        <v>271</v>
      </c>
      <c r="D169" s="169" t="s">
        <v>198</v>
      </c>
      <c r="E169" s="170" t="s">
        <v>108</v>
      </c>
      <c r="F169" s="177" t="e">
        <f>IF(ISNUMBER(U169),U169,VLOOKUP(CONCATENATE($B169,"_",$C169,"_",F$2,"_",$D169,"_",$E169),#REF!,2,))</f>
        <v>#REF!</v>
      </c>
      <c r="G169" s="177" t="e">
        <f>IF(ISNUMBER(V169),V169,VLOOKUP(CONCATENATE($B169,"_",$C169,"_",G$2,"_",$D169,"_",$E169),#REF!,2,))</f>
        <v>#REF!</v>
      </c>
      <c r="H169" s="177" t="e">
        <f>IF(ISNUMBER(W169),W169,VLOOKUP(CONCATENATE($B169,"_",$C169,"_",H$2,"_",$D169,"_",$E169),#REF!,2,))</f>
        <v>#REF!</v>
      </c>
      <c r="I169" s="177" t="e">
        <f>IF(ISNUMBER(X169),X169,VLOOKUP(CONCATENATE($B169,"_",$C169,"_",I$2,"_",$D169,"_",$E169),#REF!,2,))</f>
        <v>#REF!</v>
      </c>
      <c r="J169" s="177" t="e">
        <f>VLOOKUP(CONCATENATE($B169,"_",$C169,"_",J$2,"_",$D169,"_",$E169),#REF!,2,)</f>
        <v>#REF!</v>
      </c>
      <c r="K169" s="175" t="e">
        <f>VLOOKUP(CONCATENATE($B169,"_",$C169,"_",K$2,"_",$D169,"_",$E169),#REF!,2,)</f>
        <v>#REF!</v>
      </c>
      <c r="L169" s="175" t="e">
        <f>VLOOKUP(CONCATENATE($B169,"_",$C169,"_",L$2,"_",$D169,"_",$E169),#REF!,2,)</f>
        <v>#REF!</v>
      </c>
      <c r="M169" s="171"/>
      <c r="N169" s="172" t="str">
        <f t="shared" si="43"/>
        <v>!!</v>
      </c>
      <c r="O169" s="172" t="str">
        <f t="shared" si="44"/>
        <v>!!</v>
      </c>
      <c r="P169" s="172" t="str">
        <f t="shared" si="45"/>
        <v>!!</v>
      </c>
      <c r="Q169" s="172" t="str">
        <f t="shared" si="46"/>
        <v>!!</v>
      </c>
      <c r="R169" s="172" t="str">
        <f t="shared" si="47"/>
        <v>!!</v>
      </c>
      <c r="S169" s="172" t="str">
        <f t="shared" si="48"/>
        <v>!!</v>
      </c>
      <c r="T169" s="171"/>
    </row>
    <row r="170" spans="1:24" ht="12">
      <c r="A170" s="357" t="s">
        <v>162</v>
      </c>
      <c r="B170" s="357" t="str">
        <f>Cover!$G$16</f>
        <v>CZ</v>
      </c>
      <c r="C170" s="357" t="s">
        <v>271</v>
      </c>
      <c r="D170" s="357" t="s">
        <v>268</v>
      </c>
      <c r="E170" s="358" t="s">
        <v>108</v>
      </c>
      <c r="F170" s="359" t="e">
        <f>IF(ISNUMBER(U170),U170,VLOOKUP(CONCATENATE($B170,"_",$C170,"_",F$2,"_","1000 NAC","_",$E170),#REF!,2,)/VLOOKUP(CONCATENATE($B170,"_",$C170,"_",F$2,"_",$D170,"_",$E170),#REF!,2,))</f>
        <v>#REF!</v>
      </c>
      <c r="G170" s="359" t="e">
        <f>IF(ISNUMBER(V170),V170,VLOOKUP(CONCATENATE($B170,"_",$C170,"_",G$2,"_","1000 NAC","_",$E170),#REF!,2,)/VLOOKUP(CONCATENATE($B170,"_",$C170,"_",G$2,"_",$D170,"_",$E170),#REF!,2,))</f>
        <v>#REF!</v>
      </c>
      <c r="H170" s="359" t="e">
        <f>IF(ISNUMBER(W170),W170,VLOOKUP(CONCATENATE($B170,"_",$C170,"_",H$2,"_","1000 NAC","_",$E170),#REF!,2,)/VLOOKUP(CONCATENATE($B170,"_",$C170,"_",H$2,"_",$D170,"_",$E170),#REF!,2,))</f>
        <v>#REF!</v>
      </c>
      <c r="I170" s="359" t="e">
        <f>IF(ISNUMBER(X170),X170,VLOOKUP(CONCATENATE($B170,"_",$C170,"_",I$2,"_","1000 NAC","_",$E170),#REF!,2,)/VLOOKUP(CONCATENATE($B170,"_",$C170,"_",I$2,"_",$D170,"_",$E170),#REF!,2,))</f>
        <v>#REF!</v>
      </c>
      <c r="J170" s="359" t="e">
        <f>VLOOKUP(CONCATENATE($B170,"_",$C170,"_",J$2,"_","1000 NAC","_",$E170),#REF!,2,)/VLOOKUP(CONCATENATE($B170,"_",$C170,"_",J$2,"_",$D170,"_",$E170),#REF!,2,)</f>
        <v>#REF!</v>
      </c>
      <c r="K170" s="360" t="e">
        <f>VLOOKUP(CONCATENATE($B170,"_",$C170,"_",K$2,"_","1000 NAC","_",$E170),#REF!,2,)/VLOOKUP(CONCATENATE($B170,"_",$C170,"_",K$2,"_",$D170,"_",$E170),#REF!,2,)</f>
        <v>#REF!</v>
      </c>
      <c r="L170" s="360" t="e">
        <f>VLOOKUP(CONCATENATE($B170,"_",$C170,"_",L$2,"_","1000 NAC","_",$E170),#REF!,2,)/VLOOKUP(CONCATENATE($B170,"_",$C170,"_",L$2,"_",$D170,"_",$E170),#REF!,2,)</f>
        <v>#REF!</v>
      </c>
      <c r="M170" s="361"/>
      <c r="N170" s="362" t="str">
        <f t="shared" si="43"/>
        <v>!!</v>
      </c>
      <c r="O170" s="362" t="str">
        <f t="shared" si="44"/>
        <v>!!</v>
      </c>
      <c r="P170" s="362" t="str">
        <f t="shared" si="45"/>
        <v>!!</v>
      </c>
      <c r="Q170" s="362" t="str">
        <f t="shared" si="46"/>
        <v>!!</v>
      </c>
      <c r="R170" s="362" t="str">
        <f t="shared" si="47"/>
        <v>!!</v>
      </c>
      <c r="S170" s="362" t="str">
        <f t="shared" si="48"/>
        <v>!!</v>
      </c>
      <c r="T170" s="361"/>
      <c r="U170" s="366" t="str">
        <f>IF(ISNUMBER(U168),IF(ISNUMBER(U169),U169/U168,F169/U168),IF(ISNUMBER(U169),U169/F168,""))</f>
        <v/>
      </c>
      <c r="V170" s="366" t="str">
        <f>IF(ISNUMBER(V168),IF(ISNUMBER(V169),V169/V168,G169/V168),IF(ISNUMBER(V169),V169/G168,""))</f>
        <v/>
      </c>
      <c r="W170" s="366" t="str">
        <f>IF(ISNUMBER(W168),IF(ISNUMBER(W169),W169/W168,H169/W168),IF(ISNUMBER(W169),W169/H168,""))</f>
        <v/>
      </c>
      <c r="X170" s="366" t="str">
        <f>IF(ISNUMBER(X168),IF(ISNUMBER(X169),X169/X168,I169/X168),IF(ISNUMBER(X169),X169/I168,""))</f>
        <v/>
      </c>
    </row>
    <row r="171" spans="1:24">
      <c r="A171" s="169" t="s">
        <v>164</v>
      </c>
      <c r="B171" s="169" t="str">
        <f>Cover!$G$16</f>
        <v>CZ</v>
      </c>
      <c r="C171" s="169" t="s">
        <v>267</v>
      </c>
      <c r="D171" s="169" t="s">
        <v>268</v>
      </c>
      <c r="E171" s="170" t="s">
        <v>109</v>
      </c>
      <c r="F171" s="177" t="e">
        <f>IF(ISNUMBER(U171),U171,VLOOKUP(CONCATENATE($B171,"_",$C171,"_",F$2,"_",$D171,"_",$E171),#REF!,2,))</f>
        <v>#REF!</v>
      </c>
      <c r="G171" s="177" t="e">
        <f>IF(ISNUMBER(V171),V171,VLOOKUP(CONCATENATE($B171,"_",$C171,"_",G$2,"_",$D171,"_",$E171),#REF!,2,))</f>
        <v>#REF!</v>
      </c>
      <c r="H171" s="177" t="e">
        <f>IF(ISNUMBER(W171),W171,VLOOKUP(CONCATENATE($B171,"_",$C171,"_",H$2,"_",$D171,"_",$E171),#REF!,2,))</f>
        <v>#REF!</v>
      </c>
      <c r="I171" s="177" t="e">
        <f>IF(ISNUMBER(X171),X171,VLOOKUP(CONCATENATE($B171,"_",$C171,"_",I$2,"_",$D171,"_",$E171),#REF!,2,))</f>
        <v>#REF!</v>
      </c>
      <c r="J171" s="177" t="e">
        <f>VLOOKUP(CONCATENATE($B171,"_",$C171,"_",J$2,"_",$D171,"_",$E171),#REF!,2,)</f>
        <v>#REF!</v>
      </c>
      <c r="K171" s="175" t="e">
        <f>VLOOKUP(CONCATENATE($B171,"_",$C171,"_",K$2,"_",$D171,"_",$E171),#REF!,2,)</f>
        <v>#REF!</v>
      </c>
      <c r="L171" s="175" t="e">
        <f>VLOOKUP(CONCATENATE($B171,"_",$C171,"_",L$2,"_",$D171,"_",$E171),#REF!,2,)</f>
        <v>#REF!</v>
      </c>
      <c r="M171" s="171"/>
      <c r="N171" s="172" t="str">
        <f t="shared" si="43"/>
        <v>!!</v>
      </c>
      <c r="O171" s="172" t="str">
        <f t="shared" si="44"/>
        <v>!!</v>
      </c>
      <c r="P171" s="172" t="str">
        <f t="shared" si="45"/>
        <v>!!</v>
      </c>
      <c r="Q171" s="172" t="str">
        <f t="shared" si="46"/>
        <v>!!</v>
      </c>
      <c r="R171" s="172" t="str">
        <f t="shared" si="47"/>
        <v>!!</v>
      </c>
      <c r="S171" s="172" t="str">
        <f t="shared" si="48"/>
        <v>!!</v>
      </c>
      <c r="T171" s="171"/>
    </row>
    <row r="172" spans="1:24">
      <c r="A172" s="178" t="s">
        <v>163</v>
      </c>
      <c r="B172" s="169" t="str">
        <f>Cover!$G$16</f>
        <v>CZ</v>
      </c>
      <c r="C172" s="169" t="s">
        <v>267</v>
      </c>
      <c r="D172" s="169" t="s">
        <v>198</v>
      </c>
      <c r="E172" s="170" t="s">
        <v>109</v>
      </c>
      <c r="F172" s="177" t="e">
        <f>IF(ISNUMBER(U172),U172,VLOOKUP(CONCATENATE($B172,"_",$C172,"_",F$2,"_",$D172,"_",$E172),#REF!,2,))</f>
        <v>#REF!</v>
      </c>
      <c r="G172" s="177" t="e">
        <f>IF(ISNUMBER(V172),V172,VLOOKUP(CONCATENATE($B172,"_",$C172,"_",G$2,"_",$D172,"_",$E172),#REF!,2,))</f>
        <v>#REF!</v>
      </c>
      <c r="H172" s="177" t="e">
        <f>IF(ISNUMBER(W172),W172,VLOOKUP(CONCATENATE($B172,"_",$C172,"_",H$2,"_",$D172,"_",$E172),#REF!,2,))</f>
        <v>#REF!</v>
      </c>
      <c r="I172" s="177" t="e">
        <f>IF(ISNUMBER(X172),X172,VLOOKUP(CONCATENATE($B172,"_",$C172,"_",I$2,"_",$D172,"_",$E172),#REF!,2,))</f>
        <v>#REF!</v>
      </c>
      <c r="J172" s="177" t="e">
        <f>VLOOKUP(CONCATENATE($B172,"_",$C172,"_",J$2,"_",$D172,"_",$E172),#REF!,2,)</f>
        <v>#REF!</v>
      </c>
      <c r="K172" s="175" t="e">
        <f>VLOOKUP(CONCATENATE($B172,"_",$C172,"_",K$2,"_",$D172,"_",$E172),#REF!,2,)</f>
        <v>#REF!</v>
      </c>
      <c r="L172" s="175" t="e">
        <f>VLOOKUP(CONCATENATE($B172,"_",$C172,"_",L$2,"_",$D172,"_",$E172),#REF!,2,)</f>
        <v>#REF!</v>
      </c>
      <c r="M172" s="171"/>
      <c r="N172" s="172" t="str">
        <f t="shared" si="43"/>
        <v>!!</v>
      </c>
      <c r="O172" s="172" t="str">
        <f t="shared" si="44"/>
        <v>!!</v>
      </c>
      <c r="P172" s="172" t="str">
        <f t="shared" si="45"/>
        <v>!!</v>
      </c>
      <c r="Q172" s="172" t="str">
        <f t="shared" si="46"/>
        <v>!!</v>
      </c>
      <c r="R172" s="172" t="str">
        <f t="shared" si="47"/>
        <v>!!</v>
      </c>
      <c r="S172" s="172" t="str">
        <f t="shared" si="48"/>
        <v>!!</v>
      </c>
      <c r="T172" s="171"/>
    </row>
    <row r="173" spans="1:24" ht="12">
      <c r="A173" s="357" t="s">
        <v>162</v>
      </c>
      <c r="B173" s="357" t="str">
        <f>Cover!$G$16</f>
        <v>CZ</v>
      </c>
      <c r="C173" s="357" t="s">
        <v>267</v>
      </c>
      <c r="D173" s="357" t="s">
        <v>268</v>
      </c>
      <c r="E173" s="358" t="s">
        <v>109</v>
      </c>
      <c r="F173" s="359" t="e">
        <f>IF(ISNUMBER(U173),U173,VLOOKUP(CONCATENATE($B173,"_",$C173,"_",F$2,"_","1000 NAC","_",$E173),#REF!,2,)/VLOOKUP(CONCATENATE($B173,"_",$C173,"_",F$2,"_",$D173,"_",$E173),#REF!,2,))</f>
        <v>#REF!</v>
      </c>
      <c r="G173" s="359" t="e">
        <f>IF(ISNUMBER(V173),V173,VLOOKUP(CONCATENATE($B173,"_",$C173,"_",G$2,"_","1000 NAC","_",$E173),#REF!,2,)/VLOOKUP(CONCATENATE($B173,"_",$C173,"_",G$2,"_",$D173,"_",$E173),#REF!,2,))</f>
        <v>#REF!</v>
      </c>
      <c r="H173" s="359" t="e">
        <f>IF(ISNUMBER(W173),W173,VLOOKUP(CONCATENATE($B173,"_",$C173,"_",H$2,"_","1000 NAC","_",$E173),#REF!,2,)/VLOOKUP(CONCATENATE($B173,"_",$C173,"_",H$2,"_",$D173,"_",$E173),#REF!,2,))</f>
        <v>#REF!</v>
      </c>
      <c r="I173" s="359" t="e">
        <f>IF(ISNUMBER(X173),X173,VLOOKUP(CONCATENATE($B173,"_",$C173,"_",I$2,"_","1000 NAC","_",$E173),#REF!,2,)/VLOOKUP(CONCATENATE($B173,"_",$C173,"_",I$2,"_",$D173,"_",$E173),#REF!,2,))</f>
        <v>#REF!</v>
      </c>
      <c r="J173" s="359" t="e">
        <f>VLOOKUP(CONCATENATE($B173,"_",$C173,"_",J$2,"_","1000 NAC","_",$E173),#REF!,2,)/VLOOKUP(CONCATENATE($B173,"_",$C173,"_",J$2,"_",$D173,"_",$E173),#REF!,2,)</f>
        <v>#REF!</v>
      </c>
      <c r="K173" s="360" t="e">
        <f>VLOOKUP(CONCATENATE($B173,"_",$C173,"_",K$2,"_","1000 NAC","_",$E173),#REF!,2,)/VLOOKUP(CONCATENATE($B173,"_",$C173,"_",K$2,"_",$D173,"_",$E173),#REF!,2,)</f>
        <v>#REF!</v>
      </c>
      <c r="L173" s="360" t="e">
        <f>VLOOKUP(CONCATENATE($B173,"_",$C173,"_",L$2,"_","1000 NAC","_",$E173),#REF!,2,)/VLOOKUP(CONCATENATE($B173,"_",$C173,"_",L$2,"_",$D173,"_",$E173),#REF!,2,)</f>
        <v>#REF!</v>
      </c>
      <c r="M173" s="361"/>
      <c r="N173" s="362" t="str">
        <f t="shared" si="43"/>
        <v>!!</v>
      </c>
      <c r="O173" s="362" t="str">
        <f t="shared" si="44"/>
        <v>!!</v>
      </c>
      <c r="P173" s="362" t="str">
        <f t="shared" si="45"/>
        <v>!!</v>
      </c>
      <c r="Q173" s="362" t="str">
        <f t="shared" si="46"/>
        <v>!!</v>
      </c>
      <c r="R173" s="362" t="str">
        <f t="shared" si="47"/>
        <v>!!</v>
      </c>
      <c r="S173" s="362" t="str">
        <f t="shared" si="48"/>
        <v>!!</v>
      </c>
      <c r="T173" s="361"/>
      <c r="U173" s="366" t="str">
        <f>IF(ISNUMBER(U171),IF(ISNUMBER(U172),U172/U171,F172/U171),IF(ISNUMBER(U172),U172/F171,""))</f>
        <v/>
      </c>
      <c r="V173" s="366" t="str">
        <f>IF(ISNUMBER(V171),IF(ISNUMBER(V172),V172/V171,G172/V171),IF(ISNUMBER(V172),V172/G171,""))</f>
        <v/>
      </c>
      <c r="W173" s="366" t="str">
        <f>IF(ISNUMBER(W171),IF(ISNUMBER(W172),W172/W171,H172/W171),IF(ISNUMBER(W172),W172/H171,""))</f>
        <v/>
      </c>
      <c r="X173" s="366" t="str">
        <f>IF(ISNUMBER(X171),IF(ISNUMBER(X172),X172/X171,I172/X171),IF(ISNUMBER(X172),X172/I171,""))</f>
        <v/>
      </c>
    </row>
    <row r="174" spans="1:24">
      <c r="A174" s="169" t="s">
        <v>164</v>
      </c>
      <c r="B174" s="169" t="str">
        <f>Cover!$G$16</f>
        <v>CZ</v>
      </c>
      <c r="C174" s="169" t="s">
        <v>271</v>
      </c>
      <c r="D174" s="169" t="s">
        <v>268</v>
      </c>
      <c r="E174" s="170" t="s">
        <v>109</v>
      </c>
      <c r="F174" s="177" t="e">
        <f>IF(ISNUMBER(U174),U174,VLOOKUP(CONCATENATE($B174,"_",$C174,"_",F$2,"_",$D174,"_",$E174),#REF!,2,))</f>
        <v>#REF!</v>
      </c>
      <c r="G174" s="177" t="e">
        <f>IF(ISNUMBER(V174),V174,VLOOKUP(CONCATENATE($B174,"_",$C174,"_",G$2,"_",$D174,"_",$E174),#REF!,2,))</f>
        <v>#REF!</v>
      </c>
      <c r="H174" s="177" t="e">
        <f>IF(ISNUMBER(W174),W174,VLOOKUP(CONCATENATE($B174,"_",$C174,"_",H$2,"_",$D174,"_",$E174),#REF!,2,))</f>
        <v>#REF!</v>
      </c>
      <c r="I174" s="177" t="e">
        <f>IF(ISNUMBER(X174),X174,VLOOKUP(CONCATENATE($B174,"_",$C174,"_",I$2,"_",$D174,"_",$E174),#REF!,2,))</f>
        <v>#REF!</v>
      </c>
      <c r="J174" s="177" t="e">
        <f>VLOOKUP(CONCATENATE($B174,"_",$C174,"_",J$2,"_",$D174,"_",$E174),#REF!,2,)</f>
        <v>#REF!</v>
      </c>
      <c r="K174" s="175" t="e">
        <f>VLOOKUP(CONCATENATE($B174,"_",$C174,"_",K$2,"_",$D174,"_",$E174),#REF!,2,)</f>
        <v>#REF!</v>
      </c>
      <c r="L174" s="175" t="e">
        <f>VLOOKUP(CONCATENATE($B174,"_",$C174,"_",L$2,"_",$D174,"_",$E174),#REF!,2,)</f>
        <v>#REF!</v>
      </c>
      <c r="M174" s="171"/>
      <c r="N174" s="172" t="str">
        <f t="shared" si="43"/>
        <v>!!</v>
      </c>
      <c r="O174" s="172" t="str">
        <f t="shared" si="44"/>
        <v>!!</v>
      </c>
      <c r="P174" s="172" t="str">
        <f t="shared" si="45"/>
        <v>!!</v>
      </c>
      <c r="Q174" s="172" t="str">
        <f t="shared" si="46"/>
        <v>!!</v>
      </c>
      <c r="R174" s="172" t="str">
        <f t="shared" si="47"/>
        <v>!!</v>
      </c>
      <c r="S174" s="172" t="str">
        <f t="shared" si="48"/>
        <v>!!</v>
      </c>
      <c r="T174" s="171"/>
    </row>
    <row r="175" spans="1:24">
      <c r="A175" s="178" t="s">
        <v>163</v>
      </c>
      <c r="B175" s="169" t="str">
        <f>Cover!$G$16</f>
        <v>CZ</v>
      </c>
      <c r="C175" s="169" t="s">
        <v>271</v>
      </c>
      <c r="D175" s="169" t="s">
        <v>198</v>
      </c>
      <c r="E175" s="170" t="s">
        <v>109</v>
      </c>
      <c r="F175" s="177" t="e">
        <f>IF(ISNUMBER(U175),U175,VLOOKUP(CONCATENATE($B175,"_",$C175,"_",F$2,"_",$D175,"_",$E175),#REF!,2,))</f>
        <v>#REF!</v>
      </c>
      <c r="G175" s="177" t="e">
        <f>IF(ISNUMBER(V175),V175,VLOOKUP(CONCATENATE($B175,"_",$C175,"_",G$2,"_",$D175,"_",$E175),#REF!,2,))</f>
        <v>#REF!</v>
      </c>
      <c r="H175" s="177" t="e">
        <f>IF(ISNUMBER(W175),W175,VLOOKUP(CONCATENATE($B175,"_",$C175,"_",H$2,"_",$D175,"_",$E175),#REF!,2,))</f>
        <v>#REF!</v>
      </c>
      <c r="I175" s="177" t="e">
        <f>IF(ISNUMBER(X175),X175,VLOOKUP(CONCATENATE($B175,"_",$C175,"_",I$2,"_",$D175,"_",$E175),#REF!,2,))</f>
        <v>#REF!</v>
      </c>
      <c r="J175" s="177" t="e">
        <f>VLOOKUP(CONCATENATE($B175,"_",$C175,"_",J$2,"_",$D175,"_",$E175),#REF!,2,)</f>
        <v>#REF!</v>
      </c>
      <c r="K175" s="175" t="e">
        <f>VLOOKUP(CONCATENATE($B175,"_",$C175,"_",K$2,"_",$D175,"_",$E175),#REF!,2,)</f>
        <v>#REF!</v>
      </c>
      <c r="L175" s="175" t="e">
        <f>VLOOKUP(CONCATENATE($B175,"_",$C175,"_",L$2,"_",$D175,"_",$E175),#REF!,2,)</f>
        <v>#REF!</v>
      </c>
      <c r="M175" s="171"/>
      <c r="N175" s="172" t="str">
        <f t="shared" si="43"/>
        <v>!!</v>
      </c>
      <c r="O175" s="172" t="str">
        <f t="shared" si="44"/>
        <v>!!</v>
      </c>
      <c r="P175" s="172" t="str">
        <f t="shared" si="45"/>
        <v>!!</v>
      </c>
      <c r="Q175" s="172" t="str">
        <f t="shared" si="46"/>
        <v>!!</v>
      </c>
      <c r="R175" s="172" t="str">
        <f t="shared" si="47"/>
        <v>!!</v>
      </c>
      <c r="S175" s="172" t="str">
        <f t="shared" si="48"/>
        <v>!!</v>
      </c>
      <c r="T175" s="171"/>
    </row>
    <row r="176" spans="1:24" ht="12">
      <c r="A176" s="357" t="s">
        <v>162</v>
      </c>
      <c r="B176" s="357" t="str">
        <f>Cover!$G$16</f>
        <v>CZ</v>
      </c>
      <c r="C176" s="357" t="s">
        <v>271</v>
      </c>
      <c r="D176" s="357" t="s">
        <v>268</v>
      </c>
      <c r="E176" s="358" t="s">
        <v>109</v>
      </c>
      <c r="F176" s="359" t="e">
        <f>IF(ISNUMBER(U176),U176,VLOOKUP(CONCATENATE($B176,"_",$C176,"_",F$2,"_","1000 NAC","_",$E176),#REF!,2,)/VLOOKUP(CONCATENATE($B176,"_",$C176,"_",F$2,"_",$D176,"_",$E176),#REF!,2,))</f>
        <v>#REF!</v>
      </c>
      <c r="G176" s="359" t="e">
        <f>IF(ISNUMBER(V176),V176,VLOOKUP(CONCATENATE($B176,"_",$C176,"_",G$2,"_","1000 NAC","_",$E176),#REF!,2,)/VLOOKUP(CONCATENATE($B176,"_",$C176,"_",G$2,"_",$D176,"_",$E176),#REF!,2,))</f>
        <v>#REF!</v>
      </c>
      <c r="H176" s="359" t="e">
        <f>IF(ISNUMBER(W176),W176,VLOOKUP(CONCATENATE($B176,"_",$C176,"_",H$2,"_","1000 NAC","_",$E176),#REF!,2,)/VLOOKUP(CONCATENATE($B176,"_",$C176,"_",H$2,"_",$D176,"_",$E176),#REF!,2,))</f>
        <v>#REF!</v>
      </c>
      <c r="I176" s="359" t="e">
        <f>IF(ISNUMBER(X176),X176,VLOOKUP(CONCATENATE($B176,"_",$C176,"_",I$2,"_","1000 NAC","_",$E176),#REF!,2,)/VLOOKUP(CONCATENATE($B176,"_",$C176,"_",I$2,"_",$D176,"_",$E176),#REF!,2,))</f>
        <v>#REF!</v>
      </c>
      <c r="J176" s="359" t="e">
        <f>VLOOKUP(CONCATENATE($B176,"_",$C176,"_",J$2,"_","1000 NAC","_",$E176),#REF!,2,)/VLOOKUP(CONCATENATE($B176,"_",$C176,"_",J$2,"_",$D176,"_",$E176),#REF!,2,)</f>
        <v>#REF!</v>
      </c>
      <c r="K176" s="360" t="e">
        <f>VLOOKUP(CONCATENATE($B176,"_",$C176,"_",K$2,"_","1000 NAC","_",$E176),#REF!,2,)/VLOOKUP(CONCATENATE($B176,"_",$C176,"_",K$2,"_",$D176,"_",$E176),#REF!,2,)</f>
        <v>#REF!</v>
      </c>
      <c r="L176" s="360" t="e">
        <f>VLOOKUP(CONCATENATE($B176,"_",$C176,"_",L$2,"_","1000 NAC","_",$E176),#REF!,2,)/VLOOKUP(CONCATENATE($B176,"_",$C176,"_",L$2,"_",$D176,"_",$E176),#REF!,2,)</f>
        <v>#REF!</v>
      </c>
      <c r="M176" s="361"/>
      <c r="N176" s="362" t="str">
        <f t="shared" si="43"/>
        <v>!!</v>
      </c>
      <c r="O176" s="362" t="str">
        <f t="shared" si="44"/>
        <v>!!</v>
      </c>
      <c r="P176" s="362" t="str">
        <f t="shared" si="45"/>
        <v>!!</v>
      </c>
      <c r="Q176" s="362" t="str">
        <f t="shared" si="46"/>
        <v>!!</v>
      </c>
      <c r="R176" s="362" t="str">
        <f t="shared" si="47"/>
        <v>!!</v>
      </c>
      <c r="S176" s="362" t="str">
        <f t="shared" si="48"/>
        <v>!!</v>
      </c>
      <c r="T176" s="361"/>
      <c r="U176" s="366" t="str">
        <f>IF(ISNUMBER(U174),IF(ISNUMBER(U175),U175/U174,F175/U174),IF(ISNUMBER(U175),U175/F174,""))</f>
        <v/>
      </c>
      <c r="V176" s="366" t="str">
        <f>IF(ISNUMBER(V174),IF(ISNUMBER(V175),V175/V174,G175/V174),IF(ISNUMBER(V175),V175/G174,""))</f>
        <v/>
      </c>
      <c r="W176" s="366" t="str">
        <f>IF(ISNUMBER(W174),IF(ISNUMBER(W175),W175/W174,H175/W174),IF(ISNUMBER(W175),W175/H174,""))</f>
        <v/>
      </c>
      <c r="X176" s="366" t="str">
        <f>IF(ISNUMBER(X174),IF(ISNUMBER(X175),X175/X174,I175/X174),IF(ISNUMBER(X175),X175/I174,""))</f>
        <v/>
      </c>
    </row>
    <row r="177" spans="1:24">
      <c r="A177" s="169" t="s">
        <v>164</v>
      </c>
      <c r="B177" s="169" t="str">
        <f>Cover!$G$16</f>
        <v>CZ</v>
      </c>
      <c r="C177" s="169" t="s">
        <v>267</v>
      </c>
      <c r="D177" s="169" t="s">
        <v>268</v>
      </c>
      <c r="E177" s="170" t="s">
        <v>110</v>
      </c>
      <c r="F177" s="177" t="e">
        <f>IF(ISNUMBER(U177),U177,VLOOKUP(CONCATENATE($B177,"_",$C177,"_",F$2,"_",$D177,"_",$E177),#REF!,2,))</f>
        <v>#REF!</v>
      </c>
      <c r="G177" s="177" t="e">
        <f>IF(ISNUMBER(V177),V177,VLOOKUP(CONCATENATE($B177,"_",$C177,"_",G$2,"_",$D177,"_",$E177),#REF!,2,))</f>
        <v>#REF!</v>
      </c>
      <c r="H177" s="177" t="e">
        <f>IF(ISNUMBER(W177),W177,VLOOKUP(CONCATENATE($B177,"_",$C177,"_",H$2,"_",$D177,"_",$E177),#REF!,2,))</f>
        <v>#REF!</v>
      </c>
      <c r="I177" s="177" t="e">
        <f>IF(ISNUMBER(X177),X177,VLOOKUP(CONCATENATE($B177,"_",$C177,"_",I$2,"_",$D177,"_",$E177),#REF!,2,))</f>
        <v>#REF!</v>
      </c>
      <c r="J177" s="177" t="e">
        <f>VLOOKUP(CONCATENATE($B177,"_",$C177,"_",J$2,"_",$D177,"_",$E177),#REF!,2,)</f>
        <v>#REF!</v>
      </c>
      <c r="K177" s="175" t="e">
        <f>VLOOKUP(CONCATENATE($B177,"_",$C177,"_",K$2,"_",$D177,"_",$E177),#REF!,2,)</f>
        <v>#REF!</v>
      </c>
      <c r="L177" s="175" t="e">
        <f>VLOOKUP(CONCATENATE($B177,"_",$C177,"_",L$2,"_",$D177,"_",$E177),#REF!,2,)</f>
        <v>#REF!</v>
      </c>
      <c r="M177" s="171"/>
      <c r="N177" s="172" t="str">
        <f t="shared" si="43"/>
        <v>!!</v>
      </c>
      <c r="O177" s="172" t="str">
        <f t="shared" si="44"/>
        <v>!!</v>
      </c>
      <c r="P177" s="172" t="str">
        <f t="shared" si="45"/>
        <v>!!</v>
      </c>
      <c r="Q177" s="172" t="str">
        <f t="shared" si="46"/>
        <v>!!</v>
      </c>
      <c r="R177" s="172" t="str">
        <f t="shared" si="47"/>
        <v>!!</v>
      </c>
      <c r="S177" s="172" t="str">
        <f t="shared" si="48"/>
        <v>!!</v>
      </c>
      <c r="T177" s="171"/>
    </row>
    <row r="178" spans="1:24">
      <c r="A178" s="178" t="s">
        <v>163</v>
      </c>
      <c r="B178" s="169" t="str">
        <f>Cover!$G$16</f>
        <v>CZ</v>
      </c>
      <c r="C178" s="169" t="s">
        <v>267</v>
      </c>
      <c r="D178" s="169" t="s">
        <v>198</v>
      </c>
      <c r="E178" s="170" t="s">
        <v>110</v>
      </c>
      <c r="F178" s="177" t="e">
        <f>IF(ISNUMBER(U178),U178,VLOOKUP(CONCATENATE($B178,"_",$C178,"_",F$2,"_",$D178,"_",$E178),#REF!,2,))</f>
        <v>#REF!</v>
      </c>
      <c r="G178" s="177" t="e">
        <f>IF(ISNUMBER(V178),V178,VLOOKUP(CONCATENATE($B178,"_",$C178,"_",G$2,"_",$D178,"_",$E178),#REF!,2,))</f>
        <v>#REF!</v>
      </c>
      <c r="H178" s="177" t="e">
        <f>IF(ISNUMBER(W178),W178,VLOOKUP(CONCATENATE($B178,"_",$C178,"_",H$2,"_",$D178,"_",$E178),#REF!,2,))</f>
        <v>#REF!</v>
      </c>
      <c r="I178" s="177" t="e">
        <f>IF(ISNUMBER(X178),X178,VLOOKUP(CONCATENATE($B178,"_",$C178,"_",I$2,"_",$D178,"_",$E178),#REF!,2,))</f>
        <v>#REF!</v>
      </c>
      <c r="J178" s="177" t="e">
        <f>VLOOKUP(CONCATENATE($B178,"_",$C178,"_",J$2,"_",$D178,"_",$E178),#REF!,2,)</f>
        <v>#REF!</v>
      </c>
      <c r="K178" s="175" t="e">
        <f>VLOOKUP(CONCATENATE($B178,"_",$C178,"_",K$2,"_",$D178,"_",$E178),#REF!,2,)</f>
        <v>#REF!</v>
      </c>
      <c r="L178" s="175" t="e">
        <f>VLOOKUP(CONCATENATE($B178,"_",$C178,"_",L$2,"_",$D178,"_",$E178),#REF!,2,)</f>
        <v>#REF!</v>
      </c>
      <c r="M178" s="171"/>
      <c r="N178" s="172" t="str">
        <f t="shared" si="43"/>
        <v>!!</v>
      </c>
      <c r="O178" s="172" t="str">
        <f t="shared" si="44"/>
        <v>!!</v>
      </c>
      <c r="P178" s="172" t="str">
        <f t="shared" si="45"/>
        <v>!!</v>
      </c>
      <c r="Q178" s="172" t="str">
        <f t="shared" si="46"/>
        <v>!!</v>
      </c>
      <c r="R178" s="172" t="str">
        <f t="shared" si="47"/>
        <v>!!</v>
      </c>
      <c r="S178" s="172" t="str">
        <f t="shared" si="48"/>
        <v>!!</v>
      </c>
      <c r="T178" s="171"/>
    </row>
    <row r="179" spans="1:24" ht="12">
      <c r="A179" s="357" t="s">
        <v>162</v>
      </c>
      <c r="B179" s="357" t="str">
        <f>Cover!$G$16</f>
        <v>CZ</v>
      </c>
      <c r="C179" s="357" t="s">
        <v>267</v>
      </c>
      <c r="D179" s="357" t="s">
        <v>268</v>
      </c>
      <c r="E179" s="358" t="s">
        <v>110</v>
      </c>
      <c r="F179" s="359" t="e">
        <f>IF(ISNUMBER(U179),U179,VLOOKUP(CONCATENATE($B179,"_",$C179,"_",F$2,"_","1000 NAC","_",$E179),#REF!,2,)/VLOOKUP(CONCATENATE($B179,"_",$C179,"_",F$2,"_",$D179,"_",$E179),#REF!,2,))</f>
        <v>#REF!</v>
      </c>
      <c r="G179" s="359" t="e">
        <f>IF(ISNUMBER(V179),V179,VLOOKUP(CONCATENATE($B179,"_",$C179,"_",G$2,"_","1000 NAC","_",$E179),#REF!,2,)/VLOOKUP(CONCATENATE($B179,"_",$C179,"_",G$2,"_",$D179,"_",$E179),#REF!,2,))</f>
        <v>#REF!</v>
      </c>
      <c r="H179" s="359" t="e">
        <f>IF(ISNUMBER(W179),W179,VLOOKUP(CONCATENATE($B179,"_",$C179,"_",H$2,"_","1000 NAC","_",$E179),#REF!,2,)/VLOOKUP(CONCATENATE($B179,"_",$C179,"_",H$2,"_",$D179,"_",$E179),#REF!,2,))</f>
        <v>#REF!</v>
      </c>
      <c r="I179" s="359" t="e">
        <f>IF(ISNUMBER(X179),X179,VLOOKUP(CONCATENATE($B179,"_",$C179,"_",I$2,"_","1000 NAC","_",$E179),#REF!,2,)/VLOOKUP(CONCATENATE($B179,"_",$C179,"_",I$2,"_",$D179,"_",$E179),#REF!,2,))</f>
        <v>#REF!</v>
      </c>
      <c r="J179" s="359" t="e">
        <f>VLOOKUP(CONCATENATE($B179,"_",$C179,"_",J$2,"_","1000 NAC","_",$E179),#REF!,2,)/VLOOKUP(CONCATENATE($B179,"_",$C179,"_",J$2,"_",$D179,"_",$E179),#REF!,2,)</f>
        <v>#REF!</v>
      </c>
      <c r="K179" s="360" t="e">
        <f>VLOOKUP(CONCATENATE($B179,"_",$C179,"_",K$2,"_","1000 NAC","_",$E179),#REF!,2,)/VLOOKUP(CONCATENATE($B179,"_",$C179,"_",K$2,"_",$D179,"_",$E179),#REF!,2,)</f>
        <v>#REF!</v>
      </c>
      <c r="L179" s="360" t="e">
        <f>VLOOKUP(CONCATENATE($B179,"_",$C179,"_",L$2,"_","1000 NAC","_",$E179),#REF!,2,)/VLOOKUP(CONCATENATE($B179,"_",$C179,"_",L$2,"_",$D179,"_",$E179),#REF!,2,)</f>
        <v>#REF!</v>
      </c>
      <c r="M179" s="361"/>
      <c r="N179" s="362" t="str">
        <f t="shared" si="43"/>
        <v>!!</v>
      </c>
      <c r="O179" s="362" t="str">
        <f t="shared" si="44"/>
        <v>!!</v>
      </c>
      <c r="P179" s="362" t="str">
        <f t="shared" si="45"/>
        <v>!!</v>
      </c>
      <c r="Q179" s="362" t="str">
        <f t="shared" si="46"/>
        <v>!!</v>
      </c>
      <c r="R179" s="362" t="str">
        <f t="shared" si="47"/>
        <v>!!</v>
      </c>
      <c r="S179" s="362" t="str">
        <f t="shared" si="48"/>
        <v>!!</v>
      </c>
      <c r="T179" s="361"/>
      <c r="U179" s="366" t="str">
        <f>IF(ISNUMBER(U177),IF(ISNUMBER(U178),U178/U177,F178/U177),IF(ISNUMBER(U178),U178/F177,""))</f>
        <v/>
      </c>
      <c r="V179" s="366" t="str">
        <f>IF(ISNUMBER(V177),IF(ISNUMBER(V178),V178/V177,G178/V177),IF(ISNUMBER(V178),V178/G177,""))</f>
        <v/>
      </c>
      <c r="W179" s="366" t="str">
        <f>IF(ISNUMBER(W177),IF(ISNUMBER(W178),W178/W177,H178/W177),IF(ISNUMBER(W178),W178/H177,""))</f>
        <v/>
      </c>
      <c r="X179" s="366" t="str">
        <f>IF(ISNUMBER(X177),IF(ISNUMBER(X178),X178/X177,I178/X177),IF(ISNUMBER(X178),X178/I177,""))</f>
        <v/>
      </c>
    </row>
    <row r="180" spans="1:24">
      <c r="A180" s="169" t="s">
        <v>164</v>
      </c>
      <c r="B180" s="169" t="str">
        <f>Cover!$G$16</f>
        <v>CZ</v>
      </c>
      <c r="C180" s="169" t="s">
        <v>271</v>
      </c>
      <c r="D180" s="169" t="s">
        <v>268</v>
      </c>
      <c r="E180" s="170" t="s">
        <v>110</v>
      </c>
      <c r="F180" s="177" t="e">
        <f>IF(ISNUMBER(U180),U180,VLOOKUP(CONCATENATE($B180,"_",$C180,"_",F$2,"_",$D180,"_",$E180),#REF!,2,))</f>
        <v>#REF!</v>
      </c>
      <c r="G180" s="177" t="e">
        <f>IF(ISNUMBER(V180),V180,VLOOKUP(CONCATENATE($B180,"_",$C180,"_",G$2,"_",$D180,"_",$E180),#REF!,2,))</f>
        <v>#REF!</v>
      </c>
      <c r="H180" s="177" t="e">
        <f>IF(ISNUMBER(W180),W180,VLOOKUP(CONCATENATE($B180,"_",$C180,"_",H$2,"_",$D180,"_",$E180),#REF!,2,))</f>
        <v>#REF!</v>
      </c>
      <c r="I180" s="177" t="e">
        <f>IF(ISNUMBER(X180),X180,VLOOKUP(CONCATENATE($B180,"_",$C180,"_",I$2,"_",$D180,"_",$E180),#REF!,2,))</f>
        <v>#REF!</v>
      </c>
      <c r="J180" s="177" t="e">
        <f>VLOOKUP(CONCATENATE($B180,"_",$C180,"_",J$2,"_",$D180,"_",$E180),#REF!,2,)</f>
        <v>#REF!</v>
      </c>
      <c r="K180" s="175" t="e">
        <f>VLOOKUP(CONCATENATE($B180,"_",$C180,"_",K$2,"_",$D180,"_",$E180),#REF!,2,)</f>
        <v>#REF!</v>
      </c>
      <c r="L180" s="175" t="e">
        <f>VLOOKUP(CONCATENATE($B180,"_",$C180,"_",L$2,"_",$D180,"_",$E180),#REF!,2,)</f>
        <v>#REF!</v>
      </c>
      <c r="M180" s="171"/>
      <c r="N180" s="172" t="str">
        <f t="shared" si="43"/>
        <v>!!</v>
      </c>
      <c r="O180" s="172" t="str">
        <f t="shared" si="44"/>
        <v>!!</v>
      </c>
      <c r="P180" s="172" t="str">
        <f t="shared" si="45"/>
        <v>!!</v>
      </c>
      <c r="Q180" s="172" t="str">
        <f t="shared" si="46"/>
        <v>!!</v>
      </c>
      <c r="R180" s="172" t="str">
        <f t="shared" si="47"/>
        <v>!!</v>
      </c>
      <c r="S180" s="172" t="str">
        <f t="shared" si="48"/>
        <v>!!</v>
      </c>
      <c r="T180" s="171"/>
    </row>
    <row r="181" spans="1:24">
      <c r="A181" s="178" t="s">
        <v>163</v>
      </c>
      <c r="B181" s="169" t="str">
        <f>Cover!$G$16</f>
        <v>CZ</v>
      </c>
      <c r="C181" s="169" t="s">
        <v>271</v>
      </c>
      <c r="D181" s="169" t="s">
        <v>198</v>
      </c>
      <c r="E181" s="170" t="s">
        <v>110</v>
      </c>
      <c r="F181" s="177" t="e">
        <f>IF(ISNUMBER(U181),U181,VLOOKUP(CONCATENATE($B181,"_",$C181,"_",F$2,"_",$D181,"_",$E181),#REF!,2,))</f>
        <v>#REF!</v>
      </c>
      <c r="G181" s="177" t="e">
        <f>IF(ISNUMBER(V181),V181,VLOOKUP(CONCATENATE($B181,"_",$C181,"_",G$2,"_",$D181,"_",$E181),#REF!,2,))</f>
        <v>#REF!</v>
      </c>
      <c r="H181" s="177" t="e">
        <f>IF(ISNUMBER(W181),W181,VLOOKUP(CONCATENATE($B181,"_",$C181,"_",H$2,"_",$D181,"_",$E181),#REF!,2,))</f>
        <v>#REF!</v>
      </c>
      <c r="I181" s="177" t="e">
        <f>IF(ISNUMBER(X181),X181,VLOOKUP(CONCATENATE($B181,"_",$C181,"_",I$2,"_",$D181,"_",$E181),#REF!,2,))</f>
        <v>#REF!</v>
      </c>
      <c r="J181" s="177" t="e">
        <f>VLOOKUP(CONCATENATE($B181,"_",$C181,"_",J$2,"_",$D181,"_",$E181),#REF!,2,)</f>
        <v>#REF!</v>
      </c>
      <c r="K181" s="175" t="e">
        <f>VLOOKUP(CONCATENATE($B181,"_",$C181,"_",K$2,"_",$D181,"_",$E181),#REF!,2,)</f>
        <v>#REF!</v>
      </c>
      <c r="L181" s="175" t="e">
        <f>VLOOKUP(CONCATENATE($B181,"_",$C181,"_",L$2,"_",$D181,"_",$E181),#REF!,2,)</f>
        <v>#REF!</v>
      </c>
      <c r="M181" s="171"/>
      <c r="N181" s="172" t="str">
        <f t="shared" si="43"/>
        <v>!!</v>
      </c>
      <c r="O181" s="172" t="str">
        <f t="shared" si="44"/>
        <v>!!</v>
      </c>
      <c r="P181" s="172" t="str">
        <f t="shared" si="45"/>
        <v>!!</v>
      </c>
      <c r="Q181" s="172" t="str">
        <f t="shared" si="46"/>
        <v>!!</v>
      </c>
      <c r="R181" s="172" t="str">
        <f t="shared" si="47"/>
        <v>!!</v>
      </c>
      <c r="S181" s="172" t="str">
        <f t="shared" si="48"/>
        <v>!!</v>
      </c>
      <c r="T181" s="171"/>
    </row>
    <row r="182" spans="1:24" ht="12">
      <c r="A182" s="357" t="s">
        <v>162</v>
      </c>
      <c r="B182" s="357" t="str">
        <f>Cover!$G$16</f>
        <v>CZ</v>
      </c>
      <c r="C182" s="357" t="s">
        <v>271</v>
      </c>
      <c r="D182" s="357" t="s">
        <v>268</v>
      </c>
      <c r="E182" s="358" t="s">
        <v>110</v>
      </c>
      <c r="F182" s="359" t="e">
        <f>IF(ISNUMBER(U182),U182,VLOOKUP(CONCATENATE($B182,"_",$C182,"_",F$2,"_","1000 NAC","_",$E182),#REF!,2,)/VLOOKUP(CONCATENATE($B182,"_",$C182,"_",F$2,"_",$D182,"_",$E182),#REF!,2,))</f>
        <v>#REF!</v>
      </c>
      <c r="G182" s="359" t="e">
        <f>IF(ISNUMBER(V182),V182,VLOOKUP(CONCATENATE($B182,"_",$C182,"_",G$2,"_","1000 NAC","_",$E182),#REF!,2,)/VLOOKUP(CONCATENATE($B182,"_",$C182,"_",G$2,"_",$D182,"_",$E182),#REF!,2,))</f>
        <v>#REF!</v>
      </c>
      <c r="H182" s="359" t="e">
        <f>IF(ISNUMBER(W182),W182,VLOOKUP(CONCATENATE($B182,"_",$C182,"_",H$2,"_","1000 NAC","_",$E182),#REF!,2,)/VLOOKUP(CONCATENATE($B182,"_",$C182,"_",H$2,"_",$D182,"_",$E182),#REF!,2,))</f>
        <v>#REF!</v>
      </c>
      <c r="I182" s="359" t="e">
        <f>IF(ISNUMBER(X182),X182,VLOOKUP(CONCATENATE($B182,"_",$C182,"_",I$2,"_","1000 NAC","_",$E182),#REF!,2,)/VLOOKUP(CONCATENATE($B182,"_",$C182,"_",I$2,"_",$D182,"_",$E182),#REF!,2,))</f>
        <v>#REF!</v>
      </c>
      <c r="J182" s="359" t="e">
        <f>VLOOKUP(CONCATENATE($B182,"_",$C182,"_",J$2,"_","1000 NAC","_",$E182),#REF!,2,)/VLOOKUP(CONCATENATE($B182,"_",$C182,"_",J$2,"_",$D182,"_",$E182),#REF!,2,)</f>
        <v>#REF!</v>
      </c>
      <c r="K182" s="360" t="e">
        <f>VLOOKUP(CONCATENATE($B182,"_",$C182,"_",K$2,"_","1000 NAC","_",$E182),#REF!,2,)/VLOOKUP(CONCATENATE($B182,"_",$C182,"_",K$2,"_",$D182,"_",$E182),#REF!,2,)</f>
        <v>#REF!</v>
      </c>
      <c r="L182" s="360" t="e">
        <f>VLOOKUP(CONCATENATE($B182,"_",$C182,"_",L$2,"_","1000 NAC","_",$E182),#REF!,2,)/VLOOKUP(CONCATENATE($B182,"_",$C182,"_",L$2,"_",$D182,"_",$E182),#REF!,2,)</f>
        <v>#REF!</v>
      </c>
      <c r="M182" s="361"/>
      <c r="N182" s="362" t="str">
        <f t="shared" si="43"/>
        <v>!!</v>
      </c>
      <c r="O182" s="362" t="str">
        <f t="shared" si="44"/>
        <v>!!</v>
      </c>
      <c r="P182" s="362" t="str">
        <f t="shared" si="45"/>
        <v>!!</v>
      </c>
      <c r="Q182" s="362" t="str">
        <f t="shared" si="46"/>
        <v>!!</v>
      </c>
      <c r="R182" s="362" t="str">
        <f t="shared" si="47"/>
        <v>!!</v>
      </c>
      <c r="S182" s="362" t="str">
        <f t="shared" si="48"/>
        <v>!!</v>
      </c>
      <c r="T182" s="361"/>
      <c r="U182" s="366" t="str">
        <f>IF(ISNUMBER(U180),IF(ISNUMBER(U181),U181/U180,F181/U180),IF(ISNUMBER(U181),U181/F180,""))</f>
        <v/>
      </c>
      <c r="V182" s="366" t="str">
        <f>IF(ISNUMBER(V180),IF(ISNUMBER(V181),V181/V180,G181/V180),IF(ISNUMBER(V181),V181/G180,""))</f>
        <v/>
      </c>
      <c r="W182" s="366" t="str">
        <f>IF(ISNUMBER(W180),IF(ISNUMBER(W181),W181/W180,H181/W180),IF(ISNUMBER(W181),W181/H180,""))</f>
        <v/>
      </c>
      <c r="X182" s="366" t="str">
        <f>IF(ISNUMBER(X180),IF(ISNUMBER(X181),X181/X180,I181/X180),IF(ISNUMBER(X181),X181/I180,""))</f>
        <v/>
      </c>
    </row>
    <row r="183" spans="1:24">
      <c r="A183" s="169" t="s">
        <v>164</v>
      </c>
      <c r="B183" s="169" t="str">
        <f>Cover!$G$16</f>
        <v>CZ</v>
      </c>
      <c r="C183" s="169" t="s">
        <v>267</v>
      </c>
      <c r="D183" s="169" t="s">
        <v>268</v>
      </c>
      <c r="E183" s="170" t="s">
        <v>111</v>
      </c>
      <c r="F183" s="177" t="e">
        <f>IF(ISNUMBER(U183),U183,VLOOKUP(CONCATENATE($B183,"_",$C183,"_",F$2,"_",$D183,"_",$E183),#REF!,2,))</f>
        <v>#REF!</v>
      </c>
      <c r="G183" s="177" t="e">
        <f>IF(ISNUMBER(V183),V183,VLOOKUP(CONCATENATE($B183,"_",$C183,"_",G$2,"_",$D183,"_",$E183),#REF!,2,))</f>
        <v>#REF!</v>
      </c>
      <c r="H183" s="177" t="e">
        <f>IF(ISNUMBER(W183),W183,VLOOKUP(CONCATENATE($B183,"_",$C183,"_",H$2,"_",$D183,"_",$E183),#REF!,2,))</f>
        <v>#REF!</v>
      </c>
      <c r="I183" s="177" t="e">
        <f>IF(ISNUMBER(X183),X183,VLOOKUP(CONCATENATE($B183,"_",$C183,"_",I$2,"_",$D183,"_",$E183),#REF!,2,))</f>
        <v>#REF!</v>
      </c>
      <c r="J183" s="177" t="e">
        <f>VLOOKUP(CONCATENATE($B183,"_",$C183,"_",J$2,"_",$D183,"_",$E183),#REF!,2,)</f>
        <v>#REF!</v>
      </c>
      <c r="K183" s="175" t="e">
        <f>VLOOKUP(CONCATENATE($B183,"_",$C183,"_",K$2,"_",$D183,"_",$E183),#REF!,2,)</f>
        <v>#REF!</v>
      </c>
      <c r="L183" s="175" t="e">
        <f>VLOOKUP(CONCATENATE($B183,"_",$C183,"_",L$2,"_",$D183,"_",$E183),#REF!,2,)</f>
        <v>#REF!</v>
      </c>
      <c r="M183" s="171"/>
      <c r="N183" s="172" t="str">
        <f t="shared" si="43"/>
        <v>!!</v>
      </c>
      <c r="O183" s="172" t="str">
        <f t="shared" si="44"/>
        <v>!!</v>
      </c>
      <c r="P183" s="172" t="str">
        <f t="shared" si="45"/>
        <v>!!</v>
      </c>
      <c r="Q183" s="172" t="str">
        <f t="shared" si="46"/>
        <v>!!</v>
      </c>
      <c r="R183" s="172" t="str">
        <f t="shared" si="47"/>
        <v>!!</v>
      </c>
      <c r="S183" s="172" t="str">
        <f t="shared" si="48"/>
        <v>!!</v>
      </c>
      <c r="T183" s="171"/>
    </row>
    <row r="184" spans="1:24">
      <c r="A184" s="178" t="s">
        <v>163</v>
      </c>
      <c r="B184" s="169" t="str">
        <f>Cover!$G$16</f>
        <v>CZ</v>
      </c>
      <c r="C184" s="169" t="s">
        <v>267</v>
      </c>
      <c r="D184" s="169" t="s">
        <v>198</v>
      </c>
      <c r="E184" s="170" t="s">
        <v>111</v>
      </c>
      <c r="F184" s="177" t="e">
        <f>IF(ISNUMBER(U184),U184,VLOOKUP(CONCATENATE($B184,"_",$C184,"_",F$2,"_",$D184,"_",$E184),#REF!,2,))</f>
        <v>#REF!</v>
      </c>
      <c r="G184" s="177" t="e">
        <f>IF(ISNUMBER(V184),V184,VLOOKUP(CONCATENATE($B184,"_",$C184,"_",G$2,"_",$D184,"_",$E184),#REF!,2,))</f>
        <v>#REF!</v>
      </c>
      <c r="H184" s="177" t="e">
        <f>IF(ISNUMBER(W184),W184,VLOOKUP(CONCATENATE($B184,"_",$C184,"_",H$2,"_",$D184,"_",$E184),#REF!,2,))</f>
        <v>#REF!</v>
      </c>
      <c r="I184" s="177" t="e">
        <f>IF(ISNUMBER(X184),X184,VLOOKUP(CONCATENATE($B184,"_",$C184,"_",I$2,"_",$D184,"_",$E184),#REF!,2,))</f>
        <v>#REF!</v>
      </c>
      <c r="J184" s="177" t="e">
        <f>VLOOKUP(CONCATENATE($B184,"_",$C184,"_",J$2,"_",$D184,"_",$E184),#REF!,2,)</f>
        <v>#REF!</v>
      </c>
      <c r="K184" s="175" t="e">
        <f>VLOOKUP(CONCATENATE($B184,"_",$C184,"_",K$2,"_",$D184,"_",$E184),#REF!,2,)</f>
        <v>#REF!</v>
      </c>
      <c r="L184" s="175" t="e">
        <f>VLOOKUP(CONCATENATE($B184,"_",$C184,"_",L$2,"_",$D184,"_",$E184),#REF!,2,)</f>
        <v>#REF!</v>
      </c>
      <c r="M184" s="171"/>
      <c r="N184" s="172" t="str">
        <f t="shared" si="43"/>
        <v>!!</v>
      </c>
      <c r="O184" s="172" t="str">
        <f t="shared" si="44"/>
        <v>!!</v>
      </c>
      <c r="P184" s="172" t="str">
        <f t="shared" si="45"/>
        <v>!!</v>
      </c>
      <c r="Q184" s="172" t="str">
        <f t="shared" si="46"/>
        <v>!!</v>
      </c>
      <c r="R184" s="172" t="str">
        <f t="shared" si="47"/>
        <v>!!</v>
      </c>
      <c r="S184" s="172" t="str">
        <f t="shared" si="48"/>
        <v>!!</v>
      </c>
      <c r="T184" s="171"/>
    </row>
    <row r="185" spans="1:24" ht="12">
      <c r="A185" s="357" t="s">
        <v>162</v>
      </c>
      <c r="B185" s="357" t="str">
        <f>Cover!$G$16</f>
        <v>CZ</v>
      </c>
      <c r="C185" s="357" t="s">
        <v>267</v>
      </c>
      <c r="D185" s="357" t="s">
        <v>268</v>
      </c>
      <c r="E185" s="358" t="s">
        <v>111</v>
      </c>
      <c r="F185" s="359" t="e">
        <f>IF(ISNUMBER(U185),U185,VLOOKUP(CONCATENATE($B185,"_",$C185,"_",F$2,"_","1000 NAC","_",$E185),#REF!,2,)/VLOOKUP(CONCATENATE($B185,"_",$C185,"_",F$2,"_",$D185,"_",$E185),#REF!,2,))</f>
        <v>#REF!</v>
      </c>
      <c r="G185" s="359" t="e">
        <f>IF(ISNUMBER(V185),V185,VLOOKUP(CONCATENATE($B185,"_",$C185,"_",G$2,"_","1000 NAC","_",$E185),#REF!,2,)/VLOOKUP(CONCATENATE($B185,"_",$C185,"_",G$2,"_",$D185,"_",$E185),#REF!,2,))</f>
        <v>#REF!</v>
      </c>
      <c r="H185" s="359" t="e">
        <f>IF(ISNUMBER(W185),W185,VLOOKUP(CONCATENATE($B185,"_",$C185,"_",H$2,"_","1000 NAC","_",$E185),#REF!,2,)/VLOOKUP(CONCATENATE($B185,"_",$C185,"_",H$2,"_",$D185,"_",$E185),#REF!,2,))</f>
        <v>#REF!</v>
      </c>
      <c r="I185" s="359" t="e">
        <f>IF(ISNUMBER(X185),X185,VLOOKUP(CONCATENATE($B185,"_",$C185,"_",I$2,"_","1000 NAC","_",$E185),#REF!,2,)/VLOOKUP(CONCATENATE($B185,"_",$C185,"_",I$2,"_",$D185,"_",$E185),#REF!,2,))</f>
        <v>#REF!</v>
      </c>
      <c r="J185" s="359" t="e">
        <f>VLOOKUP(CONCATENATE($B185,"_",$C185,"_",J$2,"_","1000 NAC","_",$E185),#REF!,2,)/VLOOKUP(CONCATENATE($B185,"_",$C185,"_",J$2,"_",$D185,"_",$E185),#REF!,2,)</f>
        <v>#REF!</v>
      </c>
      <c r="K185" s="360" t="e">
        <f>VLOOKUP(CONCATENATE($B185,"_",$C185,"_",K$2,"_","1000 NAC","_",$E185),#REF!,2,)/VLOOKUP(CONCATENATE($B185,"_",$C185,"_",K$2,"_",$D185,"_",$E185),#REF!,2,)</f>
        <v>#REF!</v>
      </c>
      <c r="L185" s="360" t="e">
        <f>VLOOKUP(CONCATENATE($B185,"_",$C185,"_",L$2,"_","1000 NAC","_",$E185),#REF!,2,)/VLOOKUP(CONCATENATE($B185,"_",$C185,"_",L$2,"_",$D185,"_",$E185),#REF!,2,)</f>
        <v>#REF!</v>
      </c>
      <c r="M185" s="361"/>
      <c r="N185" s="362" t="str">
        <f t="shared" si="43"/>
        <v>!!</v>
      </c>
      <c r="O185" s="362" t="str">
        <f t="shared" si="44"/>
        <v>!!</v>
      </c>
      <c r="P185" s="362" t="str">
        <f t="shared" si="45"/>
        <v>!!</v>
      </c>
      <c r="Q185" s="362" t="str">
        <f t="shared" si="46"/>
        <v>!!</v>
      </c>
      <c r="R185" s="362" t="str">
        <f t="shared" si="47"/>
        <v>!!</v>
      </c>
      <c r="S185" s="362" t="str">
        <f t="shared" si="48"/>
        <v>!!</v>
      </c>
      <c r="T185" s="361"/>
      <c r="U185" s="366" t="str">
        <f>IF(ISNUMBER(U183),IF(ISNUMBER(U184),U184/U183,F184/U183),IF(ISNUMBER(U184),U184/F183,""))</f>
        <v/>
      </c>
      <c r="V185" s="366" t="str">
        <f>IF(ISNUMBER(V183),IF(ISNUMBER(V184),V184/V183,G184/V183),IF(ISNUMBER(V184),V184/G183,""))</f>
        <v/>
      </c>
      <c r="W185" s="366" t="str">
        <f>IF(ISNUMBER(W183),IF(ISNUMBER(W184),W184/W183,H184/W183),IF(ISNUMBER(W184),W184/H183,""))</f>
        <v/>
      </c>
      <c r="X185" s="366" t="str">
        <f>IF(ISNUMBER(X183),IF(ISNUMBER(X184),X184/X183,I184/X183),IF(ISNUMBER(X184),X184/I183,""))</f>
        <v/>
      </c>
    </row>
    <row r="186" spans="1:24">
      <c r="A186" s="169" t="s">
        <v>164</v>
      </c>
      <c r="B186" s="169" t="str">
        <f>Cover!$G$16</f>
        <v>CZ</v>
      </c>
      <c r="C186" s="169" t="s">
        <v>271</v>
      </c>
      <c r="D186" s="169" t="s">
        <v>268</v>
      </c>
      <c r="E186" s="170" t="s">
        <v>111</v>
      </c>
      <c r="F186" s="177" t="e">
        <f>IF(ISNUMBER(U186),U186,VLOOKUP(CONCATENATE($B186,"_",$C186,"_",F$2,"_",$D186,"_",$E186),#REF!,2,))</f>
        <v>#REF!</v>
      </c>
      <c r="G186" s="177" t="e">
        <f>IF(ISNUMBER(V186),V186,VLOOKUP(CONCATENATE($B186,"_",$C186,"_",G$2,"_",$D186,"_",$E186),#REF!,2,))</f>
        <v>#REF!</v>
      </c>
      <c r="H186" s="177" t="e">
        <f>IF(ISNUMBER(W186),W186,VLOOKUP(CONCATENATE($B186,"_",$C186,"_",H$2,"_",$D186,"_",$E186),#REF!,2,))</f>
        <v>#REF!</v>
      </c>
      <c r="I186" s="177" t="e">
        <f>IF(ISNUMBER(X186),X186,VLOOKUP(CONCATENATE($B186,"_",$C186,"_",I$2,"_",$D186,"_",$E186),#REF!,2,))</f>
        <v>#REF!</v>
      </c>
      <c r="J186" s="177" t="e">
        <f>VLOOKUP(CONCATENATE($B186,"_",$C186,"_",J$2,"_",$D186,"_",$E186),#REF!,2,)</f>
        <v>#REF!</v>
      </c>
      <c r="K186" s="175" t="e">
        <f>VLOOKUP(CONCATENATE($B186,"_",$C186,"_",K$2,"_",$D186,"_",$E186),#REF!,2,)</f>
        <v>#REF!</v>
      </c>
      <c r="L186" s="175" t="e">
        <f>VLOOKUP(CONCATENATE($B186,"_",$C186,"_",L$2,"_",$D186,"_",$E186),#REF!,2,)</f>
        <v>#REF!</v>
      </c>
      <c r="M186" s="171"/>
      <c r="N186" s="172" t="str">
        <f t="shared" si="43"/>
        <v>!!</v>
      </c>
      <c r="O186" s="172" t="str">
        <f t="shared" si="44"/>
        <v>!!</v>
      </c>
      <c r="P186" s="172" t="str">
        <f t="shared" si="45"/>
        <v>!!</v>
      </c>
      <c r="Q186" s="172" t="str">
        <f t="shared" si="46"/>
        <v>!!</v>
      </c>
      <c r="R186" s="172" t="str">
        <f t="shared" si="47"/>
        <v>!!</v>
      </c>
      <c r="S186" s="172" t="str">
        <f t="shared" si="48"/>
        <v>!!</v>
      </c>
      <c r="T186" s="171"/>
    </row>
    <row r="187" spans="1:24">
      <c r="A187" s="178" t="s">
        <v>163</v>
      </c>
      <c r="B187" s="169" t="str">
        <f>Cover!$G$16</f>
        <v>CZ</v>
      </c>
      <c r="C187" s="169" t="s">
        <v>271</v>
      </c>
      <c r="D187" s="169" t="s">
        <v>198</v>
      </c>
      <c r="E187" s="170" t="s">
        <v>111</v>
      </c>
      <c r="F187" s="177" t="e">
        <f>IF(ISNUMBER(U187),U187,VLOOKUP(CONCATENATE($B187,"_",$C187,"_",F$2,"_",$D187,"_",$E187),#REF!,2,))</f>
        <v>#REF!</v>
      </c>
      <c r="G187" s="177" t="e">
        <f>IF(ISNUMBER(V187),V187,VLOOKUP(CONCATENATE($B187,"_",$C187,"_",G$2,"_",$D187,"_",$E187),#REF!,2,))</f>
        <v>#REF!</v>
      </c>
      <c r="H187" s="177" t="e">
        <f>IF(ISNUMBER(W187),W187,VLOOKUP(CONCATENATE($B187,"_",$C187,"_",H$2,"_",$D187,"_",$E187),#REF!,2,))</f>
        <v>#REF!</v>
      </c>
      <c r="I187" s="177" t="e">
        <f>IF(ISNUMBER(X187),X187,VLOOKUP(CONCATENATE($B187,"_",$C187,"_",I$2,"_",$D187,"_",$E187),#REF!,2,))</f>
        <v>#REF!</v>
      </c>
      <c r="J187" s="177" t="e">
        <f>VLOOKUP(CONCATENATE($B187,"_",$C187,"_",J$2,"_",$D187,"_",$E187),#REF!,2,)</f>
        <v>#REF!</v>
      </c>
      <c r="K187" s="175" t="e">
        <f>VLOOKUP(CONCATENATE($B187,"_",$C187,"_",K$2,"_",$D187,"_",$E187),#REF!,2,)</f>
        <v>#REF!</v>
      </c>
      <c r="L187" s="175" t="e">
        <f>VLOOKUP(CONCATENATE($B187,"_",$C187,"_",L$2,"_",$D187,"_",$E187),#REF!,2,)</f>
        <v>#REF!</v>
      </c>
      <c r="M187" s="171"/>
      <c r="N187" s="172" t="str">
        <f t="shared" ref="N187:N218" si="49">IF(OR(ISERROR(F187),ISERROR(G187)),"!!",IF(F187=0,"!!",G187/F187))</f>
        <v>!!</v>
      </c>
      <c r="O187" s="172" t="str">
        <f t="shared" ref="O187:O218" si="50">IF(OR(ISERROR(G187),ISERROR(H187)),"!!",IF(G187=0,"!!",H187/G187))</f>
        <v>!!</v>
      </c>
      <c r="P187" s="172" t="str">
        <f t="shared" ref="P187:P218" si="51">IF(OR(ISERROR(H187),ISERROR(I187)),"!!",IF(H187=0,"!!",I187/H187))</f>
        <v>!!</v>
      </c>
      <c r="Q187" s="172" t="str">
        <f t="shared" ref="Q187:Q218" si="52">IF(OR(ISERROR(I187),ISERROR(J187)),"!!",IF(I187=0,"!!",J187/I187))</f>
        <v>!!</v>
      </c>
      <c r="R187" s="172" t="str">
        <f t="shared" ref="R187:R218" si="53">IF(OR(ISERROR(J187),ISERROR(K187)),"!!",IF(J187=0,"!!",K187/J187))</f>
        <v>!!</v>
      </c>
      <c r="S187" s="172" t="str">
        <f t="shared" ref="S187:S218" si="54">IF(OR(ISERROR(K187),ISERROR(L187)),"!!",IF(K187=0,"!!",L187/K187))</f>
        <v>!!</v>
      </c>
      <c r="T187" s="171"/>
    </row>
    <row r="188" spans="1:24" ht="12">
      <c r="A188" s="357" t="s">
        <v>162</v>
      </c>
      <c r="B188" s="357" t="str">
        <f>Cover!$G$16</f>
        <v>CZ</v>
      </c>
      <c r="C188" s="357" t="s">
        <v>271</v>
      </c>
      <c r="D188" s="357" t="s">
        <v>268</v>
      </c>
      <c r="E188" s="358" t="s">
        <v>111</v>
      </c>
      <c r="F188" s="359" t="e">
        <f>IF(ISNUMBER(U188),U188,VLOOKUP(CONCATENATE($B188,"_",$C188,"_",F$2,"_","1000 NAC","_",$E188),#REF!,2,)/VLOOKUP(CONCATENATE($B188,"_",$C188,"_",F$2,"_",$D188,"_",$E188),#REF!,2,))</f>
        <v>#REF!</v>
      </c>
      <c r="G188" s="359" t="e">
        <f>IF(ISNUMBER(V188),V188,VLOOKUP(CONCATENATE($B188,"_",$C188,"_",G$2,"_","1000 NAC","_",$E188),#REF!,2,)/VLOOKUP(CONCATENATE($B188,"_",$C188,"_",G$2,"_",$D188,"_",$E188),#REF!,2,))</f>
        <v>#REF!</v>
      </c>
      <c r="H188" s="359" t="e">
        <f>IF(ISNUMBER(W188),W188,VLOOKUP(CONCATENATE($B188,"_",$C188,"_",H$2,"_","1000 NAC","_",$E188),#REF!,2,)/VLOOKUP(CONCATENATE($B188,"_",$C188,"_",H$2,"_",$D188,"_",$E188),#REF!,2,))</f>
        <v>#REF!</v>
      </c>
      <c r="I188" s="359" t="e">
        <f>IF(ISNUMBER(X188),X188,VLOOKUP(CONCATENATE($B188,"_",$C188,"_",I$2,"_","1000 NAC","_",$E188),#REF!,2,)/VLOOKUP(CONCATENATE($B188,"_",$C188,"_",I$2,"_",$D188,"_",$E188),#REF!,2,))</f>
        <v>#REF!</v>
      </c>
      <c r="J188" s="359" t="e">
        <f>VLOOKUP(CONCATENATE($B188,"_",$C188,"_",J$2,"_","1000 NAC","_",$E188),#REF!,2,)/VLOOKUP(CONCATENATE($B188,"_",$C188,"_",J$2,"_",$D188,"_",$E188),#REF!,2,)</f>
        <v>#REF!</v>
      </c>
      <c r="K188" s="360" t="e">
        <f>VLOOKUP(CONCATENATE($B188,"_",$C188,"_",K$2,"_","1000 NAC","_",$E188),#REF!,2,)/VLOOKUP(CONCATENATE($B188,"_",$C188,"_",K$2,"_",$D188,"_",$E188),#REF!,2,)</f>
        <v>#REF!</v>
      </c>
      <c r="L188" s="360" t="e">
        <f>VLOOKUP(CONCATENATE($B188,"_",$C188,"_",L$2,"_","1000 NAC","_",$E188),#REF!,2,)/VLOOKUP(CONCATENATE($B188,"_",$C188,"_",L$2,"_",$D188,"_",$E188),#REF!,2,)</f>
        <v>#REF!</v>
      </c>
      <c r="M188" s="361"/>
      <c r="N188" s="362" t="str">
        <f t="shared" si="49"/>
        <v>!!</v>
      </c>
      <c r="O188" s="362" t="str">
        <f t="shared" si="50"/>
        <v>!!</v>
      </c>
      <c r="P188" s="362" t="str">
        <f t="shared" si="51"/>
        <v>!!</v>
      </c>
      <c r="Q188" s="362" t="str">
        <f t="shared" si="52"/>
        <v>!!</v>
      </c>
      <c r="R188" s="362" t="str">
        <f t="shared" si="53"/>
        <v>!!</v>
      </c>
      <c r="S188" s="362" t="str">
        <f t="shared" si="54"/>
        <v>!!</v>
      </c>
      <c r="T188" s="361"/>
      <c r="U188" s="366" t="str">
        <f>IF(ISNUMBER(U186),IF(ISNUMBER(U187),U187/U186,F187/U186),IF(ISNUMBER(U187),U187/F186,""))</f>
        <v/>
      </c>
      <c r="V188" s="366" t="str">
        <f>IF(ISNUMBER(V186),IF(ISNUMBER(V187),V187/V186,G187/V186),IF(ISNUMBER(V187),V187/G186,""))</f>
        <v/>
      </c>
      <c r="W188" s="366" t="str">
        <f>IF(ISNUMBER(W186),IF(ISNUMBER(W187),W187/W186,H187/W186),IF(ISNUMBER(W187),W187/H186,""))</f>
        <v/>
      </c>
      <c r="X188" s="366" t="str">
        <f>IF(ISNUMBER(X186),IF(ISNUMBER(X187),X187/X186,I187/X186),IF(ISNUMBER(X187),X187/I186,""))</f>
        <v/>
      </c>
    </row>
    <row r="189" spans="1:24">
      <c r="A189" s="169" t="s">
        <v>164</v>
      </c>
      <c r="B189" s="169" t="str">
        <f>Cover!$G$16</f>
        <v>CZ</v>
      </c>
      <c r="C189" s="169" t="s">
        <v>267</v>
      </c>
      <c r="D189" s="169" t="s">
        <v>268</v>
      </c>
      <c r="E189" s="170" t="s">
        <v>112</v>
      </c>
      <c r="F189" s="177" t="e">
        <f>IF(ISNUMBER(U189),U189,VLOOKUP(CONCATENATE($B189,"_",$C189,"_",F$2,"_",$D189,"_",$E189),#REF!,2,))</f>
        <v>#REF!</v>
      </c>
      <c r="G189" s="177" t="e">
        <f>IF(ISNUMBER(V189),V189,VLOOKUP(CONCATENATE($B189,"_",$C189,"_",G$2,"_",$D189,"_",$E189),#REF!,2,))</f>
        <v>#REF!</v>
      </c>
      <c r="H189" s="177" t="e">
        <f>IF(ISNUMBER(W189),W189,VLOOKUP(CONCATENATE($B189,"_",$C189,"_",H$2,"_",$D189,"_",$E189),#REF!,2,))</f>
        <v>#REF!</v>
      </c>
      <c r="I189" s="177" t="e">
        <f>IF(ISNUMBER(X189),X189,VLOOKUP(CONCATENATE($B189,"_",$C189,"_",I$2,"_",$D189,"_",$E189),#REF!,2,))</f>
        <v>#REF!</v>
      </c>
      <c r="J189" s="177" t="e">
        <f>VLOOKUP(CONCATENATE($B189,"_",$C189,"_",J$2,"_",$D189,"_",$E189),#REF!,2,)</f>
        <v>#REF!</v>
      </c>
      <c r="K189" s="175" t="e">
        <f>VLOOKUP(CONCATENATE($B189,"_",$C189,"_",K$2,"_",$D189,"_",$E189),#REF!,2,)</f>
        <v>#REF!</v>
      </c>
      <c r="L189" s="175" t="e">
        <f>VLOOKUP(CONCATENATE($B189,"_",$C189,"_",L$2,"_",$D189,"_",$E189),#REF!,2,)</f>
        <v>#REF!</v>
      </c>
      <c r="M189" s="171"/>
      <c r="N189" s="172" t="str">
        <f t="shared" si="49"/>
        <v>!!</v>
      </c>
      <c r="O189" s="172" t="str">
        <f t="shared" si="50"/>
        <v>!!</v>
      </c>
      <c r="P189" s="172" t="str">
        <f t="shared" si="51"/>
        <v>!!</v>
      </c>
      <c r="Q189" s="172" t="str">
        <f t="shared" si="52"/>
        <v>!!</v>
      </c>
      <c r="R189" s="172" t="str">
        <f t="shared" si="53"/>
        <v>!!</v>
      </c>
      <c r="S189" s="172" t="str">
        <f t="shared" si="54"/>
        <v>!!</v>
      </c>
      <c r="T189" s="171"/>
    </row>
    <row r="190" spans="1:24">
      <c r="A190" s="178" t="s">
        <v>163</v>
      </c>
      <c r="B190" s="169" t="str">
        <f>Cover!$G$16</f>
        <v>CZ</v>
      </c>
      <c r="C190" s="169" t="s">
        <v>267</v>
      </c>
      <c r="D190" s="169" t="s">
        <v>198</v>
      </c>
      <c r="E190" s="170" t="s">
        <v>112</v>
      </c>
      <c r="F190" s="177" t="e">
        <f>IF(ISNUMBER(U190),U190,VLOOKUP(CONCATENATE($B190,"_",$C190,"_",F$2,"_",$D190,"_",$E190),#REF!,2,))</f>
        <v>#REF!</v>
      </c>
      <c r="G190" s="177" t="e">
        <f>IF(ISNUMBER(V190),V190,VLOOKUP(CONCATENATE($B190,"_",$C190,"_",G$2,"_",$D190,"_",$E190),#REF!,2,))</f>
        <v>#REF!</v>
      </c>
      <c r="H190" s="177" t="e">
        <f>IF(ISNUMBER(W190),W190,VLOOKUP(CONCATENATE($B190,"_",$C190,"_",H$2,"_",$D190,"_",$E190),#REF!,2,))</f>
        <v>#REF!</v>
      </c>
      <c r="I190" s="177" t="e">
        <f>IF(ISNUMBER(X190),X190,VLOOKUP(CONCATENATE($B190,"_",$C190,"_",I$2,"_",$D190,"_",$E190),#REF!,2,))</f>
        <v>#REF!</v>
      </c>
      <c r="J190" s="177" t="e">
        <f>VLOOKUP(CONCATENATE($B190,"_",$C190,"_",J$2,"_",$D190,"_",$E190),#REF!,2,)</f>
        <v>#REF!</v>
      </c>
      <c r="K190" s="175" t="e">
        <f>VLOOKUP(CONCATENATE($B190,"_",$C190,"_",K$2,"_",$D190,"_",$E190),#REF!,2,)</f>
        <v>#REF!</v>
      </c>
      <c r="L190" s="175" t="e">
        <f>VLOOKUP(CONCATENATE($B190,"_",$C190,"_",L$2,"_",$D190,"_",$E190),#REF!,2,)</f>
        <v>#REF!</v>
      </c>
      <c r="M190" s="171"/>
      <c r="N190" s="172" t="str">
        <f t="shared" si="49"/>
        <v>!!</v>
      </c>
      <c r="O190" s="172" t="str">
        <f t="shared" si="50"/>
        <v>!!</v>
      </c>
      <c r="P190" s="172" t="str">
        <f t="shared" si="51"/>
        <v>!!</v>
      </c>
      <c r="Q190" s="172" t="str">
        <f t="shared" si="52"/>
        <v>!!</v>
      </c>
      <c r="R190" s="172" t="str">
        <f t="shared" si="53"/>
        <v>!!</v>
      </c>
      <c r="S190" s="172" t="str">
        <f t="shared" si="54"/>
        <v>!!</v>
      </c>
      <c r="T190" s="171"/>
    </row>
    <row r="191" spans="1:24" ht="12">
      <c r="A191" s="357" t="s">
        <v>162</v>
      </c>
      <c r="B191" s="357" t="str">
        <f>Cover!$G$16</f>
        <v>CZ</v>
      </c>
      <c r="C191" s="357" t="s">
        <v>267</v>
      </c>
      <c r="D191" s="357" t="s">
        <v>268</v>
      </c>
      <c r="E191" s="358" t="s">
        <v>112</v>
      </c>
      <c r="F191" s="359" t="e">
        <f>IF(ISNUMBER(U191),U191,VLOOKUP(CONCATENATE($B191,"_",$C191,"_",F$2,"_","1000 NAC","_",$E191),#REF!,2,)/VLOOKUP(CONCATENATE($B191,"_",$C191,"_",F$2,"_",$D191,"_",$E191),#REF!,2,))</f>
        <v>#REF!</v>
      </c>
      <c r="G191" s="359" t="e">
        <f>IF(ISNUMBER(V191),V191,VLOOKUP(CONCATENATE($B191,"_",$C191,"_",G$2,"_","1000 NAC","_",$E191),#REF!,2,)/VLOOKUP(CONCATENATE($B191,"_",$C191,"_",G$2,"_",$D191,"_",$E191),#REF!,2,))</f>
        <v>#REF!</v>
      </c>
      <c r="H191" s="359" t="e">
        <f>IF(ISNUMBER(W191),W191,VLOOKUP(CONCATENATE($B191,"_",$C191,"_",H$2,"_","1000 NAC","_",$E191),#REF!,2,)/VLOOKUP(CONCATENATE($B191,"_",$C191,"_",H$2,"_",$D191,"_",$E191),#REF!,2,))</f>
        <v>#REF!</v>
      </c>
      <c r="I191" s="359" t="e">
        <f>IF(ISNUMBER(X191),X191,VLOOKUP(CONCATENATE($B191,"_",$C191,"_",I$2,"_","1000 NAC","_",$E191),#REF!,2,)/VLOOKUP(CONCATENATE($B191,"_",$C191,"_",I$2,"_",$D191,"_",$E191),#REF!,2,))</f>
        <v>#REF!</v>
      </c>
      <c r="J191" s="359" t="e">
        <f>VLOOKUP(CONCATENATE($B191,"_",$C191,"_",J$2,"_","1000 NAC","_",$E191),#REF!,2,)/VLOOKUP(CONCATENATE($B191,"_",$C191,"_",J$2,"_",$D191,"_",$E191),#REF!,2,)</f>
        <v>#REF!</v>
      </c>
      <c r="K191" s="360" t="e">
        <f>VLOOKUP(CONCATENATE($B191,"_",$C191,"_",K$2,"_","1000 NAC","_",$E191),#REF!,2,)/VLOOKUP(CONCATENATE($B191,"_",$C191,"_",K$2,"_",$D191,"_",$E191),#REF!,2,)</f>
        <v>#REF!</v>
      </c>
      <c r="L191" s="360" t="e">
        <f>VLOOKUP(CONCATENATE($B191,"_",$C191,"_",L$2,"_","1000 NAC","_",$E191),#REF!,2,)/VLOOKUP(CONCATENATE($B191,"_",$C191,"_",L$2,"_",$D191,"_",$E191),#REF!,2,)</f>
        <v>#REF!</v>
      </c>
      <c r="M191" s="361"/>
      <c r="N191" s="362" t="str">
        <f t="shared" si="49"/>
        <v>!!</v>
      </c>
      <c r="O191" s="362" t="str">
        <f t="shared" si="50"/>
        <v>!!</v>
      </c>
      <c r="P191" s="362" t="str">
        <f t="shared" si="51"/>
        <v>!!</v>
      </c>
      <c r="Q191" s="362" t="str">
        <f t="shared" si="52"/>
        <v>!!</v>
      </c>
      <c r="R191" s="362" t="str">
        <f t="shared" si="53"/>
        <v>!!</v>
      </c>
      <c r="S191" s="362" t="str">
        <f t="shared" si="54"/>
        <v>!!</v>
      </c>
      <c r="T191" s="361"/>
      <c r="U191" s="366" t="str">
        <f>IF(ISNUMBER(U189),IF(ISNUMBER(U190),U190/U189,F190/U189),IF(ISNUMBER(U190),U190/F189,""))</f>
        <v/>
      </c>
      <c r="V191" s="366" t="str">
        <f>IF(ISNUMBER(V189),IF(ISNUMBER(V190),V190/V189,G190/V189),IF(ISNUMBER(V190),V190/G189,""))</f>
        <v/>
      </c>
      <c r="W191" s="366" t="str">
        <f>IF(ISNUMBER(W189),IF(ISNUMBER(W190),W190/W189,H190/W189),IF(ISNUMBER(W190),W190/H189,""))</f>
        <v/>
      </c>
      <c r="X191" s="366" t="str">
        <f>IF(ISNUMBER(X189),IF(ISNUMBER(X190),X190/X189,I190/X189),IF(ISNUMBER(X190),X190/I189,""))</f>
        <v/>
      </c>
    </row>
    <row r="192" spans="1:24">
      <c r="A192" s="169" t="s">
        <v>164</v>
      </c>
      <c r="B192" s="169" t="str">
        <f>Cover!$G$16</f>
        <v>CZ</v>
      </c>
      <c r="C192" s="169" t="s">
        <v>271</v>
      </c>
      <c r="D192" s="169" t="s">
        <v>268</v>
      </c>
      <c r="E192" s="170" t="s">
        <v>112</v>
      </c>
      <c r="F192" s="177" t="e">
        <f>IF(ISNUMBER(U192),U192,VLOOKUP(CONCATENATE($B192,"_",$C192,"_",F$2,"_",$D192,"_",$E192),#REF!,2,))</f>
        <v>#REF!</v>
      </c>
      <c r="G192" s="177" t="e">
        <f>IF(ISNUMBER(V192),V192,VLOOKUP(CONCATENATE($B192,"_",$C192,"_",G$2,"_",$D192,"_",$E192),#REF!,2,))</f>
        <v>#REF!</v>
      </c>
      <c r="H192" s="177" t="e">
        <f>IF(ISNUMBER(W192),W192,VLOOKUP(CONCATENATE($B192,"_",$C192,"_",H$2,"_",$D192,"_",$E192),#REF!,2,))</f>
        <v>#REF!</v>
      </c>
      <c r="I192" s="177" t="e">
        <f>IF(ISNUMBER(X192),X192,VLOOKUP(CONCATENATE($B192,"_",$C192,"_",I$2,"_",$D192,"_",$E192),#REF!,2,))</f>
        <v>#REF!</v>
      </c>
      <c r="J192" s="177" t="e">
        <f>VLOOKUP(CONCATENATE($B192,"_",$C192,"_",J$2,"_",$D192,"_",$E192),#REF!,2,)</f>
        <v>#REF!</v>
      </c>
      <c r="K192" s="175" t="e">
        <f>VLOOKUP(CONCATENATE($B192,"_",$C192,"_",K$2,"_",$D192,"_",$E192),#REF!,2,)</f>
        <v>#REF!</v>
      </c>
      <c r="L192" s="175" t="e">
        <f>VLOOKUP(CONCATENATE($B192,"_",$C192,"_",L$2,"_",$D192,"_",$E192),#REF!,2,)</f>
        <v>#REF!</v>
      </c>
      <c r="M192" s="171"/>
      <c r="N192" s="172" t="str">
        <f t="shared" si="49"/>
        <v>!!</v>
      </c>
      <c r="O192" s="172" t="str">
        <f t="shared" si="50"/>
        <v>!!</v>
      </c>
      <c r="P192" s="172" t="str">
        <f t="shared" si="51"/>
        <v>!!</v>
      </c>
      <c r="Q192" s="172" t="str">
        <f t="shared" si="52"/>
        <v>!!</v>
      </c>
      <c r="R192" s="172" t="str">
        <f t="shared" si="53"/>
        <v>!!</v>
      </c>
      <c r="S192" s="172" t="str">
        <f t="shared" si="54"/>
        <v>!!</v>
      </c>
      <c r="T192" s="171"/>
    </row>
    <row r="193" spans="1:24">
      <c r="A193" s="178" t="s">
        <v>163</v>
      </c>
      <c r="B193" s="169" t="str">
        <f>Cover!$G$16</f>
        <v>CZ</v>
      </c>
      <c r="C193" s="169" t="s">
        <v>271</v>
      </c>
      <c r="D193" s="169" t="s">
        <v>198</v>
      </c>
      <c r="E193" s="170" t="s">
        <v>112</v>
      </c>
      <c r="F193" s="177" t="e">
        <f>IF(ISNUMBER(U193),U193,VLOOKUP(CONCATENATE($B193,"_",$C193,"_",F$2,"_",$D193,"_",$E193),#REF!,2,))</f>
        <v>#REF!</v>
      </c>
      <c r="G193" s="177" t="e">
        <f>IF(ISNUMBER(V193),V193,VLOOKUP(CONCATENATE($B193,"_",$C193,"_",G$2,"_",$D193,"_",$E193),#REF!,2,))</f>
        <v>#REF!</v>
      </c>
      <c r="H193" s="177" t="e">
        <f>IF(ISNUMBER(W193),W193,VLOOKUP(CONCATENATE($B193,"_",$C193,"_",H$2,"_",$D193,"_",$E193),#REF!,2,))</f>
        <v>#REF!</v>
      </c>
      <c r="I193" s="177" t="e">
        <f>IF(ISNUMBER(X193),X193,VLOOKUP(CONCATENATE($B193,"_",$C193,"_",I$2,"_",$D193,"_",$E193),#REF!,2,))</f>
        <v>#REF!</v>
      </c>
      <c r="J193" s="177" t="e">
        <f>VLOOKUP(CONCATENATE($B193,"_",$C193,"_",J$2,"_",$D193,"_",$E193),#REF!,2,)</f>
        <v>#REF!</v>
      </c>
      <c r="K193" s="175" t="e">
        <f>VLOOKUP(CONCATENATE($B193,"_",$C193,"_",K$2,"_",$D193,"_",$E193),#REF!,2,)</f>
        <v>#REF!</v>
      </c>
      <c r="L193" s="175" t="e">
        <f>VLOOKUP(CONCATENATE($B193,"_",$C193,"_",L$2,"_",$D193,"_",$E193),#REF!,2,)</f>
        <v>#REF!</v>
      </c>
      <c r="M193" s="171"/>
      <c r="N193" s="172" t="str">
        <f t="shared" si="49"/>
        <v>!!</v>
      </c>
      <c r="O193" s="172" t="str">
        <f t="shared" si="50"/>
        <v>!!</v>
      </c>
      <c r="P193" s="172" t="str">
        <f t="shared" si="51"/>
        <v>!!</v>
      </c>
      <c r="Q193" s="172" t="str">
        <f t="shared" si="52"/>
        <v>!!</v>
      </c>
      <c r="R193" s="172" t="str">
        <f t="shared" si="53"/>
        <v>!!</v>
      </c>
      <c r="S193" s="172" t="str">
        <f t="shared" si="54"/>
        <v>!!</v>
      </c>
      <c r="T193" s="171"/>
    </row>
    <row r="194" spans="1:24" ht="12">
      <c r="A194" s="357" t="s">
        <v>162</v>
      </c>
      <c r="B194" s="357" t="str">
        <f>Cover!$G$16</f>
        <v>CZ</v>
      </c>
      <c r="C194" s="357" t="s">
        <v>271</v>
      </c>
      <c r="D194" s="357" t="s">
        <v>268</v>
      </c>
      <c r="E194" s="358" t="s">
        <v>112</v>
      </c>
      <c r="F194" s="359" t="e">
        <f>IF(ISNUMBER(U194),U194,VLOOKUP(CONCATENATE($B194,"_",$C194,"_",F$2,"_","1000 NAC","_",$E194),#REF!,2,)/VLOOKUP(CONCATENATE($B194,"_",$C194,"_",F$2,"_",$D194,"_",$E194),#REF!,2,))</f>
        <v>#REF!</v>
      </c>
      <c r="G194" s="359" t="e">
        <f>IF(ISNUMBER(V194),V194,VLOOKUP(CONCATENATE($B194,"_",$C194,"_",G$2,"_","1000 NAC","_",$E194),#REF!,2,)/VLOOKUP(CONCATENATE($B194,"_",$C194,"_",G$2,"_",$D194,"_",$E194),#REF!,2,))</f>
        <v>#REF!</v>
      </c>
      <c r="H194" s="359" t="e">
        <f>IF(ISNUMBER(W194),W194,VLOOKUP(CONCATENATE($B194,"_",$C194,"_",H$2,"_","1000 NAC","_",$E194),#REF!,2,)/VLOOKUP(CONCATENATE($B194,"_",$C194,"_",H$2,"_",$D194,"_",$E194),#REF!,2,))</f>
        <v>#REF!</v>
      </c>
      <c r="I194" s="359" t="e">
        <f>IF(ISNUMBER(X194),X194,VLOOKUP(CONCATENATE($B194,"_",$C194,"_",I$2,"_","1000 NAC","_",$E194),#REF!,2,)/VLOOKUP(CONCATENATE($B194,"_",$C194,"_",I$2,"_",$D194,"_",$E194),#REF!,2,))</f>
        <v>#REF!</v>
      </c>
      <c r="J194" s="359" t="e">
        <f>VLOOKUP(CONCATENATE($B194,"_",$C194,"_",J$2,"_","1000 NAC","_",$E194),#REF!,2,)/VLOOKUP(CONCATENATE($B194,"_",$C194,"_",J$2,"_",$D194,"_",$E194),#REF!,2,)</f>
        <v>#REF!</v>
      </c>
      <c r="K194" s="360" t="e">
        <f>VLOOKUP(CONCATENATE($B194,"_",$C194,"_",K$2,"_","1000 NAC","_",$E194),#REF!,2,)/VLOOKUP(CONCATENATE($B194,"_",$C194,"_",K$2,"_",$D194,"_",$E194),#REF!,2,)</f>
        <v>#REF!</v>
      </c>
      <c r="L194" s="360" t="e">
        <f>VLOOKUP(CONCATENATE($B194,"_",$C194,"_",L$2,"_","1000 NAC","_",$E194),#REF!,2,)/VLOOKUP(CONCATENATE($B194,"_",$C194,"_",L$2,"_",$D194,"_",$E194),#REF!,2,)</f>
        <v>#REF!</v>
      </c>
      <c r="M194" s="361"/>
      <c r="N194" s="362" t="str">
        <f t="shared" si="49"/>
        <v>!!</v>
      </c>
      <c r="O194" s="362" t="str">
        <f t="shared" si="50"/>
        <v>!!</v>
      </c>
      <c r="P194" s="362" t="str">
        <f t="shared" si="51"/>
        <v>!!</v>
      </c>
      <c r="Q194" s="362" t="str">
        <f t="shared" si="52"/>
        <v>!!</v>
      </c>
      <c r="R194" s="362" t="str">
        <f t="shared" si="53"/>
        <v>!!</v>
      </c>
      <c r="S194" s="362" t="str">
        <f t="shared" si="54"/>
        <v>!!</v>
      </c>
      <c r="T194" s="361"/>
      <c r="U194" s="366" t="str">
        <f>IF(ISNUMBER(U192),IF(ISNUMBER(U193),U193/U192,F193/U192),IF(ISNUMBER(U193),U193/F192,""))</f>
        <v/>
      </c>
      <c r="V194" s="366" t="str">
        <f>IF(ISNUMBER(V192),IF(ISNUMBER(V193),V193/V192,G193/V192),IF(ISNUMBER(V193),V193/G192,""))</f>
        <v/>
      </c>
      <c r="W194" s="366" t="str">
        <f>IF(ISNUMBER(W192),IF(ISNUMBER(W193),W193/W192,H193/W192),IF(ISNUMBER(W193),W193/H192,""))</f>
        <v/>
      </c>
      <c r="X194" s="366" t="str">
        <f>IF(ISNUMBER(X192),IF(ISNUMBER(X193),X193/X192,I193/X192),IF(ISNUMBER(X193),X193/I192,""))</f>
        <v/>
      </c>
    </row>
    <row r="195" spans="1:24">
      <c r="A195" s="169" t="s">
        <v>164</v>
      </c>
      <c r="B195" s="169" t="str">
        <f>Cover!$G$16</f>
        <v>CZ</v>
      </c>
      <c r="C195" s="169" t="s">
        <v>267</v>
      </c>
      <c r="D195" s="169" t="s">
        <v>337</v>
      </c>
      <c r="E195" s="170">
        <v>7</v>
      </c>
      <c r="F195" s="177" t="e">
        <f>IF(ISNUMBER(U195),U195,VLOOKUP(CONCATENATE($B195,"_",$C195,"_",F$2,"_",$D195,"_",$E195),#REF!,2,))</f>
        <v>#REF!</v>
      </c>
      <c r="G195" s="177" t="e">
        <f>IF(ISNUMBER(V195),V195,VLOOKUP(CONCATENATE($B195,"_",$C195,"_",G$2,"_",$D195,"_",$E195),#REF!,2,))</f>
        <v>#REF!</v>
      </c>
      <c r="H195" s="177" t="e">
        <f>IF(ISNUMBER(W195),W195,VLOOKUP(CONCATENATE($B195,"_",$C195,"_",H$2,"_",$D195,"_",$E195),#REF!,2,))</f>
        <v>#REF!</v>
      </c>
      <c r="I195" s="177" t="e">
        <f>IF(ISNUMBER(X195),X195,VLOOKUP(CONCATENATE($B195,"_",$C195,"_",I$2,"_",$D195,"_",$E195),#REF!,2,))</f>
        <v>#REF!</v>
      </c>
      <c r="J195" s="177" t="e">
        <f>VLOOKUP(CONCATENATE($B195,"_",$C195,"_",J$2,"_",$D195,"_",$E195),#REF!,2,)</f>
        <v>#REF!</v>
      </c>
      <c r="K195" s="175" t="e">
        <f>VLOOKUP(CONCATENATE($B195,"_",$C195,"_",K$2,"_",$D195,"_",$E195),#REF!,2,)</f>
        <v>#REF!</v>
      </c>
      <c r="L195" s="175" t="e">
        <f>VLOOKUP(CONCATENATE($B195,"_",$C195,"_",L$2,"_",$D195,"_",$E195),#REF!,2,)</f>
        <v>#REF!</v>
      </c>
      <c r="M195" s="171"/>
      <c r="N195" s="172" t="str">
        <f t="shared" si="49"/>
        <v>!!</v>
      </c>
      <c r="O195" s="172" t="str">
        <f t="shared" si="50"/>
        <v>!!</v>
      </c>
      <c r="P195" s="172" t="str">
        <f t="shared" si="51"/>
        <v>!!</v>
      </c>
      <c r="Q195" s="172" t="str">
        <f t="shared" si="52"/>
        <v>!!</v>
      </c>
      <c r="R195" s="172" t="str">
        <f t="shared" si="53"/>
        <v>!!</v>
      </c>
      <c r="S195" s="172" t="str">
        <f t="shared" si="54"/>
        <v>!!</v>
      </c>
      <c r="T195" s="171"/>
    </row>
    <row r="196" spans="1:24">
      <c r="A196" s="178" t="s">
        <v>163</v>
      </c>
      <c r="B196" s="169" t="str">
        <f>Cover!$G$16</f>
        <v>CZ</v>
      </c>
      <c r="C196" s="169" t="s">
        <v>267</v>
      </c>
      <c r="D196" s="169" t="s">
        <v>198</v>
      </c>
      <c r="E196" s="170">
        <v>7</v>
      </c>
      <c r="F196" s="177" t="e">
        <f>IF(ISNUMBER(U196),U196,VLOOKUP(CONCATENATE($B196,"_",$C196,"_",F$2,"_",$D196,"_",$E196),#REF!,2,))</f>
        <v>#REF!</v>
      </c>
      <c r="G196" s="177" t="e">
        <f>IF(ISNUMBER(V196),V196,VLOOKUP(CONCATENATE($B196,"_",$C196,"_",G$2,"_",$D196,"_",$E196),#REF!,2,))</f>
        <v>#REF!</v>
      </c>
      <c r="H196" s="177" t="e">
        <f>IF(ISNUMBER(W196),W196,VLOOKUP(CONCATENATE($B196,"_",$C196,"_",H$2,"_",$D196,"_",$E196),#REF!,2,))</f>
        <v>#REF!</v>
      </c>
      <c r="I196" s="177" t="e">
        <f>IF(ISNUMBER(X196),X196,VLOOKUP(CONCATENATE($B196,"_",$C196,"_",I$2,"_",$D196,"_",$E196),#REF!,2,))</f>
        <v>#REF!</v>
      </c>
      <c r="J196" s="177" t="e">
        <f>VLOOKUP(CONCATENATE($B196,"_",$C196,"_",J$2,"_",$D196,"_",$E196),#REF!,2,)</f>
        <v>#REF!</v>
      </c>
      <c r="K196" s="175" t="e">
        <f>VLOOKUP(CONCATENATE($B196,"_",$C196,"_",K$2,"_",$D196,"_",$E196),#REF!,2,)</f>
        <v>#REF!</v>
      </c>
      <c r="L196" s="175" t="e">
        <f>VLOOKUP(CONCATENATE($B196,"_",$C196,"_",L$2,"_",$D196,"_",$E196),#REF!,2,)</f>
        <v>#REF!</v>
      </c>
      <c r="M196" s="171"/>
      <c r="N196" s="172" t="str">
        <f t="shared" si="49"/>
        <v>!!</v>
      </c>
      <c r="O196" s="172" t="str">
        <f t="shared" si="50"/>
        <v>!!</v>
      </c>
      <c r="P196" s="172" t="str">
        <f t="shared" si="51"/>
        <v>!!</v>
      </c>
      <c r="Q196" s="172" t="str">
        <f t="shared" si="52"/>
        <v>!!</v>
      </c>
      <c r="R196" s="172" t="str">
        <f t="shared" si="53"/>
        <v>!!</v>
      </c>
      <c r="S196" s="172" t="str">
        <f t="shared" si="54"/>
        <v>!!</v>
      </c>
      <c r="T196" s="171"/>
    </row>
    <row r="197" spans="1:24" ht="12">
      <c r="A197" s="357" t="s">
        <v>162</v>
      </c>
      <c r="B197" s="357" t="str">
        <f>Cover!$G$16</f>
        <v>CZ</v>
      </c>
      <c r="C197" s="357" t="s">
        <v>267</v>
      </c>
      <c r="D197" s="357" t="s">
        <v>337</v>
      </c>
      <c r="E197" s="358">
        <v>7</v>
      </c>
      <c r="F197" s="359" t="e">
        <f>IF(ISNUMBER(U197),U197,VLOOKUP(CONCATENATE($B197,"_",$C197,"_",F$2,"_","1000 NAC","_",$E197),#REF!,2,)/VLOOKUP(CONCATENATE($B197,"_",$C197,"_",F$2,"_",$D197,"_",$E197),#REF!,2,))</f>
        <v>#REF!</v>
      </c>
      <c r="G197" s="359" t="e">
        <f>IF(ISNUMBER(V197),V197,VLOOKUP(CONCATENATE($B197,"_",$C197,"_",G$2,"_","1000 NAC","_",$E197),#REF!,2,)/VLOOKUP(CONCATENATE($B197,"_",$C197,"_",G$2,"_",$D197,"_",$E197),#REF!,2,))</f>
        <v>#REF!</v>
      </c>
      <c r="H197" s="359" t="e">
        <f>IF(ISNUMBER(W197),W197,VLOOKUP(CONCATENATE($B197,"_",$C197,"_",H$2,"_","1000 NAC","_",$E197),#REF!,2,)/VLOOKUP(CONCATENATE($B197,"_",$C197,"_",H$2,"_",$D197,"_",$E197),#REF!,2,))</f>
        <v>#REF!</v>
      </c>
      <c r="I197" s="359" t="e">
        <f>IF(ISNUMBER(X197),X197,VLOOKUP(CONCATENATE($B197,"_",$C197,"_",I$2,"_","1000 NAC","_",$E197),#REF!,2,)/VLOOKUP(CONCATENATE($B197,"_",$C197,"_",I$2,"_",$D197,"_",$E197),#REF!,2,))</f>
        <v>#REF!</v>
      </c>
      <c r="J197" s="359" t="e">
        <f>VLOOKUP(CONCATENATE($B197,"_",$C197,"_",J$2,"_","1000 NAC","_",$E197),#REF!,2,)/VLOOKUP(CONCATENATE($B197,"_",$C197,"_",J$2,"_",$D197,"_",$E197),#REF!,2,)</f>
        <v>#REF!</v>
      </c>
      <c r="K197" s="360" t="e">
        <f>VLOOKUP(CONCATENATE($B197,"_",$C197,"_",K$2,"_","1000 NAC","_",$E197),#REF!,2,)/VLOOKUP(CONCATENATE($B197,"_",$C197,"_",K$2,"_",$D197,"_",$E197),#REF!,2,)</f>
        <v>#REF!</v>
      </c>
      <c r="L197" s="360" t="e">
        <f>VLOOKUP(CONCATENATE($B197,"_",$C197,"_",L$2,"_","1000 NAC","_",$E197),#REF!,2,)/VLOOKUP(CONCATENATE($B197,"_",$C197,"_",L$2,"_",$D197,"_",$E197),#REF!,2,)</f>
        <v>#REF!</v>
      </c>
      <c r="M197" s="361"/>
      <c r="N197" s="362" t="str">
        <f t="shared" si="49"/>
        <v>!!</v>
      </c>
      <c r="O197" s="362" t="str">
        <f t="shared" si="50"/>
        <v>!!</v>
      </c>
      <c r="P197" s="362" t="str">
        <f t="shared" si="51"/>
        <v>!!</v>
      </c>
      <c r="Q197" s="362" t="str">
        <f t="shared" si="52"/>
        <v>!!</v>
      </c>
      <c r="R197" s="362" t="str">
        <f t="shared" si="53"/>
        <v>!!</v>
      </c>
      <c r="S197" s="362" t="str">
        <f t="shared" si="54"/>
        <v>!!</v>
      </c>
      <c r="T197" s="361"/>
      <c r="U197" s="366" t="str">
        <f>IF(ISNUMBER(U195),IF(ISNUMBER(U196),U196/U195,F196/U195),IF(ISNUMBER(U196),U196/F195,""))</f>
        <v/>
      </c>
      <c r="V197" s="366" t="str">
        <f>IF(ISNUMBER(V195),IF(ISNUMBER(V196),V196/V195,G196/V195),IF(ISNUMBER(V196),V196/G195,""))</f>
        <v/>
      </c>
      <c r="W197" s="366" t="str">
        <f>IF(ISNUMBER(W195),IF(ISNUMBER(W196),W196/W195,H196/W195),IF(ISNUMBER(W196),W196/H195,""))</f>
        <v/>
      </c>
      <c r="X197" s="366" t="str">
        <f>IF(ISNUMBER(X195),IF(ISNUMBER(X196),X196/X195,I196/X195),IF(ISNUMBER(X196),X196/I195,""))</f>
        <v/>
      </c>
    </row>
    <row r="198" spans="1:24">
      <c r="A198" s="169" t="s">
        <v>164</v>
      </c>
      <c r="B198" s="169" t="str">
        <f>Cover!$G$16</f>
        <v>CZ</v>
      </c>
      <c r="C198" s="169" t="s">
        <v>271</v>
      </c>
      <c r="D198" s="169" t="s">
        <v>337</v>
      </c>
      <c r="E198" s="170">
        <v>7</v>
      </c>
      <c r="F198" s="177" t="e">
        <f>IF(ISNUMBER(U198),U198,VLOOKUP(CONCATENATE($B198,"_",$C198,"_",F$2,"_",$D198,"_",$E198),#REF!,2,))</f>
        <v>#REF!</v>
      </c>
      <c r="G198" s="177" t="e">
        <f>IF(ISNUMBER(V198),V198,VLOOKUP(CONCATENATE($B198,"_",$C198,"_",G$2,"_",$D198,"_",$E198),#REF!,2,))</f>
        <v>#REF!</v>
      </c>
      <c r="H198" s="177" t="e">
        <f>IF(ISNUMBER(W198),W198,VLOOKUP(CONCATENATE($B198,"_",$C198,"_",H$2,"_",$D198,"_",$E198),#REF!,2,))</f>
        <v>#REF!</v>
      </c>
      <c r="I198" s="177" t="e">
        <f>IF(ISNUMBER(X198),X198,VLOOKUP(CONCATENATE($B198,"_",$C198,"_",I$2,"_",$D198,"_",$E198),#REF!,2,))</f>
        <v>#REF!</v>
      </c>
      <c r="J198" s="177" t="e">
        <f>VLOOKUP(CONCATENATE($B198,"_",$C198,"_",J$2,"_",$D198,"_",$E198),#REF!,2,)</f>
        <v>#REF!</v>
      </c>
      <c r="K198" s="175" t="e">
        <f>VLOOKUP(CONCATENATE($B198,"_",$C198,"_",K$2,"_",$D198,"_",$E198),#REF!,2,)</f>
        <v>#REF!</v>
      </c>
      <c r="L198" s="175" t="e">
        <f>VLOOKUP(CONCATENATE($B198,"_",$C198,"_",L$2,"_",$D198,"_",$E198),#REF!,2,)</f>
        <v>#REF!</v>
      </c>
      <c r="M198" s="171"/>
      <c r="N198" s="172" t="str">
        <f t="shared" si="49"/>
        <v>!!</v>
      </c>
      <c r="O198" s="172" t="str">
        <f t="shared" si="50"/>
        <v>!!</v>
      </c>
      <c r="P198" s="172" t="str">
        <f t="shared" si="51"/>
        <v>!!</v>
      </c>
      <c r="Q198" s="172" t="str">
        <f t="shared" si="52"/>
        <v>!!</v>
      </c>
      <c r="R198" s="172" t="str">
        <f t="shared" si="53"/>
        <v>!!</v>
      </c>
      <c r="S198" s="172" t="str">
        <f t="shared" si="54"/>
        <v>!!</v>
      </c>
      <c r="T198" s="171"/>
    </row>
    <row r="199" spans="1:24">
      <c r="A199" s="178" t="s">
        <v>163</v>
      </c>
      <c r="B199" s="169" t="str">
        <f>Cover!$G$16</f>
        <v>CZ</v>
      </c>
      <c r="C199" s="169" t="s">
        <v>271</v>
      </c>
      <c r="D199" s="169" t="s">
        <v>198</v>
      </c>
      <c r="E199" s="170">
        <v>7</v>
      </c>
      <c r="F199" s="177" t="e">
        <f>IF(ISNUMBER(U199),U199,VLOOKUP(CONCATENATE($B199,"_",$C199,"_",F$2,"_",$D199,"_",$E199),#REF!,2,))</f>
        <v>#REF!</v>
      </c>
      <c r="G199" s="177" t="e">
        <f>IF(ISNUMBER(V199),V199,VLOOKUP(CONCATENATE($B199,"_",$C199,"_",G$2,"_",$D199,"_",$E199),#REF!,2,))</f>
        <v>#REF!</v>
      </c>
      <c r="H199" s="177" t="e">
        <f>IF(ISNUMBER(W199),W199,VLOOKUP(CONCATENATE($B199,"_",$C199,"_",H$2,"_",$D199,"_",$E199),#REF!,2,))</f>
        <v>#REF!</v>
      </c>
      <c r="I199" s="177" t="e">
        <f>IF(ISNUMBER(X199),X199,VLOOKUP(CONCATENATE($B199,"_",$C199,"_",I$2,"_",$D199,"_",$E199),#REF!,2,))</f>
        <v>#REF!</v>
      </c>
      <c r="J199" s="177" t="e">
        <f>VLOOKUP(CONCATENATE($B199,"_",$C199,"_",J$2,"_",$D199,"_",$E199),#REF!,2,)</f>
        <v>#REF!</v>
      </c>
      <c r="K199" s="175" t="e">
        <f>VLOOKUP(CONCATENATE($B199,"_",$C199,"_",K$2,"_",$D199,"_",$E199),#REF!,2,)</f>
        <v>#REF!</v>
      </c>
      <c r="L199" s="175" t="e">
        <f>VLOOKUP(CONCATENATE($B199,"_",$C199,"_",L$2,"_",$D199,"_",$E199),#REF!,2,)</f>
        <v>#REF!</v>
      </c>
      <c r="M199" s="171"/>
      <c r="N199" s="172" t="str">
        <f t="shared" si="49"/>
        <v>!!</v>
      </c>
      <c r="O199" s="172" t="str">
        <f t="shared" si="50"/>
        <v>!!</v>
      </c>
      <c r="P199" s="172" t="str">
        <f t="shared" si="51"/>
        <v>!!</v>
      </c>
      <c r="Q199" s="172" t="str">
        <f t="shared" si="52"/>
        <v>!!</v>
      </c>
      <c r="R199" s="172" t="str">
        <f t="shared" si="53"/>
        <v>!!</v>
      </c>
      <c r="S199" s="172" t="str">
        <f t="shared" si="54"/>
        <v>!!</v>
      </c>
      <c r="T199" s="171"/>
    </row>
    <row r="200" spans="1:24" ht="12">
      <c r="A200" s="357" t="s">
        <v>162</v>
      </c>
      <c r="B200" s="357" t="str">
        <f>Cover!$G$16</f>
        <v>CZ</v>
      </c>
      <c r="C200" s="357" t="s">
        <v>271</v>
      </c>
      <c r="D200" s="357" t="s">
        <v>337</v>
      </c>
      <c r="E200" s="358">
        <v>7</v>
      </c>
      <c r="F200" s="359" t="e">
        <f>IF(ISNUMBER(U200),U200,VLOOKUP(CONCATENATE($B200,"_",$C200,"_",F$2,"_","1000 NAC","_",$E200),#REF!,2,)/VLOOKUP(CONCATENATE($B200,"_",$C200,"_",F$2,"_",$D200,"_",$E200),#REF!,2,))</f>
        <v>#REF!</v>
      </c>
      <c r="G200" s="359" t="e">
        <f>IF(ISNUMBER(V200),V200,VLOOKUP(CONCATENATE($B200,"_",$C200,"_",G$2,"_","1000 NAC","_",$E200),#REF!,2,)/VLOOKUP(CONCATENATE($B200,"_",$C200,"_",G$2,"_",$D200,"_",$E200),#REF!,2,))</f>
        <v>#REF!</v>
      </c>
      <c r="H200" s="359" t="e">
        <f>IF(ISNUMBER(W200),W200,VLOOKUP(CONCATENATE($B200,"_",$C200,"_",H$2,"_","1000 NAC","_",$E200),#REF!,2,)/VLOOKUP(CONCATENATE($B200,"_",$C200,"_",H$2,"_",$D200,"_",$E200),#REF!,2,))</f>
        <v>#REF!</v>
      </c>
      <c r="I200" s="359" t="e">
        <f>IF(ISNUMBER(X200),X200,VLOOKUP(CONCATENATE($B200,"_",$C200,"_",I$2,"_","1000 NAC","_",$E200),#REF!,2,)/VLOOKUP(CONCATENATE($B200,"_",$C200,"_",I$2,"_",$D200,"_",$E200),#REF!,2,))</f>
        <v>#REF!</v>
      </c>
      <c r="J200" s="359" t="e">
        <f>VLOOKUP(CONCATENATE($B200,"_",$C200,"_",J$2,"_","1000 NAC","_",$E200),#REF!,2,)/VLOOKUP(CONCATENATE($B200,"_",$C200,"_",J$2,"_",$D200,"_",$E200),#REF!,2,)</f>
        <v>#REF!</v>
      </c>
      <c r="K200" s="360" t="e">
        <f>VLOOKUP(CONCATENATE($B200,"_",$C200,"_",K$2,"_","1000 NAC","_",$E200),#REF!,2,)/VLOOKUP(CONCATENATE($B200,"_",$C200,"_",K$2,"_",$D200,"_",$E200),#REF!,2,)</f>
        <v>#REF!</v>
      </c>
      <c r="L200" s="360" t="e">
        <f>VLOOKUP(CONCATENATE($B200,"_",$C200,"_",L$2,"_","1000 NAC","_",$E200),#REF!,2,)/VLOOKUP(CONCATENATE($B200,"_",$C200,"_",L$2,"_",$D200,"_",$E200),#REF!,2,)</f>
        <v>#REF!</v>
      </c>
      <c r="M200" s="361"/>
      <c r="N200" s="362" t="str">
        <f t="shared" si="49"/>
        <v>!!</v>
      </c>
      <c r="O200" s="362" t="str">
        <f t="shared" si="50"/>
        <v>!!</v>
      </c>
      <c r="P200" s="362" t="str">
        <f t="shared" si="51"/>
        <v>!!</v>
      </c>
      <c r="Q200" s="362" t="str">
        <f t="shared" si="52"/>
        <v>!!</v>
      </c>
      <c r="R200" s="362" t="str">
        <f t="shared" si="53"/>
        <v>!!</v>
      </c>
      <c r="S200" s="362" t="str">
        <f t="shared" si="54"/>
        <v>!!</v>
      </c>
      <c r="T200" s="361"/>
      <c r="U200" s="366" t="str">
        <f>IF(ISNUMBER(U198),IF(ISNUMBER(U199),U199/U198,F199/U198),IF(ISNUMBER(U199),U199/F198,""))</f>
        <v/>
      </c>
      <c r="V200" s="366" t="str">
        <f>IF(ISNUMBER(V198),IF(ISNUMBER(V199),V199/V198,G199/V198),IF(ISNUMBER(V199),V199/G198,""))</f>
        <v/>
      </c>
      <c r="W200" s="366" t="str">
        <f>IF(ISNUMBER(W198),IF(ISNUMBER(W199),W199/W198,H199/W198),IF(ISNUMBER(W199),W199/H198,""))</f>
        <v/>
      </c>
      <c r="X200" s="366" t="str">
        <f>IF(ISNUMBER(X198),IF(ISNUMBER(X199),X199/X198,I199/X198),IF(ISNUMBER(X199),X199/I198,""))</f>
        <v/>
      </c>
    </row>
    <row r="201" spans="1:24">
      <c r="A201" s="169" t="s">
        <v>164</v>
      </c>
      <c r="B201" s="169" t="str">
        <f>Cover!$G$16</f>
        <v>CZ</v>
      </c>
      <c r="C201" s="169" t="s">
        <v>267</v>
      </c>
      <c r="D201" s="169" t="s">
        <v>337</v>
      </c>
      <c r="E201" s="170" t="s">
        <v>113</v>
      </c>
      <c r="F201" s="177" t="e">
        <f>IF(ISNUMBER(U201),U201,VLOOKUP(CONCATENATE($B201,"_",$C201,"_",F$2,"_",$D201,"_",$E201),#REF!,2,))</f>
        <v>#REF!</v>
      </c>
      <c r="G201" s="177" t="e">
        <f>IF(ISNUMBER(V201),V201,VLOOKUP(CONCATENATE($B201,"_",$C201,"_",G$2,"_",$D201,"_",$E201),#REF!,2,))</f>
        <v>#REF!</v>
      </c>
      <c r="H201" s="177" t="e">
        <f>IF(ISNUMBER(W201),W201,VLOOKUP(CONCATENATE($B201,"_",$C201,"_",H$2,"_",$D201,"_",$E201),#REF!,2,))</f>
        <v>#REF!</v>
      </c>
      <c r="I201" s="177" t="e">
        <f>IF(ISNUMBER(X201),X201,VLOOKUP(CONCATENATE($B201,"_",$C201,"_",I$2,"_",$D201,"_",$E201),#REF!,2,))</f>
        <v>#REF!</v>
      </c>
      <c r="J201" s="177" t="e">
        <f>VLOOKUP(CONCATENATE($B201,"_",$C201,"_",J$2,"_",$D201,"_",$E201),#REF!,2,)</f>
        <v>#REF!</v>
      </c>
      <c r="K201" s="175" t="e">
        <f>VLOOKUP(CONCATENATE($B201,"_",$C201,"_",K$2,"_",$D201,"_",$E201),#REF!,2,)</f>
        <v>#REF!</v>
      </c>
      <c r="L201" s="175" t="e">
        <f>VLOOKUP(CONCATENATE($B201,"_",$C201,"_",L$2,"_",$D201,"_",$E201),#REF!,2,)</f>
        <v>#REF!</v>
      </c>
      <c r="M201" s="171"/>
      <c r="N201" s="172" t="str">
        <f t="shared" si="49"/>
        <v>!!</v>
      </c>
      <c r="O201" s="172" t="str">
        <f t="shared" si="50"/>
        <v>!!</v>
      </c>
      <c r="P201" s="172" t="str">
        <f t="shared" si="51"/>
        <v>!!</v>
      </c>
      <c r="Q201" s="172" t="str">
        <f t="shared" si="52"/>
        <v>!!</v>
      </c>
      <c r="R201" s="172" t="str">
        <f t="shared" si="53"/>
        <v>!!</v>
      </c>
      <c r="S201" s="172" t="str">
        <f t="shared" si="54"/>
        <v>!!</v>
      </c>
      <c r="T201" s="171"/>
    </row>
    <row r="202" spans="1:24">
      <c r="A202" s="178" t="s">
        <v>163</v>
      </c>
      <c r="B202" s="169" t="str">
        <f>Cover!$G$16</f>
        <v>CZ</v>
      </c>
      <c r="C202" s="169" t="s">
        <v>267</v>
      </c>
      <c r="D202" s="169" t="s">
        <v>198</v>
      </c>
      <c r="E202" s="170" t="s">
        <v>113</v>
      </c>
      <c r="F202" s="177" t="e">
        <f>IF(ISNUMBER(U202),U202,VLOOKUP(CONCATENATE($B202,"_",$C202,"_",F$2,"_",$D202,"_",$E202),#REF!,2,))</f>
        <v>#REF!</v>
      </c>
      <c r="G202" s="177" t="e">
        <f>IF(ISNUMBER(V202),V202,VLOOKUP(CONCATENATE($B202,"_",$C202,"_",G$2,"_",$D202,"_",$E202),#REF!,2,))</f>
        <v>#REF!</v>
      </c>
      <c r="H202" s="177" t="e">
        <f>IF(ISNUMBER(W202),W202,VLOOKUP(CONCATENATE($B202,"_",$C202,"_",H$2,"_",$D202,"_",$E202),#REF!,2,))</f>
        <v>#REF!</v>
      </c>
      <c r="I202" s="177" t="e">
        <f>IF(ISNUMBER(X202),X202,VLOOKUP(CONCATENATE($B202,"_",$C202,"_",I$2,"_",$D202,"_",$E202),#REF!,2,))</f>
        <v>#REF!</v>
      </c>
      <c r="J202" s="177" t="e">
        <f>VLOOKUP(CONCATENATE($B202,"_",$C202,"_",J$2,"_",$D202,"_",$E202),#REF!,2,)</f>
        <v>#REF!</v>
      </c>
      <c r="K202" s="175" t="e">
        <f>VLOOKUP(CONCATENATE($B202,"_",$C202,"_",K$2,"_",$D202,"_",$E202),#REF!,2,)</f>
        <v>#REF!</v>
      </c>
      <c r="L202" s="175" t="e">
        <f>VLOOKUP(CONCATENATE($B202,"_",$C202,"_",L$2,"_",$D202,"_",$E202),#REF!,2,)</f>
        <v>#REF!</v>
      </c>
      <c r="M202" s="171"/>
      <c r="N202" s="172" t="str">
        <f t="shared" si="49"/>
        <v>!!</v>
      </c>
      <c r="O202" s="172" t="str">
        <f t="shared" si="50"/>
        <v>!!</v>
      </c>
      <c r="P202" s="172" t="str">
        <f t="shared" si="51"/>
        <v>!!</v>
      </c>
      <c r="Q202" s="172" t="str">
        <f t="shared" si="52"/>
        <v>!!</v>
      </c>
      <c r="R202" s="172" t="str">
        <f t="shared" si="53"/>
        <v>!!</v>
      </c>
      <c r="S202" s="172" t="str">
        <f t="shared" si="54"/>
        <v>!!</v>
      </c>
      <c r="T202" s="171"/>
    </row>
    <row r="203" spans="1:24" ht="12">
      <c r="A203" s="357" t="s">
        <v>162</v>
      </c>
      <c r="B203" s="357" t="str">
        <f>Cover!$G$16</f>
        <v>CZ</v>
      </c>
      <c r="C203" s="357" t="s">
        <v>267</v>
      </c>
      <c r="D203" s="357" t="s">
        <v>337</v>
      </c>
      <c r="E203" s="358" t="s">
        <v>113</v>
      </c>
      <c r="F203" s="359" t="e">
        <f>IF(ISNUMBER(U203),U203,VLOOKUP(CONCATENATE($B203,"_",$C203,"_",F$2,"_","1000 NAC","_",$E203),#REF!,2,)/VLOOKUP(CONCATENATE($B203,"_",$C203,"_",F$2,"_",$D203,"_",$E203),#REF!,2,))</f>
        <v>#REF!</v>
      </c>
      <c r="G203" s="359" t="e">
        <f>IF(ISNUMBER(V203),V203,VLOOKUP(CONCATENATE($B203,"_",$C203,"_",G$2,"_","1000 NAC","_",$E203),#REF!,2,)/VLOOKUP(CONCATENATE($B203,"_",$C203,"_",G$2,"_",$D203,"_",$E203),#REF!,2,))</f>
        <v>#REF!</v>
      </c>
      <c r="H203" s="359" t="e">
        <f>IF(ISNUMBER(W203),W203,VLOOKUP(CONCATENATE($B203,"_",$C203,"_",H$2,"_","1000 NAC","_",$E203),#REF!,2,)/VLOOKUP(CONCATENATE($B203,"_",$C203,"_",H$2,"_",$D203,"_",$E203),#REF!,2,))</f>
        <v>#REF!</v>
      </c>
      <c r="I203" s="359" t="e">
        <f>IF(ISNUMBER(X203),X203,VLOOKUP(CONCATENATE($B203,"_",$C203,"_",I$2,"_","1000 NAC","_",$E203),#REF!,2,)/VLOOKUP(CONCATENATE($B203,"_",$C203,"_",I$2,"_",$D203,"_",$E203),#REF!,2,))</f>
        <v>#REF!</v>
      </c>
      <c r="J203" s="359" t="e">
        <f>VLOOKUP(CONCATENATE($B203,"_",$C203,"_",J$2,"_","1000 NAC","_",$E203),#REF!,2,)/VLOOKUP(CONCATENATE($B203,"_",$C203,"_",J$2,"_",$D203,"_",$E203),#REF!,2,)</f>
        <v>#REF!</v>
      </c>
      <c r="K203" s="360" t="e">
        <f>VLOOKUP(CONCATENATE($B203,"_",$C203,"_",K$2,"_","1000 NAC","_",$E203),#REF!,2,)/VLOOKUP(CONCATENATE($B203,"_",$C203,"_",K$2,"_",$D203,"_",$E203),#REF!,2,)</f>
        <v>#REF!</v>
      </c>
      <c r="L203" s="360" t="e">
        <f>VLOOKUP(CONCATENATE($B203,"_",$C203,"_",L$2,"_","1000 NAC","_",$E203),#REF!,2,)/VLOOKUP(CONCATENATE($B203,"_",$C203,"_",L$2,"_",$D203,"_",$E203),#REF!,2,)</f>
        <v>#REF!</v>
      </c>
      <c r="M203" s="361"/>
      <c r="N203" s="362" t="str">
        <f t="shared" si="49"/>
        <v>!!</v>
      </c>
      <c r="O203" s="362" t="str">
        <f t="shared" si="50"/>
        <v>!!</v>
      </c>
      <c r="P203" s="362" t="str">
        <f t="shared" si="51"/>
        <v>!!</v>
      </c>
      <c r="Q203" s="362" t="str">
        <f t="shared" si="52"/>
        <v>!!</v>
      </c>
      <c r="R203" s="362" t="str">
        <f t="shared" si="53"/>
        <v>!!</v>
      </c>
      <c r="S203" s="362" t="str">
        <f t="shared" si="54"/>
        <v>!!</v>
      </c>
      <c r="T203" s="361"/>
      <c r="U203" s="366" t="str">
        <f>IF(ISNUMBER(U201),IF(ISNUMBER(U202),U202/U201,F202/U201),IF(ISNUMBER(U202),U202/F201,""))</f>
        <v/>
      </c>
      <c r="V203" s="366" t="str">
        <f>IF(ISNUMBER(V201),IF(ISNUMBER(V202),V202/V201,G202/V201),IF(ISNUMBER(V202),V202/G201,""))</f>
        <v/>
      </c>
      <c r="W203" s="366" t="str">
        <f>IF(ISNUMBER(W201),IF(ISNUMBER(W202),W202/W201,H202/W201),IF(ISNUMBER(W202),W202/H201,""))</f>
        <v/>
      </c>
      <c r="X203" s="366" t="str">
        <f>IF(ISNUMBER(X201),IF(ISNUMBER(X202),X202/X201,I202/X201),IF(ISNUMBER(X202),X202/I201,""))</f>
        <v/>
      </c>
    </row>
    <row r="204" spans="1:24">
      <c r="A204" s="169" t="s">
        <v>164</v>
      </c>
      <c r="B204" s="169" t="str">
        <f>Cover!$G$16</f>
        <v>CZ</v>
      </c>
      <c r="C204" s="169" t="s">
        <v>271</v>
      </c>
      <c r="D204" s="169" t="s">
        <v>337</v>
      </c>
      <c r="E204" s="170" t="s">
        <v>113</v>
      </c>
      <c r="F204" s="177" t="e">
        <f>IF(ISNUMBER(U204),U204,VLOOKUP(CONCATENATE($B204,"_",$C204,"_",F$2,"_",$D204,"_",$E204),#REF!,2,))</f>
        <v>#REF!</v>
      </c>
      <c r="G204" s="177" t="e">
        <f>IF(ISNUMBER(V204),V204,VLOOKUP(CONCATENATE($B204,"_",$C204,"_",G$2,"_",$D204,"_",$E204),#REF!,2,))</f>
        <v>#REF!</v>
      </c>
      <c r="H204" s="177" t="e">
        <f>IF(ISNUMBER(W204),W204,VLOOKUP(CONCATENATE($B204,"_",$C204,"_",H$2,"_",$D204,"_",$E204),#REF!,2,))</f>
        <v>#REF!</v>
      </c>
      <c r="I204" s="177" t="e">
        <f>IF(ISNUMBER(X204),X204,VLOOKUP(CONCATENATE($B204,"_",$C204,"_",I$2,"_",$D204,"_",$E204),#REF!,2,))</f>
        <v>#REF!</v>
      </c>
      <c r="J204" s="177" t="e">
        <f>VLOOKUP(CONCATENATE($B204,"_",$C204,"_",J$2,"_",$D204,"_",$E204),#REF!,2,)</f>
        <v>#REF!</v>
      </c>
      <c r="K204" s="175" t="e">
        <f>VLOOKUP(CONCATENATE($B204,"_",$C204,"_",K$2,"_",$D204,"_",$E204),#REF!,2,)</f>
        <v>#REF!</v>
      </c>
      <c r="L204" s="175" t="e">
        <f>VLOOKUP(CONCATENATE($B204,"_",$C204,"_",L$2,"_",$D204,"_",$E204),#REF!,2,)</f>
        <v>#REF!</v>
      </c>
      <c r="M204" s="171"/>
      <c r="N204" s="172" t="str">
        <f t="shared" si="49"/>
        <v>!!</v>
      </c>
      <c r="O204" s="172" t="str">
        <f t="shared" si="50"/>
        <v>!!</v>
      </c>
      <c r="P204" s="172" t="str">
        <f t="shared" si="51"/>
        <v>!!</v>
      </c>
      <c r="Q204" s="172" t="str">
        <f t="shared" si="52"/>
        <v>!!</v>
      </c>
      <c r="R204" s="172" t="str">
        <f t="shared" si="53"/>
        <v>!!</v>
      </c>
      <c r="S204" s="172" t="str">
        <f t="shared" si="54"/>
        <v>!!</v>
      </c>
      <c r="T204" s="171"/>
    </row>
    <row r="205" spans="1:24">
      <c r="A205" s="178" t="s">
        <v>163</v>
      </c>
      <c r="B205" s="169" t="str">
        <f>Cover!$G$16</f>
        <v>CZ</v>
      </c>
      <c r="C205" s="169" t="s">
        <v>271</v>
      </c>
      <c r="D205" s="169" t="s">
        <v>198</v>
      </c>
      <c r="E205" s="170" t="s">
        <v>113</v>
      </c>
      <c r="F205" s="177" t="e">
        <f>IF(ISNUMBER(U205),U205,VLOOKUP(CONCATENATE($B205,"_",$C205,"_",F$2,"_",$D205,"_",$E205),#REF!,2,))</f>
        <v>#REF!</v>
      </c>
      <c r="G205" s="177" t="e">
        <f>IF(ISNUMBER(V205),V205,VLOOKUP(CONCATENATE($B205,"_",$C205,"_",G$2,"_",$D205,"_",$E205),#REF!,2,))</f>
        <v>#REF!</v>
      </c>
      <c r="H205" s="177" t="e">
        <f>IF(ISNUMBER(W205),W205,VLOOKUP(CONCATENATE($B205,"_",$C205,"_",H$2,"_",$D205,"_",$E205),#REF!,2,))</f>
        <v>#REF!</v>
      </c>
      <c r="I205" s="177" t="e">
        <f>IF(ISNUMBER(X205),X205,VLOOKUP(CONCATENATE($B205,"_",$C205,"_",I$2,"_",$D205,"_",$E205),#REF!,2,))</f>
        <v>#REF!</v>
      </c>
      <c r="J205" s="177" t="e">
        <f>VLOOKUP(CONCATENATE($B205,"_",$C205,"_",J$2,"_",$D205,"_",$E205),#REF!,2,)</f>
        <v>#REF!</v>
      </c>
      <c r="K205" s="175" t="e">
        <f>VLOOKUP(CONCATENATE($B205,"_",$C205,"_",K$2,"_",$D205,"_",$E205),#REF!,2,)</f>
        <v>#REF!</v>
      </c>
      <c r="L205" s="175" t="e">
        <f>VLOOKUP(CONCATENATE($B205,"_",$C205,"_",L$2,"_",$D205,"_",$E205),#REF!,2,)</f>
        <v>#REF!</v>
      </c>
      <c r="M205" s="171"/>
      <c r="N205" s="172" t="str">
        <f t="shared" si="49"/>
        <v>!!</v>
      </c>
      <c r="O205" s="172" t="str">
        <f t="shared" si="50"/>
        <v>!!</v>
      </c>
      <c r="P205" s="172" t="str">
        <f t="shared" si="51"/>
        <v>!!</v>
      </c>
      <c r="Q205" s="172" t="str">
        <f t="shared" si="52"/>
        <v>!!</v>
      </c>
      <c r="R205" s="172" t="str">
        <f t="shared" si="53"/>
        <v>!!</v>
      </c>
      <c r="S205" s="172" t="str">
        <f t="shared" si="54"/>
        <v>!!</v>
      </c>
      <c r="T205" s="171"/>
    </row>
    <row r="206" spans="1:24" ht="12">
      <c r="A206" s="357" t="s">
        <v>162</v>
      </c>
      <c r="B206" s="357" t="str">
        <f>Cover!$G$16</f>
        <v>CZ</v>
      </c>
      <c r="C206" s="357" t="s">
        <v>271</v>
      </c>
      <c r="D206" s="357" t="s">
        <v>337</v>
      </c>
      <c r="E206" s="358" t="s">
        <v>113</v>
      </c>
      <c r="F206" s="359" t="e">
        <f>IF(ISNUMBER(U206),U206,VLOOKUP(CONCATENATE($B206,"_",$C206,"_",F$2,"_","1000 NAC","_",$E206),#REF!,2,)/VLOOKUP(CONCATENATE($B206,"_",$C206,"_",F$2,"_",$D206,"_",$E206),#REF!,2,))</f>
        <v>#REF!</v>
      </c>
      <c r="G206" s="359" t="e">
        <f>IF(ISNUMBER(V206),V206,VLOOKUP(CONCATENATE($B206,"_",$C206,"_",G$2,"_","1000 NAC","_",$E206),#REF!,2,)/VLOOKUP(CONCATENATE($B206,"_",$C206,"_",G$2,"_",$D206,"_",$E206),#REF!,2,))</f>
        <v>#REF!</v>
      </c>
      <c r="H206" s="359" t="e">
        <f>IF(ISNUMBER(W206),W206,VLOOKUP(CONCATENATE($B206,"_",$C206,"_",H$2,"_","1000 NAC","_",$E206),#REF!,2,)/VLOOKUP(CONCATENATE($B206,"_",$C206,"_",H$2,"_",$D206,"_",$E206),#REF!,2,))</f>
        <v>#REF!</v>
      </c>
      <c r="I206" s="359" t="e">
        <f>IF(ISNUMBER(X206),X206,VLOOKUP(CONCATENATE($B206,"_",$C206,"_",I$2,"_","1000 NAC","_",$E206),#REF!,2,)/VLOOKUP(CONCATENATE($B206,"_",$C206,"_",I$2,"_",$D206,"_",$E206),#REF!,2,))</f>
        <v>#REF!</v>
      </c>
      <c r="J206" s="359" t="e">
        <f>VLOOKUP(CONCATENATE($B206,"_",$C206,"_",J$2,"_","1000 NAC","_",$E206),#REF!,2,)/VLOOKUP(CONCATENATE($B206,"_",$C206,"_",J$2,"_",$D206,"_",$E206),#REF!,2,)</f>
        <v>#REF!</v>
      </c>
      <c r="K206" s="360" t="e">
        <f>VLOOKUP(CONCATENATE($B206,"_",$C206,"_",K$2,"_","1000 NAC","_",$E206),#REF!,2,)/VLOOKUP(CONCATENATE($B206,"_",$C206,"_",K$2,"_",$D206,"_",$E206),#REF!,2,)</f>
        <v>#REF!</v>
      </c>
      <c r="L206" s="360" t="e">
        <f>VLOOKUP(CONCATENATE($B206,"_",$C206,"_",L$2,"_","1000 NAC","_",$E206),#REF!,2,)/VLOOKUP(CONCATENATE($B206,"_",$C206,"_",L$2,"_",$D206,"_",$E206),#REF!,2,)</f>
        <v>#REF!</v>
      </c>
      <c r="M206" s="361"/>
      <c r="N206" s="362" t="str">
        <f t="shared" si="49"/>
        <v>!!</v>
      </c>
      <c r="O206" s="362" t="str">
        <f t="shared" si="50"/>
        <v>!!</v>
      </c>
      <c r="P206" s="362" t="str">
        <f t="shared" si="51"/>
        <v>!!</v>
      </c>
      <c r="Q206" s="362" t="str">
        <f t="shared" si="52"/>
        <v>!!</v>
      </c>
      <c r="R206" s="362" t="str">
        <f t="shared" si="53"/>
        <v>!!</v>
      </c>
      <c r="S206" s="362" t="str">
        <f t="shared" si="54"/>
        <v>!!</v>
      </c>
      <c r="T206" s="361"/>
      <c r="U206" s="366" t="str">
        <f>IF(ISNUMBER(U204),IF(ISNUMBER(U205),U205/U204,F205/U204),IF(ISNUMBER(U205),U205/F204,""))</f>
        <v/>
      </c>
      <c r="V206" s="366" t="str">
        <f>IF(ISNUMBER(V204),IF(ISNUMBER(V205),V205/V204,G205/V204),IF(ISNUMBER(V205),V205/G204,""))</f>
        <v/>
      </c>
      <c r="W206" s="366" t="str">
        <f>IF(ISNUMBER(W204),IF(ISNUMBER(W205),W205/W204,H205/W204),IF(ISNUMBER(W205),W205/H204,""))</f>
        <v/>
      </c>
      <c r="X206" s="366" t="str">
        <f>IF(ISNUMBER(X204),IF(ISNUMBER(X205),X205/X204,I205/X204),IF(ISNUMBER(X205),X205/I204,""))</f>
        <v/>
      </c>
    </row>
    <row r="207" spans="1:24">
      <c r="A207" s="169" t="s">
        <v>164</v>
      </c>
      <c r="B207" s="169" t="str">
        <f>Cover!$G$16</f>
        <v>CZ</v>
      </c>
      <c r="C207" s="169" t="s">
        <v>267</v>
      </c>
      <c r="D207" s="169" t="s">
        <v>337</v>
      </c>
      <c r="E207" s="170" t="s">
        <v>114</v>
      </c>
      <c r="F207" s="177" t="e">
        <f>IF(ISNUMBER(U207),U207,VLOOKUP(CONCATENATE($B207,"_",$C207,"_",F$2,"_",$D207,"_",$E207),#REF!,2,))</f>
        <v>#REF!</v>
      </c>
      <c r="G207" s="177" t="e">
        <f>IF(ISNUMBER(V207),V207,VLOOKUP(CONCATENATE($B207,"_",$C207,"_",G$2,"_",$D207,"_",$E207),#REF!,2,))</f>
        <v>#REF!</v>
      </c>
      <c r="H207" s="177" t="e">
        <f>IF(ISNUMBER(W207),W207,VLOOKUP(CONCATENATE($B207,"_",$C207,"_",H$2,"_",$D207,"_",$E207),#REF!,2,))</f>
        <v>#REF!</v>
      </c>
      <c r="I207" s="177" t="e">
        <f>IF(ISNUMBER(X207),X207,VLOOKUP(CONCATENATE($B207,"_",$C207,"_",I$2,"_",$D207,"_",$E207),#REF!,2,))</f>
        <v>#REF!</v>
      </c>
      <c r="J207" s="177" t="e">
        <f>VLOOKUP(CONCATENATE($B207,"_",$C207,"_",J$2,"_",$D207,"_",$E207),#REF!,2,)</f>
        <v>#REF!</v>
      </c>
      <c r="K207" s="175" t="e">
        <f>VLOOKUP(CONCATENATE($B207,"_",$C207,"_",K$2,"_",$D207,"_",$E207),#REF!,2,)</f>
        <v>#REF!</v>
      </c>
      <c r="L207" s="175" t="e">
        <f>VLOOKUP(CONCATENATE($B207,"_",$C207,"_",L$2,"_",$D207,"_",$E207),#REF!,2,)</f>
        <v>#REF!</v>
      </c>
      <c r="M207" s="171"/>
      <c r="N207" s="172" t="str">
        <f t="shared" si="49"/>
        <v>!!</v>
      </c>
      <c r="O207" s="172" t="str">
        <f t="shared" si="50"/>
        <v>!!</v>
      </c>
      <c r="P207" s="172" t="str">
        <f t="shared" si="51"/>
        <v>!!</v>
      </c>
      <c r="Q207" s="172" t="str">
        <f t="shared" si="52"/>
        <v>!!</v>
      </c>
      <c r="R207" s="172" t="str">
        <f t="shared" si="53"/>
        <v>!!</v>
      </c>
      <c r="S207" s="172" t="str">
        <f t="shared" si="54"/>
        <v>!!</v>
      </c>
      <c r="T207" s="171"/>
    </row>
    <row r="208" spans="1:24">
      <c r="A208" s="178" t="s">
        <v>163</v>
      </c>
      <c r="B208" s="169" t="str">
        <f>Cover!$G$16</f>
        <v>CZ</v>
      </c>
      <c r="C208" s="169" t="s">
        <v>267</v>
      </c>
      <c r="D208" s="169" t="s">
        <v>198</v>
      </c>
      <c r="E208" s="170" t="s">
        <v>114</v>
      </c>
      <c r="F208" s="177" t="e">
        <f>IF(ISNUMBER(U208),U208,VLOOKUP(CONCATENATE($B208,"_",$C208,"_",F$2,"_",$D208,"_",$E208),#REF!,2,))</f>
        <v>#REF!</v>
      </c>
      <c r="G208" s="177" t="e">
        <f>IF(ISNUMBER(V208),V208,VLOOKUP(CONCATENATE($B208,"_",$C208,"_",G$2,"_",$D208,"_",$E208),#REF!,2,))</f>
        <v>#REF!</v>
      </c>
      <c r="H208" s="177" t="e">
        <f>IF(ISNUMBER(W208),W208,VLOOKUP(CONCATENATE($B208,"_",$C208,"_",H$2,"_",$D208,"_",$E208),#REF!,2,))</f>
        <v>#REF!</v>
      </c>
      <c r="I208" s="177" t="e">
        <f>IF(ISNUMBER(X208),X208,VLOOKUP(CONCATENATE($B208,"_",$C208,"_",I$2,"_",$D208,"_",$E208),#REF!,2,))</f>
        <v>#REF!</v>
      </c>
      <c r="J208" s="177" t="e">
        <f>VLOOKUP(CONCATENATE($B208,"_",$C208,"_",J$2,"_",$D208,"_",$E208),#REF!,2,)</f>
        <v>#REF!</v>
      </c>
      <c r="K208" s="175" t="e">
        <f>VLOOKUP(CONCATENATE($B208,"_",$C208,"_",K$2,"_",$D208,"_",$E208),#REF!,2,)</f>
        <v>#REF!</v>
      </c>
      <c r="L208" s="175" t="e">
        <f>VLOOKUP(CONCATENATE($B208,"_",$C208,"_",L$2,"_",$D208,"_",$E208),#REF!,2,)</f>
        <v>#REF!</v>
      </c>
      <c r="M208" s="171"/>
      <c r="N208" s="172" t="str">
        <f t="shared" si="49"/>
        <v>!!</v>
      </c>
      <c r="O208" s="172" t="str">
        <f t="shared" si="50"/>
        <v>!!</v>
      </c>
      <c r="P208" s="172" t="str">
        <f t="shared" si="51"/>
        <v>!!</v>
      </c>
      <c r="Q208" s="172" t="str">
        <f t="shared" si="52"/>
        <v>!!</v>
      </c>
      <c r="R208" s="172" t="str">
        <f t="shared" si="53"/>
        <v>!!</v>
      </c>
      <c r="S208" s="172" t="str">
        <f t="shared" si="54"/>
        <v>!!</v>
      </c>
      <c r="T208" s="171"/>
    </row>
    <row r="209" spans="1:24" ht="12">
      <c r="A209" s="357" t="s">
        <v>162</v>
      </c>
      <c r="B209" s="357" t="str">
        <f>Cover!$G$16</f>
        <v>CZ</v>
      </c>
      <c r="C209" s="357" t="s">
        <v>267</v>
      </c>
      <c r="D209" s="357" t="s">
        <v>337</v>
      </c>
      <c r="E209" s="358" t="s">
        <v>114</v>
      </c>
      <c r="F209" s="359" t="e">
        <f>IF(ISNUMBER(U209),U209,VLOOKUP(CONCATENATE($B209,"_",$C209,"_",F$2,"_","1000 NAC","_",$E209),#REF!,2,)/VLOOKUP(CONCATENATE($B209,"_",$C209,"_",F$2,"_",$D209,"_",$E209),#REF!,2,))</f>
        <v>#REF!</v>
      </c>
      <c r="G209" s="359" t="e">
        <f>IF(ISNUMBER(V209),V209,VLOOKUP(CONCATENATE($B209,"_",$C209,"_",G$2,"_","1000 NAC","_",$E209),#REF!,2,)/VLOOKUP(CONCATENATE($B209,"_",$C209,"_",G$2,"_",$D209,"_",$E209),#REF!,2,))</f>
        <v>#REF!</v>
      </c>
      <c r="H209" s="359" t="e">
        <f>IF(ISNUMBER(W209),W209,VLOOKUP(CONCATENATE($B209,"_",$C209,"_",H$2,"_","1000 NAC","_",$E209),#REF!,2,)/VLOOKUP(CONCATENATE($B209,"_",$C209,"_",H$2,"_",$D209,"_",$E209),#REF!,2,))</f>
        <v>#REF!</v>
      </c>
      <c r="I209" s="359" t="e">
        <f>IF(ISNUMBER(X209),X209,VLOOKUP(CONCATENATE($B209,"_",$C209,"_",I$2,"_","1000 NAC","_",$E209),#REF!,2,)/VLOOKUP(CONCATENATE($B209,"_",$C209,"_",I$2,"_",$D209,"_",$E209),#REF!,2,))</f>
        <v>#REF!</v>
      </c>
      <c r="J209" s="359" t="e">
        <f>VLOOKUP(CONCATENATE($B209,"_",$C209,"_",J$2,"_","1000 NAC","_",$E209),#REF!,2,)/VLOOKUP(CONCATENATE($B209,"_",$C209,"_",J$2,"_",$D209,"_",$E209),#REF!,2,)</f>
        <v>#REF!</v>
      </c>
      <c r="K209" s="360" t="e">
        <f>VLOOKUP(CONCATENATE($B209,"_",$C209,"_",K$2,"_","1000 NAC","_",$E209),#REF!,2,)/VLOOKUP(CONCATENATE($B209,"_",$C209,"_",K$2,"_",$D209,"_",$E209),#REF!,2,)</f>
        <v>#REF!</v>
      </c>
      <c r="L209" s="360" t="e">
        <f>VLOOKUP(CONCATENATE($B209,"_",$C209,"_",L$2,"_","1000 NAC","_",$E209),#REF!,2,)/VLOOKUP(CONCATENATE($B209,"_",$C209,"_",L$2,"_",$D209,"_",$E209),#REF!,2,)</f>
        <v>#REF!</v>
      </c>
      <c r="M209" s="361"/>
      <c r="N209" s="362" t="str">
        <f t="shared" si="49"/>
        <v>!!</v>
      </c>
      <c r="O209" s="362" t="str">
        <f t="shared" si="50"/>
        <v>!!</v>
      </c>
      <c r="P209" s="362" t="str">
        <f t="shared" si="51"/>
        <v>!!</v>
      </c>
      <c r="Q209" s="362" t="str">
        <f t="shared" si="52"/>
        <v>!!</v>
      </c>
      <c r="R209" s="362" t="str">
        <f t="shared" si="53"/>
        <v>!!</v>
      </c>
      <c r="S209" s="362" t="str">
        <f t="shared" si="54"/>
        <v>!!</v>
      </c>
      <c r="T209" s="361"/>
      <c r="U209" s="366" t="str">
        <f>IF(ISNUMBER(U207),IF(ISNUMBER(U208),U208/U207,F208/U207),IF(ISNUMBER(U208),U208/F207,""))</f>
        <v/>
      </c>
      <c r="V209" s="366" t="str">
        <f>IF(ISNUMBER(V207),IF(ISNUMBER(V208),V208/V207,G208/V207),IF(ISNUMBER(V208),V208/G207,""))</f>
        <v/>
      </c>
      <c r="W209" s="366" t="str">
        <f>IF(ISNUMBER(W207),IF(ISNUMBER(W208),W208/W207,H208/W207),IF(ISNUMBER(W208),W208/H207,""))</f>
        <v/>
      </c>
      <c r="X209" s="366" t="str">
        <f>IF(ISNUMBER(X207),IF(ISNUMBER(X208),X208/X207,I208/X207),IF(ISNUMBER(X208),X208/I207,""))</f>
        <v/>
      </c>
    </row>
    <row r="210" spans="1:24">
      <c r="A210" s="169" t="s">
        <v>164</v>
      </c>
      <c r="B210" s="169" t="str">
        <f>Cover!$G$16</f>
        <v>CZ</v>
      </c>
      <c r="C210" s="169" t="s">
        <v>271</v>
      </c>
      <c r="D210" s="169" t="s">
        <v>337</v>
      </c>
      <c r="E210" s="170" t="s">
        <v>114</v>
      </c>
      <c r="F210" s="177" t="e">
        <f>IF(ISNUMBER(U210),U210,VLOOKUP(CONCATENATE($B210,"_",$C210,"_",F$2,"_",$D210,"_",$E210),#REF!,2,))</f>
        <v>#REF!</v>
      </c>
      <c r="G210" s="177" t="e">
        <f>IF(ISNUMBER(V210),V210,VLOOKUP(CONCATENATE($B210,"_",$C210,"_",G$2,"_",$D210,"_",$E210),#REF!,2,))</f>
        <v>#REF!</v>
      </c>
      <c r="H210" s="177" t="e">
        <f>IF(ISNUMBER(W210),W210,VLOOKUP(CONCATENATE($B210,"_",$C210,"_",H$2,"_",$D210,"_",$E210),#REF!,2,))</f>
        <v>#REF!</v>
      </c>
      <c r="I210" s="177" t="e">
        <f>IF(ISNUMBER(X210),X210,VLOOKUP(CONCATENATE($B210,"_",$C210,"_",I$2,"_",$D210,"_",$E210),#REF!,2,))</f>
        <v>#REF!</v>
      </c>
      <c r="J210" s="177" t="e">
        <f>VLOOKUP(CONCATENATE($B210,"_",$C210,"_",J$2,"_",$D210,"_",$E210),#REF!,2,)</f>
        <v>#REF!</v>
      </c>
      <c r="K210" s="175" t="e">
        <f>VLOOKUP(CONCATENATE($B210,"_",$C210,"_",K$2,"_",$D210,"_",$E210),#REF!,2,)</f>
        <v>#REF!</v>
      </c>
      <c r="L210" s="175" t="e">
        <f>VLOOKUP(CONCATENATE($B210,"_",$C210,"_",L$2,"_",$D210,"_",$E210),#REF!,2,)</f>
        <v>#REF!</v>
      </c>
      <c r="M210" s="171"/>
      <c r="N210" s="172" t="str">
        <f t="shared" si="49"/>
        <v>!!</v>
      </c>
      <c r="O210" s="172" t="str">
        <f t="shared" si="50"/>
        <v>!!</v>
      </c>
      <c r="P210" s="172" t="str">
        <f t="shared" si="51"/>
        <v>!!</v>
      </c>
      <c r="Q210" s="172" t="str">
        <f t="shared" si="52"/>
        <v>!!</v>
      </c>
      <c r="R210" s="172" t="str">
        <f t="shared" si="53"/>
        <v>!!</v>
      </c>
      <c r="S210" s="172" t="str">
        <f t="shared" si="54"/>
        <v>!!</v>
      </c>
      <c r="T210" s="171"/>
    </row>
    <row r="211" spans="1:24">
      <c r="A211" s="178" t="s">
        <v>163</v>
      </c>
      <c r="B211" s="169" t="str">
        <f>Cover!$G$16</f>
        <v>CZ</v>
      </c>
      <c r="C211" s="169" t="s">
        <v>271</v>
      </c>
      <c r="D211" s="169" t="s">
        <v>198</v>
      </c>
      <c r="E211" s="170" t="s">
        <v>114</v>
      </c>
      <c r="F211" s="177" t="e">
        <f>IF(ISNUMBER(U211),U211,VLOOKUP(CONCATENATE($B211,"_",$C211,"_",F$2,"_",$D211,"_",$E211),#REF!,2,))</f>
        <v>#REF!</v>
      </c>
      <c r="G211" s="177" t="e">
        <f>IF(ISNUMBER(V211),V211,VLOOKUP(CONCATENATE($B211,"_",$C211,"_",G$2,"_",$D211,"_",$E211),#REF!,2,))</f>
        <v>#REF!</v>
      </c>
      <c r="H211" s="177" t="e">
        <f>IF(ISNUMBER(W211),W211,VLOOKUP(CONCATENATE($B211,"_",$C211,"_",H$2,"_",$D211,"_",$E211),#REF!,2,))</f>
        <v>#REF!</v>
      </c>
      <c r="I211" s="177" t="e">
        <f>IF(ISNUMBER(X211),X211,VLOOKUP(CONCATENATE($B211,"_",$C211,"_",I$2,"_",$D211,"_",$E211),#REF!,2,))</f>
        <v>#REF!</v>
      </c>
      <c r="J211" s="177" t="e">
        <f>VLOOKUP(CONCATENATE($B211,"_",$C211,"_",J$2,"_",$D211,"_",$E211),#REF!,2,)</f>
        <v>#REF!</v>
      </c>
      <c r="K211" s="175" t="e">
        <f>VLOOKUP(CONCATENATE($B211,"_",$C211,"_",K$2,"_",$D211,"_",$E211),#REF!,2,)</f>
        <v>#REF!</v>
      </c>
      <c r="L211" s="175" t="e">
        <f>VLOOKUP(CONCATENATE($B211,"_",$C211,"_",L$2,"_",$D211,"_",$E211),#REF!,2,)</f>
        <v>#REF!</v>
      </c>
      <c r="M211" s="171"/>
      <c r="N211" s="172" t="str">
        <f t="shared" si="49"/>
        <v>!!</v>
      </c>
      <c r="O211" s="172" t="str">
        <f t="shared" si="50"/>
        <v>!!</v>
      </c>
      <c r="P211" s="172" t="str">
        <f t="shared" si="51"/>
        <v>!!</v>
      </c>
      <c r="Q211" s="172" t="str">
        <f t="shared" si="52"/>
        <v>!!</v>
      </c>
      <c r="R211" s="172" t="str">
        <f t="shared" si="53"/>
        <v>!!</v>
      </c>
      <c r="S211" s="172" t="str">
        <f t="shared" si="54"/>
        <v>!!</v>
      </c>
      <c r="T211" s="171"/>
    </row>
    <row r="212" spans="1:24" ht="12">
      <c r="A212" s="357" t="s">
        <v>162</v>
      </c>
      <c r="B212" s="357" t="str">
        <f>Cover!$G$16</f>
        <v>CZ</v>
      </c>
      <c r="C212" s="357" t="s">
        <v>271</v>
      </c>
      <c r="D212" s="357" t="s">
        <v>337</v>
      </c>
      <c r="E212" s="358" t="s">
        <v>114</v>
      </c>
      <c r="F212" s="359" t="e">
        <f>IF(ISNUMBER(U212),U212,VLOOKUP(CONCATENATE($B212,"_",$C212,"_",F$2,"_","1000 NAC","_",$E212),#REF!,2,)/VLOOKUP(CONCATENATE($B212,"_",$C212,"_",F$2,"_",$D212,"_",$E212),#REF!,2,))</f>
        <v>#REF!</v>
      </c>
      <c r="G212" s="359" t="e">
        <f>IF(ISNUMBER(V212),V212,VLOOKUP(CONCATENATE($B212,"_",$C212,"_",G$2,"_","1000 NAC","_",$E212),#REF!,2,)/VLOOKUP(CONCATENATE($B212,"_",$C212,"_",G$2,"_",$D212,"_",$E212),#REF!,2,))</f>
        <v>#REF!</v>
      </c>
      <c r="H212" s="359" t="e">
        <f>IF(ISNUMBER(W212),W212,VLOOKUP(CONCATENATE($B212,"_",$C212,"_",H$2,"_","1000 NAC","_",$E212),#REF!,2,)/VLOOKUP(CONCATENATE($B212,"_",$C212,"_",H$2,"_",$D212,"_",$E212),#REF!,2,))</f>
        <v>#REF!</v>
      </c>
      <c r="I212" s="359" t="e">
        <f>IF(ISNUMBER(X212),X212,VLOOKUP(CONCATENATE($B212,"_",$C212,"_",I$2,"_","1000 NAC","_",$E212),#REF!,2,)/VLOOKUP(CONCATENATE($B212,"_",$C212,"_",I$2,"_",$D212,"_",$E212),#REF!,2,))</f>
        <v>#REF!</v>
      </c>
      <c r="J212" s="359" t="e">
        <f>VLOOKUP(CONCATENATE($B212,"_",$C212,"_",J$2,"_","1000 NAC","_",$E212),#REF!,2,)/VLOOKUP(CONCATENATE($B212,"_",$C212,"_",J$2,"_",$D212,"_",$E212),#REF!,2,)</f>
        <v>#REF!</v>
      </c>
      <c r="K212" s="360" t="e">
        <f>VLOOKUP(CONCATENATE($B212,"_",$C212,"_",K$2,"_","1000 NAC","_",$E212),#REF!,2,)/VLOOKUP(CONCATENATE($B212,"_",$C212,"_",K$2,"_",$D212,"_",$E212),#REF!,2,)</f>
        <v>#REF!</v>
      </c>
      <c r="L212" s="360" t="e">
        <f>VLOOKUP(CONCATENATE($B212,"_",$C212,"_",L$2,"_","1000 NAC","_",$E212),#REF!,2,)/VLOOKUP(CONCATENATE($B212,"_",$C212,"_",L$2,"_",$D212,"_",$E212),#REF!,2,)</f>
        <v>#REF!</v>
      </c>
      <c r="M212" s="361"/>
      <c r="N212" s="362" t="str">
        <f t="shared" si="49"/>
        <v>!!</v>
      </c>
      <c r="O212" s="362" t="str">
        <f t="shared" si="50"/>
        <v>!!</v>
      </c>
      <c r="P212" s="362" t="str">
        <f t="shared" si="51"/>
        <v>!!</v>
      </c>
      <c r="Q212" s="362" t="str">
        <f t="shared" si="52"/>
        <v>!!</v>
      </c>
      <c r="R212" s="362" t="str">
        <f t="shared" si="53"/>
        <v>!!</v>
      </c>
      <c r="S212" s="362" t="str">
        <f t="shared" si="54"/>
        <v>!!</v>
      </c>
      <c r="T212" s="361"/>
      <c r="U212" s="366" t="str">
        <f>IF(ISNUMBER(U210),IF(ISNUMBER(U211),U211/U210,F211/U210),IF(ISNUMBER(U211),U211/F210,""))</f>
        <v/>
      </c>
      <c r="V212" s="366" t="str">
        <f>IF(ISNUMBER(V210),IF(ISNUMBER(V211),V211/V210,G211/V210),IF(ISNUMBER(V211),V211/G210,""))</f>
        <v/>
      </c>
      <c r="W212" s="366" t="str">
        <f>IF(ISNUMBER(W210),IF(ISNUMBER(W211),W211/W210,H211/W210),IF(ISNUMBER(W211),W211/H210,""))</f>
        <v/>
      </c>
      <c r="X212" s="366" t="str">
        <f>IF(ISNUMBER(X210),IF(ISNUMBER(X211),X211/X210,I211/X210),IF(ISNUMBER(X211),X211/I210,""))</f>
        <v/>
      </c>
    </row>
    <row r="213" spans="1:24">
      <c r="A213" s="169" t="s">
        <v>164</v>
      </c>
      <c r="B213" s="169" t="str">
        <f>Cover!$G$16</f>
        <v>CZ</v>
      </c>
      <c r="C213" s="169" t="s">
        <v>267</v>
      </c>
      <c r="D213" s="169" t="s">
        <v>337</v>
      </c>
      <c r="E213" s="170" t="s">
        <v>115</v>
      </c>
      <c r="F213" s="177" t="e">
        <f>IF(ISNUMBER(U213),U213,VLOOKUP(CONCATENATE($B213,"_",$C213,"_",F$2,"_",$D213,"_",$E213),#REF!,2,))</f>
        <v>#REF!</v>
      </c>
      <c r="G213" s="177" t="e">
        <f>IF(ISNUMBER(V213),V213,VLOOKUP(CONCATENATE($B213,"_",$C213,"_",G$2,"_",$D213,"_",$E213),#REF!,2,))</f>
        <v>#REF!</v>
      </c>
      <c r="H213" s="177" t="e">
        <f>IF(ISNUMBER(W213),W213,VLOOKUP(CONCATENATE($B213,"_",$C213,"_",H$2,"_",$D213,"_",$E213),#REF!,2,))</f>
        <v>#REF!</v>
      </c>
      <c r="I213" s="177" t="e">
        <f>IF(ISNUMBER(X213),X213,VLOOKUP(CONCATENATE($B213,"_",$C213,"_",I$2,"_",$D213,"_",$E213),#REF!,2,))</f>
        <v>#REF!</v>
      </c>
      <c r="J213" s="177" t="e">
        <f>VLOOKUP(CONCATENATE($B213,"_",$C213,"_",J$2,"_",$D213,"_",$E213),#REF!,2,)</f>
        <v>#REF!</v>
      </c>
      <c r="K213" s="175" t="e">
        <f>VLOOKUP(CONCATENATE($B213,"_",$C213,"_",K$2,"_",$D213,"_",$E213),#REF!,2,)</f>
        <v>#REF!</v>
      </c>
      <c r="L213" s="175" t="e">
        <f>VLOOKUP(CONCATENATE($B213,"_",$C213,"_",L$2,"_",$D213,"_",$E213),#REF!,2,)</f>
        <v>#REF!</v>
      </c>
      <c r="M213" s="171"/>
      <c r="N213" s="172" t="str">
        <f t="shared" si="49"/>
        <v>!!</v>
      </c>
      <c r="O213" s="172" t="str">
        <f t="shared" si="50"/>
        <v>!!</v>
      </c>
      <c r="P213" s="172" t="str">
        <f t="shared" si="51"/>
        <v>!!</v>
      </c>
      <c r="Q213" s="172" t="str">
        <f t="shared" si="52"/>
        <v>!!</v>
      </c>
      <c r="R213" s="172" t="str">
        <f t="shared" si="53"/>
        <v>!!</v>
      </c>
      <c r="S213" s="172" t="str">
        <f t="shared" si="54"/>
        <v>!!</v>
      </c>
      <c r="T213" s="171"/>
    </row>
    <row r="214" spans="1:24">
      <c r="A214" s="178" t="s">
        <v>163</v>
      </c>
      <c r="B214" s="169" t="str">
        <f>Cover!$G$16</f>
        <v>CZ</v>
      </c>
      <c r="C214" s="169" t="s">
        <v>267</v>
      </c>
      <c r="D214" s="169" t="s">
        <v>198</v>
      </c>
      <c r="E214" s="170" t="s">
        <v>115</v>
      </c>
      <c r="F214" s="177" t="e">
        <f>IF(ISNUMBER(U214),U214,VLOOKUP(CONCATENATE($B214,"_",$C214,"_",F$2,"_",$D214,"_",$E214),#REF!,2,))</f>
        <v>#REF!</v>
      </c>
      <c r="G214" s="177" t="e">
        <f>IF(ISNUMBER(V214),V214,VLOOKUP(CONCATENATE($B214,"_",$C214,"_",G$2,"_",$D214,"_",$E214),#REF!,2,))</f>
        <v>#REF!</v>
      </c>
      <c r="H214" s="177" t="e">
        <f>IF(ISNUMBER(W214),W214,VLOOKUP(CONCATENATE($B214,"_",$C214,"_",H$2,"_",$D214,"_",$E214),#REF!,2,))</f>
        <v>#REF!</v>
      </c>
      <c r="I214" s="177" t="e">
        <f>IF(ISNUMBER(X214),X214,VLOOKUP(CONCATENATE($B214,"_",$C214,"_",I$2,"_",$D214,"_",$E214),#REF!,2,))</f>
        <v>#REF!</v>
      </c>
      <c r="J214" s="177" t="e">
        <f>VLOOKUP(CONCATENATE($B214,"_",$C214,"_",J$2,"_",$D214,"_",$E214),#REF!,2,)</f>
        <v>#REF!</v>
      </c>
      <c r="K214" s="175" t="e">
        <f>VLOOKUP(CONCATENATE($B214,"_",$C214,"_",K$2,"_",$D214,"_",$E214),#REF!,2,)</f>
        <v>#REF!</v>
      </c>
      <c r="L214" s="175" t="e">
        <f>VLOOKUP(CONCATENATE($B214,"_",$C214,"_",L$2,"_",$D214,"_",$E214),#REF!,2,)</f>
        <v>#REF!</v>
      </c>
      <c r="M214" s="171"/>
      <c r="N214" s="172" t="str">
        <f t="shared" si="49"/>
        <v>!!</v>
      </c>
      <c r="O214" s="172" t="str">
        <f t="shared" si="50"/>
        <v>!!</v>
      </c>
      <c r="P214" s="172" t="str">
        <f t="shared" si="51"/>
        <v>!!</v>
      </c>
      <c r="Q214" s="172" t="str">
        <f t="shared" si="52"/>
        <v>!!</v>
      </c>
      <c r="R214" s="172" t="str">
        <f t="shared" si="53"/>
        <v>!!</v>
      </c>
      <c r="S214" s="172" t="str">
        <f t="shared" si="54"/>
        <v>!!</v>
      </c>
      <c r="T214" s="171"/>
    </row>
    <row r="215" spans="1:24" ht="12">
      <c r="A215" s="357" t="s">
        <v>162</v>
      </c>
      <c r="B215" s="357" t="str">
        <f>Cover!$G$16</f>
        <v>CZ</v>
      </c>
      <c r="C215" s="357" t="s">
        <v>267</v>
      </c>
      <c r="D215" s="357" t="s">
        <v>337</v>
      </c>
      <c r="E215" s="358" t="s">
        <v>115</v>
      </c>
      <c r="F215" s="359" t="e">
        <f>IF(ISNUMBER(U215),U215,VLOOKUP(CONCATENATE($B215,"_",$C215,"_",F$2,"_","1000 NAC","_",$E215),#REF!,2,)/VLOOKUP(CONCATENATE($B215,"_",$C215,"_",F$2,"_",$D215,"_",$E215),#REF!,2,))</f>
        <v>#REF!</v>
      </c>
      <c r="G215" s="359" t="e">
        <f>IF(ISNUMBER(V215),V215,VLOOKUP(CONCATENATE($B215,"_",$C215,"_",G$2,"_","1000 NAC","_",$E215),#REF!,2,)/VLOOKUP(CONCATENATE($B215,"_",$C215,"_",G$2,"_",$D215,"_",$E215),#REF!,2,))</f>
        <v>#REF!</v>
      </c>
      <c r="H215" s="359" t="e">
        <f>IF(ISNUMBER(W215),W215,VLOOKUP(CONCATENATE($B215,"_",$C215,"_",H$2,"_","1000 NAC","_",$E215),#REF!,2,)/VLOOKUP(CONCATENATE($B215,"_",$C215,"_",H$2,"_",$D215,"_",$E215),#REF!,2,))</f>
        <v>#REF!</v>
      </c>
      <c r="I215" s="359" t="e">
        <f>IF(ISNUMBER(X215),X215,VLOOKUP(CONCATENATE($B215,"_",$C215,"_",I$2,"_","1000 NAC","_",$E215),#REF!,2,)/VLOOKUP(CONCATENATE($B215,"_",$C215,"_",I$2,"_",$D215,"_",$E215),#REF!,2,))</f>
        <v>#REF!</v>
      </c>
      <c r="J215" s="359" t="e">
        <f>VLOOKUP(CONCATENATE($B215,"_",$C215,"_",J$2,"_","1000 NAC","_",$E215),#REF!,2,)/VLOOKUP(CONCATENATE($B215,"_",$C215,"_",J$2,"_",$D215,"_",$E215),#REF!,2,)</f>
        <v>#REF!</v>
      </c>
      <c r="K215" s="360" t="e">
        <f>VLOOKUP(CONCATENATE($B215,"_",$C215,"_",K$2,"_","1000 NAC","_",$E215),#REF!,2,)/VLOOKUP(CONCATENATE($B215,"_",$C215,"_",K$2,"_",$D215,"_",$E215),#REF!,2,)</f>
        <v>#REF!</v>
      </c>
      <c r="L215" s="360" t="e">
        <f>VLOOKUP(CONCATENATE($B215,"_",$C215,"_",L$2,"_","1000 NAC","_",$E215),#REF!,2,)/VLOOKUP(CONCATENATE($B215,"_",$C215,"_",L$2,"_",$D215,"_",$E215),#REF!,2,)</f>
        <v>#REF!</v>
      </c>
      <c r="M215" s="361"/>
      <c r="N215" s="362" t="str">
        <f t="shared" si="49"/>
        <v>!!</v>
      </c>
      <c r="O215" s="362" t="str">
        <f t="shared" si="50"/>
        <v>!!</v>
      </c>
      <c r="P215" s="362" t="str">
        <f t="shared" si="51"/>
        <v>!!</v>
      </c>
      <c r="Q215" s="362" t="str">
        <f t="shared" si="52"/>
        <v>!!</v>
      </c>
      <c r="R215" s="362" t="str">
        <f t="shared" si="53"/>
        <v>!!</v>
      </c>
      <c r="S215" s="362" t="str">
        <f t="shared" si="54"/>
        <v>!!</v>
      </c>
      <c r="T215" s="361"/>
      <c r="U215" s="366" t="str">
        <f>IF(ISNUMBER(U213),IF(ISNUMBER(U214),U214/U213,F214/U213),IF(ISNUMBER(U214),U214/F213,""))</f>
        <v/>
      </c>
      <c r="V215" s="366" t="str">
        <f>IF(ISNUMBER(V213),IF(ISNUMBER(V214),V214/V213,G214/V213),IF(ISNUMBER(V214),V214/G213,""))</f>
        <v/>
      </c>
      <c r="W215" s="366" t="str">
        <f>IF(ISNUMBER(W213),IF(ISNUMBER(W214),W214/W213,H214/W213),IF(ISNUMBER(W214),W214/H213,""))</f>
        <v/>
      </c>
      <c r="X215" s="366" t="str">
        <f>IF(ISNUMBER(X213),IF(ISNUMBER(X214),X214/X213,I214/X213),IF(ISNUMBER(X214),X214/I213,""))</f>
        <v/>
      </c>
    </row>
    <row r="216" spans="1:24">
      <c r="A216" s="169" t="s">
        <v>164</v>
      </c>
      <c r="B216" s="169" t="str">
        <f>Cover!$G$16</f>
        <v>CZ</v>
      </c>
      <c r="C216" s="169" t="s">
        <v>271</v>
      </c>
      <c r="D216" s="169" t="s">
        <v>337</v>
      </c>
      <c r="E216" s="170" t="s">
        <v>115</v>
      </c>
      <c r="F216" s="177" t="e">
        <f>IF(ISNUMBER(U216),U216,VLOOKUP(CONCATENATE($B216,"_",$C216,"_",F$2,"_",$D216,"_",$E216),#REF!,2,))</f>
        <v>#REF!</v>
      </c>
      <c r="G216" s="177" t="e">
        <f>IF(ISNUMBER(V216),V216,VLOOKUP(CONCATENATE($B216,"_",$C216,"_",G$2,"_",$D216,"_",$E216),#REF!,2,))</f>
        <v>#REF!</v>
      </c>
      <c r="H216" s="177" t="e">
        <f>IF(ISNUMBER(W216),W216,VLOOKUP(CONCATENATE($B216,"_",$C216,"_",H$2,"_",$D216,"_",$E216),#REF!,2,))</f>
        <v>#REF!</v>
      </c>
      <c r="I216" s="177" t="e">
        <f>IF(ISNUMBER(X216),X216,VLOOKUP(CONCATENATE($B216,"_",$C216,"_",I$2,"_",$D216,"_",$E216),#REF!,2,))</f>
        <v>#REF!</v>
      </c>
      <c r="J216" s="177" t="e">
        <f>VLOOKUP(CONCATENATE($B216,"_",$C216,"_",J$2,"_",$D216,"_",$E216),#REF!,2,)</f>
        <v>#REF!</v>
      </c>
      <c r="K216" s="175" t="e">
        <f>VLOOKUP(CONCATENATE($B216,"_",$C216,"_",K$2,"_",$D216,"_",$E216),#REF!,2,)</f>
        <v>#REF!</v>
      </c>
      <c r="L216" s="175" t="e">
        <f>VLOOKUP(CONCATENATE($B216,"_",$C216,"_",L$2,"_",$D216,"_",$E216),#REF!,2,)</f>
        <v>#REF!</v>
      </c>
      <c r="M216" s="171"/>
      <c r="N216" s="172" t="str">
        <f t="shared" si="49"/>
        <v>!!</v>
      </c>
      <c r="O216" s="172" t="str">
        <f t="shared" si="50"/>
        <v>!!</v>
      </c>
      <c r="P216" s="172" t="str">
        <f t="shared" si="51"/>
        <v>!!</v>
      </c>
      <c r="Q216" s="172" t="str">
        <f t="shared" si="52"/>
        <v>!!</v>
      </c>
      <c r="R216" s="172" t="str">
        <f t="shared" si="53"/>
        <v>!!</v>
      </c>
      <c r="S216" s="172" t="str">
        <f t="shared" si="54"/>
        <v>!!</v>
      </c>
      <c r="T216" s="171"/>
    </row>
    <row r="217" spans="1:24">
      <c r="A217" s="178" t="s">
        <v>163</v>
      </c>
      <c r="B217" s="169" t="str">
        <f>Cover!$G$16</f>
        <v>CZ</v>
      </c>
      <c r="C217" s="169" t="s">
        <v>271</v>
      </c>
      <c r="D217" s="169" t="s">
        <v>198</v>
      </c>
      <c r="E217" s="170" t="s">
        <v>115</v>
      </c>
      <c r="F217" s="177" t="e">
        <f>IF(ISNUMBER(U217),U217,VLOOKUP(CONCATENATE($B217,"_",$C217,"_",F$2,"_",$D217,"_",$E217),#REF!,2,))</f>
        <v>#REF!</v>
      </c>
      <c r="G217" s="177" t="e">
        <f>IF(ISNUMBER(V217),V217,VLOOKUP(CONCATENATE($B217,"_",$C217,"_",G$2,"_",$D217,"_",$E217),#REF!,2,))</f>
        <v>#REF!</v>
      </c>
      <c r="H217" s="177" t="e">
        <f>IF(ISNUMBER(W217),W217,VLOOKUP(CONCATENATE($B217,"_",$C217,"_",H$2,"_",$D217,"_",$E217),#REF!,2,))</f>
        <v>#REF!</v>
      </c>
      <c r="I217" s="177" t="e">
        <f>IF(ISNUMBER(X217),X217,VLOOKUP(CONCATENATE($B217,"_",$C217,"_",I$2,"_",$D217,"_",$E217),#REF!,2,))</f>
        <v>#REF!</v>
      </c>
      <c r="J217" s="177" t="e">
        <f>VLOOKUP(CONCATENATE($B217,"_",$C217,"_",J$2,"_",$D217,"_",$E217),#REF!,2,)</f>
        <v>#REF!</v>
      </c>
      <c r="K217" s="175" t="e">
        <f>VLOOKUP(CONCATENATE($B217,"_",$C217,"_",K$2,"_",$D217,"_",$E217),#REF!,2,)</f>
        <v>#REF!</v>
      </c>
      <c r="L217" s="175" t="e">
        <f>VLOOKUP(CONCATENATE($B217,"_",$C217,"_",L$2,"_",$D217,"_",$E217),#REF!,2,)</f>
        <v>#REF!</v>
      </c>
      <c r="M217" s="171"/>
      <c r="N217" s="172" t="str">
        <f t="shared" si="49"/>
        <v>!!</v>
      </c>
      <c r="O217" s="172" t="str">
        <f t="shared" si="50"/>
        <v>!!</v>
      </c>
      <c r="P217" s="172" t="str">
        <f t="shared" si="51"/>
        <v>!!</v>
      </c>
      <c r="Q217" s="172" t="str">
        <f t="shared" si="52"/>
        <v>!!</v>
      </c>
      <c r="R217" s="172" t="str">
        <f t="shared" si="53"/>
        <v>!!</v>
      </c>
      <c r="S217" s="172" t="str">
        <f t="shared" si="54"/>
        <v>!!</v>
      </c>
      <c r="T217" s="171"/>
    </row>
    <row r="218" spans="1:24" ht="12">
      <c r="A218" s="357" t="s">
        <v>162</v>
      </c>
      <c r="B218" s="357" t="str">
        <f>Cover!$G$16</f>
        <v>CZ</v>
      </c>
      <c r="C218" s="357" t="s">
        <v>271</v>
      </c>
      <c r="D218" s="357" t="s">
        <v>337</v>
      </c>
      <c r="E218" s="358" t="s">
        <v>115</v>
      </c>
      <c r="F218" s="359" t="e">
        <f>IF(ISNUMBER(U218),U218,VLOOKUP(CONCATENATE($B218,"_",$C218,"_",F$2,"_","1000 NAC","_",$E218),#REF!,2,)/VLOOKUP(CONCATENATE($B218,"_",$C218,"_",F$2,"_",$D218,"_",$E218),#REF!,2,))</f>
        <v>#REF!</v>
      </c>
      <c r="G218" s="359" t="e">
        <f>IF(ISNUMBER(V218),V218,VLOOKUP(CONCATENATE($B218,"_",$C218,"_",G$2,"_","1000 NAC","_",$E218),#REF!,2,)/VLOOKUP(CONCATENATE($B218,"_",$C218,"_",G$2,"_",$D218,"_",$E218),#REF!,2,))</f>
        <v>#REF!</v>
      </c>
      <c r="H218" s="359" t="e">
        <f>IF(ISNUMBER(W218),W218,VLOOKUP(CONCATENATE($B218,"_",$C218,"_",H$2,"_","1000 NAC","_",$E218),#REF!,2,)/VLOOKUP(CONCATENATE($B218,"_",$C218,"_",H$2,"_",$D218,"_",$E218),#REF!,2,))</f>
        <v>#REF!</v>
      </c>
      <c r="I218" s="359" t="e">
        <f>IF(ISNUMBER(X218),X218,VLOOKUP(CONCATENATE($B218,"_",$C218,"_",I$2,"_","1000 NAC","_",$E218),#REF!,2,)/VLOOKUP(CONCATENATE($B218,"_",$C218,"_",I$2,"_",$D218,"_",$E218),#REF!,2,))</f>
        <v>#REF!</v>
      </c>
      <c r="J218" s="359" t="e">
        <f>VLOOKUP(CONCATENATE($B218,"_",$C218,"_",J$2,"_","1000 NAC","_",$E218),#REF!,2,)/VLOOKUP(CONCATENATE($B218,"_",$C218,"_",J$2,"_",$D218,"_",$E218),#REF!,2,)</f>
        <v>#REF!</v>
      </c>
      <c r="K218" s="360" t="e">
        <f>VLOOKUP(CONCATENATE($B218,"_",$C218,"_",K$2,"_","1000 NAC","_",$E218),#REF!,2,)/VLOOKUP(CONCATENATE($B218,"_",$C218,"_",K$2,"_",$D218,"_",$E218),#REF!,2,)</f>
        <v>#REF!</v>
      </c>
      <c r="L218" s="360" t="e">
        <f>VLOOKUP(CONCATENATE($B218,"_",$C218,"_",L$2,"_","1000 NAC","_",$E218),#REF!,2,)/VLOOKUP(CONCATENATE($B218,"_",$C218,"_",L$2,"_",$D218,"_",$E218),#REF!,2,)</f>
        <v>#REF!</v>
      </c>
      <c r="M218" s="361"/>
      <c r="N218" s="362" t="str">
        <f t="shared" si="49"/>
        <v>!!</v>
      </c>
      <c r="O218" s="362" t="str">
        <f t="shared" si="50"/>
        <v>!!</v>
      </c>
      <c r="P218" s="362" t="str">
        <f t="shared" si="51"/>
        <v>!!</v>
      </c>
      <c r="Q218" s="362" t="str">
        <f t="shared" si="52"/>
        <v>!!</v>
      </c>
      <c r="R218" s="362" t="str">
        <f t="shared" si="53"/>
        <v>!!</v>
      </c>
      <c r="S218" s="362" t="str">
        <f t="shared" si="54"/>
        <v>!!</v>
      </c>
      <c r="T218" s="361"/>
      <c r="U218" s="366" t="str">
        <f>IF(ISNUMBER(U216),IF(ISNUMBER(U217),U217/U216,F217/U216),IF(ISNUMBER(U217),U217/F216,""))</f>
        <v/>
      </c>
      <c r="V218" s="366" t="str">
        <f>IF(ISNUMBER(V216),IF(ISNUMBER(V217),V217/V216,G217/V216),IF(ISNUMBER(V217),V217/G216,""))</f>
        <v/>
      </c>
      <c r="W218" s="366" t="str">
        <f>IF(ISNUMBER(W216),IF(ISNUMBER(W217),W217/W216,H217/W216),IF(ISNUMBER(W217),W217/H216,""))</f>
        <v/>
      </c>
      <c r="X218" s="366" t="str">
        <f>IF(ISNUMBER(X216),IF(ISNUMBER(X217),X217/X216,I217/X216),IF(ISNUMBER(X217),X217/I216,""))</f>
        <v/>
      </c>
    </row>
    <row r="219" spans="1:24">
      <c r="A219" s="169" t="s">
        <v>164</v>
      </c>
      <c r="B219" s="169" t="str">
        <f>Cover!$G$16</f>
        <v>CZ</v>
      </c>
      <c r="C219" s="169" t="s">
        <v>267</v>
      </c>
      <c r="D219" s="169" t="s">
        <v>337</v>
      </c>
      <c r="E219" s="170" t="s">
        <v>116</v>
      </c>
      <c r="F219" s="177" t="e">
        <f>IF(ISNUMBER(U219),U219,VLOOKUP(CONCATENATE($B219,"_",$C219,"_",F$2,"_",$D219,"_",$E219),#REF!,2,))</f>
        <v>#REF!</v>
      </c>
      <c r="G219" s="177" t="e">
        <f>IF(ISNUMBER(V219),V219,VLOOKUP(CONCATENATE($B219,"_",$C219,"_",G$2,"_",$D219,"_",$E219),#REF!,2,))</f>
        <v>#REF!</v>
      </c>
      <c r="H219" s="177" t="e">
        <f>IF(ISNUMBER(W219),W219,VLOOKUP(CONCATENATE($B219,"_",$C219,"_",H$2,"_",$D219,"_",$E219),#REF!,2,))</f>
        <v>#REF!</v>
      </c>
      <c r="I219" s="177" t="e">
        <f>IF(ISNUMBER(X219),X219,VLOOKUP(CONCATENATE($B219,"_",$C219,"_",I$2,"_",$D219,"_",$E219),#REF!,2,))</f>
        <v>#REF!</v>
      </c>
      <c r="J219" s="177" t="e">
        <f>VLOOKUP(CONCATENATE($B219,"_",$C219,"_",J$2,"_",$D219,"_",$E219),#REF!,2,)</f>
        <v>#REF!</v>
      </c>
      <c r="K219" s="175" t="e">
        <f>VLOOKUP(CONCATENATE($B219,"_",$C219,"_",K$2,"_",$D219,"_",$E219),#REF!,2,)</f>
        <v>#REF!</v>
      </c>
      <c r="L219" s="175" t="e">
        <f>VLOOKUP(CONCATENATE($B219,"_",$C219,"_",L$2,"_",$D219,"_",$E219),#REF!,2,)</f>
        <v>#REF!</v>
      </c>
      <c r="M219" s="171"/>
      <c r="N219" s="172" t="str">
        <f t="shared" ref="N219:N254" si="55">IF(OR(ISERROR(F219),ISERROR(G219)),"!!",IF(F219=0,"!!",G219/F219))</f>
        <v>!!</v>
      </c>
      <c r="O219" s="172" t="str">
        <f t="shared" ref="O219:O254" si="56">IF(OR(ISERROR(G219),ISERROR(H219)),"!!",IF(G219=0,"!!",H219/G219))</f>
        <v>!!</v>
      </c>
      <c r="P219" s="172" t="str">
        <f t="shared" ref="P219:P254" si="57">IF(OR(ISERROR(H219),ISERROR(I219)),"!!",IF(H219=0,"!!",I219/H219))</f>
        <v>!!</v>
      </c>
      <c r="Q219" s="172" t="str">
        <f t="shared" ref="Q219:Q254" si="58">IF(OR(ISERROR(I219),ISERROR(J219)),"!!",IF(I219=0,"!!",J219/I219))</f>
        <v>!!</v>
      </c>
      <c r="R219" s="172" t="str">
        <f t="shared" ref="R219:R254" si="59">IF(OR(ISERROR(J219),ISERROR(K219)),"!!",IF(J219=0,"!!",K219/J219))</f>
        <v>!!</v>
      </c>
      <c r="S219" s="172" t="str">
        <f t="shared" ref="S219:S254" si="60">IF(OR(ISERROR(K219),ISERROR(L219)),"!!",IF(K219=0,"!!",L219/K219))</f>
        <v>!!</v>
      </c>
      <c r="T219" s="171"/>
    </row>
    <row r="220" spans="1:24">
      <c r="A220" s="178" t="s">
        <v>163</v>
      </c>
      <c r="B220" s="169" t="str">
        <f>Cover!$G$16</f>
        <v>CZ</v>
      </c>
      <c r="C220" s="169" t="s">
        <v>267</v>
      </c>
      <c r="D220" s="169" t="s">
        <v>198</v>
      </c>
      <c r="E220" s="170" t="s">
        <v>116</v>
      </c>
      <c r="F220" s="177" t="e">
        <f>IF(ISNUMBER(U220),U220,VLOOKUP(CONCATENATE($B220,"_",$C220,"_",F$2,"_",$D220,"_",$E220),#REF!,2,))</f>
        <v>#REF!</v>
      </c>
      <c r="G220" s="177" t="e">
        <f>IF(ISNUMBER(V220),V220,VLOOKUP(CONCATENATE($B220,"_",$C220,"_",G$2,"_",$D220,"_",$E220),#REF!,2,))</f>
        <v>#REF!</v>
      </c>
      <c r="H220" s="177" t="e">
        <f>IF(ISNUMBER(W220),W220,VLOOKUP(CONCATENATE($B220,"_",$C220,"_",H$2,"_",$D220,"_",$E220),#REF!,2,))</f>
        <v>#REF!</v>
      </c>
      <c r="I220" s="177" t="e">
        <f>IF(ISNUMBER(X220),X220,VLOOKUP(CONCATENATE($B220,"_",$C220,"_",I$2,"_",$D220,"_",$E220),#REF!,2,))</f>
        <v>#REF!</v>
      </c>
      <c r="J220" s="177" t="e">
        <f>VLOOKUP(CONCATENATE($B220,"_",$C220,"_",J$2,"_",$D220,"_",$E220),#REF!,2,)</f>
        <v>#REF!</v>
      </c>
      <c r="K220" s="175" t="e">
        <f>VLOOKUP(CONCATENATE($B220,"_",$C220,"_",K$2,"_",$D220,"_",$E220),#REF!,2,)</f>
        <v>#REF!</v>
      </c>
      <c r="L220" s="175" t="e">
        <f>VLOOKUP(CONCATENATE($B220,"_",$C220,"_",L$2,"_",$D220,"_",$E220),#REF!,2,)</f>
        <v>#REF!</v>
      </c>
      <c r="M220" s="171"/>
      <c r="N220" s="172" t="str">
        <f t="shared" si="55"/>
        <v>!!</v>
      </c>
      <c r="O220" s="172" t="str">
        <f t="shared" si="56"/>
        <v>!!</v>
      </c>
      <c r="P220" s="172" t="str">
        <f t="shared" si="57"/>
        <v>!!</v>
      </c>
      <c r="Q220" s="172" t="str">
        <f t="shared" si="58"/>
        <v>!!</v>
      </c>
      <c r="R220" s="172" t="str">
        <f t="shared" si="59"/>
        <v>!!</v>
      </c>
      <c r="S220" s="172" t="str">
        <f t="shared" si="60"/>
        <v>!!</v>
      </c>
      <c r="T220" s="171"/>
    </row>
    <row r="221" spans="1:24" ht="12">
      <c r="A221" s="357" t="s">
        <v>162</v>
      </c>
      <c r="B221" s="357" t="str">
        <f>Cover!$G$16</f>
        <v>CZ</v>
      </c>
      <c r="C221" s="357" t="s">
        <v>267</v>
      </c>
      <c r="D221" s="357" t="s">
        <v>337</v>
      </c>
      <c r="E221" s="358" t="s">
        <v>116</v>
      </c>
      <c r="F221" s="359" t="e">
        <f>IF(ISNUMBER(U221),U221,VLOOKUP(CONCATENATE($B221,"_",$C221,"_",F$2,"_","1000 NAC","_",$E221),#REF!,2,)/VLOOKUP(CONCATENATE($B221,"_",$C221,"_",F$2,"_",$D221,"_",$E221),#REF!,2,))</f>
        <v>#REF!</v>
      </c>
      <c r="G221" s="359" t="e">
        <f>IF(ISNUMBER(V221),V221,VLOOKUP(CONCATENATE($B221,"_",$C221,"_",G$2,"_","1000 NAC","_",$E221),#REF!,2,)/VLOOKUP(CONCATENATE($B221,"_",$C221,"_",G$2,"_",$D221,"_",$E221),#REF!,2,))</f>
        <v>#REF!</v>
      </c>
      <c r="H221" s="359" t="e">
        <f>IF(ISNUMBER(W221),W221,VLOOKUP(CONCATENATE($B221,"_",$C221,"_",H$2,"_","1000 NAC","_",$E221),#REF!,2,)/VLOOKUP(CONCATENATE($B221,"_",$C221,"_",H$2,"_",$D221,"_",$E221),#REF!,2,))</f>
        <v>#REF!</v>
      </c>
      <c r="I221" s="359" t="e">
        <f>IF(ISNUMBER(X221),X221,VLOOKUP(CONCATENATE($B221,"_",$C221,"_",I$2,"_","1000 NAC","_",$E221),#REF!,2,)/VLOOKUP(CONCATENATE($B221,"_",$C221,"_",I$2,"_",$D221,"_",$E221),#REF!,2,))</f>
        <v>#REF!</v>
      </c>
      <c r="J221" s="359" t="e">
        <f>VLOOKUP(CONCATENATE($B221,"_",$C221,"_",J$2,"_","1000 NAC","_",$E221),#REF!,2,)/VLOOKUP(CONCATENATE($B221,"_",$C221,"_",J$2,"_",$D221,"_",$E221),#REF!,2,)</f>
        <v>#REF!</v>
      </c>
      <c r="K221" s="360" t="e">
        <f>VLOOKUP(CONCATENATE($B221,"_",$C221,"_",K$2,"_","1000 NAC","_",$E221),#REF!,2,)/VLOOKUP(CONCATENATE($B221,"_",$C221,"_",K$2,"_",$D221,"_",$E221),#REF!,2,)</f>
        <v>#REF!</v>
      </c>
      <c r="L221" s="360" t="e">
        <f>VLOOKUP(CONCATENATE($B221,"_",$C221,"_",L$2,"_","1000 NAC","_",$E221),#REF!,2,)/VLOOKUP(CONCATENATE($B221,"_",$C221,"_",L$2,"_",$D221,"_",$E221),#REF!,2,)</f>
        <v>#REF!</v>
      </c>
      <c r="M221" s="361"/>
      <c r="N221" s="362" t="str">
        <f t="shared" si="55"/>
        <v>!!</v>
      </c>
      <c r="O221" s="362" t="str">
        <f t="shared" si="56"/>
        <v>!!</v>
      </c>
      <c r="P221" s="362" t="str">
        <f t="shared" si="57"/>
        <v>!!</v>
      </c>
      <c r="Q221" s="362" t="str">
        <f t="shared" si="58"/>
        <v>!!</v>
      </c>
      <c r="R221" s="362" t="str">
        <f t="shared" si="59"/>
        <v>!!</v>
      </c>
      <c r="S221" s="362" t="str">
        <f t="shared" si="60"/>
        <v>!!</v>
      </c>
      <c r="T221" s="361"/>
      <c r="U221" s="366" t="str">
        <f>IF(ISNUMBER(U219),IF(ISNUMBER(U220),U220/U219,F220/U219),IF(ISNUMBER(U220),U220/F219,""))</f>
        <v/>
      </c>
      <c r="V221" s="366" t="str">
        <f>IF(ISNUMBER(V219),IF(ISNUMBER(V220),V220/V219,G220/V219),IF(ISNUMBER(V220),V220/G219,""))</f>
        <v/>
      </c>
      <c r="W221" s="366" t="str">
        <f>IF(ISNUMBER(W219),IF(ISNUMBER(W220),W220/W219,H220/W219),IF(ISNUMBER(W220),W220/H219,""))</f>
        <v/>
      </c>
      <c r="X221" s="366" t="str">
        <f>IF(ISNUMBER(X219),IF(ISNUMBER(X220),X220/X219,I220/X219),IF(ISNUMBER(X220),X220/I219,""))</f>
        <v/>
      </c>
    </row>
    <row r="222" spans="1:24">
      <c r="A222" s="169" t="s">
        <v>164</v>
      </c>
      <c r="B222" s="169" t="str">
        <f>Cover!$G$16</f>
        <v>CZ</v>
      </c>
      <c r="C222" s="169" t="s">
        <v>271</v>
      </c>
      <c r="D222" s="169" t="s">
        <v>337</v>
      </c>
      <c r="E222" s="170" t="s">
        <v>116</v>
      </c>
      <c r="F222" s="177" t="e">
        <f>IF(ISNUMBER(U222),U222,VLOOKUP(CONCATENATE($B222,"_",$C222,"_",F$2,"_",$D222,"_",$E222),#REF!,2,))</f>
        <v>#REF!</v>
      </c>
      <c r="G222" s="177" t="e">
        <f>IF(ISNUMBER(V222),V222,VLOOKUP(CONCATENATE($B222,"_",$C222,"_",G$2,"_",$D222,"_",$E222),#REF!,2,))</f>
        <v>#REF!</v>
      </c>
      <c r="H222" s="177" t="e">
        <f>IF(ISNUMBER(W222),W222,VLOOKUP(CONCATENATE($B222,"_",$C222,"_",H$2,"_",$D222,"_",$E222),#REF!,2,))</f>
        <v>#REF!</v>
      </c>
      <c r="I222" s="177" t="e">
        <f>IF(ISNUMBER(X222),X222,VLOOKUP(CONCATENATE($B222,"_",$C222,"_",I$2,"_",$D222,"_",$E222),#REF!,2,))</f>
        <v>#REF!</v>
      </c>
      <c r="J222" s="177" t="e">
        <f>VLOOKUP(CONCATENATE($B222,"_",$C222,"_",J$2,"_",$D222,"_",$E222),#REF!,2,)</f>
        <v>#REF!</v>
      </c>
      <c r="K222" s="175" t="e">
        <f>VLOOKUP(CONCATENATE($B222,"_",$C222,"_",K$2,"_",$D222,"_",$E222),#REF!,2,)</f>
        <v>#REF!</v>
      </c>
      <c r="L222" s="175" t="e">
        <f>VLOOKUP(CONCATENATE($B222,"_",$C222,"_",L$2,"_",$D222,"_",$E222),#REF!,2,)</f>
        <v>#REF!</v>
      </c>
      <c r="M222" s="171"/>
      <c r="N222" s="172" t="str">
        <f t="shared" si="55"/>
        <v>!!</v>
      </c>
      <c r="O222" s="172" t="str">
        <f t="shared" si="56"/>
        <v>!!</v>
      </c>
      <c r="P222" s="172" t="str">
        <f t="shared" si="57"/>
        <v>!!</v>
      </c>
      <c r="Q222" s="172" t="str">
        <f t="shared" si="58"/>
        <v>!!</v>
      </c>
      <c r="R222" s="172" t="str">
        <f t="shared" si="59"/>
        <v>!!</v>
      </c>
      <c r="S222" s="172" t="str">
        <f t="shared" si="60"/>
        <v>!!</v>
      </c>
      <c r="T222" s="171"/>
    </row>
    <row r="223" spans="1:24">
      <c r="A223" s="178" t="s">
        <v>163</v>
      </c>
      <c r="B223" s="169" t="str">
        <f>Cover!$G$16</f>
        <v>CZ</v>
      </c>
      <c r="C223" s="169" t="s">
        <v>271</v>
      </c>
      <c r="D223" s="169" t="s">
        <v>198</v>
      </c>
      <c r="E223" s="170" t="s">
        <v>116</v>
      </c>
      <c r="F223" s="177" t="e">
        <f>IF(ISNUMBER(U223),U223,VLOOKUP(CONCATENATE($B223,"_",$C223,"_",F$2,"_",$D223,"_",$E223),#REF!,2,))</f>
        <v>#REF!</v>
      </c>
      <c r="G223" s="177" t="e">
        <f>IF(ISNUMBER(V223),V223,VLOOKUP(CONCATENATE($B223,"_",$C223,"_",G$2,"_",$D223,"_",$E223),#REF!,2,))</f>
        <v>#REF!</v>
      </c>
      <c r="H223" s="177" t="e">
        <f>IF(ISNUMBER(W223),W223,VLOOKUP(CONCATENATE($B223,"_",$C223,"_",H$2,"_",$D223,"_",$E223),#REF!,2,))</f>
        <v>#REF!</v>
      </c>
      <c r="I223" s="177" t="e">
        <f>IF(ISNUMBER(X223),X223,VLOOKUP(CONCATENATE($B223,"_",$C223,"_",I$2,"_",$D223,"_",$E223),#REF!,2,))</f>
        <v>#REF!</v>
      </c>
      <c r="J223" s="177" t="e">
        <f>VLOOKUP(CONCATENATE($B223,"_",$C223,"_",J$2,"_",$D223,"_",$E223),#REF!,2,)</f>
        <v>#REF!</v>
      </c>
      <c r="K223" s="175" t="e">
        <f>VLOOKUP(CONCATENATE($B223,"_",$C223,"_",K$2,"_",$D223,"_",$E223),#REF!,2,)</f>
        <v>#REF!</v>
      </c>
      <c r="L223" s="175" t="e">
        <f>VLOOKUP(CONCATENATE($B223,"_",$C223,"_",L$2,"_",$D223,"_",$E223),#REF!,2,)</f>
        <v>#REF!</v>
      </c>
      <c r="M223" s="171"/>
      <c r="N223" s="172" t="str">
        <f t="shared" si="55"/>
        <v>!!</v>
      </c>
      <c r="O223" s="172" t="str">
        <f t="shared" si="56"/>
        <v>!!</v>
      </c>
      <c r="P223" s="172" t="str">
        <f t="shared" si="57"/>
        <v>!!</v>
      </c>
      <c r="Q223" s="172" t="str">
        <f t="shared" si="58"/>
        <v>!!</v>
      </c>
      <c r="R223" s="172" t="str">
        <f t="shared" si="59"/>
        <v>!!</v>
      </c>
      <c r="S223" s="172" t="str">
        <f t="shared" si="60"/>
        <v>!!</v>
      </c>
      <c r="T223" s="171"/>
    </row>
    <row r="224" spans="1:24" ht="12">
      <c r="A224" s="357" t="s">
        <v>162</v>
      </c>
      <c r="B224" s="357" t="str">
        <f>Cover!$G$16</f>
        <v>CZ</v>
      </c>
      <c r="C224" s="357" t="s">
        <v>271</v>
      </c>
      <c r="D224" s="357" t="s">
        <v>337</v>
      </c>
      <c r="E224" s="358" t="s">
        <v>116</v>
      </c>
      <c r="F224" s="359" t="e">
        <f>IF(ISNUMBER(U224),U224,VLOOKUP(CONCATENATE($B224,"_",$C224,"_",F$2,"_","1000 NAC","_",$E224),#REF!,2,)/VLOOKUP(CONCATENATE($B224,"_",$C224,"_",F$2,"_",$D224,"_",$E224),#REF!,2,))</f>
        <v>#REF!</v>
      </c>
      <c r="G224" s="359" t="e">
        <f>IF(ISNUMBER(V224),V224,VLOOKUP(CONCATENATE($B224,"_",$C224,"_",G$2,"_","1000 NAC","_",$E224),#REF!,2,)/VLOOKUP(CONCATENATE($B224,"_",$C224,"_",G$2,"_",$D224,"_",$E224),#REF!,2,))</f>
        <v>#REF!</v>
      </c>
      <c r="H224" s="359" t="e">
        <f>IF(ISNUMBER(W224),W224,VLOOKUP(CONCATENATE($B224,"_",$C224,"_",H$2,"_","1000 NAC","_",$E224),#REF!,2,)/VLOOKUP(CONCATENATE($B224,"_",$C224,"_",H$2,"_",$D224,"_",$E224),#REF!,2,))</f>
        <v>#REF!</v>
      </c>
      <c r="I224" s="359" t="e">
        <f>IF(ISNUMBER(X224),X224,VLOOKUP(CONCATENATE($B224,"_",$C224,"_",I$2,"_","1000 NAC","_",$E224),#REF!,2,)/VLOOKUP(CONCATENATE($B224,"_",$C224,"_",I$2,"_",$D224,"_",$E224),#REF!,2,))</f>
        <v>#REF!</v>
      </c>
      <c r="J224" s="359" t="e">
        <f>VLOOKUP(CONCATENATE($B224,"_",$C224,"_",J$2,"_","1000 NAC","_",$E224),#REF!,2,)/VLOOKUP(CONCATENATE($B224,"_",$C224,"_",J$2,"_",$D224,"_",$E224),#REF!,2,)</f>
        <v>#REF!</v>
      </c>
      <c r="K224" s="360" t="e">
        <f>VLOOKUP(CONCATENATE($B224,"_",$C224,"_",K$2,"_","1000 NAC","_",$E224),#REF!,2,)/VLOOKUP(CONCATENATE($B224,"_",$C224,"_",K$2,"_",$D224,"_",$E224),#REF!,2,)</f>
        <v>#REF!</v>
      </c>
      <c r="L224" s="360" t="e">
        <f>VLOOKUP(CONCATENATE($B224,"_",$C224,"_",L$2,"_","1000 NAC","_",$E224),#REF!,2,)/VLOOKUP(CONCATENATE($B224,"_",$C224,"_",L$2,"_",$D224,"_",$E224),#REF!,2,)</f>
        <v>#REF!</v>
      </c>
      <c r="M224" s="361"/>
      <c r="N224" s="362" t="str">
        <f t="shared" si="55"/>
        <v>!!</v>
      </c>
      <c r="O224" s="362" t="str">
        <f t="shared" si="56"/>
        <v>!!</v>
      </c>
      <c r="P224" s="362" t="str">
        <f t="shared" si="57"/>
        <v>!!</v>
      </c>
      <c r="Q224" s="362" t="str">
        <f t="shared" si="58"/>
        <v>!!</v>
      </c>
      <c r="R224" s="362" t="str">
        <f t="shared" si="59"/>
        <v>!!</v>
      </c>
      <c r="S224" s="362" t="str">
        <f t="shared" si="60"/>
        <v>!!</v>
      </c>
      <c r="T224" s="361"/>
      <c r="U224" s="366" t="str">
        <f>IF(ISNUMBER(U222),IF(ISNUMBER(U223),U223/U222,F223/U222),IF(ISNUMBER(U223),U223/F222,""))</f>
        <v/>
      </c>
      <c r="V224" s="366" t="str">
        <f>IF(ISNUMBER(V222),IF(ISNUMBER(V223),V223/V222,G223/V222),IF(ISNUMBER(V223),V223/G222,""))</f>
        <v/>
      </c>
      <c r="W224" s="366" t="str">
        <f>IF(ISNUMBER(W222),IF(ISNUMBER(W223),W223/W222,H223/W222),IF(ISNUMBER(W223),W223/H222,""))</f>
        <v/>
      </c>
      <c r="X224" s="366" t="str">
        <f>IF(ISNUMBER(X222),IF(ISNUMBER(X223),X223/X222,I223/X222),IF(ISNUMBER(X223),X223/I222,""))</f>
        <v/>
      </c>
    </row>
    <row r="225" spans="1:24">
      <c r="A225" s="169" t="s">
        <v>164</v>
      </c>
      <c r="B225" s="169" t="str">
        <f>Cover!$G$16</f>
        <v>CZ</v>
      </c>
      <c r="C225" s="169" t="s">
        <v>267</v>
      </c>
      <c r="D225" s="169" t="s">
        <v>337</v>
      </c>
      <c r="E225" s="170" t="s">
        <v>117</v>
      </c>
      <c r="F225" s="177" t="e">
        <f>IF(ISNUMBER(U225),U225,VLOOKUP(CONCATENATE($B225,"_",$C225,"_",F$2,"_",$D225,"_",$E225),#REF!,2,))</f>
        <v>#REF!</v>
      </c>
      <c r="G225" s="177" t="e">
        <f>IF(ISNUMBER(V225),V225,VLOOKUP(CONCATENATE($B225,"_",$C225,"_",G$2,"_",$D225,"_",$E225),#REF!,2,))</f>
        <v>#REF!</v>
      </c>
      <c r="H225" s="177" t="e">
        <f>IF(ISNUMBER(W225),W225,VLOOKUP(CONCATENATE($B225,"_",$C225,"_",H$2,"_",$D225,"_",$E225),#REF!,2,))</f>
        <v>#REF!</v>
      </c>
      <c r="I225" s="177" t="e">
        <f>IF(ISNUMBER(X225),X225,VLOOKUP(CONCATENATE($B225,"_",$C225,"_",I$2,"_",$D225,"_",$E225),#REF!,2,))</f>
        <v>#REF!</v>
      </c>
      <c r="J225" s="177" t="e">
        <f>VLOOKUP(CONCATENATE($B225,"_",$C225,"_",J$2,"_",$D225,"_",$E225),#REF!,2,)</f>
        <v>#REF!</v>
      </c>
      <c r="K225" s="175" t="e">
        <f>VLOOKUP(CONCATENATE($B225,"_",$C225,"_",K$2,"_",$D225,"_",$E225),#REF!,2,)</f>
        <v>#REF!</v>
      </c>
      <c r="L225" s="175" t="e">
        <f>VLOOKUP(CONCATENATE($B225,"_",$C225,"_",L$2,"_",$D225,"_",$E225),#REF!,2,)</f>
        <v>#REF!</v>
      </c>
      <c r="M225" s="171"/>
      <c r="N225" s="172" t="str">
        <f t="shared" si="55"/>
        <v>!!</v>
      </c>
      <c r="O225" s="172" t="str">
        <f t="shared" si="56"/>
        <v>!!</v>
      </c>
      <c r="P225" s="172" t="str">
        <f t="shared" si="57"/>
        <v>!!</v>
      </c>
      <c r="Q225" s="172" t="str">
        <f t="shared" si="58"/>
        <v>!!</v>
      </c>
      <c r="R225" s="172" t="str">
        <f t="shared" si="59"/>
        <v>!!</v>
      </c>
      <c r="S225" s="172" t="str">
        <f t="shared" si="60"/>
        <v>!!</v>
      </c>
      <c r="T225" s="171"/>
    </row>
    <row r="226" spans="1:24">
      <c r="A226" s="178" t="s">
        <v>163</v>
      </c>
      <c r="B226" s="169" t="str">
        <f>Cover!$G$16</f>
        <v>CZ</v>
      </c>
      <c r="C226" s="169" t="s">
        <v>267</v>
      </c>
      <c r="D226" s="169" t="s">
        <v>198</v>
      </c>
      <c r="E226" s="170" t="s">
        <v>117</v>
      </c>
      <c r="F226" s="177" t="e">
        <f>IF(ISNUMBER(U226),U226,VLOOKUP(CONCATENATE($B226,"_",$C226,"_",F$2,"_",$D226,"_",$E226),#REF!,2,))</f>
        <v>#REF!</v>
      </c>
      <c r="G226" s="177" t="e">
        <f>IF(ISNUMBER(V226),V226,VLOOKUP(CONCATENATE($B226,"_",$C226,"_",G$2,"_",$D226,"_",$E226),#REF!,2,))</f>
        <v>#REF!</v>
      </c>
      <c r="H226" s="177" t="e">
        <f>IF(ISNUMBER(W226),W226,VLOOKUP(CONCATENATE($B226,"_",$C226,"_",H$2,"_",$D226,"_",$E226),#REF!,2,))</f>
        <v>#REF!</v>
      </c>
      <c r="I226" s="177" t="e">
        <f>IF(ISNUMBER(X226),X226,VLOOKUP(CONCATENATE($B226,"_",$C226,"_",I$2,"_",$D226,"_",$E226),#REF!,2,))</f>
        <v>#REF!</v>
      </c>
      <c r="J226" s="177" t="e">
        <f>VLOOKUP(CONCATENATE($B226,"_",$C226,"_",J$2,"_",$D226,"_",$E226),#REF!,2,)</f>
        <v>#REF!</v>
      </c>
      <c r="K226" s="175" t="e">
        <f>VLOOKUP(CONCATENATE($B226,"_",$C226,"_",K$2,"_",$D226,"_",$E226),#REF!,2,)</f>
        <v>#REF!</v>
      </c>
      <c r="L226" s="175" t="e">
        <f>VLOOKUP(CONCATENATE($B226,"_",$C226,"_",L$2,"_",$D226,"_",$E226),#REF!,2,)</f>
        <v>#REF!</v>
      </c>
      <c r="M226" s="171"/>
      <c r="N226" s="172" t="str">
        <f t="shared" si="55"/>
        <v>!!</v>
      </c>
      <c r="O226" s="172" t="str">
        <f t="shared" si="56"/>
        <v>!!</v>
      </c>
      <c r="P226" s="172" t="str">
        <f t="shared" si="57"/>
        <v>!!</v>
      </c>
      <c r="Q226" s="172" t="str">
        <f t="shared" si="58"/>
        <v>!!</v>
      </c>
      <c r="R226" s="172" t="str">
        <f t="shared" si="59"/>
        <v>!!</v>
      </c>
      <c r="S226" s="172" t="str">
        <f t="shared" si="60"/>
        <v>!!</v>
      </c>
      <c r="T226" s="171"/>
    </row>
    <row r="227" spans="1:24" ht="12">
      <c r="A227" s="357" t="s">
        <v>162</v>
      </c>
      <c r="B227" s="357" t="str">
        <f>Cover!$G$16</f>
        <v>CZ</v>
      </c>
      <c r="C227" s="357" t="s">
        <v>267</v>
      </c>
      <c r="D227" s="357" t="s">
        <v>337</v>
      </c>
      <c r="E227" s="358" t="s">
        <v>117</v>
      </c>
      <c r="F227" s="359" t="e">
        <f>IF(ISNUMBER(U227),U227,VLOOKUP(CONCATENATE($B227,"_",$C227,"_",F$2,"_","1000 NAC","_",$E227),#REF!,2,)/VLOOKUP(CONCATENATE($B227,"_",$C227,"_",F$2,"_",$D227,"_",$E227),#REF!,2,))</f>
        <v>#REF!</v>
      </c>
      <c r="G227" s="359" t="e">
        <f>IF(ISNUMBER(V227),V227,VLOOKUP(CONCATENATE($B227,"_",$C227,"_",G$2,"_","1000 NAC","_",$E227),#REF!,2,)/VLOOKUP(CONCATENATE($B227,"_",$C227,"_",G$2,"_",$D227,"_",$E227),#REF!,2,))</f>
        <v>#REF!</v>
      </c>
      <c r="H227" s="359" t="e">
        <f>IF(ISNUMBER(W227),W227,VLOOKUP(CONCATENATE($B227,"_",$C227,"_",H$2,"_","1000 NAC","_",$E227),#REF!,2,)/VLOOKUP(CONCATENATE($B227,"_",$C227,"_",H$2,"_",$D227,"_",$E227),#REF!,2,))</f>
        <v>#REF!</v>
      </c>
      <c r="I227" s="359" t="e">
        <f>IF(ISNUMBER(X227),X227,VLOOKUP(CONCATENATE($B227,"_",$C227,"_",I$2,"_","1000 NAC","_",$E227),#REF!,2,)/VLOOKUP(CONCATENATE($B227,"_",$C227,"_",I$2,"_",$D227,"_",$E227),#REF!,2,))</f>
        <v>#REF!</v>
      </c>
      <c r="J227" s="359" t="e">
        <f>VLOOKUP(CONCATENATE($B227,"_",$C227,"_",J$2,"_","1000 NAC","_",$E227),#REF!,2,)/VLOOKUP(CONCATENATE($B227,"_",$C227,"_",J$2,"_",$D227,"_",$E227),#REF!,2,)</f>
        <v>#REF!</v>
      </c>
      <c r="K227" s="360" t="e">
        <f>VLOOKUP(CONCATENATE($B227,"_",$C227,"_",K$2,"_","1000 NAC","_",$E227),#REF!,2,)/VLOOKUP(CONCATENATE($B227,"_",$C227,"_",K$2,"_",$D227,"_",$E227),#REF!,2,)</f>
        <v>#REF!</v>
      </c>
      <c r="L227" s="360" t="e">
        <f>VLOOKUP(CONCATENATE($B227,"_",$C227,"_",L$2,"_","1000 NAC","_",$E227),#REF!,2,)/VLOOKUP(CONCATENATE($B227,"_",$C227,"_",L$2,"_",$D227,"_",$E227),#REF!,2,)</f>
        <v>#REF!</v>
      </c>
      <c r="M227" s="361"/>
      <c r="N227" s="362" t="str">
        <f t="shared" si="55"/>
        <v>!!</v>
      </c>
      <c r="O227" s="362" t="str">
        <f t="shared" si="56"/>
        <v>!!</v>
      </c>
      <c r="P227" s="362" t="str">
        <f t="shared" si="57"/>
        <v>!!</v>
      </c>
      <c r="Q227" s="362" t="str">
        <f t="shared" si="58"/>
        <v>!!</v>
      </c>
      <c r="R227" s="362" t="str">
        <f t="shared" si="59"/>
        <v>!!</v>
      </c>
      <c r="S227" s="362" t="str">
        <f t="shared" si="60"/>
        <v>!!</v>
      </c>
      <c r="T227" s="361"/>
      <c r="U227" s="366" t="str">
        <f>IF(ISNUMBER(U225),IF(ISNUMBER(U226),U226/U225,F226/U225),IF(ISNUMBER(U226),U226/F225,""))</f>
        <v/>
      </c>
      <c r="V227" s="366" t="str">
        <f>IF(ISNUMBER(V225),IF(ISNUMBER(V226),V226/V225,G226/V225),IF(ISNUMBER(V226),V226/G225,""))</f>
        <v/>
      </c>
      <c r="W227" s="366" t="str">
        <f>IF(ISNUMBER(W225),IF(ISNUMBER(W226),W226/W225,H226/W225),IF(ISNUMBER(W226),W226/H225,""))</f>
        <v/>
      </c>
      <c r="X227" s="366" t="str">
        <f>IF(ISNUMBER(X225),IF(ISNUMBER(X226),X226/X225,I226/X225),IF(ISNUMBER(X226),X226/I225,""))</f>
        <v/>
      </c>
    </row>
    <row r="228" spans="1:24">
      <c r="A228" s="169" t="s">
        <v>164</v>
      </c>
      <c r="B228" s="169" t="str">
        <f>Cover!$G$16</f>
        <v>CZ</v>
      </c>
      <c r="C228" s="169" t="s">
        <v>271</v>
      </c>
      <c r="D228" s="169" t="s">
        <v>337</v>
      </c>
      <c r="E228" s="170" t="s">
        <v>117</v>
      </c>
      <c r="F228" s="177" t="e">
        <f>IF(ISNUMBER(U228),U228,VLOOKUP(CONCATENATE($B228,"_",$C228,"_",F$2,"_",$D228,"_",$E228),#REF!,2,))</f>
        <v>#REF!</v>
      </c>
      <c r="G228" s="177" t="e">
        <f>IF(ISNUMBER(V228),V228,VLOOKUP(CONCATENATE($B228,"_",$C228,"_",G$2,"_",$D228,"_",$E228),#REF!,2,))</f>
        <v>#REF!</v>
      </c>
      <c r="H228" s="177" t="e">
        <f>IF(ISNUMBER(W228),W228,VLOOKUP(CONCATENATE($B228,"_",$C228,"_",H$2,"_",$D228,"_",$E228),#REF!,2,))</f>
        <v>#REF!</v>
      </c>
      <c r="I228" s="177" t="e">
        <f>IF(ISNUMBER(X228),X228,VLOOKUP(CONCATENATE($B228,"_",$C228,"_",I$2,"_",$D228,"_",$E228),#REF!,2,))</f>
        <v>#REF!</v>
      </c>
      <c r="J228" s="177" t="e">
        <f>VLOOKUP(CONCATENATE($B228,"_",$C228,"_",J$2,"_",$D228,"_",$E228),#REF!,2,)</f>
        <v>#REF!</v>
      </c>
      <c r="K228" s="175" t="e">
        <f>VLOOKUP(CONCATENATE($B228,"_",$C228,"_",K$2,"_",$D228,"_",$E228),#REF!,2,)</f>
        <v>#REF!</v>
      </c>
      <c r="L228" s="175" t="e">
        <f>VLOOKUP(CONCATENATE($B228,"_",$C228,"_",L$2,"_",$D228,"_",$E228),#REF!,2,)</f>
        <v>#REF!</v>
      </c>
      <c r="M228" s="171"/>
      <c r="N228" s="172" t="str">
        <f t="shared" si="55"/>
        <v>!!</v>
      </c>
      <c r="O228" s="172" t="str">
        <f t="shared" si="56"/>
        <v>!!</v>
      </c>
      <c r="P228" s="172" t="str">
        <f t="shared" si="57"/>
        <v>!!</v>
      </c>
      <c r="Q228" s="172" t="str">
        <f t="shared" si="58"/>
        <v>!!</v>
      </c>
      <c r="R228" s="172" t="str">
        <f t="shared" si="59"/>
        <v>!!</v>
      </c>
      <c r="S228" s="172" t="str">
        <f t="shared" si="60"/>
        <v>!!</v>
      </c>
      <c r="T228" s="171"/>
    </row>
    <row r="229" spans="1:24">
      <c r="A229" s="178" t="s">
        <v>163</v>
      </c>
      <c r="B229" s="169" t="str">
        <f>Cover!$G$16</f>
        <v>CZ</v>
      </c>
      <c r="C229" s="169" t="s">
        <v>271</v>
      </c>
      <c r="D229" s="169" t="s">
        <v>198</v>
      </c>
      <c r="E229" s="170" t="s">
        <v>117</v>
      </c>
      <c r="F229" s="177" t="e">
        <f>IF(ISNUMBER(U229),U229,VLOOKUP(CONCATENATE($B229,"_",$C229,"_",F$2,"_",$D229,"_",$E229),#REF!,2,))</f>
        <v>#REF!</v>
      </c>
      <c r="G229" s="177" t="e">
        <f>IF(ISNUMBER(V229),V229,VLOOKUP(CONCATENATE($B229,"_",$C229,"_",G$2,"_",$D229,"_",$E229),#REF!,2,))</f>
        <v>#REF!</v>
      </c>
      <c r="H229" s="177" t="e">
        <f>IF(ISNUMBER(W229),W229,VLOOKUP(CONCATENATE($B229,"_",$C229,"_",H$2,"_",$D229,"_",$E229),#REF!,2,))</f>
        <v>#REF!</v>
      </c>
      <c r="I229" s="177" t="e">
        <f>IF(ISNUMBER(X229),X229,VLOOKUP(CONCATENATE($B229,"_",$C229,"_",I$2,"_",$D229,"_",$E229),#REF!,2,))</f>
        <v>#REF!</v>
      </c>
      <c r="J229" s="177" t="e">
        <f>VLOOKUP(CONCATENATE($B229,"_",$C229,"_",J$2,"_",$D229,"_",$E229),#REF!,2,)</f>
        <v>#REF!</v>
      </c>
      <c r="K229" s="175" t="e">
        <f>VLOOKUP(CONCATENATE($B229,"_",$C229,"_",K$2,"_",$D229,"_",$E229),#REF!,2,)</f>
        <v>#REF!</v>
      </c>
      <c r="L229" s="175" t="e">
        <f>VLOOKUP(CONCATENATE($B229,"_",$C229,"_",L$2,"_",$D229,"_",$E229),#REF!,2,)</f>
        <v>#REF!</v>
      </c>
      <c r="M229" s="171"/>
      <c r="N229" s="172" t="str">
        <f t="shared" si="55"/>
        <v>!!</v>
      </c>
      <c r="O229" s="172" t="str">
        <f t="shared" si="56"/>
        <v>!!</v>
      </c>
      <c r="P229" s="172" t="str">
        <f t="shared" si="57"/>
        <v>!!</v>
      </c>
      <c r="Q229" s="172" t="str">
        <f t="shared" si="58"/>
        <v>!!</v>
      </c>
      <c r="R229" s="172" t="str">
        <f t="shared" si="59"/>
        <v>!!</v>
      </c>
      <c r="S229" s="172" t="str">
        <f t="shared" si="60"/>
        <v>!!</v>
      </c>
      <c r="T229" s="171"/>
    </row>
    <row r="230" spans="1:24" ht="12">
      <c r="A230" s="357" t="s">
        <v>162</v>
      </c>
      <c r="B230" s="357" t="str">
        <f>Cover!$G$16</f>
        <v>CZ</v>
      </c>
      <c r="C230" s="357" t="s">
        <v>271</v>
      </c>
      <c r="D230" s="357" t="s">
        <v>337</v>
      </c>
      <c r="E230" s="358" t="s">
        <v>117</v>
      </c>
      <c r="F230" s="359" t="e">
        <f>IF(ISNUMBER(U230),U230,VLOOKUP(CONCATENATE($B230,"_",$C230,"_",F$2,"_","1000 NAC","_",$E230),#REF!,2,)/VLOOKUP(CONCATENATE($B230,"_",$C230,"_",F$2,"_",$D230,"_",$E230),#REF!,2,))</f>
        <v>#REF!</v>
      </c>
      <c r="G230" s="359" t="e">
        <f>IF(ISNUMBER(V230),V230,VLOOKUP(CONCATENATE($B230,"_",$C230,"_",G$2,"_","1000 NAC","_",$E230),#REF!,2,)/VLOOKUP(CONCATENATE($B230,"_",$C230,"_",G$2,"_",$D230,"_",$E230),#REF!,2,))</f>
        <v>#REF!</v>
      </c>
      <c r="H230" s="359" t="e">
        <f>IF(ISNUMBER(W230),W230,VLOOKUP(CONCATENATE($B230,"_",$C230,"_",H$2,"_","1000 NAC","_",$E230),#REF!,2,)/VLOOKUP(CONCATENATE($B230,"_",$C230,"_",H$2,"_",$D230,"_",$E230),#REF!,2,))</f>
        <v>#REF!</v>
      </c>
      <c r="I230" s="359" t="e">
        <f>IF(ISNUMBER(X230),X230,VLOOKUP(CONCATENATE($B230,"_",$C230,"_",I$2,"_","1000 NAC","_",$E230),#REF!,2,)/VLOOKUP(CONCATENATE($B230,"_",$C230,"_",I$2,"_",$D230,"_",$E230),#REF!,2,))</f>
        <v>#REF!</v>
      </c>
      <c r="J230" s="359" t="e">
        <f>VLOOKUP(CONCATENATE($B230,"_",$C230,"_",J$2,"_","1000 NAC","_",$E230),#REF!,2,)/VLOOKUP(CONCATENATE($B230,"_",$C230,"_",J$2,"_",$D230,"_",$E230),#REF!,2,)</f>
        <v>#REF!</v>
      </c>
      <c r="K230" s="360" t="e">
        <f>VLOOKUP(CONCATENATE($B230,"_",$C230,"_",K$2,"_","1000 NAC","_",$E230),#REF!,2,)/VLOOKUP(CONCATENATE($B230,"_",$C230,"_",K$2,"_",$D230,"_",$E230),#REF!,2,)</f>
        <v>#REF!</v>
      </c>
      <c r="L230" s="360" t="e">
        <f>VLOOKUP(CONCATENATE($B230,"_",$C230,"_",L$2,"_","1000 NAC","_",$E230),#REF!,2,)/VLOOKUP(CONCATENATE($B230,"_",$C230,"_",L$2,"_",$D230,"_",$E230),#REF!,2,)</f>
        <v>#REF!</v>
      </c>
      <c r="M230" s="361"/>
      <c r="N230" s="362" t="str">
        <f t="shared" si="55"/>
        <v>!!</v>
      </c>
      <c r="O230" s="362" t="str">
        <f t="shared" si="56"/>
        <v>!!</v>
      </c>
      <c r="P230" s="362" t="str">
        <f t="shared" si="57"/>
        <v>!!</v>
      </c>
      <c r="Q230" s="362" t="str">
        <f t="shared" si="58"/>
        <v>!!</v>
      </c>
      <c r="R230" s="362" t="str">
        <f t="shared" si="59"/>
        <v>!!</v>
      </c>
      <c r="S230" s="362" t="str">
        <f t="shared" si="60"/>
        <v>!!</v>
      </c>
      <c r="T230" s="361"/>
      <c r="U230" s="366" t="str">
        <f>IF(ISNUMBER(U228),IF(ISNUMBER(U229),U229/U228,F229/U228),IF(ISNUMBER(U229),U229/F228,""))</f>
        <v/>
      </c>
      <c r="V230" s="366" t="str">
        <f>IF(ISNUMBER(V228),IF(ISNUMBER(V229),V229/V228,G229/V228),IF(ISNUMBER(V229),V229/G228,""))</f>
        <v/>
      </c>
      <c r="W230" s="366" t="str">
        <f>IF(ISNUMBER(W228),IF(ISNUMBER(W229),W229/W228,H229/W228),IF(ISNUMBER(W229),W229/H228,""))</f>
        <v/>
      </c>
      <c r="X230" s="366" t="str">
        <f>IF(ISNUMBER(X228),IF(ISNUMBER(X229),X229/X228,I229/X228),IF(ISNUMBER(X229),X229/I228,""))</f>
        <v/>
      </c>
    </row>
    <row r="231" spans="1:24">
      <c r="A231" s="169" t="s">
        <v>164</v>
      </c>
      <c r="B231" s="169" t="str">
        <f>Cover!$G$16</f>
        <v>CZ</v>
      </c>
      <c r="C231" s="169" t="s">
        <v>267</v>
      </c>
      <c r="D231" s="169" t="s">
        <v>337</v>
      </c>
      <c r="E231" s="170" t="s">
        <v>118</v>
      </c>
      <c r="F231" s="177" t="e">
        <f>IF(ISNUMBER(U231),U231,VLOOKUP(CONCATENATE($B231,"_",$C231,"_",F$2,"_",$D231,"_",$E231),#REF!,2,))</f>
        <v>#REF!</v>
      </c>
      <c r="G231" s="177" t="e">
        <f>IF(ISNUMBER(V231),V231,VLOOKUP(CONCATENATE($B231,"_",$C231,"_",G$2,"_",$D231,"_",$E231),#REF!,2,))</f>
        <v>#REF!</v>
      </c>
      <c r="H231" s="177" t="e">
        <f>IF(ISNUMBER(W231),W231,VLOOKUP(CONCATENATE($B231,"_",$C231,"_",H$2,"_",$D231,"_",$E231),#REF!,2,))</f>
        <v>#REF!</v>
      </c>
      <c r="I231" s="177" t="e">
        <f>IF(ISNUMBER(X231),X231,VLOOKUP(CONCATENATE($B231,"_",$C231,"_",I$2,"_",$D231,"_",$E231),#REF!,2,))</f>
        <v>#REF!</v>
      </c>
      <c r="J231" s="177" t="e">
        <f>VLOOKUP(CONCATENATE($B231,"_",$C231,"_",J$2,"_",$D231,"_",$E231),#REF!,2,)</f>
        <v>#REF!</v>
      </c>
      <c r="K231" s="175" t="e">
        <f>VLOOKUP(CONCATENATE($B231,"_",$C231,"_",K$2,"_",$D231,"_",$E231),#REF!,2,)</f>
        <v>#REF!</v>
      </c>
      <c r="L231" s="175" t="e">
        <f>VLOOKUP(CONCATENATE($B231,"_",$C231,"_",L$2,"_",$D231,"_",$E231),#REF!,2,)</f>
        <v>#REF!</v>
      </c>
      <c r="M231" s="171"/>
      <c r="N231" s="172" t="str">
        <f t="shared" si="55"/>
        <v>!!</v>
      </c>
      <c r="O231" s="172" t="str">
        <f t="shared" si="56"/>
        <v>!!</v>
      </c>
      <c r="P231" s="172" t="str">
        <f t="shared" si="57"/>
        <v>!!</v>
      </c>
      <c r="Q231" s="172" t="str">
        <f t="shared" si="58"/>
        <v>!!</v>
      </c>
      <c r="R231" s="172" t="str">
        <f t="shared" si="59"/>
        <v>!!</v>
      </c>
      <c r="S231" s="172" t="str">
        <f t="shared" si="60"/>
        <v>!!</v>
      </c>
      <c r="T231" s="171"/>
    </row>
    <row r="232" spans="1:24">
      <c r="A232" s="178" t="s">
        <v>163</v>
      </c>
      <c r="B232" s="169" t="str">
        <f>Cover!$G$16</f>
        <v>CZ</v>
      </c>
      <c r="C232" s="169" t="s">
        <v>267</v>
      </c>
      <c r="D232" s="169" t="s">
        <v>198</v>
      </c>
      <c r="E232" s="170" t="s">
        <v>118</v>
      </c>
      <c r="F232" s="177" t="e">
        <f>IF(ISNUMBER(U232),U232,VLOOKUP(CONCATENATE($B232,"_",$C232,"_",F$2,"_",$D232,"_",$E232),#REF!,2,))</f>
        <v>#REF!</v>
      </c>
      <c r="G232" s="177" t="e">
        <f>IF(ISNUMBER(V232),V232,VLOOKUP(CONCATENATE($B232,"_",$C232,"_",G$2,"_",$D232,"_",$E232),#REF!,2,))</f>
        <v>#REF!</v>
      </c>
      <c r="H232" s="177" t="e">
        <f>IF(ISNUMBER(W232),W232,VLOOKUP(CONCATENATE($B232,"_",$C232,"_",H$2,"_",$D232,"_",$E232),#REF!,2,))</f>
        <v>#REF!</v>
      </c>
      <c r="I232" s="177" t="e">
        <f>IF(ISNUMBER(X232),X232,VLOOKUP(CONCATENATE($B232,"_",$C232,"_",I$2,"_",$D232,"_",$E232),#REF!,2,))</f>
        <v>#REF!</v>
      </c>
      <c r="J232" s="177" t="e">
        <f>VLOOKUP(CONCATENATE($B232,"_",$C232,"_",J$2,"_",$D232,"_",$E232),#REF!,2,)</f>
        <v>#REF!</v>
      </c>
      <c r="K232" s="175" t="e">
        <f>VLOOKUP(CONCATENATE($B232,"_",$C232,"_",K$2,"_",$D232,"_",$E232),#REF!,2,)</f>
        <v>#REF!</v>
      </c>
      <c r="L232" s="175" t="e">
        <f>VLOOKUP(CONCATENATE($B232,"_",$C232,"_",L$2,"_",$D232,"_",$E232),#REF!,2,)</f>
        <v>#REF!</v>
      </c>
      <c r="M232" s="171"/>
      <c r="N232" s="172" t="str">
        <f t="shared" si="55"/>
        <v>!!</v>
      </c>
      <c r="O232" s="172" t="str">
        <f t="shared" si="56"/>
        <v>!!</v>
      </c>
      <c r="P232" s="172" t="str">
        <f t="shared" si="57"/>
        <v>!!</v>
      </c>
      <c r="Q232" s="172" t="str">
        <f t="shared" si="58"/>
        <v>!!</v>
      </c>
      <c r="R232" s="172" t="str">
        <f t="shared" si="59"/>
        <v>!!</v>
      </c>
      <c r="S232" s="172" t="str">
        <f t="shared" si="60"/>
        <v>!!</v>
      </c>
      <c r="T232" s="171"/>
    </row>
    <row r="233" spans="1:24" ht="12">
      <c r="A233" s="357" t="s">
        <v>162</v>
      </c>
      <c r="B233" s="357" t="str">
        <f>Cover!$G$16</f>
        <v>CZ</v>
      </c>
      <c r="C233" s="357" t="s">
        <v>267</v>
      </c>
      <c r="D233" s="357" t="s">
        <v>337</v>
      </c>
      <c r="E233" s="358" t="s">
        <v>118</v>
      </c>
      <c r="F233" s="359" t="e">
        <f>IF(ISNUMBER(U233),U233,VLOOKUP(CONCATENATE($B233,"_",$C233,"_",F$2,"_","1000 NAC","_",$E233),#REF!,2,)/VLOOKUP(CONCATENATE($B233,"_",$C233,"_",F$2,"_",$D233,"_",$E233),#REF!,2,))</f>
        <v>#REF!</v>
      </c>
      <c r="G233" s="359" t="e">
        <f>IF(ISNUMBER(V233),V233,VLOOKUP(CONCATENATE($B233,"_",$C233,"_",G$2,"_","1000 NAC","_",$E233),#REF!,2,)/VLOOKUP(CONCATENATE($B233,"_",$C233,"_",G$2,"_",$D233,"_",$E233),#REF!,2,))</f>
        <v>#REF!</v>
      </c>
      <c r="H233" s="359" t="e">
        <f>IF(ISNUMBER(W233),W233,VLOOKUP(CONCATENATE($B233,"_",$C233,"_",H$2,"_","1000 NAC","_",$E233),#REF!,2,)/VLOOKUP(CONCATENATE($B233,"_",$C233,"_",H$2,"_",$D233,"_",$E233),#REF!,2,))</f>
        <v>#REF!</v>
      </c>
      <c r="I233" s="359" t="e">
        <f>IF(ISNUMBER(X233),X233,VLOOKUP(CONCATENATE($B233,"_",$C233,"_",I$2,"_","1000 NAC","_",$E233),#REF!,2,)/VLOOKUP(CONCATENATE($B233,"_",$C233,"_",I$2,"_",$D233,"_",$E233),#REF!,2,))</f>
        <v>#REF!</v>
      </c>
      <c r="J233" s="359" t="e">
        <f>VLOOKUP(CONCATENATE($B233,"_",$C233,"_",J$2,"_","1000 NAC","_",$E233),#REF!,2,)/VLOOKUP(CONCATENATE($B233,"_",$C233,"_",J$2,"_",$D233,"_",$E233),#REF!,2,)</f>
        <v>#REF!</v>
      </c>
      <c r="K233" s="360" t="e">
        <f>VLOOKUP(CONCATENATE($B233,"_",$C233,"_",K$2,"_","1000 NAC","_",$E233),#REF!,2,)/VLOOKUP(CONCATENATE($B233,"_",$C233,"_",K$2,"_",$D233,"_",$E233),#REF!,2,)</f>
        <v>#REF!</v>
      </c>
      <c r="L233" s="360" t="e">
        <f>VLOOKUP(CONCATENATE($B233,"_",$C233,"_",L$2,"_","1000 NAC","_",$E233),#REF!,2,)/VLOOKUP(CONCATENATE($B233,"_",$C233,"_",L$2,"_",$D233,"_",$E233),#REF!,2,)</f>
        <v>#REF!</v>
      </c>
      <c r="M233" s="361"/>
      <c r="N233" s="362" t="str">
        <f t="shared" si="55"/>
        <v>!!</v>
      </c>
      <c r="O233" s="362" t="str">
        <f t="shared" si="56"/>
        <v>!!</v>
      </c>
      <c r="P233" s="362" t="str">
        <f t="shared" si="57"/>
        <v>!!</v>
      </c>
      <c r="Q233" s="362" t="str">
        <f t="shared" si="58"/>
        <v>!!</v>
      </c>
      <c r="R233" s="362" t="str">
        <f t="shared" si="59"/>
        <v>!!</v>
      </c>
      <c r="S233" s="362" t="str">
        <f t="shared" si="60"/>
        <v>!!</v>
      </c>
      <c r="T233" s="361"/>
      <c r="U233" s="366" t="str">
        <f>IF(ISNUMBER(U231),IF(ISNUMBER(U232),U232/U231,F232/U231),IF(ISNUMBER(U232),U232/F231,""))</f>
        <v/>
      </c>
      <c r="V233" s="366" t="str">
        <f>IF(ISNUMBER(V231),IF(ISNUMBER(V232),V232/V231,G232/V231),IF(ISNUMBER(V232),V232/G231,""))</f>
        <v/>
      </c>
      <c r="W233" s="366" t="str">
        <f>IF(ISNUMBER(W231),IF(ISNUMBER(W232),W232/W231,H232/W231),IF(ISNUMBER(W232),W232/H231,""))</f>
        <v/>
      </c>
      <c r="X233" s="366" t="str">
        <f>IF(ISNUMBER(X231),IF(ISNUMBER(X232),X232/X231,I232/X231),IF(ISNUMBER(X232),X232/I231,""))</f>
        <v/>
      </c>
    </row>
    <row r="234" spans="1:24">
      <c r="A234" s="169" t="s">
        <v>164</v>
      </c>
      <c r="B234" s="169" t="str">
        <f>Cover!$G$16</f>
        <v>CZ</v>
      </c>
      <c r="C234" s="169" t="s">
        <v>271</v>
      </c>
      <c r="D234" s="169" t="s">
        <v>337</v>
      </c>
      <c r="E234" s="170" t="s">
        <v>118</v>
      </c>
      <c r="F234" s="177" t="e">
        <f>IF(ISNUMBER(U234),U234,VLOOKUP(CONCATENATE($B234,"_",$C234,"_",F$2,"_",$D234,"_",$E234),#REF!,2,))</f>
        <v>#REF!</v>
      </c>
      <c r="G234" s="177" t="e">
        <f>IF(ISNUMBER(V234),V234,VLOOKUP(CONCATENATE($B234,"_",$C234,"_",G$2,"_",$D234,"_",$E234),#REF!,2,))</f>
        <v>#REF!</v>
      </c>
      <c r="H234" s="177" t="e">
        <f>IF(ISNUMBER(W234),W234,VLOOKUP(CONCATENATE($B234,"_",$C234,"_",H$2,"_",$D234,"_",$E234),#REF!,2,))</f>
        <v>#REF!</v>
      </c>
      <c r="I234" s="177" t="e">
        <f>IF(ISNUMBER(X234),X234,VLOOKUP(CONCATENATE($B234,"_",$C234,"_",I$2,"_",$D234,"_",$E234),#REF!,2,))</f>
        <v>#REF!</v>
      </c>
      <c r="J234" s="177" t="e">
        <f>VLOOKUP(CONCATENATE($B234,"_",$C234,"_",J$2,"_",$D234,"_",$E234),#REF!,2,)</f>
        <v>#REF!</v>
      </c>
      <c r="K234" s="175" t="e">
        <f>VLOOKUP(CONCATENATE($B234,"_",$C234,"_",K$2,"_",$D234,"_",$E234),#REF!,2,)</f>
        <v>#REF!</v>
      </c>
      <c r="L234" s="175" t="e">
        <f>VLOOKUP(CONCATENATE($B234,"_",$C234,"_",L$2,"_",$D234,"_",$E234),#REF!,2,)</f>
        <v>#REF!</v>
      </c>
      <c r="M234" s="171"/>
      <c r="N234" s="172" t="str">
        <f t="shared" si="55"/>
        <v>!!</v>
      </c>
      <c r="O234" s="172" t="str">
        <f t="shared" si="56"/>
        <v>!!</v>
      </c>
      <c r="P234" s="172" t="str">
        <f t="shared" si="57"/>
        <v>!!</v>
      </c>
      <c r="Q234" s="172" t="str">
        <f t="shared" si="58"/>
        <v>!!</v>
      </c>
      <c r="R234" s="172" t="str">
        <f t="shared" si="59"/>
        <v>!!</v>
      </c>
      <c r="S234" s="172" t="str">
        <f t="shared" si="60"/>
        <v>!!</v>
      </c>
      <c r="T234" s="171"/>
    </row>
    <row r="235" spans="1:24">
      <c r="A235" s="178" t="s">
        <v>163</v>
      </c>
      <c r="B235" s="169" t="str">
        <f>Cover!$G$16</f>
        <v>CZ</v>
      </c>
      <c r="C235" s="169" t="s">
        <v>271</v>
      </c>
      <c r="D235" s="169" t="s">
        <v>198</v>
      </c>
      <c r="E235" s="170" t="s">
        <v>118</v>
      </c>
      <c r="F235" s="177" t="e">
        <f>IF(ISNUMBER(U235),U235,VLOOKUP(CONCATENATE($B235,"_",$C235,"_",F$2,"_",$D235,"_",$E235),#REF!,2,))</f>
        <v>#REF!</v>
      </c>
      <c r="G235" s="177" t="e">
        <f>IF(ISNUMBER(V235),V235,VLOOKUP(CONCATENATE($B235,"_",$C235,"_",G$2,"_",$D235,"_",$E235),#REF!,2,))</f>
        <v>#REF!</v>
      </c>
      <c r="H235" s="177" t="e">
        <f>IF(ISNUMBER(W235),W235,VLOOKUP(CONCATENATE($B235,"_",$C235,"_",H$2,"_",$D235,"_",$E235),#REF!,2,))</f>
        <v>#REF!</v>
      </c>
      <c r="I235" s="177" t="e">
        <f>IF(ISNUMBER(X235),X235,VLOOKUP(CONCATENATE($B235,"_",$C235,"_",I$2,"_",$D235,"_",$E235),#REF!,2,))</f>
        <v>#REF!</v>
      </c>
      <c r="J235" s="177" t="e">
        <f>VLOOKUP(CONCATENATE($B235,"_",$C235,"_",J$2,"_",$D235,"_",$E235),#REF!,2,)</f>
        <v>#REF!</v>
      </c>
      <c r="K235" s="175" t="e">
        <f>VLOOKUP(CONCATENATE($B235,"_",$C235,"_",K$2,"_",$D235,"_",$E235),#REF!,2,)</f>
        <v>#REF!</v>
      </c>
      <c r="L235" s="175" t="e">
        <f>VLOOKUP(CONCATENATE($B235,"_",$C235,"_",L$2,"_",$D235,"_",$E235),#REF!,2,)</f>
        <v>#REF!</v>
      </c>
      <c r="M235" s="171"/>
      <c r="N235" s="172" t="str">
        <f t="shared" si="55"/>
        <v>!!</v>
      </c>
      <c r="O235" s="172" t="str">
        <f t="shared" si="56"/>
        <v>!!</v>
      </c>
      <c r="P235" s="172" t="str">
        <f t="shared" si="57"/>
        <v>!!</v>
      </c>
      <c r="Q235" s="172" t="str">
        <f t="shared" si="58"/>
        <v>!!</v>
      </c>
      <c r="R235" s="172" t="str">
        <f t="shared" si="59"/>
        <v>!!</v>
      </c>
      <c r="S235" s="172" t="str">
        <f t="shared" si="60"/>
        <v>!!</v>
      </c>
      <c r="T235" s="171"/>
    </row>
    <row r="236" spans="1:24" ht="12">
      <c r="A236" s="357" t="s">
        <v>162</v>
      </c>
      <c r="B236" s="357" t="str">
        <f>Cover!$G$16</f>
        <v>CZ</v>
      </c>
      <c r="C236" s="357" t="s">
        <v>271</v>
      </c>
      <c r="D236" s="357" t="s">
        <v>337</v>
      </c>
      <c r="E236" s="358" t="s">
        <v>118</v>
      </c>
      <c r="F236" s="359" t="e">
        <f>IF(ISNUMBER(U236),U236,VLOOKUP(CONCATENATE($B236,"_",$C236,"_",F$2,"_","1000 NAC","_",$E236),#REF!,2,)/VLOOKUP(CONCATENATE($B236,"_",$C236,"_",F$2,"_",$D236,"_",$E236),#REF!,2,))</f>
        <v>#REF!</v>
      </c>
      <c r="G236" s="359" t="e">
        <f>IF(ISNUMBER(V236),V236,VLOOKUP(CONCATENATE($B236,"_",$C236,"_",G$2,"_","1000 NAC","_",$E236),#REF!,2,)/VLOOKUP(CONCATENATE($B236,"_",$C236,"_",G$2,"_",$D236,"_",$E236),#REF!,2,))</f>
        <v>#REF!</v>
      </c>
      <c r="H236" s="359" t="e">
        <f>IF(ISNUMBER(W236),W236,VLOOKUP(CONCATENATE($B236,"_",$C236,"_",H$2,"_","1000 NAC","_",$E236),#REF!,2,)/VLOOKUP(CONCATENATE($B236,"_",$C236,"_",H$2,"_",$D236,"_",$E236),#REF!,2,))</f>
        <v>#REF!</v>
      </c>
      <c r="I236" s="359" t="e">
        <f>IF(ISNUMBER(X236),X236,VLOOKUP(CONCATENATE($B236,"_",$C236,"_",I$2,"_","1000 NAC","_",$E236),#REF!,2,)/VLOOKUP(CONCATENATE($B236,"_",$C236,"_",I$2,"_",$D236,"_",$E236),#REF!,2,))</f>
        <v>#REF!</v>
      </c>
      <c r="J236" s="359" t="e">
        <f>VLOOKUP(CONCATENATE($B236,"_",$C236,"_",J$2,"_","1000 NAC","_",$E236),#REF!,2,)/VLOOKUP(CONCATENATE($B236,"_",$C236,"_",J$2,"_",$D236,"_",$E236),#REF!,2,)</f>
        <v>#REF!</v>
      </c>
      <c r="K236" s="360" t="e">
        <f>VLOOKUP(CONCATENATE($B236,"_",$C236,"_",K$2,"_","1000 NAC","_",$E236),#REF!,2,)/VLOOKUP(CONCATENATE($B236,"_",$C236,"_",K$2,"_",$D236,"_",$E236),#REF!,2,)</f>
        <v>#REF!</v>
      </c>
      <c r="L236" s="360" t="e">
        <f>VLOOKUP(CONCATENATE($B236,"_",$C236,"_",L$2,"_","1000 NAC","_",$E236),#REF!,2,)/VLOOKUP(CONCATENATE($B236,"_",$C236,"_",L$2,"_",$D236,"_",$E236),#REF!,2,)</f>
        <v>#REF!</v>
      </c>
      <c r="M236" s="361"/>
      <c r="N236" s="362" t="str">
        <f t="shared" si="55"/>
        <v>!!</v>
      </c>
      <c r="O236" s="362" t="str">
        <f t="shared" si="56"/>
        <v>!!</v>
      </c>
      <c r="P236" s="362" t="str">
        <f t="shared" si="57"/>
        <v>!!</v>
      </c>
      <c r="Q236" s="362" t="str">
        <f t="shared" si="58"/>
        <v>!!</v>
      </c>
      <c r="R236" s="362" t="str">
        <f t="shared" si="59"/>
        <v>!!</v>
      </c>
      <c r="S236" s="362" t="str">
        <f t="shared" si="60"/>
        <v>!!</v>
      </c>
      <c r="T236" s="361"/>
      <c r="U236" s="366" t="str">
        <f>IF(ISNUMBER(U234),IF(ISNUMBER(U235),U235/U234,F235/U234),IF(ISNUMBER(U235),U235/F234,""))</f>
        <v/>
      </c>
      <c r="V236" s="366" t="str">
        <f>IF(ISNUMBER(V234),IF(ISNUMBER(V235),V235/V234,G235/V234),IF(ISNUMBER(V235),V235/G234,""))</f>
        <v/>
      </c>
      <c r="W236" s="366" t="str">
        <f>IF(ISNUMBER(W234),IF(ISNUMBER(W235),W235/W234,H235/W234),IF(ISNUMBER(W235),W235/H234,""))</f>
        <v/>
      </c>
      <c r="X236" s="366" t="str">
        <f>IF(ISNUMBER(X234),IF(ISNUMBER(X235),X235/X234,I235/X234),IF(ISNUMBER(X235),X235/I234,""))</f>
        <v/>
      </c>
    </row>
    <row r="237" spans="1:24">
      <c r="A237" s="169" t="s">
        <v>164</v>
      </c>
      <c r="B237" s="169" t="str">
        <f>Cover!$G$16</f>
        <v>CZ</v>
      </c>
      <c r="C237" s="169" t="s">
        <v>267</v>
      </c>
      <c r="D237" s="169" t="s">
        <v>337</v>
      </c>
      <c r="E237" s="170" t="s">
        <v>119</v>
      </c>
      <c r="F237" s="177" t="e">
        <f>IF(ISNUMBER(U237),U237,VLOOKUP(CONCATENATE($B237,"_",$C237,"_",F$2,"_",$D237,"_",$E237),#REF!,2,))</f>
        <v>#REF!</v>
      </c>
      <c r="G237" s="177" t="e">
        <f>IF(ISNUMBER(V237),V237,VLOOKUP(CONCATENATE($B237,"_",$C237,"_",G$2,"_",$D237,"_",$E237),#REF!,2,))</f>
        <v>#REF!</v>
      </c>
      <c r="H237" s="177" t="e">
        <f>IF(ISNUMBER(W237),W237,VLOOKUP(CONCATENATE($B237,"_",$C237,"_",H$2,"_",$D237,"_",$E237),#REF!,2,))</f>
        <v>#REF!</v>
      </c>
      <c r="I237" s="177" t="e">
        <f>IF(ISNUMBER(X237),X237,VLOOKUP(CONCATENATE($B237,"_",$C237,"_",I$2,"_",$D237,"_",$E237),#REF!,2,))</f>
        <v>#REF!</v>
      </c>
      <c r="J237" s="177" t="e">
        <f>VLOOKUP(CONCATENATE($B237,"_",$C237,"_",J$2,"_",$D237,"_",$E237),#REF!,2,)</f>
        <v>#REF!</v>
      </c>
      <c r="K237" s="175" t="e">
        <f>VLOOKUP(CONCATENATE($B237,"_",$C237,"_",K$2,"_",$D237,"_",$E237),#REF!,2,)</f>
        <v>#REF!</v>
      </c>
      <c r="L237" s="175" t="e">
        <f>VLOOKUP(CONCATENATE($B237,"_",$C237,"_",L$2,"_",$D237,"_",$E237),#REF!,2,)</f>
        <v>#REF!</v>
      </c>
      <c r="M237" s="171"/>
      <c r="N237" s="172" t="str">
        <f t="shared" si="55"/>
        <v>!!</v>
      </c>
      <c r="O237" s="172" t="str">
        <f t="shared" si="56"/>
        <v>!!</v>
      </c>
      <c r="P237" s="172" t="str">
        <f t="shared" si="57"/>
        <v>!!</v>
      </c>
      <c r="Q237" s="172" t="str">
        <f t="shared" si="58"/>
        <v>!!</v>
      </c>
      <c r="R237" s="172" t="str">
        <f t="shared" si="59"/>
        <v>!!</v>
      </c>
      <c r="S237" s="172" t="str">
        <f t="shared" si="60"/>
        <v>!!</v>
      </c>
      <c r="T237" s="171"/>
    </row>
    <row r="238" spans="1:24">
      <c r="A238" s="178" t="s">
        <v>163</v>
      </c>
      <c r="B238" s="169" t="str">
        <f>Cover!$G$16</f>
        <v>CZ</v>
      </c>
      <c r="C238" s="169" t="s">
        <v>267</v>
      </c>
      <c r="D238" s="169" t="s">
        <v>198</v>
      </c>
      <c r="E238" s="170" t="s">
        <v>119</v>
      </c>
      <c r="F238" s="177" t="e">
        <f>IF(ISNUMBER(U238),U238,VLOOKUP(CONCATENATE($B238,"_",$C238,"_",F$2,"_",$D238,"_",$E238),#REF!,2,))</f>
        <v>#REF!</v>
      </c>
      <c r="G238" s="177" t="e">
        <f>IF(ISNUMBER(V238),V238,VLOOKUP(CONCATENATE($B238,"_",$C238,"_",G$2,"_",$D238,"_",$E238),#REF!,2,))</f>
        <v>#REF!</v>
      </c>
      <c r="H238" s="177" t="e">
        <f>IF(ISNUMBER(W238),W238,VLOOKUP(CONCATENATE($B238,"_",$C238,"_",H$2,"_",$D238,"_",$E238),#REF!,2,))</f>
        <v>#REF!</v>
      </c>
      <c r="I238" s="177" t="e">
        <f>IF(ISNUMBER(X238),X238,VLOOKUP(CONCATENATE($B238,"_",$C238,"_",I$2,"_",$D238,"_",$E238),#REF!,2,))</f>
        <v>#REF!</v>
      </c>
      <c r="J238" s="177" t="e">
        <f>VLOOKUP(CONCATENATE($B238,"_",$C238,"_",J$2,"_",$D238,"_",$E238),#REF!,2,)</f>
        <v>#REF!</v>
      </c>
      <c r="K238" s="175" t="e">
        <f>VLOOKUP(CONCATENATE($B238,"_",$C238,"_",K$2,"_",$D238,"_",$E238),#REF!,2,)</f>
        <v>#REF!</v>
      </c>
      <c r="L238" s="175" t="e">
        <f>VLOOKUP(CONCATENATE($B238,"_",$C238,"_",L$2,"_",$D238,"_",$E238),#REF!,2,)</f>
        <v>#REF!</v>
      </c>
      <c r="M238" s="171"/>
      <c r="N238" s="172" t="str">
        <f t="shared" si="55"/>
        <v>!!</v>
      </c>
      <c r="O238" s="172" t="str">
        <f t="shared" si="56"/>
        <v>!!</v>
      </c>
      <c r="P238" s="172" t="str">
        <f t="shared" si="57"/>
        <v>!!</v>
      </c>
      <c r="Q238" s="172" t="str">
        <f t="shared" si="58"/>
        <v>!!</v>
      </c>
      <c r="R238" s="172" t="str">
        <f t="shared" si="59"/>
        <v>!!</v>
      </c>
      <c r="S238" s="172" t="str">
        <f t="shared" si="60"/>
        <v>!!</v>
      </c>
      <c r="T238" s="171"/>
    </row>
    <row r="239" spans="1:24" ht="12">
      <c r="A239" s="357" t="s">
        <v>162</v>
      </c>
      <c r="B239" s="357" t="str">
        <f>Cover!$G$16</f>
        <v>CZ</v>
      </c>
      <c r="C239" s="357" t="s">
        <v>267</v>
      </c>
      <c r="D239" s="357" t="s">
        <v>337</v>
      </c>
      <c r="E239" s="358" t="s">
        <v>119</v>
      </c>
      <c r="F239" s="359" t="e">
        <f>IF(ISNUMBER(U239),U239,VLOOKUP(CONCATENATE($B239,"_",$C239,"_",F$2,"_","1000 NAC","_",$E239),#REF!,2,)/VLOOKUP(CONCATENATE($B239,"_",$C239,"_",F$2,"_",$D239,"_",$E239),#REF!,2,))</f>
        <v>#REF!</v>
      </c>
      <c r="G239" s="359" t="e">
        <f>IF(ISNUMBER(V239),V239,VLOOKUP(CONCATENATE($B239,"_",$C239,"_",G$2,"_","1000 NAC","_",$E239),#REF!,2,)/VLOOKUP(CONCATENATE($B239,"_",$C239,"_",G$2,"_",$D239,"_",$E239),#REF!,2,))</f>
        <v>#REF!</v>
      </c>
      <c r="H239" s="359" t="e">
        <f>IF(ISNUMBER(W239),W239,VLOOKUP(CONCATENATE($B239,"_",$C239,"_",H$2,"_","1000 NAC","_",$E239),#REF!,2,)/VLOOKUP(CONCATENATE($B239,"_",$C239,"_",H$2,"_",$D239,"_",$E239),#REF!,2,))</f>
        <v>#REF!</v>
      </c>
      <c r="I239" s="359" t="e">
        <f>IF(ISNUMBER(X239),X239,VLOOKUP(CONCATENATE($B239,"_",$C239,"_",I$2,"_","1000 NAC","_",$E239),#REF!,2,)/VLOOKUP(CONCATENATE($B239,"_",$C239,"_",I$2,"_",$D239,"_",$E239),#REF!,2,))</f>
        <v>#REF!</v>
      </c>
      <c r="J239" s="359" t="e">
        <f>VLOOKUP(CONCATENATE($B239,"_",$C239,"_",J$2,"_","1000 NAC","_",$E239),#REF!,2,)/VLOOKUP(CONCATENATE($B239,"_",$C239,"_",J$2,"_",$D239,"_",$E239),#REF!,2,)</f>
        <v>#REF!</v>
      </c>
      <c r="K239" s="360" t="e">
        <f>VLOOKUP(CONCATENATE($B239,"_",$C239,"_",K$2,"_","1000 NAC","_",$E239),#REF!,2,)/VLOOKUP(CONCATENATE($B239,"_",$C239,"_",K$2,"_",$D239,"_",$E239),#REF!,2,)</f>
        <v>#REF!</v>
      </c>
      <c r="L239" s="360" t="e">
        <f>VLOOKUP(CONCATENATE($B239,"_",$C239,"_",L$2,"_","1000 NAC","_",$E239),#REF!,2,)/VLOOKUP(CONCATENATE($B239,"_",$C239,"_",L$2,"_",$D239,"_",$E239),#REF!,2,)</f>
        <v>#REF!</v>
      </c>
      <c r="M239" s="361"/>
      <c r="N239" s="362" t="str">
        <f t="shared" si="55"/>
        <v>!!</v>
      </c>
      <c r="O239" s="362" t="str">
        <f t="shared" si="56"/>
        <v>!!</v>
      </c>
      <c r="P239" s="362" t="str">
        <f t="shared" si="57"/>
        <v>!!</v>
      </c>
      <c r="Q239" s="362" t="str">
        <f t="shared" si="58"/>
        <v>!!</v>
      </c>
      <c r="R239" s="362" t="str">
        <f t="shared" si="59"/>
        <v>!!</v>
      </c>
      <c r="S239" s="362" t="str">
        <f t="shared" si="60"/>
        <v>!!</v>
      </c>
      <c r="T239" s="361"/>
      <c r="U239" s="366" t="str">
        <f>IF(ISNUMBER(U237),IF(ISNUMBER(U238),U238/U237,F238/U237),IF(ISNUMBER(U238),U238/F237,""))</f>
        <v/>
      </c>
      <c r="V239" s="366" t="str">
        <f>IF(ISNUMBER(V237),IF(ISNUMBER(V238),V238/V237,G238/V237),IF(ISNUMBER(V238),V238/G237,""))</f>
        <v/>
      </c>
      <c r="W239" s="366" t="str">
        <f>IF(ISNUMBER(W237),IF(ISNUMBER(W238),W238/W237,H238/W237),IF(ISNUMBER(W238),W238/H237,""))</f>
        <v/>
      </c>
      <c r="X239" s="366" t="str">
        <f>IF(ISNUMBER(X237),IF(ISNUMBER(X238),X238/X237,I238/X237),IF(ISNUMBER(X238),X238/I237,""))</f>
        <v/>
      </c>
    </row>
    <row r="240" spans="1:24">
      <c r="A240" s="169" t="s">
        <v>164</v>
      </c>
      <c r="B240" s="169" t="str">
        <f>Cover!$G$16</f>
        <v>CZ</v>
      </c>
      <c r="C240" s="169" t="s">
        <v>271</v>
      </c>
      <c r="D240" s="169" t="s">
        <v>337</v>
      </c>
      <c r="E240" s="170" t="s">
        <v>119</v>
      </c>
      <c r="F240" s="177" t="e">
        <f>IF(ISNUMBER(U240),U240,VLOOKUP(CONCATENATE($B240,"_",$C240,"_",F$2,"_",$D240,"_",$E240),#REF!,2,))</f>
        <v>#REF!</v>
      </c>
      <c r="G240" s="177" t="e">
        <f>IF(ISNUMBER(V240),V240,VLOOKUP(CONCATENATE($B240,"_",$C240,"_",G$2,"_",$D240,"_",$E240),#REF!,2,))</f>
        <v>#REF!</v>
      </c>
      <c r="H240" s="177" t="e">
        <f>IF(ISNUMBER(W240),W240,VLOOKUP(CONCATENATE($B240,"_",$C240,"_",H$2,"_",$D240,"_",$E240),#REF!,2,))</f>
        <v>#REF!</v>
      </c>
      <c r="I240" s="177" t="e">
        <f>IF(ISNUMBER(X240),X240,VLOOKUP(CONCATENATE($B240,"_",$C240,"_",I$2,"_",$D240,"_",$E240),#REF!,2,))</f>
        <v>#REF!</v>
      </c>
      <c r="J240" s="177" t="e">
        <f>VLOOKUP(CONCATENATE($B240,"_",$C240,"_",J$2,"_",$D240,"_",$E240),#REF!,2,)</f>
        <v>#REF!</v>
      </c>
      <c r="K240" s="175" t="e">
        <f>VLOOKUP(CONCATENATE($B240,"_",$C240,"_",K$2,"_",$D240,"_",$E240),#REF!,2,)</f>
        <v>#REF!</v>
      </c>
      <c r="L240" s="175" t="e">
        <f>VLOOKUP(CONCATENATE($B240,"_",$C240,"_",L$2,"_",$D240,"_",$E240),#REF!,2,)</f>
        <v>#REF!</v>
      </c>
      <c r="M240" s="171"/>
      <c r="N240" s="172" t="str">
        <f t="shared" si="55"/>
        <v>!!</v>
      </c>
      <c r="O240" s="172" t="str">
        <f t="shared" si="56"/>
        <v>!!</v>
      </c>
      <c r="P240" s="172" t="str">
        <f t="shared" si="57"/>
        <v>!!</v>
      </c>
      <c r="Q240" s="172" t="str">
        <f t="shared" si="58"/>
        <v>!!</v>
      </c>
      <c r="R240" s="172" t="str">
        <f t="shared" si="59"/>
        <v>!!</v>
      </c>
      <c r="S240" s="172" t="str">
        <f t="shared" si="60"/>
        <v>!!</v>
      </c>
      <c r="T240" s="171"/>
    </row>
    <row r="241" spans="1:24">
      <c r="A241" s="178" t="s">
        <v>163</v>
      </c>
      <c r="B241" s="169" t="str">
        <f>Cover!$G$16</f>
        <v>CZ</v>
      </c>
      <c r="C241" s="169" t="s">
        <v>271</v>
      </c>
      <c r="D241" s="169" t="s">
        <v>198</v>
      </c>
      <c r="E241" s="170" t="s">
        <v>119</v>
      </c>
      <c r="F241" s="177" t="e">
        <f>IF(ISNUMBER(U241),U241,VLOOKUP(CONCATENATE($B241,"_",$C241,"_",F$2,"_",$D241,"_",$E241),#REF!,2,))</f>
        <v>#REF!</v>
      </c>
      <c r="G241" s="177" t="e">
        <f>IF(ISNUMBER(V241),V241,VLOOKUP(CONCATENATE($B241,"_",$C241,"_",G$2,"_",$D241,"_",$E241),#REF!,2,))</f>
        <v>#REF!</v>
      </c>
      <c r="H241" s="177" t="e">
        <f>IF(ISNUMBER(W241),W241,VLOOKUP(CONCATENATE($B241,"_",$C241,"_",H$2,"_",$D241,"_",$E241),#REF!,2,))</f>
        <v>#REF!</v>
      </c>
      <c r="I241" s="177" t="e">
        <f>IF(ISNUMBER(X241),X241,VLOOKUP(CONCATENATE($B241,"_",$C241,"_",I$2,"_",$D241,"_",$E241),#REF!,2,))</f>
        <v>#REF!</v>
      </c>
      <c r="J241" s="177" t="e">
        <f>VLOOKUP(CONCATENATE($B241,"_",$C241,"_",J$2,"_",$D241,"_",$E241),#REF!,2,)</f>
        <v>#REF!</v>
      </c>
      <c r="K241" s="175" t="e">
        <f>VLOOKUP(CONCATENATE($B241,"_",$C241,"_",K$2,"_",$D241,"_",$E241),#REF!,2,)</f>
        <v>#REF!</v>
      </c>
      <c r="L241" s="175" t="e">
        <f>VLOOKUP(CONCATENATE($B241,"_",$C241,"_",L$2,"_",$D241,"_",$E241),#REF!,2,)</f>
        <v>#REF!</v>
      </c>
      <c r="M241" s="171"/>
      <c r="N241" s="172" t="str">
        <f t="shared" si="55"/>
        <v>!!</v>
      </c>
      <c r="O241" s="172" t="str">
        <f t="shared" si="56"/>
        <v>!!</v>
      </c>
      <c r="P241" s="172" t="str">
        <f t="shared" si="57"/>
        <v>!!</v>
      </c>
      <c r="Q241" s="172" t="str">
        <f t="shared" si="58"/>
        <v>!!</v>
      </c>
      <c r="R241" s="172" t="str">
        <f t="shared" si="59"/>
        <v>!!</v>
      </c>
      <c r="S241" s="172" t="str">
        <f t="shared" si="60"/>
        <v>!!</v>
      </c>
      <c r="T241" s="171"/>
    </row>
    <row r="242" spans="1:24" ht="12">
      <c r="A242" s="357" t="s">
        <v>162</v>
      </c>
      <c r="B242" s="357" t="str">
        <f>Cover!$G$16</f>
        <v>CZ</v>
      </c>
      <c r="C242" s="357" t="s">
        <v>271</v>
      </c>
      <c r="D242" s="357" t="s">
        <v>337</v>
      </c>
      <c r="E242" s="358" t="s">
        <v>119</v>
      </c>
      <c r="F242" s="359" t="e">
        <f>IF(ISNUMBER(U242),U242,VLOOKUP(CONCATENATE($B242,"_",$C242,"_",F$2,"_","1000 NAC","_",$E242),#REF!,2,)/VLOOKUP(CONCATENATE($B242,"_",$C242,"_",F$2,"_",$D242,"_",$E242),#REF!,2,))</f>
        <v>#REF!</v>
      </c>
      <c r="G242" s="359" t="e">
        <f>IF(ISNUMBER(V242),V242,VLOOKUP(CONCATENATE($B242,"_",$C242,"_",G$2,"_","1000 NAC","_",$E242),#REF!,2,)/VLOOKUP(CONCATENATE($B242,"_",$C242,"_",G$2,"_",$D242,"_",$E242),#REF!,2,))</f>
        <v>#REF!</v>
      </c>
      <c r="H242" s="359" t="e">
        <f>IF(ISNUMBER(W242),W242,VLOOKUP(CONCATENATE($B242,"_",$C242,"_",H$2,"_","1000 NAC","_",$E242),#REF!,2,)/VLOOKUP(CONCATENATE($B242,"_",$C242,"_",H$2,"_",$D242,"_",$E242),#REF!,2,))</f>
        <v>#REF!</v>
      </c>
      <c r="I242" s="359" t="e">
        <f>IF(ISNUMBER(X242),X242,VLOOKUP(CONCATENATE($B242,"_",$C242,"_",I$2,"_","1000 NAC","_",$E242),#REF!,2,)/VLOOKUP(CONCATENATE($B242,"_",$C242,"_",I$2,"_",$D242,"_",$E242),#REF!,2,))</f>
        <v>#REF!</v>
      </c>
      <c r="J242" s="359" t="e">
        <f>VLOOKUP(CONCATENATE($B242,"_",$C242,"_",J$2,"_","1000 NAC","_",$E242),#REF!,2,)/VLOOKUP(CONCATENATE($B242,"_",$C242,"_",J$2,"_",$D242,"_",$E242),#REF!,2,)</f>
        <v>#REF!</v>
      </c>
      <c r="K242" s="360" t="e">
        <f>VLOOKUP(CONCATENATE($B242,"_",$C242,"_",K$2,"_","1000 NAC","_",$E242),#REF!,2,)/VLOOKUP(CONCATENATE($B242,"_",$C242,"_",K$2,"_",$D242,"_",$E242),#REF!,2,)</f>
        <v>#REF!</v>
      </c>
      <c r="L242" s="360" t="e">
        <f>VLOOKUP(CONCATENATE($B242,"_",$C242,"_",L$2,"_","1000 NAC","_",$E242),#REF!,2,)/VLOOKUP(CONCATENATE($B242,"_",$C242,"_",L$2,"_",$D242,"_",$E242),#REF!,2,)</f>
        <v>#REF!</v>
      </c>
      <c r="M242" s="361"/>
      <c r="N242" s="362" t="str">
        <f t="shared" si="55"/>
        <v>!!</v>
      </c>
      <c r="O242" s="362" t="str">
        <f t="shared" si="56"/>
        <v>!!</v>
      </c>
      <c r="P242" s="362" t="str">
        <f t="shared" si="57"/>
        <v>!!</v>
      </c>
      <c r="Q242" s="362" t="str">
        <f t="shared" si="58"/>
        <v>!!</v>
      </c>
      <c r="R242" s="362" t="str">
        <f t="shared" si="59"/>
        <v>!!</v>
      </c>
      <c r="S242" s="362" t="str">
        <f t="shared" si="60"/>
        <v>!!</v>
      </c>
      <c r="T242" s="361"/>
      <c r="U242" s="366" t="str">
        <f>IF(ISNUMBER(U240),IF(ISNUMBER(U241),U241/U240,F241/U240),IF(ISNUMBER(U241),U241/F240,""))</f>
        <v/>
      </c>
      <c r="V242" s="366" t="str">
        <f>IF(ISNUMBER(V240),IF(ISNUMBER(V241),V241/V240,G241/V240),IF(ISNUMBER(V241),V241/G240,""))</f>
        <v/>
      </c>
      <c r="W242" s="366" t="str">
        <f>IF(ISNUMBER(W240),IF(ISNUMBER(W241),W241/W240,H241/W240),IF(ISNUMBER(W241),W241/H240,""))</f>
        <v/>
      </c>
      <c r="X242" s="366" t="str">
        <f>IF(ISNUMBER(X240),IF(ISNUMBER(X241),X241/X240,I241/X240),IF(ISNUMBER(X241),X241/I240,""))</f>
        <v/>
      </c>
    </row>
    <row r="243" spans="1:24">
      <c r="A243" s="169" t="s">
        <v>164</v>
      </c>
      <c r="B243" s="169" t="str">
        <f>Cover!$G$16</f>
        <v>CZ</v>
      </c>
      <c r="C243" s="169" t="s">
        <v>267</v>
      </c>
      <c r="D243" s="169" t="s">
        <v>337</v>
      </c>
      <c r="E243" s="170" t="s">
        <v>120</v>
      </c>
      <c r="F243" s="177" t="e">
        <f>IF(ISNUMBER(U243),U243,VLOOKUP(CONCATENATE($B243,"_",$C243,"_",F$2,"_",$D243,"_",$E243),#REF!,2,))</f>
        <v>#REF!</v>
      </c>
      <c r="G243" s="177" t="e">
        <f>IF(ISNUMBER(V243),V243,VLOOKUP(CONCATENATE($B243,"_",$C243,"_",G$2,"_",$D243,"_",$E243),#REF!,2,))</f>
        <v>#REF!</v>
      </c>
      <c r="H243" s="177" t="e">
        <f>IF(ISNUMBER(W243),W243,VLOOKUP(CONCATENATE($B243,"_",$C243,"_",H$2,"_",$D243,"_",$E243),#REF!,2,))</f>
        <v>#REF!</v>
      </c>
      <c r="I243" s="177" t="e">
        <f>IF(ISNUMBER(X243),X243,VLOOKUP(CONCATENATE($B243,"_",$C243,"_",I$2,"_",$D243,"_",$E243),#REF!,2,))</f>
        <v>#REF!</v>
      </c>
      <c r="J243" s="177" t="e">
        <f>VLOOKUP(CONCATENATE($B243,"_",$C243,"_",J$2,"_",$D243,"_",$E243),#REF!,2,)</f>
        <v>#REF!</v>
      </c>
      <c r="K243" s="175" t="e">
        <f>VLOOKUP(CONCATENATE($B243,"_",$C243,"_",K$2,"_",$D243,"_",$E243),#REF!,2,)</f>
        <v>#REF!</v>
      </c>
      <c r="L243" s="175" t="e">
        <f>VLOOKUP(CONCATENATE($B243,"_",$C243,"_",L$2,"_",$D243,"_",$E243),#REF!,2,)</f>
        <v>#REF!</v>
      </c>
      <c r="M243" s="171"/>
      <c r="N243" s="172" t="str">
        <f t="shared" si="55"/>
        <v>!!</v>
      </c>
      <c r="O243" s="172" t="str">
        <f t="shared" si="56"/>
        <v>!!</v>
      </c>
      <c r="P243" s="172" t="str">
        <f t="shared" si="57"/>
        <v>!!</v>
      </c>
      <c r="Q243" s="172" t="str">
        <f t="shared" si="58"/>
        <v>!!</v>
      </c>
      <c r="R243" s="172" t="str">
        <f t="shared" si="59"/>
        <v>!!</v>
      </c>
      <c r="S243" s="172" t="str">
        <f t="shared" si="60"/>
        <v>!!</v>
      </c>
      <c r="T243" s="171"/>
    </row>
    <row r="244" spans="1:24">
      <c r="A244" s="178" t="s">
        <v>163</v>
      </c>
      <c r="B244" s="169" t="str">
        <f>Cover!$G$16</f>
        <v>CZ</v>
      </c>
      <c r="C244" s="169" t="s">
        <v>267</v>
      </c>
      <c r="D244" s="169" t="s">
        <v>198</v>
      </c>
      <c r="E244" s="170" t="s">
        <v>120</v>
      </c>
      <c r="F244" s="177" t="e">
        <f>IF(ISNUMBER(U244),U244,VLOOKUP(CONCATENATE($B244,"_",$C244,"_",F$2,"_",$D244,"_",$E244),#REF!,2,))</f>
        <v>#REF!</v>
      </c>
      <c r="G244" s="177" t="e">
        <f>IF(ISNUMBER(V244),V244,VLOOKUP(CONCATENATE($B244,"_",$C244,"_",G$2,"_",$D244,"_",$E244),#REF!,2,))</f>
        <v>#REF!</v>
      </c>
      <c r="H244" s="177" t="e">
        <f>IF(ISNUMBER(W244),W244,VLOOKUP(CONCATENATE($B244,"_",$C244,"_",H$2,"_",$D244,"_",$E244),#REF!,2,))</f>
        <v>#REF!</v>
      </c>
      <c r="I244" s="177" t="e">
        <f>IF(ISNUMBER(X244),X244,VLOOKUP(CONCATENATE($B244,"_",$C244,"_",I$2,"_",$D244,"_",$E244),#REF!,2,))</f>
        <v>#REF!</v>
      </c>
      <c r="J244" s="177" t="e">
        <f>VLOOKUP(CONCATENATE($B244,"_",$C244,"_",J$2,"_",$D244,"_",$E244),#REF!,2,)</f>
        <v>#REF!</v>
      </c>
      <c r="K244" s="175" t="e">
        <f>VLOOKUP(CONCATENATE($B244,"_",$C244,"_",K$2,"_",$D244,"_",$E244),#REF!,2,)</f>
        <v>#REF!</v>
      </c>
      <c r="L244" s="175" t="e">
        <f>VLOOKUP(CONCATENATE($B244,"_",$C244,"_",L$2,"_",$D244,"_",$E244),#REF!,2,)</f>
        <v>#REF!</v>
      </c>
      <c r="M244" s="171"/>
      <c r="N244" s="172" t="str">
        <f t="shared" si="55"/>
        <v>!!</v>
      </c>
      <c r="O244" s="172" t="str">
        <f t="shared" si="56"/>
        <v>!!</v>
      </c>
      <c r="P244" s="172" t="str">
        <f t="shared" si="57"/>
        <v>!!</v>
      </c>
      <c r="Q244" s="172" t="str">
        <f t="shared" si="58"/>
        <v>!!</v>
      </c>
      <c r="R244" s="172" t="str">
        <f t="shared" si="59"/>
        <v>!!</v>
      </c>
      <c r="S244" s="172" t="str">
        <f t="shared" si="60"/>
        <v>!!</v>
      </c>
      <c r="T244" s="171"/>
    </row>
    <row r="245" spans="1:24" ht="12">
      <c r="A245" s="357" t="s">
        <v>162</v>
      </c>
      <c r="B245" s="357" t="str">
        <f>Cover!$G$16</f>
        <v>CZ</v>
      </c>
      <c r="C245" s="357" t="s">
        <v>267</v>
      </c>
      <c r="D245" s="357" t="s">
        <v>337</v>
      </c>
      <c r="E245" s="358" t="s">
        <v>120</v>
      </c>
      <c r="F245" s="359" t="e">
        <f>IF(ISNUMBER(U245),U245,VLOOKUP(CONCATENATE($B245,"_",$C245,"_",F$2,"_","1000 NAC","_",$E245),#REF!,2,)/VLOOKUP(CONCATENATE($B245,"_",$C245,"_",F$2,"_",$D245,"_",$E245),#REF!,2,))</f>
        <v>#REF!</v>
      </c>
      <c r="G245" s="359" t="e">
        <f>IF(ISNUMBER(V245),V245,VLOOKUP(CONCATENATE($B245,"_",$C245,"_",G$2,"_","1000 NAC","_",$E245),#REF!,2,)/VLOOKUP(CONCATENATE($B245,"_",$C245,"_",G$2,"_",$D245,"_",$E245),#REF!,2,))</f>
        <v>#REF!</v>
      </c>
      <c r="H245" s="359" t="e">
        <f>IF(ISNUMBER(W245),W245,VLOOKUP(CONCATENATE($B245,"_",$C245,"_",H$2,"_","1000 NAC","_",$E245),#REF!,2,)/VLOOKUP(CONCATENATE($B245,"_",$C245,"_",H$2,"_",$D245,"_",$E245),#REF!,2,))</f>
        <v>#REF!</v>
      </c>
      <c r="I245" s="359" t="e">
        <f>IF(ISNUMBER(X245),X245,VLOOKUP(CONCATENATE($B245,"_",$C245,"_",I$2,"_","1000 NAC","_",$E245),#REF!,2,)/VLOOKUP(CONCATENATE($B245,"_",$C245,"_",I$2,"_",$D245,"_",$E245),#REF!,2,))</f>
        <v>#REF!</v>
      </c>
      <c r="J245" s="359" t="e">
        <f>VLOOKUP(CONCATENATE($B245,"_",$C245,"_",J$2,"_","1000 NAC","_",$E245),#REF!,2,)/VLOOKUP(CONCATENATE($B245,"_",$C245,"_",J$2,"_",$D245,"_",$E245),#REF!,2,)</f>
        <v>#REF!</v>
      </c>
      <c r="K245" s="360" t="e">
        <f>VLOOKUP(CONCATENATE($B245,"_",$C245,"_",K$2,"_","1000 NAC","_",$E245),#REF!,2,)/VLOOKUP(CONCATENATE($B245,"_",$C245,"_",K$2,"_",$D245,"_",$E245),#REF!,2,)</f>
        <v>#REF!</v>
      </c>
      <c r="L245" s="360" t="e">
        <f>VLOOKUP(CONCATENATE($B245,"_",$C245,"_",L$2,"_","1000 NAC","_",$E245),#REF!,2,)/VLOOKUP(CONCATENATE($B245,"_",$C245,"_",L$2,"_",$D245,"_",$E245),#REF!,2,)</f>
        <v>#REF!</v>
      </c>
      <c r="M245" s="361"/>
      <c r="N245" s="362" t="str">
        <f t="shared" si="55"/>
        <v>!!</v>
      </c>
      <c r="O245" s="362" t="str">
        <f t="shared" si="56"/>
        <v>!!</v>
      </c>
      <c r="P245" s="362" t="str">
        <f t="shared" si="57"/>
        <v>!!</v>
      </c>
      <c r="Q245" s="362" t="str">
        <f t="shared" si="58"/>
        <v>!!</v>
      </c>
      <c r="R245" s="362" t="str">
        <f t="shared" si="59"/>
        <v>!!</v>
      </c>
      <c r="S245" s="362" t="str">
        <f t="shared" si="60"/>
        <v>!!</v>
      </c>
      <c r="T245" s="361"/>
      <c r="U245" s="366" t="str">
        <f>IF(ISNUMBER(U243),IF(ISNUMBER(U244),U244/U243,F244/U243),IF(ISNUMBER(U244),U244/F243,""))</f>
        <v/>
      </c>
      <c r="V245" s="366" t="str">
        <f>IF(ISNUMBER(V243),IF(ISNUMBER(V244),V244/V243,G244/V243),IF(ISNUMBER(V244),V244/G243,""))</f>
        <v/>
      </c>
      <c r="W245" s="366" t="str">
        <f>IF(ISNUMBER(W243),IF(ISNUMBER(W244),W244/W243,H244/W243),IF(ISNUMBER(W244),W244/H243,""))</f>
        <v/>
      </c>
      <c r="X245" s="366" t="str">
        <f>IF(ISNUMBER(X243),IF(ISNUMBER(X244),X244/X243,I244/X243),IF(ISNUMBER(X244),X244/I243,""))</f>
        <v/>
      </c>
    </row>
    <row r="246" spans="1:24">
      <c r="A246" s="169" t="s">
        <v>164</v>
      </c>
      <c r="B246" s="169" t="str">
        <f>Cover!$G$16</f>
        <v>CZ</v>
      </c>
      <c r="C246" s="169" t="s">
        <v>271</v>
      </c>
      <c r="D246" s="169" t="s">
        <v>337</v>
      </c>
      <c r="E246" s="170" t="s">
        <v>120</v>
      </c>
      <c r="F246" s="177" t="e">
        <f>IF(ISNUMBER(U246),U246,VLOOKUP(CONCATENATE($B246,"_",$C246,"_",F$2,"_",$D246,"_",$E246),#REF!,2,))</f>
        <v>#REF!</v>
      </c>
      <c r="G246" s="177" t="e">
        <f>IF(ISNUMBER(V246),V246,VLOOKUP(CONCATENATE($B246,"_",$C246,"_",G$2,"_",$D246,"_",$E246),#REF!,2,))</f>
        <v>#REF!</v>
      </c>
      <c r="H246" s="177" t="e">
        <f>IF(ISNUMBER(W246),W246,VLOOKUP(CONCATENATE($B246,"_",$C246,"_",H$2,"_",$D246,"_",$E246),#REF!,2,))</f>
        <v>#REF!</v>
      </c>
      <c r="I246" s="177" t="e">
        <f>IF(ISNUMBER(X246),X246,VLOOKUP(CONCATENATE($B246,"_",$C246,"_",I$2,"_",$D246,"_",$E246),#REF!,2,))</f>
        <v>#REF!</v>
      </c>
      <c r="J246" s="177" t="e">
        <f>VLOOKUP(CONCATENATE($B246,"_",$C246,"_",J$2,"_",$D246,"_",$E246),#REF!,2,)</f>
        <v>#REF!</v>
      </c>
      <c r="K246" s="175" t="e">
        <f>VLOOKUP(CONCATENATE($B246,"_",$C246,"_",K$2,"_",$D246,"_",$E246),#REF!,2,)</f>
        <v>#REF!</v>
      </c>
      <c r="L246" s="175" t="e">
        <f>VLOOKUP(CONCATENATE($B246,"_",$C246,"_",L$2,"_",$D246,"_",$E246),#REF!,2,)</f>
        <v>#REF!</v>
      </c>
      <c r="M246" s="171"/>
      <c r="N246" s="172" t="str">
        <f t="shared" si="55"/>
        <v>!!</v>
      </c>
      <c r="O246" s="172" t="str">
        <f t="shared" si="56"/>
        <v>!!</v>
      </c>
      <c r="P246" s="172" t="str">
        <f t="shared" si="57"/>
        <v>!!</v>
      </c>
      <c r="Q246" s="172" t="str">
        <f t="shared" si="58"/>
        <v>!!</v>
      </c>
      <c r="R246" s="172" t="str">
        <f t="shared" si="59"/>
        <v>!!</v>
      </c>
      <c r="S246" s="172" t="str">
        <f t="shared" si="60"/>
        <v>!!</v>
      </c>
      <c r="T246" s="171"/>
    </row>
    <row r="247" spans="1:24">
      <c r="A247" s="178" t="s">
        <v>163</v>
      </c>
      <c r="B247" s="169" t="str">
        <f>Cover!$G$16</f>
        <v>CZ</v>
      </c>
      <c r="C247" s="169" t="s">
        <v>271</v>
      </c>
      <c r="D247" s="169" t="s">
        <v>198</v>
      </c>
      <c r="E247" s="170" t="s">
        <v>120</v>
      </c>
      <c r="F247" s="177" t="e">
        <f>IF(ISNUMBER(U247),U247,VLOOKUP(CONCATENATE($B247,"_",$C247,"_",F$2,"_",$D247,"_",$E247),#REF!,2,))</f>
        <v>#REF!</v>
      </c>
      <c r="G247" s="177" t="e">
        <f>IF(ISNUMBER(V247),V247,VLOOKUP(CONCATENATE($B247,"_",$C247,"_",G$2,"_",$D247,"_",$E247),#REF!,2,))</f>
        <v>#REF!</v>
      </c>
      <c r="H247" s="177" t="e">
        <f>IF(ISNUMBER(W247),W247,VLOOKUP(CONCATENATE($B247,"_",$C247,"_",H$2,"_",$D247,"_",$E247),#REF!,2,))</f>
        <v>#REF!</v>
      </c>
      <c r="I247" s="177" t="e">
        <f>IF(ISNUMBER(X247),X247,VLOOKUP(CONCATENATE($B247,"_",$C247,"_",I$2,"_",$D247,"_",$E247),#REF!,2,))</f>
        <v>#REF!</v>
      </c>
      <c r="J247" s="177" t="e">
        <f>VLOOKUP(CONCATENATE($B247,"_",$C247,"_",J$2,"_",$D247,"_",$E247),#REF!,2,)</f>
        <v>#REF!</v>
      </c>
      <c r="K247" s="175" t="e">
        <f>VLOOKUP(CONCATENATE($B247,"_",$C247,"_",K$2,"_",$D247,"_",$E247),#REF!,2,)</f>
        <v>#REF!</v>
      </c>
      <c r="L247" s="175" t="e">
        <f>VLOOKUP(CONCATENATE($B247,"_",$C247,"_",L$2,"_",$D247,"_",$E247),#REF!,2,)</f>
        <v>#REF!</v>
      </c>
      <c r="M247" s="171"/>
      <c r="N247" s="172" t="str">
        <f t="shared" si="55"/>
        <v>!!</v>
      </c>
      <c r="O247" s="172" t="str">
        <f t="shared" si="56"/>
        <v>!!</v>
      </c>
      <c r="P247" s="172" t="str">
        <f t="shared" si="57"/>
        <v>!!</v>
      </c>
      <c r="Q247" s="172" t="str">
        <f t="shared" si="58"/>
        <v>!!</v>
      </c>
      <c r="R247" s="172" t="str">
        <f t="shared" si="59"/>
        <v>!!</v>
      </c>
      <c r="S247" s="172" t="str">
        <f t="shared" si="60"/>
        <v>!!</v>
      </c>
      <c r="T247" s="171"/>
    </row>
    <row r="248" spans="1:24" ht="12">
      <c r="A248" s="357" t="s">
        <v>162</v>
      </c>
      <c r="B248" s="357" t="str">
        <f>Cover!$G$16</f>
        <v>CZ</v>
      </c>
      <c r="C248" s="357" t="s">
        <v>271</v>
      </c>
      <c r="D248" s="357" t="s">
        <v>337</v>
      </c>
      <c r="E248" s="358" t="s">
        <v>120</v>
      </c>
      <c r="F248" s="359" t="e">
        <f>IF(ISNUMBER(U248),U248,VLOOKUP(CONCATENATE($B248,"_",$C248,"_",F$2,"_","1000 NAC","_",$E248),#REF!,2,)/VLOOKUP(CONCATENATE($B248,"_",$C248,"_",F$2,"_",$D248,"_",$E248),#REF!,2,))</f>
        <v>#REF!</v>
      </c>
      <c r="G248" s="359" t="e">
        <f>IF(ISNUMBER(V248),V248,VLOOKUP(CONCATENATE($B248,"_",$C248,"_",G$2,"_","1000 NAC","_",$E248),#REF!,2,)/VLOOKUP(CONCATENATE($B248,"_",$C248,"_",G$2,"_",$D248,"_",$E248),#REF!,2,))</f>
        <v>#REF!</v>
      </c>
      <c r="H248" s="359" t="e">
        <f>IF(ISNUMBER(W248),W248,VLOOKUP(CONCATENATE($B248,"_",$C248,"_",H$2,"_","1000 NAC","_",$E248),#REF!,2,)/VLOOKUP(CONCATENATE($B248,"_",$C248,"_",H$2,"_",$D248,"_",$E248),#REF!,2,))</f>
        <v>#REF!</v>
      </c>
      <c r="I248" s="359" t="e">
        <f>IF(ISNUMBER(X248),X248,VLOOKUP(CONCATENATE($B248,"_",$C248,"_",I$2,"_","1000 NAC","_",$E248),#REF!,2,)/VLOOKUP(CONCATENATE($B248,"_",$C248,"_",I$2,"_",$D248,"_",$E248),#REF!,2,))</f>
        <v>#REF!</v>
      </c>
      <c r="J248" s="359" t="e">
        <f>VLOOKUP(CONCATENATE($B248,"_",$C248,"_",J$2,"_","1000 NAC","_",$E248),#REF!,2,)/VLOOKUP(CONCATENATE($B248,"_",$C248,"_",J$2,"_",$D248,"_",$E248),#REF!,2,)</f>
        <v>#REF!</v>
      </c>
      <c r="K248" s="360" t="e">
        <f>VLOOKUP(CONCATENATE($B248,"_",$C248,"_",K$2,"_","1000 NAC","_",$E248),#REF!,2,)/VLOOKUP(CONCATENATE($B248,"_",$C248,"_",K$2,"_",$D248,"_",$E248),#REF!,2,)</f>
        <v>#REF!</v>
      </c>
      <c r="L248" s="360" t="e">
        <f>VLOOKUP(CONCATENATE($B248,"_",$C248,"_",L$2,"_","1000 NAC","_",$E248),#REF!,2,)/VLOOKUP(CONCATENATE($B248,"_",$C248,"_",L$2,"_",$D248,"_",$E248),#REF!,2,)</f>
        <v>#REF!</v>
      </c>
      <c r="M248" s="361"/>
      <c r="N248" s="362" t="str">
        <f t="shared" si="55"/>
        <v>!!</v>
      </c>
      <c r="O248" s="362" t="str">
        <f t="shared" si="56"/>
        <v>!!</v>
      </c>
      <c r="P248" s="362" t="str">
        <f t="shared" si="57"/>
        <v>!!</v>
      </c>
      <c r="Q248" s="362" t="str">
        <f t="shared" si="58"/>
        <v>!!</v>
      </c>
      <c r="R248" s="362" t="str">
        <f t="shared" si="59"/>
        <v>!!</v>
      </c>
      <c r="S248" s="362" t="str">
        <f t="shared" si="60"/>
        <v>!!</v>
      </c>
      <c r="T248" s="361"/>
      <c r="U248" s="366" t="str">
        <f>IF(ISNUMBER(U246),IF(ISNUMBER(U247),U247/U246,F247/U246),IF(ISNUMBER(U247),U247/F246,""))</f>
        <v/>
      </c>
      <c r="V248" s="366" t="str">
        <f>IF(ISNUMBER(V246),IF(ISNUMBER(V247),V247/V246,G247/V246),IF(ISNUMBER(V247),V247/G246,""))</f>
        <v/>
      </c>
      <c r="W248" s="366" t="str">
        <f>IF(ISNUMBER(W246),IF(ISNUMBER(W247),W247/W246,H247/W246),IF(ISNUMBER(W247),W247/H246,""))</f>
        <v/>
      </c>
      <c r="X248" s="366" t="str">
        <f>IF(ISNUMBER(X246),IF(ISNUMBER(X247),X247/X246,I247/X246),IF(ISNUMBER(X247),X247/I246,""))</f>
        <v/>
      </c>
    </row>
    <row r="249" spans="1:24">
      <c r="A249" s="169" t="s">
        <v>164</v>
      </c>
      <c r="B249" s="169" t="str">
        <f>Cover!$G$16</f>
        <v>CZ</v>
      </c>
      <c r="C249" s="169" t="s">
        <v>267</v>
      </c>
      <c r="D249" s="169" t="s">
        <v>337</v>
      </c>
      <c r="E249" s="170">
        <v>8</v>
      </c>
      <c r="F249" s="177" t="e">
        <f>IF(ISNUMBER(U249),U249,VLOOKUP(CONCATENATE($B249,"_",$C249,"_",F$2,"_",$D249,"_",$E249),#REF!,2,))</f>
        <v>#REF!</v>
      </c>
      <c r="G249" s="177" t="e">
        <f>IF(ISNUMBER(V249),V249,VLOOKUP(CONCATENATE($B249,"_",$C249,"_",G$2,"_",$D249,"_",$E249),#REF!,2,))</f>
        <v>#REF!</v>
      </c>
      <c r="H249" s="177" t="e">
        <f>IF(ISNUMBER(W249),W249,VLOOKUP(CONCATENATE($B249,"_",$C249,"_",H$2,"_",$D249,"_",$E249),#REF!,2,))</f>
        <v>#REF!</v>
      </c>
      <c r="I249" s="177" t="e">
        <f>IF(ISNUMBER(X249),X249,VLOOKUP(CONCATENATE($B249,"_",$C249,"_",I$2,"_",$D249,"_",$E249),#REF!,2,))</f>
        <v>#REF!</v>
      </c>
      <c r="J249" s="177" t="e">
        <f>VLOOKUP(CONCATENATE($B249,"_",$C249,"_",J$2,"_",$D249,"_",$E249),#REF!,2,)</f>
        <v>#REF!</v>
      </c>
      <c r="K249" s="175" t="e">
        <f>VLOOKUP(CONCATENATE($B249,"_",$C249,"_",K$2,"_",$D249,"_",$E249),#REF!,2,)</f>
        <v>#REF!</v>
      </c>
      <c r="L249" s="175" t="e">
        <f>VLOOKUP(CONCATENATE($B249,"_",$C249,"_",L$2,"_",$D249,"_",$E249),#REF!,2,)</f>
        <v>#REF!</v>
      </c>
      <c r="M249" s="171"/>
      <c r="N249" s="172" t="str">
        <f t="shared" si="55"/>
        <v>!!</v>
      </c>
      <c r="O249" s="172" t="str">
        <f t="shared" si="56"/>
        <v>!!</v>
      </c>
      <c r="P249" s="172" t="str">
        <f t="shared" si="57"/>
        <v>!!</v>
      </c>
      <c r="Q249" s="172" t="str">
        <f t="shared" si="58"/>
        <v>!!</v>
      </c>
      <c r="R249" s="172" t="str">
        <f t="shared" si="59"/>
        <v>!!</v>
      </c>
      <c r="S249" s="172" t="str">
        <f t="shared" si="60"/>
        <v>!!</v>
      </c>
      <c r="T249" s="171"/>
    </row>
    <row r="250" spans="1:24">
      <c r="A250" s="178" t="s">
        <v>163</v>
      </c>
      <c r="B250" s="169" t="str">
        <f>Cover!$G$16</f>
        <v>CZ</v>
      </c>
      <c r="C250" s="169" t="s">
        <v>267</v>
      </c>
      <c r="D250" s="169" t="s">
        <v>198</v>
      </c>
      <c r="E250" s="170">
        <v>8</v>
      </c>
      <c r="F250" s="177" t="e">
        <f>IF(ISNUMBER(U250),U250,VLOOKUP(CONCATENATE($B250,"_",$C250,"_",F$2,"_",$D250,"_",$E250),#REF!,2,))</f>
        <v>#REF!</v>
      </c>
      <c r="G250" s="177" t="e">
        <f>IF(ISNUMBER(V250),V250,VLOOKUP(CONCATENATE($B250,"_",$C250,"_",G$2,"_",$D250,"_",$E250),#REF!,2,))</f>
        <v>#REF!</v>
      </c>
      <c r="H250" s="177" t="e">
        <f>IF(ISNUMBER(W250),W250,VLOOKUP(CONCATENATE($B250,"_",$C250,"_",H$2,"_",$D250,"_",$E250),#REF!,2,))</f>
        <v>#REF!</v>
      </c>
      <c r="I250" s="177" t="e">
        <f>IF(ISNUMBER(X250),X250,VLOOKUP(CONCATENATE($B250,"_",$C250,"_",I$2,"_",$D250,"_",$E250),#REF!,2,))</f>
        <v>#REF!</v>
      </c>
      <c r="J250" s="177" t="e">
        <f>VLOOKUP(CONCATENATE($B250,"_",$C250,"_",J$2,"_",$D250,"_",$E250),#REF!,2,)</f>
        <v>#REF!</v>
      </c>
      <c r="K250" s="175" t="e">
        <f>VLOOKUP(CONCATENATE($B250,"_",$C250,"_",K$2,"_",$D250,"_",$E250),#REF!,2,)</f>
        <v>#REF!</v>
      </c>
      <c r="L250" s="175" t="e">
        <f>VLOOKUP(CONCATENATE($B250,"_",$C250,"_",L$2,"_",$D250,"_",$E250),#REF!,2,)</f>
        <v>#REF!</v>
      </c>
      <c r="M250" s="171"/>
      <c r="N250" s="172" t="str">
        <f t="shared" si="55"/>
        <v>!!</v>
      </c>
      <c r="O250" s="172" t="str">
        <f t="shared" si="56"/>
        <v>!!</v>
      </c>
      <c r="P250" s="172" t="str">
        <f t="shared" si="57"/>
        <v>!!</v>
      </c>
      <c r="Q250" s="172" t="str">
        <f t="shared" si="58"/>
        <v>!!</v>
      </c>
      <c r="R250" s="172" t="str">
        <f t="shared" si="59"/>
        <v>!!</v>
      </c>
      <c r="S250" s="172" t="str">
        <f t="shared" si="60"/>
        <v>!!</v>
      </c>
      <c r="T250" s="171"/>
    </row>
    <row r="251" spans="1:24" ht="12">
      <c r="A251" s="357" t="s">
        <v>162</v>
      </c>
      <c r="B251" s="357" t="str">
        <f>Cover!$G$16</f>
        <v>CZ</v>
      </c>
      <c r="C251" s="357" t="s">
        <v>267</v>
      </c>
      <c r="D251" s="357" t="s">
        <v>337</v>
      </c>
      <c r="E251" s="358">
        <v>8</v>
      </c>
      <c r="F251" s="359" t="e">
        <f>IF(ISNUMBER(U251),U251,VLOOKUP(CONCATENATE($B251,"_",$C251,"_",F$2,"_","1000 NAC","_",$E251),#REF!,2,)/VLOOKUP(CONCATENATE($B251,"_",$C251,"_",F$2,"_",$D251,"_",$E251),#REF!,2,))</f>
        <v>#REF!</v>
      </c>
      <c r="G251" s="359" t="e">
        <f>IF(ISNUMBER(V251),V251,VLOOKUP(CONCATENATE($B251,"_",$C251,"_",G$2,"_","1000 NAC","_",$E251),#REF!,2,)/VLOOKUP(CONCATENATE($B251,"_",$C251,"_",G$2,"_",$D251,"_",$E251),#REF!,2,))</f>
        <v>#REF!</v>
      </c>
      <c r="H251" s="359" t="e">
        <f>IF(ISNUMBER(W251),W251,VLOOKUP(CONCATENATE($B251,"_",$C251,"_",H$2,"_","1000 NAC","_",$E251),#REF!,2,)/VLOOKUP(CONCATENATE($B251,"_",$C251,"_",H$2,"_",$D251,"_",$E251),#REF!,2,))</f>
        <v>#REF!</v>
      </c>
      <c r="I251" s="359" t="e">
        <f>IF(ISNUMBER(X251),X251,VLOOKUP(CONCATENATE($B251,"_",$C251,"_",I$2,"_","1000 NAC","_",$E251),#REF!,2,)/VLOOKUP(CONCATENATE($B251,"_",$C251,"_",I$2,"_",$D251,"_",$E251),#REF!,2,))</f>
        <v>#REF!</v>
      </c>
      <c r="J251" s="359" t="e">
        <f>VLOOKUP(CONCATENATE($B251,"_",$C251,"_",J$2,"_","1000 NAC","_",$E251),#REF!,2,)/VLOOKUP(CONCATENATE($B251,"_",$C251,"_",J$2,"_",$D251,"_",$E251),#REF!,2,)</f>
        <v>#REF!</v>
      </c>
      <c r="K251" s="360" t="e">
        <f>VLOOKUP(CONCATENATE($B251,"_",$C251,"_",K$2,"_","1000 NAC","_",$E251),#REF!,2,)/VLOOKUP(CONCATENATE($B251,"_",$C251,"_",K$2,"_",$D251,"_",$E251),#REF!,2,)</f>
        <v>#REF!</v>
      </c>
      <c r="L251" s="360" t="e">
        <f>VLOOKUP(CONCATENATE($B251,"_",$C251,"_",L$2,"_","1000 NAC","_",$E251),#REF!,2,)/VLOOKUP(CONCATENATE($B251,"_",$C251,"_",L$2,"_",$D251,"_",$E251),#REF!,2,)</f>
        <v>#REF!</v>
      </c>
      <c r="M251" s="361"/>
      <c r="N251" s="362" t="str">
        <f t="shared" si="55"/>
        <v>!!</v>
      </c>
      <c r="O251" s="362" t="str">
        <f t="shared" si="56"/>
        <v>!!</v>
      </c>
      <c r="P251" s="362" t="str">
        <f t="shared" si="57"/>
        <v>!!</v>
      </c>
      <c r="Q251" s="362" t="str">
        <f t="shared" si="58"/>
        <v>!!</v>
      </c>
      <c r="R251" s="362" t="str">
        <f t="shared" si="59"/>
        <v>!!</v>
      </c>
      <c r="S251" s="362" t="str">
        <f t="shared" si="60"/>
        <v>!!</v>
      </c>
      <c r="T251" s="361"/>
      <c r="U251" s="366" t="str">
        <f>IF(ISNUMBER(U249),IF(ISNUMBER(U250),U250/U249,F250/U249),IF(ISNUMBER(U250),U250/F249,""))</f>
        <v/>
      </c>
      <c r="V251" s="366" t="str">
        <f>IF(ISNUMBER(V249),IF(ISNUMBER(V250),V250/V249,G250/V249),IF(ISNUMBER(V250),V250/G249,""))</f>
        <v/>
      </c>
      <c r="W251" s="366" t="str">
        <f>IF(ISNUMBER(W249),IF(ISNUMBER(W250),W250/W249,H250/W249),IF(ISNUMBER(W250),W250/H249,""))</f>
        <v/>
      </c>
      <c r="X251" s="366" t="str">
        <f>IF(ISNUMBER(X249),IF(ISNUMBER(X250),X250/X249,I250/X249),IF(ISNUMBER(X250),X250/I249,""))</f>
        <v/>
      </c>
    </row>
    <row r="252" spans="1:24">
      <c r="A252" s="169" t="s">
        <v>164</v>
      </c>
      <c r="B252" s="169" t="str">
        <f>Cover!$G$16</f>
        <v>CZ</v>
      </c>
      <c r="C252" s="169" t="s">
        <v>271</v>
      </c>
      <c r="D252" s="169" t="s">
        <v>337</v>
      </c>
      <c r="E252" s="170">
        <v>8</v>
      </c>
      <c r="F252" s="177" t="e">
        <f>IF(ISNUMBER(U252),U252,VLOOKUP(CONCATENATE($B252,"_",$C252,"_",F$2,"_",$D252,"_",$E252),#REF!,2,))</f>
        <v>#REF!</v>
      </c>
      <c r="G252" s="177" t="e">
        <f>IF(ISNUMBER(V252),V252,VLOOKUP(CONCATENATE($B252,"_",$C252,"_",G$2,"_",$D252,"_",$E252),#REF!,2,))</f>
        <v>#REF!</v>
      </c>
      <c r="H252" s="177" t="e">
        <f>IF(ISNUMBER(W252),W252,VLOOKUP(CONCATENATE($B252,"_",$C252,"_",H$2,"_",$D252,"_",$E252),#REF!,2,))</f>
        <v>#REF!</v>
      </c>
      <c r="I252" s="177" t="e">
        <f>IF(ISNUMBER(X252),X252,VLOOKUP(CONCATENATE($B252,"_",$C252,"_",I$2,"_",$D252,"_",$E252),#REF!,2,))</f>
        <v>#REF!</v>
      </c>
      <c r="J252" s="177" t="e">
        <f>VLOOKUP(CONCATENATE($B252,"_",$C252,"_",J$2,"_",$D252,"_",$E252),#REF!,2,)</f>
        <v>#REF!</v>
      </c>
      <c r="K252" s="175" t="e">
        <f>VLOOKUP(CONCATENATE($B252,"_",$C252,"_",K$2,"_",$D252,"_",$E252),#REF!,2,)</f>
        <v>#REF!</v>
      </c>
      <c r="L252" s="175" t="e">
        <f>VLOOKUP(CONCATENATE($B252,"_",$C252,"_",L$2,"_",$D252,"_",$E252),#REF!,2,)</f>
        <v>#REF!</v>
      </c>
      <c r="M252" s="171"/>
      <c r="N252" s="172" t="str">
        <f t="shared" si="55"/>
        <v>!!</v>
      </c>
      <c r="O252" s="172" t="str">
        <f t="shared" si="56"/>
        <v>!!</v>
      </c>
      <c r="P252" s="172" t="str">
        <f t="shared" si="57"/>
        <v>!!</v>
      </c>
      <c r="Q252" s="172" t="str">
        <f t="shared" si="58"/>
        <v>!!</v>
      </c>
      <c r="R252" s="172" t="str">
        <f t="shared" si="59"/>
        <v>!!</v>
      </c>
      <c r="S252" s="172" t="str">
        <f t="shared" si="60"/>
        <v>!!</v>
      </c>
      <c r="T252" s="171"/>
    </row>
    <row r="253" spans="1:24">
      <c r="A253" s="178" t="s">
        <v>163</v>
      </c>
      <c r="B253" s="169" t="str">
        <f>Cover!$G$16</f>
        <v>CZ</v>
      </c>
      <c r="C253" s="169" t="s">
        <v>271</v>
      </c>
      <c r="D253" s="169" t="s">
        <v>198</v>
      </c>
      <c r="E253" s="170">
        <v>8</v>
      </c>
      <c r="F253" s="177" t="e">
        <f>IF(ISNUMBER(U253),U253,VLOOKUP(CONCATENATE($B253,"_",$C253,"_",F$2,"_",$D253,"_",$E253),#REF!,2,))</f>
        <v>#REF!</v>
      </c>
      <c r="G253" s="177" t="e">
        <f>IF(ISNUMBER(V253),V253,VLOOKUP(CONCATENATE($B253,"_",$C253,"_",G$2,"_",$D253,"_",$E253),#REF!,2,))</f>
        <v>#REF!</v>
      </c>
      <c r="H253" s="177" t="e">
        <f>IF(ISNUMBER(W253),W253,VLOOKUP(CONCATENATE($B253,"_",$C253,"_",H$2,"_",$D253,"_",$E253),#REF!,2,))</f>
        <v>#REF!</v>
      </c>
      <c r="I253" s="177" t="e">
        <f>IF(ISNUMBER(X253),X253,VLOOKUP(CONCATENATE($B253,"_",$C253,"_",I$2,"_",$D253,"_",$E253),#REF!,2,))</f>
        <v>#REF!</v>
      </c>
      <c r="J253" s="177" t="e">
        <f>VLOOKUP(CONCATENATE($B253,"_",$C253,"_",J$2,"_",$D253,"_",$E253),#REF!,2,)</f>
        <v>#REF!</v>
      </c>
      <c r="K253" s="175" t="e">
        <f>VLOOKUP(CONCATENATE($B253,"_",$C253,"_",K$2,"_",$D253,"_",$E253),#REF!,2,)</f>
        <v>#REF!</v>
      </c>
      <c r="L253" s="175" t="e">
        <f>VLOOKUP(CONCATENATE($B253,"_",$C253,"_",L$2,"_",$D253,"_",$E253),#REF!,2,)</f>
        <v>#REF!</v>
      </c>
      <c r="M253" s="171"/>
      <c r="N253" s="172" t="str">
        <f t="shared" si="55"/>
        <v>!!</v>
      </c>
      <c r="O253" s="172" t="str">
        <f t="shared" si="56"/>
        <v>!!</v>
      </c>
      <c r="P253" s="172" t="str">
        <f t="shared" si="57"/>
        <v>!!</v>
      </c>
      <c r="Q253" s="172" t="str">
        <f t="shared" si="58"/>
        <v>!!</v>
      </c>
      <c r="R253" s="172" t="str">
        <f t="shared" si="59"/>
        <v>!!</v>
      </c>
      <c r="S253" s="172" t="str">
        <f t="shared" si="60"/>
        <v>!!</v>
      </c>
      <c r="T253" s="171"/>
    </row>
    <row r="254" spans="1:24" ht="12">
      <c r="A254" s="357" t="s">
        <v>162</v>
      </c>
      <c r="B254" s="357" t="str">
        <f>Cover!$G$16</f>
        <v>CZ</v>
      </c>
      <c r="C254" s="357" t="s">
        <v>271</v>
      </c>
      <c r="D254" s="357" t="s">
        <v>337</v>
      </c>
      <c r="E254" s="358">
        <v>8</v>
      </c>
      <c r="F254" s="359" t="e">
        <f>IF(ISNUMBER(U254),U254,VLOOKUP(CONCATENATE($B254,"_",$C254,"_",F$2,"_","1000 NAC","_",$E254),#REF!,2,)/VLOOKUP(CONCATENATE($B254,"_",$C254,"_",F$2,"_",$D254,"_",$E254),#REF!,2,))</f>
        <v>#REF!</v>
      </c>
      <c r="G254" s="359" t="e">
        <f>IF(ISNUMBER(V254),V254,VLOOKUP(CONCATENATE($B254,"_",$C254,"_",G$2,"_","1000 NAC","_",$E254),#REF!,2,)/VLOOKUP(CONCATENATE($B254,"_",$C254,"_",G$2,"_",$D254,"_",$E254),#REF!,2,))</f>
        <v>#REF!</v>
      </c>
      <c r="H254" s="359" t="e">
        <f>IF(ISNUMBER(W254),W254,VLOOKUP(CONCATENATE($B254,"_",$C254,"_",H$2,"_","1000 NAC","_",$E254),#REF!,2,)/VLOOKUP(CONCATENATE($B254,"_",$C254,"_",H$2,"_",$D254,"_",$E254),#REF!,2,))</f>
        <v>#REF!</v>
      </c>
      <c r="I254" s="359" t="e">
        <f>IF(ISNUMBER(X254),X254,VLOOKUP(CONCATENATE($B254,"_",$C254,"_",I$2,"_","1000 NAC","_",$E254),#REF!,2,)/VLOOKUP(CONCATENATE($B254,"_",$C254,"_",I$2,"_",$D254,"_",$E254),#REF!,2,))</f>
        <v>#REF!</v>
      </c>
      <c r="J254" s="359" t="e">
        <f>VLOOKUP(CONCATENATE($B254,"_",$C254,"_",J$2,"_","1000 NAC","_",$E254),#REF!,2,)/VLOOKUP(CONCATENATE($B254,"_",$C254,"_",J$2,"_",$D254,"_",$E254),#REF!,2,)</f>
        <v>#REF!</v>
      </c>
      <c r="K254" s="360" t="e">
        <f>VLOOKUP(CONCATENATE($B254,"_",$C254,"_",K$2,"_","1000 NAC","_",$E254),#REF!,2,)/VLOOKUP(CONCATENATE($B254,"_",$C254,"_",K$2,"_",$D254,"_",$E254),#REF!,2,)</f>
        <v>#REF!</v>
      </c>
      <c r="L254" s="360" t="e">
        <f>VLOOKUP(CONCATENATE($B254,"_",$C254,"_",L$2,"_","1000 NAC","_",$E254),#REF!,2,)/VLOOKUP(CONCATENATE($B254,"_",$C254,"_",L$2,"_",$D254,"_",$E254),#REF!,2,)</f>
        <v>#REF!</v>
      </c>
      <c r="M254" s="361"/>
      <c r="N254" s="362" t="str">
        <f t="shared" si="55"/>
        <v>!!</v>
      </c>
      <c r="O254" s="362" t="str">
        <f t="shared" si="56"/>
        <v>!!</v>
      </c>
      <c r="P254" s="362" t="str">
        <f t="shared" si="57"/>
        <v>!!</v>
      </c>
      <c r="Q254" s="362" t="str">
        <f t="shared" si="58"/>
        <v>!!</v>
      </c>
      <c r="R254" s="362" t="str">
        <f t="shared" si="59"/>
        <v>!!</v>
      </c>
      <c r="S254" s="362" t="str">
        <f t="shared" si="60"/>
        <v>!!</v>
      </c>
      <c r="T254" s="361"/>
      <c r="U254" s="366" t="str">
        <f>IF(ISNUMBER(U252),IF(ISNUMBER(U253),U253/U252,F253/U252),IF(ISNUMBER(U253),U253/F252,""))</f>
        <v/>
      </c>
      <c r="V254" s="366" t="str">
        <f>IF(ISNUMBER(V252),IF(ISNUMBER(V253),V253/V252,G253/V252),IF(ISNUMBER(V253),V253/G252,""))</f>
        <v/>
      </c>
      <c r="W254" s="366" t="str">
        <f>IF(ISNUMBER(W252),IF(ISNUMBER(W253),W253/W252,H253/W252),IF(ISNUMBER(W253),W253/H252,""))</f>
        <v/>
      </c>
      <c r="X254" s="366" t="str">
        <f>IF(ISNUMBER(X252),IF(ISNUMBER(X253),X253/X252,I253/X252),IF(ISNUMBER(X253),X253/I252,""))</f>
        <v/>
      </c>
    </row>
    <row r="255" spans="1:24">
      <c r="A255" s="169" t="s">
        <v>164</v>
      </c>
      <c r="B255" s="169" t="str">
        <f>Cover!$G$16</f>
        <v>CZ</v>
      </c>
      <c r="C255" s="169" t="s">
        <v>267</v>
      </c>
      <c r="D255" s="169" t="s">
        <v>337</v>
      </c>
      <c r="E255" s="170" t="s">
        <v>121</v>
      </c>
      <c r="F255" s="177" t="e">
        <f>IF(ISNUMBER(U255),U255,VLOOKUP(CONCATENATE($B255,"_",$C255,"_",F$2,"_",$D255,"_",$E255),#REF!,2,))</f>
        <v>#REF!</v>
      </c>
      <c r="G255" s="177" t="e">
        <f>IF(ISNUMBER(V255),V255,VLOOKUP(CONCATENATE($B255,"_",$C255,"_",G$2,"_",$D255,"_",$E255),#REF!,2,))</f>
        <v>#REF!</v>
      </c>
      <c r="H255" s="177" t="e">
        <f>IF(ISNUMBER(W255),W255,VLOOKUP(CONCATENATE($B255,"_",$C255,"_",H$2,"_",$D255,"_",$E255),#REF!,2,))</f>
        <v>#REF!</v>
      </c>
      <c r="I255" s="177" t="e">
        <f>IF(ISNUMBER(X255),X255,VLOOKUP(CONCATENATE($B255,"_",$C255,"_",I$2,"_",$D255,"_",$E255),#REF!,2,))</f>
        <v>#REF!</v>
      </c>
      <c r="J255" s="177" t="e">
        <f>VLOOKUP(CONCATENATE($B255,"_",$C255,"_",J$2,"_",$D255,"_",$E255),#REF!,2,)</f>
        <v>#REF!</v>
      </c>
      <c r="K255" s="175" t="e">
        <f>VLOOKUP(CONCATENATE($B255,"_",$C255,"_",K$2,"_",$D255,"_",$E255),#REF!,2,)</f>
        <v>#REF!</v>
      </c>
      <c r="L255" s="175" t="e">
        <f>VLOOKUP(CONCATENATE($B255,"_",$C255,"_",L$2,"_",$D255,"_",$E255),#REF!,2,)</f>
        <v>#REF!</v>
      </c>
      <c r="M255" s="171"/>
      <c r="N255" s="172" t="str">
        <f t="shared" ref="N255:N266" si="61">IF(OR(ISERROR(F255),ISERROR(G255)),"!!",IF(F255=0,"!!",G255/F255))</f>
        <v>!!</v>
      </c>
      <c r="O255" s="172" t="str">
        <f t="shared" ref="O255:O266" si="62">IF(OR(ISERROR(G255),ISERROR(H255)),"!!",IF(G255=0,"!!",H255/G255))</f>
        <v>!!</v>
      </c>
      <c r="P255" s="172" t="str">
        <f t="shared" ref="P255:P266" si="63">IF(OR(ISERROR(H255),ISERROR(I255)),"!!",IF(H255=0,"!!",I255/H255))</f>
        <v>!!</v>
      </c>
      <c r="Q255" s="172" t="str">
        <f t="shared" ref="Q255:Q266" si="64">IF(OR(ISERROR(I255),ISERROR(J255)),"!!",IF(I255=0,"!!",J255/I255))</f>
        <v>!!</v>
      </c>
      <c r="R255" s="172" t="str">
        <f t="shared" ref="R255:R266" si="65">IF(OR(ISERROR(J255),ISERROR(K255)),"!!",IF(J255=0,"!!",K255/J255))</f>
        <v>!!</v>
      </c>
      <c r="S255" s="172" t="str">
        <f t="shared" ref="S255:S266" si="66">IF(OR(ISERROR(K255),ISERROR(L255)),"!!",IF(K255=0,"!!",L255/K255))</f>
        <v>!!</v>
      </c>
      <c r="T255" s="171"/>
    </row>
    <row r="256" spans="1:24">
      <c r="A256" s="178" t="s">
        <v>163</v>
      </c>
      <c r="B256" s="169" t="str">
        <f>Cover!$G$16</f>
        <v>CZ</v>
      </c>
      <c r="C256" s="169" t="s">
        <v>267</v>
      </c>
      <c r="D256" s="169" t="s">
        <v>198</v>
      </c>
      <c r="E256" s="170" t="s">
        <v>121</v>
      </c>
      <c r="F256" s="177" t="e">
        <f>IF(ISNUMBER(U256),U256,VLOOKUP(CONCATENATE($B256,"_",$C256,"_",F$2,"_",$D256,"_",$E256),#REF!,2,))</f>
        <v>#REF!</v>
      </c>
      <c r="G256" s="177" t="e">
        <f>IF(ISNUMBER(V256),V256,VLOOKUP(CONCATENATE($B256,"_",$C256,"_",G$2,"_",$D256,"_",$E256),#REF!,2,))</f>
        <v>#REF!</v>
      </c>
      <c r="H256" s="177" t="e">
        <f>IF(ISNUMBER(W256),W256,VLOOKUP(CONCATENATE($B256,"_",$C256,"_",H$2,"_",$D256,"_",$E256),#REF!,2,))</f>
        <v>#REF!</v>
      </c>
      <c r="I256" s="177" t="e">
        <f>IF(ISNUMBER(X256),X256,VLOOKUP(CONCATENATE($B256,"_",$C256,"_",I$2,"_",$D256,"_",$E256),#REF!,2,))</f>
        <v>#REF!</v>
      </c>
      <c r="J256" s="177" t="e">
        <f>VLOOKUP(CONCATENATE($B256,"_",$C256,"_",J$2,"_",$D256,"_",$E256),#REF!,2,)</f>
        <v>#REF!</v>
      </c>
      <c r="K256" s="175" t="e">
        <f>VLOOKUP(CONCATENATE($B256,"_",$C256,"_",K$2,"_",$D256,"_",$E256),#REF!,2,)</f>
        <v>#REF!</v>
      </c>
      <c r="L256" s="175" t="e">
        <f>VLOOKUP(CONCATENATE($B256,"_",$C256,"_",L$2,"_",$D256,"_",$E256),#REF!,2,)</f>
        <v>#REF!</v>
      </c>
      <c r="M256" s="171"/>
      <c r="N256" s="172" t="str">
        <f t="shared" si="61"/>
        <v>!!</v>
      </c>
      <c r="O256" s="172" t="str">
        <f t="shared" si="62"/>
        <v>!!</v>
      </c>
      <c r="P256" s="172" t="str">
        <f t="shared" si="63"/>
        <v>!!</v>
      </c>
      <c r="Q256" s="172" t="str">
        <f t="shared" si="64"/>
        <v>!!</v>
      </c>
      <c r="R256" s="172" t="str">
        <f t="shared" si="65"/>
        <v>!!</v>
      </c>
      <c r="S256" s="172" t="str">
        <f t="shared" si="66"/>
        <v>!!</v>
      </c>
      <c r="T256" s="171"/>
    </row>
    <row r="257" spans="1:24" ht="12">
      <c r="A257" s="357" t="s">
        <v>162</v>
      </c>
      <c r="B257" s="357" t="str">
        <f>Cover!$G$16</f>
        <v>CZ</v>
      </c>
      <c r="C257" s="357" t="s">
        <v>267</v>
      </c>
      <c r="D257" s="357" t="s">
        <v>337</v>
      </c>
      <c r="E257" s="358" t="s">
        <v>121</v>
      </c>
      <c r="F257" s="359" t="e">
        <f>IF(ISNUMBER(U257),U257,VLOOKUP(CONCATENATE($B257,"_",$C257,"_",F$2,"_","1000 NAC","_",$E257),#REF!,2,)/VLOOKUP(CONCATENATE($B257,"_",$C257,"_",F$2,"_",$D257,"_",$E257),#REF!,2,))</f>
        <v>#REF!</v>
      </c>
      <c r="G257" s="359" t="e">
        <f>IF(ISNUMBER(V257),V257,VLOOKUP(CONCATENATE($B257,"_",$C257,"_",G$2,"_","1000 NAC","_",$E257),#REF!,2,)/VLOOKUP(CONCATENATE($B257,"_",$C257,"_",G$2,"_",$D257,"_",$E257),#REF!,2,))</f>
        <v>#REF!</v>
      </c>
      <c r="H257" s="359" t="e">
        <f>IF(ISNUMBER(W257),W257,VLOOKUP(CONCATENATE($B257,"_",$C257,"_",H$2,"_","1000 NAC","_",$E257),#REF!,2,)/VLOOKUP(CONCATENATE($B257,"_",$C257,"_",H$2,"_",$D257,"_",$E257),#REF!,2,))</f>
        <v>#REF!</v>
      </c>
      <c r="I257" s="359" t="e">
        <f>IF(ISNUMBER(X257),X257,VLOOKUP(CONCATENATE($B257,"_",$C257,"_",I$2,"_","1000 NAC","_",$E257),#REF!,2,)/VLOOKUP(CONCATENATE($B257,"_",$C257,"_",I$2,"_",$D257,"_",$E257),#REF!,2,))</f>
        <v>#REF!</v>
      </c>
      <c r="J257" s="359" t="e">
        <f>VLOOKUP(CONCATENATE($B257,"_",$C257,"_",J$2,"_","1000 NAC","_",$E257),#REF!,2,)/VLOOKUP(CONCATENATE($B257,"_",$C257,"_",J$2,"_",$D257,"_",$E257),#REF!,2,)</f>
        <v>#REF!</v>
      </c>
      <c r="K257" s="360" t="e">
        <f>VLOOKUP(CONCATENATE($B257,"_",$C257,"_",K$2,"_","1000 NAC","_",$E257),#REF!,2,)/VLOOKUP(CONCATENATE($B257,"_",$C257,"_",K$2,"_",$D257,"_",$E257),#REF!,2,)</f>
        <v>#REF!</v>
      </c>
      <c r="L257" s="360" t="e">
        <f>VLOOKUP(CONCATENATE($B257,"_",$C257,"_",L$2,"_","1000 NAC","_",$E257),#REF!,2,)/VLOOKUP(CONCATENATE($B257,"_",$C257,"_",L$2,"_",$D257,"_",$E257),#REF!,2,)</f>
        <v>#REF!</v>
      </c>
      <c r="M257" s="361"/>
      <c r="N257" s="362" t="str">
        <f t="shared" si="61"/>
        <v>!!</v>
      </c>
      <c r="O257" s="362" t="str">
        <f t="shared" si="62"/>
        <v>!!</v>
      </c>
      <c r="P257" s="362" t="str">
        <f t="shared" si="63"/>
        <v>!!</v>
      </c>
      <c r="Q257" s="362" t="str">
        <f t="shared" si="64"/>
        <v>!!</v>
      </c>
      <c r="R257" s="362" t="str">
        <f t="shared" si="65"/>
        <v>!!</v>
      </c>
      <c r="S257" s="362" t="str">
        <f t="shared" si="66"/>
        <v>!!</v>
      </c>
      <c r="T257" s="361"/>
      <c r="U257" s="366" t="str">
        <f>IF(ISNUMBER(U255),IF(ISNUMBER(U256),U256/U255,F256/U255),IF(ISNUMBER(U256),U256/F255,""))</f>
        <v/>
      </c>
      <c r="V257" s="366" t="str">
        <f>IF(ISNUMBER(V255),IF(ISNUMBER(V256),V256/V255,G256/V255),IF(ISNUMBER(V256),V256/G255,""))</f>
        <v/>
      </c>
      <c r="W257" s="366" t="str">
        <f>IF(ISNUMBER(W255),IF(ISNUMBER(W256),W256/W255,H256/W255),IF(ISNUMBER(W256),W256/H255,""))</f>
        <v/>
      </c>
      <c r="X257" s="366" t="str">
        <f>IF(ISNUMBER(X255),IF(ISNUMBER(X256),X256/X255,I256/X255),IF(ISNUMBER(X256),X256/I255,""))</f>
        <v/>
      </c>
    </row>
    <row r="258" spans="1:24">
      <c r="A258" s="169" t="s">
        <v>164</v>
      </c>
      <c r="B258" s="169" t="str">
        <f>Cover!$G$16</f>
        <v>CZ</v>
      </c>
      <c r="C258" s="169" t="s">
        <v>271</v>
      </c>
      <c r="D258" s="169" t="s">
        <v>337</v>
      </c>
      <c r="E258" s="170" t="s">
        <v>121</v>
      </c>
      <c r="F258" s="177" t="e">
        <f>IF(ISNUMBER(U258),U258,VLOOKUP(CONCATENATE($B258,"_",$C258,"_",F$2,"_",$D258,"_",$E258),#REF!,2,))</f>
        <v>#REF!</v>
      </c>
      <c r="G258" s="177" t="e">
        <f>IF(ISNUMBER(V258),V258,VLOOKUP(CONCATENATE($B258,"_",$C258,"_",G$2,"_",$D258,"_",$E258),#REF!,2,))</f>
        <v>#REF!</v>
      </c>
      <c r="H258" s="177" t="e">
        <f>IF(ISNUMBER(W258),W258,VLOOKUP(CONCATENATE($B258,"_",$C258,"_",H$2,"_",$D258,"_",$E258),#REF!,2,))</f>
        <v>#REF!</v>
      </c>
      <c r="I258" s="177" t="e">
        <f>IF(ISNUMBER(X258),X258,VLOOKUP(CONCATENATE($B258,"_",$C258,"_",I$2,"_",$D258,"_",$E258),#REF!,2,))</f>
        <v>#REF!</v>
      </c>
      <c r="J258" s="177" t="e">
        <f>VLOOKUP(CONCATENATE($B258,"_",$C258,"_",J$2,"_",$D258,"_",$E258),#REF!,2,)</f>
        <v>#REF!</v>
      </c>
      <c r="K258" s="175" t="e">
        <f>VLOOKUP(CONCATENATE($B258,"_",$C258,"_",K$2,"_",$D258,"_",$E258),#REF!,2,)</f>
        <v>#REF!</v>
      </c>
      <c r="L258" s="175" t="e">
        <f>VLOOKUP(CONCATENATE($B258,"_",$C258,"_",L$2,"_",$D258,"_",$E258),#REF!,2,)</f>
        <v>#REF!</v>
      </c>
      <c r="M258" s="171"/>
      <c r="N258" s="172" t="str">
        <f t="shared" si="61"/>
        <v>!!</v>
      </c>
      <c r="O258" s="172" t="str">
        <f t="shared" si="62"/>
        <v>!!</v>
      </c>
      <c r="P258" s="172" t="str">
        <f t="shared" si="63"/>
        <v>!!</v>
      </c>
      <c r="Q258" s="172" t="str">
        <f t="shared" si="64"/>
        <v>!!</v>
      </c>
      <c r="R258" s="172" t="str">
        <f t="shared" si="65"/>
        <v>!!</v>
      </c>
      <c r="S258" s="172" t="str">
        <f t="shared" si="66"/>
        <v>!!</v>
      </c>
      <c r="T258" s="171"/>
    </row>
    <row r="259" spans="1:24">
      <c r="A259" s="178" t="s">
        <v>163</v>
      </c>
      <c r="B259" s="169" t="str">
        <f>Cover!$G$16</f>
        <v>CZ</v>
      </c>
      <c r="C259" s="169" t="s">
        <v>271</v>
      </c>
      <c r="D259" s="169" t="s">
        <v>198</v>
      </c>
      <c r="E259" s="170" t="s">
        <v>121</v>
      </c>
      <c r="F259" s="177" t="e">
        <f>IF(ISNUMBER(U259),U259,VLOOKUP(CONCATENATE($B259,"_",$C259,"_",F$2,"_",$D259,"_",$E259),#REF!,2,))</f>
        <v>#REF!</v>
      </c>
      <c r="G259" s="177" t="e">
        <f>IF(ISNUMBER(V259),V259,VLOOKUP(CONCATENATE($B259,"_",$C259,"_",G$2,"_",$D259,"_",$E259),#REF!,2,))</f>
        <v>#REF!</v>
      </c>
      <c r="H259" s="177" t="e">
        <f>IF(ISNUMBER(W259),W259,VLOOKUP(CONCATENATE($B259,"_",$C259,"_",H$2,"_",$D259,"_",$E259),#REF!,2,))</f>
        <v>#REF!</v>
      </c>
      <c r="I259" s="177" t="e">
        <f>IF(ISNUMBER(X259),X259,VLOOKUP(CONCATENATE($B259,"_",$C259,"_",I$2,"_",$D259,"_",$E259),#REF!,2,))</f>
        <v>#REF!</v>
      </c>
      <c r="J259" s="177" t="e">
        <f>VLOOKUP(CONCATENATE($B259,"_",$C259,"_",J$2,"_",$D259,"_",$E259),#REF!,2,)</f>
        <v>#REF!</v>
      </c>
      <c r="K259" s="175" t="e">
        <f>VLOOKUP(CONCATENATE($B259,"_",$C259,"_",K$2,"_",$D259,"_",$E259),#REF!,2,)</f>
        <v>#REF!</v>
      </c>
      <c r="L259" s="175" t="e">
        <f>VLOOKUP(CONCATENATE($B259,"_",$C259,"_",L$2,"_",$D259,"_",$E259),#REF!,2,)</f>
        <v>#REF!</v>
      </c>
      <c r="M259" s="171"/>
      <c r="N259" s="172" t="str">
        <f t="shared" si="61"/>
        <v>!!</v>
      </c>
      <c r="O259" s="172" t="str">
        <f t="shared" si="62"/>
        <v>!!</v>
      </c>
      <c r="P259" s="172" t="str">
        <f t="shared" si="63"/>
        <v>!!</v>
      </c>
      <c r="Q259" s="172" t="str">
        <f t="shared" si="64"/>
        <v>!!</v>
      </c>
      <c r="R259" s="172" t="str">
        <f t="shared" si="65"/>
        <v>!!</v>
      </c>
      <c r="S259" s="172" t="str">
        <f t="shared" si="66"/>
        <v>!!</v>
      </c>
      <c r="T259" s="171"/>
    </row>
    <row r="260" spans="1:24" ht="12">
      <c r="A260" s="357" t="s">
        <v>162</v>
      </c>
      <c r="B260" s="357" t="str">
        <f>Cover!$G$16</f>
        <v>CZ</v>
      </c>
      <c r="C260" s="357" t="s">
        <v>271</v>
      </c>
      <c r="D260" s="357" t="s">
        <v>337</v>
      </c>
      <c r="E260" s="358" t="s">
        <v>121</v>
      </c>
      <c r="F260" s="359" t="e">
        <f>IF(ISNUMBER(U260),U260,VLOOKUP(CONCATENATE($B260,"_",$C260,"_",F$2,"_","1000 NAC","_",$E260),#REF!,2,)/VLOOKUP(CONCATENATE($B260,"_",$C260,"_",F$2,"_",$D260,"_",$E260),#REF!,2,))</f>
        <v>#REF!</v>
      </c>
      <c r="G260" s="359" t="e">
        <f>IF(ISNUMBER(V260),V260,VLOOKUP(CONCATENATE($B260,"_",$C260,"_",G$2,"_","1000 NAC","_",$E260),#REF!,2,)/VLOOKUP(CONCATENATE($B260,"_",$C260,"_",G$2,"_",$D260,"_",$E260),#REF!,2,))</f>
        <v>#REF!</v>
      </c>
      <c r="H260" s="359" t="e">
        <f>IF(ISNUMBER(W260),W260,VLOOKUP(CONCATENATE($B260,"_",$C260,"_",H$2,"_","1000 NAC","_",$E260),#REF!,2,)/VLOOKUP(CONCATENATE($B260,"_",$C260,"_",H$2,"_",$D260,"_",$E260),#REF!,2,))</f>
        <v>#REF!</v>
      </c>
      <c r="I260" s="359" t="e">
        <f>IF(ISNUMBER(X260),X260,VLOOKUP(CONCATENATE($B260,"_",$C260,"_",I$2,"_","1000 NAC","_",$E260),#REF!,2,)/VLOOKUP(CONCATENATE($B260,"_",$C260,"_",I$2,"_",$D260,"_",$E260),#REF!,2,))</f>
        <v>#REF!</v>
      </c>
      <c r="J260" s="359" t="e">
        <f>VLOOKUP(CONCATENATE($B260,"_",$C260,"_",J$2,"_","1000 NAC","_",$E260),#REF!,2,)/VLOOKUP(CONCATENATE($B260,"_",$C260,"_",J$2,"_",$D260,"_",$E260),#REF!,2,)</f>
        <v>#REF!</v>
      </c>
      <c r="K260" s="360" t="e">
        <f>VLOOKUP(CONCATENATE($B260,"_",$C260,"_",K$2,"_","1000 NAC","_",$E260),#REF!,2,)/VLOOKUP(CONCATENATE($B260,"_",$C260,"_",K$2,"_",$D260,"_",$E260),#REF!,2,)</f>
        <v>#REF!</v>
      </c>
      <c r="L260" s="360" t="e">
        <f>VLOOKUP(CONCATENATE($B260,"_",$C260,"_",L$2,"_","1000 NAC","_",$E260),#REF!,2,)/VLOOKUP(CONCATENATE($B260,"_",$C260,"_",L$2,"_",$D260,"_",$E260),#REF!,2,)</f>
        <v>#REF!</v>
      </c>
      <c r="M260" s="361"/>
      <c r="N260" s="362" t="str">
        <f t="shared" si="61"/>
        <v>!!</v>
      </c>
      <c r="O260" s="362" t="str">
        <f t="shared" si="62"/>
        <v>!!</v>
      </c>
      <c r="P260" s="362" t="str">
        <f t="shared" si="63"/>
        <v>!!</v>
      </c>
      <c r="Q260" s="362" t="str">
        <f t="shared" si="64"/>
        <v>!!</v>
      </c>
      <c r="R260" s="362" t="str">
        <f t="shared" si="65"/>
        <v>!!</v>
      </c>
      <c r="S260" s="362" t="str">
        <f t="shared" si="66"/>
        <v>!!</v>
      </c>
      <c r="T260" s="361"/>
      <c r="U260" s="366" t="str">
        <f>IF(ISNUMBER(U258),IF(ISNUMBER(U259),U259/U258,F259/U258),IF(ISNUMBER(U259),U259/F258,""))</f>
        <v/>
      </c>
      <c r="V260" s="366" t="str">
        <f>IF(ISNUMBER(V258),IF(ISNUMBER(V259),V259/V258,G259/V258),IF(ISNUMBER(V259),V259/G258,""))</f>
        <v/>
      </c>
      <c r="W260" s="366" t="str">
        <f>IF(ISNUMBER(W258),IF(ISNUMBER(W259),W259/W258,H259/W258),IF(ISNUMBER(W259),W259/H258,""))</f>
        <v/>
      </c>
      <c r="X260" s="366" t="str">
        <f>IF(ISNUMBER(X258),IF(ISNUMBER(X259),X259/X258,I259/X258),IF(ISNUMBER(X259),X259/I258,""))</f>
        <v/>
      </c>
    </row>
    <row r="261" spans="1:24">
      <c r="A261" s="169" t="s">
        <v>164</v>
      </c>
      <c r="B261" s="169" t="str">
        <f>Cover!$G$16</f>
        <v>CZ</v>
      </c>
      <c r="C261" s="169" t="s">
        <v>267</v>
      </c>
      <c r="D261" s="169" t="s">
        <v>337</v>
      </c>
      <c r="E261" s="170" t="s">
        <v>122</v>
      </c>
      <c r="F261" s="177" t="e">
        <f>IF(ISNUMBER(U261),U261,VLOOKUP(CONCATENATE($B261,"_",$C261,"_",F$2,"_",$D261,"_",$E261),#REF!,2,))</f>
        <v>#REF!</v>
      </c>
      <c r="G261" s="177" t="e">
        <f>IF(ISNUMBER(V261),V261,VLOOKUP(CONCATENATE($B261,"_",$C261,"_",G$2,"_",$D261,"_",$E261),#REF!,2,))</f>
        <v>#REF!</v>
      </c>
      <c r="H261" s="177" t="e">
        <f>IF(ISNUMBER(W261),W261,VLOOKUP(CONCATENATE($B261,"_",$C261,"_",H$2,"_",$D261,"_",$E261),#REF!,2,))</f>
        <v>#REF!</v>
      </c>
      <c r="I261" s="177" t="e">
        <f>IF(ISNUMBER(X261),X261,VLOOKUP(CONCATENATE($B261,"_",$C261,"_",I$2,"_",$D261,"_",$E261),#REF!,2,))</f>
        <v>#REF!</v>
      </c>
      <c r="J261" s="177" t="e">
        <f>VLOOKUP(CONCATENATE($B261,"_",$C261,"_",J$2,"_",$D261,"_",$E261),#REF!,2,)</f>
        <v>#REF!</v>
      </c>
      <c r="K261" s="175" t="e">
        <f>VLOOKUP(CONCATENATE($B261,"_",$C261,"_",K$2,"_",$D261,"_",$E261),#REF!,2,)</f>
        <v>#REF!</v>
      </c>
      <c r="L261" s="175" t="e">
        <f>VLOOKUP(CONCATENATE($B261,"_",$C261,"_",L$2,"_",$D261,"_",$E261),#REF!,2,)</f>
        <v>#REF!</v>
      </c>
      <c r="M261" s="171"/>
      <c r="N261" s="172" t="str">
        <f t="shared" si="61"/>
        <v>!!</v>
      </c>
      <c r="O261" s="172" t="str">
        <f t="shared" si="62"/>
        <v>!!</v>
      </c>
      <c r="P261" s="172" t="str">
        <f t="shared" si="63"/>
        <v>!!</v>
      </c>
      <c r="Q261" s="172" t="str">
        <f t="shared" si="64"/>
        <v>!!</v>
      </c>
      <c r="R261" s="172" t="str">
        <f t="shared" si="65"/>
        <v>!!</v>
      </c>
      <c r="S261" s="172" t="str">
        <f t="shared" si="66"/>
        <v>!!</v>
      </c>
      <c r="T261" s="171"/>
    </row>
    <row r="262" spans="1:24">
      <c r="A262" s="178" t="s">
        <v>163</v>
      </c>
      <c r="B262" s="169" t="str">
        <f>Cover!$G$16</f>
        <v>CZ</v>
      </c>
      <c r="C262" s="169" t="s">
        <v>267</v>
      </c>
      <c r="D262" s="169" t="s">
        <v>198</v>
      </c>
      <c r="E262" s="170" t="s">
        <v>122</v>
      </c>
      <c r="F262" s="177" t="e">
        <f>IF(ISNUMBER(U262),U262,VLOOKUP(CONCATENATE($B262,"_",$C262,"_",F$2,"_",$D262,"_",$E262),#REF!,2,))</f>
        <v>#REF!</v>
      </c>
      <c r="G262" s="177" t="e">
        <f>IF(ISNUMBER(V262),V262,VLOOKUP(CONCATENATE($B262,"_",$C262,"_",G$2,"_",$D262,"_",$E262),#REF!,2,))</f>
        <v>#REF!</v>
      </c>
      <c r="H262" s="177" t="e">
        <f>IF(ISNUMBER(W262),W262,VLOOKUP(CONCATENATE($B262,"_",$C262,"_",H$2,"_",$D262,"_",$E262),#REF!,2,))</f>
        <v>#REF!</v>
      </c>
      <c r="I262" s="177" t="e">
        <f>IF(ISNUMBER(X262),X262,VLOOKUP(CONCATENATE($B262,"_",$C262,"_",I$2,"_",$D262,"_",$E262),#REF!,2,))</f>
        <v>#REF!</v>
      </c>
      <c r="J262" s="177" t="e">
        <f>VLOOKUP(CONCATENATE($B262,"_",$C262,"_",J$2,"_",$D262,"_",$E262),#REF!,2,)</f>
        <v>#REF!</v>
      </c>
      <c r="K262" s="175" t="e">
        <f>VLOOKUP(CONCATENATE($B262,"_",$C262,"_",K$2,"_",$D262,"_",$E262),#REF!,2,)</f>
        <v>#REF!</v>
      </c>
      <c r="L262" s="175" t="e">
        <f>VLOOKUP(CONCATENATE($B262,"_",$C262,"_",L$2,"_",$D262,"_",$E262),#REF!,2,)</f>
        <v>#REF!</v>
      </c>
      <c r="M262" s="171"/>
      <c r="N262" s="172" t="str">
        <f t="shared" si="61"/>
        <v>!!</v>
      </c>
      <c r="O262" s="172" t="str">
        <f t="shared" si="62"/>
        <v>!!</v>
      </c>
      <c r="P262" s="172" t="str">
        <f t="shared" si="63"/>
        <v>!!</v>
      </c>
      <c r="Q262" s="172" t="str">
        <f t="shared" si="64"/>
        <v>!!</v>
      </c>
      <c r="R262" s="172" t="str">
        <f t="shared" si="65"/>
        <v>!!</v>
      </c>
      <c r="S262" s="172" t="str">
        <f t="shared" si="66"/>
        <v>!!</v>
      </c>
      <c r="T262" s="171"/>
    </row>
    <row r="263" spans="1:24" ht="12">
      <c r="A263" s="357" t="s">
        <v>162</v>
      </c>
      <c r="B263" s="357" t="str">
        <f>Cover!$G$16</f>
        <v>CZ</v>
      </c>
      <c r="C263" s="357" t="s">
        <v>267</v>
      </c>
      <c r="D263" s="357" t="s">
        <v>337</v>
      </c>
      <c r="E263" s="358" t="s">
        <v>122</v>
      </c>
      <c r="F263" s="359" t="e">
        <f>IF(ISNUMBER(U263),U263,VLOOKUP(CONCATENATE($B263,"_",$C263,"_",F$2,"_","1000 NAC","_",$E263),#REF!,2,)/VLOOKUP(CONCATENATE($B263,"_",$C263,"_",F$2,"_",$D263,"_",$E263),#REF!,2,))</f>
        <v>#REF!</v>
      </c>
      <c r="G263" s="359" t="e">
        <f>IF(ISNUMBER(V263),V263,VLOOKUP(CONCATENATE($B263,"_",$C263,"_",G$2,"_","1000 NAC","_",$E263),#REF!,2,)/VLOOKUP(CONCATENATE($B263,"_",$C263,"_",G$2,"_",$D263,"_",$E263),#REF!,2,))</f>
        <v>#REF!</v>
      </c>
      <c r="H263" s="359" t="e">
        <f>IF(ISNUMBER(W263),W263,VLOOKUP(CONCATENATE($B263,"_",$C263,"_",H$2,"_","1000 NAC","_",$E263),#REF!,2,)/VLOOKUP(CONCATENATE($B263,"_",$C263,"_",H$2,"_",$D263,"_",$E263),#REF!,2,))</f>
        <v>#REF!</v>
      </c>
      <c r="I263" s="359" t="e">
        <f>IF(ISNUMBER(X263),X263,VLOOKUP(CONCATENATE($B263,"_",$C263,"_",I$2,"_","1000 NAC","_",$E263),#REF!,2,)/VLOOKUP(CONCATENATE($B263,"_",$C263,"_",I$2,"_",$D263,"_",$E263),#REF!,2,))</f>
        <v>#REF!</v>
      </c>
      <c r="J263" s="359" t="e">
        <f>VLOOKUP(CONCATENATE($B263,"_",$C263,"_",J$2,"_","1000 NAC","_",$E263),#REF!,2,)/VLOOKUP(CONCATENATE($B263,"_",$C263,"_",J$2,"_",$D263,"_",$E263),#REF!,2,)</f>
        <v>#REF!</v>
      </c>
      <c r="K263" s="360" t="e">
        <f>VLOOKUP(CONCATENATE($B263,"_",$C263,"_",K$2,"_","1000 NAC","_",$E263),#REF!,2,)/VLOOKUP(CONCATENATE($B263,"_",$C263,"_",K$2,"_",$D263,"_",$E263),#REF!,2,)</f>
        <v>#REF!</v>
      </c>
      <c r="L263" s="360" t="e">
        <f>VLOOKUP(CONCATENATE($B263,"_",$C263,"_",L$2,"_","1000 NAC","_",$E263),#REF!,2,)/VLOOKUP(CONCATENATE($B263,"_",$C263,"_",L$2,"_",$D263,"_",$E263),#REF!,2,)</f>
        <v>#REF!</v>
      </c>
      <c r="M263" s="361"/>
      <c r="N263" s="362" t="str">
        <f t="shared" si="61"/>
        <v>!!</v>
      </c>
      <c r="O263" s="362" t="str">
        <f t="shared" si="62"/>
        <v>!!</v>
      </c>
      <c r="P263" s="362" t="str">
        <f t="shared" si="63"/>
        <v>!!</v>
      </c>
      <c r="Q263" s="362" t="str">
        <f t="shared" si="64"/>
        <v>!!</v>
      </c>
      <c r="R263" s="362" t="str">
        <f t="shared" si="65"/>
        <v>!!</v>
      </c>
      <c r="S263" s="362" t="str">
        <f t="shared" si="66"/>
        <v>!!</v>
      </c>
      <c r="T263" s="361"/>
      <c r="U263" s="366" t="str">
        <f>IF(ISNUMBER(U261),IF(ISNUMBER(U262),U262/U261,F262/U261),IF(ISNUMBER(U262),U262/F261,""))</f>
        <v/>
      </c>
      <c r="V263" s="366" t="str">
        <f>IF(ISNUMBER(V261),IF(ISNUMBER(V262),V262/V261,G262/V261),IF(ISNUMBER(V262),V262/G261,""))</f>
        <v/>
      </c>
      <c r="W263" s="366" t="str">
        <f>IF(ISNUMBER(W261),IF(ISNUMBER(W262),W262/W261,H262/W261),IF(ISNUMBER(W262),W262/H261,""))</f>
        <v/>
      </c>
      <c r="X263" s="366" t="str">
        <f>IF(ISNUMBER(X261),IF(ISNUMBER(X262),X262/X261,I262/X261),IF(ISNUMBER(X262),X262/I261,""))</f>
        <v/>
      </c>
    </row>
    <row r="264" spans="1:24">
      <c r="A264" s="169" t="s">
        <v>164</v>
      </c>
      <c r="B264" s="169" t="str">
        <f>Cover!$G$16</f>
        <v>CZ</v>
      </c>
      <c r="C264" s="169" t="s">
        <v>271</v>
      </c>
      <c r="D264" s="169" t="s">
        <v>337</v>
      </c>
      <c r="E264" s="170" t="s">
        <v>122</v>
      </c>
      <c r="F264" s="177" t="e">
        <f>IF(ISNUMBER(U264),U264,VLOOKUP(CONCATENATE($B264,"_",$C264,"_",F$2,"_",$D264,"_",$E264),#REF!,2,))</f>
        <v>#REF!</v>
      </c>
      <c r="G264" s="177" t="e">
        <f>IF(ISNUMBER(V264),V264,VLOOKUP(CONCATENATE($B264,"_",$C264,"_",G$2,"_",$D264,"_",$E264),#REF!,2,))</f>
        <v>#REF!</v>
      </c>
      <c r="H264" s="177" t="e">
        <f>IF(ISNUMBER(W264),W264,VLOOKUP(CONCATENATE($B264,"_",$C264,"_",H$2,"_",$D264,"_",$E264),#REF!,2,))</f>
        <v>#REF!</v>
      </c>
      <c r="I264" s="177" t="e">
        <f>IF(ISNUMBER(X264),X264,VLOOKUP(CONCATENATE($B264,"_",$C264,"_",I$2,"_",$D264,"_",$E264),#REF!,2,))</f>
        <v>#REF!</v>
      </c>
      <c r="J264" s="177" t="e">
        <f>VLOOKUP(CONCATENATE($B264,"_",$C264,"_",J$2,"_",$D264,"_",$E264),#REF!,2,)</f>
        <v>#REF!</v>
      </c>
      <c r="K264" s="175" t="e">
        <f>VLOOKUP(CONCATENATE($B264,"_",$C264,"_",K$2,"_",$D264,"_",$E264),#REF!,2,)</f>
        <v>#REF!</v>
      </c>
      <c r="L264" s="175" t="e">
        <f>VLOOKUP(CONCATENATE($B264,"_",$C264,"_",L$2,"_",$D264,"_",$E264),#REF!,2,)</f>
        <v>#REF!</v>
      </c>
      <c r="M264" s="171"/>
      <c r="N264" s="172" t="str">
        <f t="shared" si="61"/>
        <v>!!</v>
      </c>
      <c r="O264" s="172" t="str">
        <f t="shared" si="62"/>
        <v>!!</v>
      </c>
      <c r="P264" s="172" t="str">
        <f t="shared" si="63"/>
        <v>!!</v>
      </c>
      <c r="Q264" s="172" t="str">
        <f t="shared" si="64"/>
        <v>!!</v>
      </c>
      <c r="R264" s="172" t="str">
        <f t="shared" si="65"/>
        <v>!!</v>
      </c>
      <c r="S264" s="172" t="str">
        <f t="shared" si="66"/>
        <v>!!</v>
      </c>
      <c r="T264" s="171"/>
    </row>
    <row r="265" spans="1:24">
      <c r="A265" s="178" t="s">
        <v>163</v>
      </c>
      <c r="B265" s="169" t="str">
        <f>Cover!$G$16</f>
        <v>CZ</v>
      </c>
      <c r="C265" s="169" t="s">
        <v>271</v>
      </c>
      <c r="D265" s="169" t="s">
        <v>198</v>
      </c>
      <c r="E265" s="170" t="s">
        <v>122</v>
      </c>
      <c r="F265" s="177" t="e">
        <f>IF(ISNUMBER(U265),U265,VLOOKUP(CONCATENATE($B265,"_",$C265,"_",F$2,"_",$D265,"_",$E265),#REF!,2,))</f>
        <v>#REF!</v>
      </c>
      <c r="G265" s="177" t="e">
        <f>IF(ISNUMBER(V265),V265,VLOOKUP(CONCATENATE($B265,"_",$C265,"_",G$2,"_",$D265,"_",$E265),#REF!,2,))</f>
        <v>#REF!</v>
      </c>
      <c r="H265" s="177" t="e">
        <f>IF(ISNUMBER(W265),W265,VLOOKUP(CONCATENATE($B265,"_",$C265,"_",H$2,"_",$D265,"_",$E265),#REF!,2,))</f>
        <v>#REF!</v>
      </c>
      <c r="I265" s="177" t="e">
        <f>IF(ISNUMBER(X265),X265,VLOOKUP(CONCATENATE($B265,"_",$C265,"_",I$2,"_",$D265,"_",$E265),#REF!,2,))</f>
        <v>#REF!</v>
      </c>
      <c r="J265" s="177" t="e">
        <f>VLOOKUP(CONCATENATE($B265,"_",$C265,"_",J$2,"_",$D265,"_",$E265),#REF!,2,)</f>
        <v>#REF!</v>
      </c>
      <c r="K265" s="175" t="e">
        <f>VLOOKUP(CONCATENATE($B265,"_",$C265,"_",K$2,"_",$D265,"_",$E265),#REF!,2,)</f>
        <v>#REF!</v>
      </c>
      <c r="L265" s="175" t="e">
        <f>VLOOKUP(CONCATENATE($B265,"_",$C265,"_",L$2,"_",$D265,"_",$E265),#REF!,2,)</f>
        <v>#REF!</v>
      </c>
      <c r="M265" s="171"/>
      <c r="N265" s="172" t="str">
        <f t="shared" si="61"/>
        <v>!!</v>
      </c>
      <c r="O265" s="172" t="str">
        <f t="shared" si="62"/>
        <v>!!</v>
      </c>
      <c r="P265" s="172" t="str">
        <f t="shared" si="63"/>
        <v>!!</v>
      </c>
      <c r="Q265" s="172" t="str">
        <f t="shared" si="64"/>
        <v>!!</v>
      </c>
      <c r="R265" s="172" t="str">
        <f t="shared" si="65"/>
        <v>!!</v>
      </c>
      <c r="S265" s="172" t="str">
        <f t="shared" si="66"/>
        <v>!!</v>
      </c>
      <c r="T265" s="171"/>
    </row>
    <row r="266" spans="1:24" ht="12">
      <c r="A266" s="169" t="s">
        <v>162</v>
      </c>
      <c r="B266" s="169" t="str">
        <f>Cover!$G$16</f>
        <v>CZ</v>
      </c>
      <c r="C266" s="169" t="s">
        <v>271</v>
      </c>
      <c r="D266" s="169" t="s">
        <v>337</v>
      </c>
      <c r="E266" s="170" t="s">
        <v>122</v>
      </c>
      <c r="F266" s="359" t="e">
        <f>IF(ISNUMBER(U266),U266,VLOOKUP(CONCATENATE($B266,"_",$C266,"_",F$2,"_","1000 NAC","_",$E266),#REF!,2,)/VLOOKUP(CONCATENATE($B266,"_",$C266,"_",F$2,"_",$D266,"_",$E266),#REF!,2,))</f>
        <v>#REF!</v>
      </c>
      <c r="G266" s="359" t="e">
        <f>IF(ISNUMBER(V266),V266,VLOOKUP(CONCATENATE($B266,"_",$C266,"_",G$2,"_","1000 NAC","_",$E266),#REF!,2,)/VLOOKUP(CONCATENATE($B266,"_",$C266,"_",G$2,"_",$D266,"_",$E266),#REF!,2,))</f>
        <v>#REF!</v>
      </c>
      <c r="H266" s="359" t="e">
        <f>IF(ISNUMBER(W266),W266,VLOOKUP(CONCATENATE($B266,"_",$C266,"_",H$2,"_","1000 NAC","_",$E266),#REF!,2,)/VLOOKUP(CONCATENATE($B266,"_",$C266,"_",H$2,"_",$D266,"_",$E266),#REF!,2,))</f>
        <v>#REF!</v>
      </c>
      <c r="I266" s="359" t="e">
        <f>IF(ISNUMBER(X266),X266,VLOOKUP(CONCATENATE($B266,"_",$C266,"_",I$2,"_","1000 NAC","_",$E266),#REF!,2,)/VLOOKUP(CONCATENATE($B266,"_",$C266,"_",I$2,"_",$D266,"_",$E266),#REF!,2,))</f>
        <v>#REF!</v>
      </c>
      <c r="J266" s="177" t="e">
        <f>VLOOKUP(CONCATENATE($B266,"_",$C266,"_",J$2,"_","1000 NAC","_",$E266),#REF!,2,)/VLOOKUP(CONCATENATE($B266,"_",$C266,"_",J$2,"_",$D266,"_",$E266),#REF!,2,)</f>
        <v>#REF!</v>
      </c>
      <c r="K266" s="175" t="e">
        <f>VLOOKUP(CONCATENATE($B266,"_",$C266,"_",K$2,"_","1000 NAC","_",$E266),#REF!,2,)/VLOOKUP(CONCATENATE($B266,"_",$C266,"_",K$2,"_",$D266,"_",$E266),#REF!,2,)</f>
        <v>#REF!</v>
      </c>
      <c r="L266" s="175" t="e">
        <f>VLOOKUP(CONCATENATE($B266,"_",$C266,"_",L$2,"_","1000 NAC","_",$E266),#REF!,2,)/VLOOKUP(CONCATENATE($B266,"_",$C266,"_",L$2,"_",$D266,"_",$E266),#REF!,2,)</f>
        <v>#REF!</v>
      </c>
      <c r="M266" s="171"/>
      <c r="N266" s="172" t="str">
        <f t="shared" si="61"/>
        <v>!!</v>
      </c>
      <c r="O266" s="172" t="str">
        <f t="shared" si="62"/>
        <v>!!</v>
      </c>
      <c r="P266" s="172" t="str">
        <f t="shared" si="63"/>
        <v>!!</v>
      </c>
      <c r="Q266" s="172" t="str">
        <f t="shared" si="64"/>
        <v>!!</v>
      </c>
      <c r="R266" s="172" t="str">
        <f t="shared" si="65"/>
        <v>!!</v>
      </c>
      <c r="S266" s="172" t="str">
        <f t="shared" si="66"/>
        <v>!!</v>
      </c>
      <c r="T266" s="171"/>
      <c r="U266" s="366" t="str">
        <f>IF(ISNUMBER(U264),IF(ISNUMBER(U265),U265/U264,F265/U264),IF(ISNUMBER(U265),U265/F264,""))</f>
        <v/>
      </c>
      <c r="V266" s="366" t="str">
        <f>IF(ISNUMBER(V264),IF(ISNUMBER(V265),V265/V264,G265/V264),IF(ISNUMBER(V265),V265/G264,""))</f>
        <v/>
      </c>
      <c r="W266" s="366" t="str">
        <f>IF(ISNUMBER(W264),IF(ISNUMBER(W265),W265/W264,H265/W264),IF(ISNUMBER(W265),W265/H264,""))</f>
        <v/>
      </c>
      <c r="X266" s="366" t="str">
        <f>IF(ISNUMBER(X264),IF(ISNUMBER(X265),X265/X264,I265/X264),IF(ISNUMBER(X265),X265/I264,""))</f>
        <v/>
      </c>
    </row>
    <row r="267" spans="1:24">
      <c r="A267" s="169" t="s">
        <v>164</v>
      </c>
      <c r="B267" s="169" t="str">
        <f>Cover!$G$16</f>
        <v>CZ</v>
      </c>
      <c r="C267" s="169" t="s">
        <v>267</v>
      </c>
      <c r="D267" s="169" t="s">
        <v>337</v>
      </c>
      <c r="E267" s="170">
        <v>9</v>
      </c>
      <c r="F267" s="177" t="e">
        <f>IF(ISNUMBER(U267),U267,VLOOKUP(CONCATENATE($B267,"_",$C267,"_",F$2,"_",$D267,"_",$E267),#REF!,2,))</f>
        <v>#REF!</v>
      </c>
      <c r="G267" s="177" t="e">
        <f>IF(ISNUMBER(V267),V267,VLOOKUP(CONCATENATE($B267,"_",$C267,"_",G$2,"_",$D267,"_",$E267),#REF!,2,))</f>
        <v>#REF!</v>
      </c>
      <c r="H267" s="177" t="e">
        <f>IF(ISNUMBER(W267),W267,VLOOKUP(CONCATENATE($B267,"_",$C267,"_",H$2,"_",$D267,"_",$E267),#REF!,2,))</f>
        <v>#REF!</v>
      </c>
      <c r="I267" s="177" t="e">
        <f>IF(ISNUMBER(X267),X267,VLOOKUP(CONCATENATE($B267,"_",$C267,"_",I$2,"_",$D267,"_",$E267),#REF!,2,))</f>
        <v>#REF!</v>
      </c>
      <c r="J267" s="177" t="e">
        <f>VLOOKUP(CONCATENATE($B267,"_",$C267,"_",J$2,"_",$D267,"_",$E267),#REF!,2,)</f>
        <v>#REF!</v>
      </c>
      <c r="K267" s="175" t="e">
        <f>VLOOKUP(CONCATENATE($B267,"_",$C267,"_",K$2,"_",$D267,"_",$E267),#REF!,2,)</f>
        <v>#REF!</v>
      </c>
      <c r="L267" s="175" t="e">
        <f>VLOOKUP(CONCATENATE($B267,"_",$C267,"_",L$2,"_",$D267,"_",$E267),#REF!,2,)</f>
        <v>#REF!</v>
      </c>
      <c r="M267" s="171"/>
      <c r="N267" s="172" t="str">
        <f t="shared" ref="N267:N278" si="67">IF(OR(ISERROR(F267),ISERROR(G267)),"!!",IF(F267=0,"!!",G267/F267))</f>
        <v>!!</v>
      </c>
      <c r="O267" s="172" t="str">
        <f t="shared" ref="O267:O278" si="68">IF(OR(ISERROR(G267),ISERROR(H267)),"!!",IF(G267=0,"!!",H267/G267))</f>
        <v>!!</v>
      </c>
      <c r="P267" s="172" t="str">
        <f t="shared" ref="P267:P278" si="69">IF(OR(ISERROR(H267),ISERROR(I267)),"!!",IF(H267=0,"!!",I267/H267))</f>
        <v>!!</v>
      </c>
      <c r="Q267" s="172" t="str">
        <f t="shared" ref="Q267:Q278" si="70">IF(OR(ISERROR(I267),ISERROR(J267)),"!!",IF(I267=0,"!!",J267/I267))</f>
        <v>!!</v>
      </c>
      <c r="R267" s="172" t="str">
        <f t="shared" ref="R267:R278" si="71">IF(OR(ISERROR(J267),ISERROR(K267)),"!!",IF(J267=0,"!!",K267/J267))</f>
        <v>!!</v>
      </c>
      <c r="S267" s="172" t="str">
        <f t="shared" ref="S267:S278" si="72">IF(OR(ISERROR(K267),ISERROR(L267)),"!!",IF(K267=0,"!!",L267/K267))</f>
        <v>!!</v>
      </c>
      <c r="T267" s="171"/>
    </row>
    <row r="268" spans="1:24">
      <c r="A268" s="178" t="s">
        <v>163</v>
      </c>
      <c r="B268" s="169" t="str">
        <f>Cover!$G$16</f>
        <v>CZ</v>
      </c>
      <c r="C268" s="169" t="s">
        <v>267</v>
      </c>
      <c r="D268" s="169" t="s">
        <v>198</v>
      </c>
      <c r="E268" s="170">
        <v>9</v>
      </c>
      <c r="F268" s="177" t="e">
        <f>IF(ISNUMBER(U268),U268,VLOOKUP(CONCATENATE($B268,"_",$C268,"_",F$2,"_",$D268,"_",$E268),#REF!,2,))</f>
        <v>#REF!</v>
      </c>
      <c r="G268" s="177" t="e">
        <f>IF(ISNUMBER(V268),V268,VLOOKUP(CONCATENATE($B268,"_",$C268,"_",G$2,"_",$D268,"_",$E268),#REF!,2,))</f>
        <v>#REF!</v>
      </c>
      <c r="H268" s="177" t="e">
        <f>IF(ISNUMBER(W268),W268,VLOOKUP(CONCATENATE($B268,"_",$C268,"_",H$2,"_",$D268,"_",$E268),#REF!,2,))</f>
        <v>#REF!</v>
      </c>
      <c r="I268" s="177" t="e">
        <f>IF(ISNUMBER(X268),X268,VLOOKUP(CONCATENATE($B268,"_",$C268,"_",I$2,"_",$D268,"_",$E268),#REF!,2,))</f>
        <v>#REF!</v>
      </c>
      <c r="J268" s="177" t="e">
        <f>VLOOKUP(CONCATENATE($B268,"_",$C268,"_",J$2,"_",$D268,"_",$E268),#REF!,2,)</f>
        <v>#REF!</v>
      </c>
      <c r="K268" s="175" t="e">
        <f>VLOOKUP(CONCATENATE($B268,"_",$C268,"_",K$2,"_",$D268,"_",$E268),#REF!,2,)</f>
        <v>#REF!</v>
      </c>
      <c r="L268" s="175" t="e">
        <f>VLOOKUP(CONCATENATE($B268,"_",$C268,"_",L$2,"_",$D268,"_",$E268),#REF!,2,)</f>
        <v>#REF!</v>
      </c>
      <c r="M268" s="171"/>
      <c r="N268" s="172" t="str">
        <f t="shared" si="67"/>
        <v>!!</v>
      </c>
      <c r="O268" s="172" t="str">
        <f t="shared" si="68"/>
        <v>!!</v>
      </c>
      <c r="P268" s="172" t="str">
        <f t="shared" si="69"/>
        <v>!!</v>
      </c>
      <c r="Q268" s="172" t="str">
        <f t="shared" si="70"/>
        <v>!!</v>
      </c>
      <c r="R268" s="172" t="str">
        <f t="shared" si="71"/>
        <v>!!</v>
      </c>
      <c r="S268" s="172" t="str">
        <f t="shared" si="72"/>
        <v>!!</v>
      </c>
      <c r="T268" s="171"/>
    </row>
    <row r="269" spans="1:24" ht="12">
      <c r="A269" s="357" t="s">
        <v>162</v>
      </c>
      <c r="B269" s="357" t="str">
        <f>Cover!$G$16</f>
        <v>CZ</v>
      </c>
      <c r="C269" s="357" t="s">
        <v>267</v>
      </c>
      <c r="D269" s="357" t="s">
        <v>337</v>
      </c>
      <c r="E269" s="358">
        <v>9</v>
      </c>
      <c r="F269" s="359" t="e">
        <f>IF(ISNUMBER(U269),U269,VLOOKUP(CONCATENATE($B269,"_",$C269,"_",F$2,"_","1000 NAC","_",$E269),#REF!,2,)/VLOOKUP(CONCATENATE($B269,"_",$C269,"_",F$2,"_",$D269,"_",$E269),#REF!,2,))</f>
        <v>#REF!</v>
      </c>
      <c r="G269" s="359" t="e">
        <f>IF(ISNUMBER(V269),V269,VLOOKUP(CONCATENATE($B269,"_",$C269,"_",G$2,"_","1000 NAC","_",$E269),#REF!,2,)/VLOOKUP(CONCATENATE($B269,"_",$C269,"_",G$2,"_",$D269,"_",$E269),#REF!,2,))</f>
        <v>#REF!</v>
      </c>
      <c r="H269" s="359" t="e">
        <f>IF(ISNUMBER(W269),W269,VLOOKUP(CONCATENATE($B269,"_",$C269,"_",H$2,"_","1000 NAC","_",$E269),#REF!,2,)/VLOOKUP(CONCATENATE($B269,"_",$C269,"_",H$2,"_",$D269,"_",$E269),#REF!,2,))</f>
        <v>#REF!</v>
      </c>
      <c r="I269" s="359" t="e">
        <f>IF(ISNUMBER(X269),X269,VLOOKUP(CONCATENATE($B269,"_",$C269,"_",I$2,"_","1000 NAC","_",$E269),#REF!,2,)/VLOOKUP(CONCATENATE($B269,"_",$C269,"_",I$2,"_",$D269,"_",$E269),#REF!,2,))</f>
        <v>#REF!</v>
      </c>
      <c r="J269" s="359" t="e">
        <f>VLOOKUP(CONCATENATE($B269,"_",$C269,"_",J$2,"_","1000 NAC","_",$E269),#REF!,2,)/VLOOKUP(CONCATENATE($B269,"_",$C269,"_",J$2,"_",$D269,"_",$E269),#REF!,2,)</f>
        <v>#REF!</v>
      </c>
      <c r="K269" s="360" t="e">
        <f>VLOOKUP(CONCATENATE($B269,"_",$C269,"_",K$2,"_","1000 NAC","_",$E269),#REF!,2,)/VLOOKUP(CONCATENATE($B269,"_",$C269,"_",K$2,"_",$D269,"_",$E269),#REF!,2,)</f>
        <v>#REF!</v>
      </c>
      <c r="L269" s="360" t="e">
        <f>VLOOKUP(CONCATENATE($B269,"_",$C269,"_",L$2,"_","1000 NAC","_",$E269),#REF!,2,)/VLOOKUP(CONCATENATE($B269,"_",$C269,"_",L$2,"_",$D269,"_",$E269),#REF!,2,)</f>
        <v>#REF!</v>
      </c>
      <c r="M269" s="361"/>
      <c r="N269" s="362" t="str">
        <f t="shared" si="67"/>
        <v>!!</v>
      </c>
      <c r="O269" s="362" t="str">
        <f t="shared" si="68"/>
        <v>!!</v>
      </c>
      <c r="P269" s="362" t="str">
        <f t="shared" si="69"/>
        <v>!!</v>
      </c>
      <c r="Q269" s="362" t="str">
        <f t="shared" si="70"/>
        <v>!!</v>
      </c>
      <c r="R269" s="362" t="str">
        <f t="shared" si="71"/>
        <v>!!</v>
      </c>
      <c r="S269" s="362" t="str">
        <f t="shared" si="72"/>
        <v>!!</v>
      </c>
      <c r="T269" s="361"/>
      <c r="U269" s="366" t="str">
        <f>IF(ISNUMBER(U267),IF(ISNUMBER(U268),U268/U267,F268/U267),IF(ISNUMBER(U268),U268/F267,""))</f>
        <v/>
      </c>
      <c r="V269" s="366" t="str">
        <f>IF(ISNUMBER(V267),IF(ISNUMBER(V268),V268/V267,G268/V267),IF(ISNUMBER(V268),V268/G267,""))</f>
        <v/>
      </c>
      <c r="W269" s="366" t="str">
        <f>IF(ISNUMBER(W267),IF(ISNUMBER(W268),W268/W267,H268/W267),IF(ISNUMBER(W268),W268/H267,""))</f>
        <v/>
      </c>
      <c r="X269" s="366" t="str">
        <f>IF(ISNUMBER(X267),IF(ISNUMBER(X268),X268/X267,I268/X267),IF(ISNUMBER(X268),X268/I267,""))</f>
        <v/>
      </c>
    </row>
    <row r="270" spans="1:24">
      <c r="A270" s="169" t="s">
        <v>164</v>
      </c>
      <c r="B270" s="169" t="str">
        <f>Cover!$G$16</f>
        <v>CZ</v>
      </c>
      <c r="C270" s="169" t="s">
        <v>271</v>
      </c>
      <c r="D270" s="169" t="s">
        <v>337</v>
      </c>
      <c r="E270" s="170">
        <v>9</v>
      </c>
      <c r="F270" s="177" t="e">
        <f>IF(ISNUMBER(U270),U270,VLOOKUP(CONCATENATE($B270,"_",$C270,"_",F$2,"_",$D270,"_",$E270),#REF!,2,))</f>
        <v>#REF!</v>
      </c>
      <c r="G270" s="177" t="e">
        <f>IF(ISNUMBER(V270),V270,VLOOKUP(CONCATENATE($B270,"_",$C270,"_",G$2,"_",$D270,"_",$E270),#REF!,2,))</f>
        <v>#REF!</v>
      </c>
      <c r="H270" s="177" t="e">
        <f>IF(ISNUMBER(W270),W270,VLOOKUP(CONCATENATE($B270,"_",$C270,"_",H$2,"_",$D270,"_",$E270),#REF!,2,))</f>
        <v>#REF!</v>
      </c>
      <c r="I270" s="177" t="e">
        <f>IF(ISNUMBER(X270),X270,VLOOKUP(CONCATENATE($B270,"_",$C270,"_",I$2,"_",$D270,"_",$E270),#REF!,2,))</f>
        <v>#REF!</v>
      </c>
      <c r="J270" s="177" t="e">
        <f>VLOOKUP(CONCATENATE($B270,"_",$C270,"_",J$2,"_",$D270,"_",$E270),#REF!,2,)</f>
        <v>#REF!</v>
      </c>
      <c r="K270" s="175" t="e">
        <f>VLOOKUP(CONCATENATE($B270,"_",$C270,"_",K$2,"_",$D270,"_",$E270),#REF!,2,)</f>
        <v>#REF!</v>
      </c>
      <c r="L270" s="175" t="e">
        <f>VLOOKUP(CONCATENATE($B270,"_",$C270,"_",L$2,"_",$D270,"_",$E270),#REF!,2,)</f>
        <v>#REF!</v>
      </c>
      <c r="M270" s="171"/>
      <c r="N270" s="172" t="str">
        <f t="shared" si="67"/>
        <v>!!</v>
      </c>
      <c r="O270" s="172" t="str">
        <f t="shared" si="68"/>
        <v>!!</v>
      </c>
      <c r="P270" s="172" t="str">
        <f t="shared" si="69"/>
        <v>!!</v>
      </c>
      <c r="Q270" s="172" t="str">
        <f t="shared" si="70"/>
        <v>!!</v>
      </c>
      <c r="R270" s="172" t="str">
        <f t="shared" si="71"/>
        <v>!!</v>
      </c>
      <c r="S270" s="172" t="str">
        <f t="shared" si="72"/>
        <v>!!</v>
      </c>
      <c r="T270" s="171"/>
    </row>
    <row r="271" spans="1:24">
      <c r="A271" s="178" t="s">
        <v>163</v>
      </c>
      <c r="B271" s="169" t="str">
        <f>Cover!$G$16</f>
        <v>CZ</v>
      </c>
      <c r="C271" s="169" t="s">
        <v>271</v>
      </c>
      <c r="D271" s="169" t="s">
        <v>198</v>
      </c>
      <c r="E271" s="170">
        <v>9</v>
      </c>
      <c r="F271" s="177" t="e">
        <f>IF(ISNUMBER(U271),U271,VLOOKUP(CONCATENATE($B271,"_",$C271,"_",F$2,"_",$D271,"_",$E271),#REF!,2,))</f>
        <v>#REF!</v>
      </c>
      <c r="G271" s="177" t="e">
        <f>IF(ISNUMBER(V271),V271,VLOOKUP(CONCATENATE($B271,"_",$C271,"_",G$2,"_",$D271,"_",$E271),#REF!,2,))</f>
        <v>#REF!</v>
      </c>
      <c r="H271" s="177" t="e">
        <f>IF(ISNUMBER(W271),W271,VLOOKUP(CONCATENATE($B271,"_",$C271,"_",H$2,"_",$D271,"_",$E271),#REF!,2,))</f>
        <v>#REF!</v>
      </c>
      <c r="I271" s="177" t="e">
        <f>IF(ISNUMBER(X271),X271,VLOOKUP(CONCATENATE($B271,"_",$C271,"_",I$2,"_",$D271,"_",$E271),#REF!,2,))</f>
        <v>#REF!</v>
      </c>
      <c r="J271" s="177" t="e">
        <f>VLOOKUP(CONCATENATE($B271,"_",$C271,"_",J$2,"_",$D271,"_",$E271),#REF!,2,)</f>
        <v>#REF!</v>
      </c>
      <c r="K271" s="175" t="e">
        <f>VLOOKUP(CONCATENATE($B271,"_",$C271,"_",K$2,"_",$D271,"_",$E271),#REF!,2,)</f>
        <v>#REF!</v>
      </c>
      <c r="L271" s="175" t="e">
        <f>VLOOKUP(CONCATENATE($B271,"_",$C271,"_",L$2,"_",$D271,"_",$E271),#REF!,2,)</f>
        <v>#REF!</v>
      </c>
      <c r="M271" s="171"/>
      <c r="N271" s="172" t="str">
        <f t="shared" si="67"/>
        <v>!!</v>
      </c>
      <c r="O271" s="172" t="str">
        <f t="shared" si="68"/>
        <v>!!</v>
      </c>
      <c r="P271" s="172" t="str">
        <f t="shared" si="69"/>
        <v>!!</v>
      </c>
      <c r="Q271" s="172" t="str">
        <f t="shared" si="70"/>
        <v>!!</v>
      </c>
      <c r="R271" s="172" t="str">
        <f t="shared" si="71"/>
        <v>!!</v>
      </c>
      <c r="S271" s="172" t="str">
        <f t="shared" si="72"/>
        <v>!!</v>
      </c>
      <c r="T271" s="171"/>
    </row>
    <row r="272" spans="1:24" ht="12">
      <c r="A272" s="357" t="s">
        <v>162</v>
      </c>
      <c r="B272" s="357" t="str">
        <f>Cover!$G$16</f>
        <v>CZ</v>
      </c>
      <c r="C272" s="357" t="s">
        <v>271</v>
      </c>
      <c r="D272" s="357" t="s">
        <v>337</v>
      </c>
      <c r="E272" s="358">
        <v>9</v>
      </c>
      <c r="F272" s="359" t="e">
        <f>IF(ISNUMBER(U272),U272,VLOOKUP(CONCATENATE($B272,"_",$C272,"_",F$2,"_","1000 NAC","_",$E272),#REF!,2,)/VLOOKUP(CONCATENATE($B272,"_",$C272,"_",F$2,"_",$D272,"_",$E272),#REF!,2,))</f>
        <v>#REF!</v>
      </c>
      <c r="G272" s="359" t="e">
        <f>IF(ISNUMBER(V272),V272,VLOOKUP(CONCATENATE($B272,"_",$C272,"_",G$2,"_","1000 NAC","_",$E272),#REF!,2,)/VLOOKUP(CONCATENATE($B272,"_",$C272,"_",G$2,"_",$D272,"_",$E272),#REF!,2,))</f>
        <v>#REF!</v>
      </c>
      <c r="H272" s="359" t="e">
        <f>IF(ISNUMBER(W272),W272,VLOOKUP(CONCATENATE($B272,"_",$C272,"_",H$2,"_","1000 NAC","_",$E272),#REF!,2,)/VLOOKUP(CONCATENATE($B272,"_",$C272,"_",H$2,"_",$D272,"_",$E272),#REF!,2,))</f>
        <v>#REF!</v>
      </c>
      <c r="I272" s="359" t="e">
        <f>IF(ISNUMBER(X272),X272,VLOOKUP(CONCATENATE($B272,"_",$C272,"_",I$2,"_","1000 NAC","_",$E272),#REF!,2,)/VLOOKUP(CONCATENATE($B272,"_",$C272,"_",I$2,"_",$D272,"_",$E272),#REF!,2,))</f>
        <v>#REF!</v>
      </c>
      <c r="J272" s="359" t="e">
        <f>VLOOKUP(CONCATENATE($B272,"_",$C272,"_",J$2,"_","1000 NAC","_",$E272),#REF!,2,)/VLOOKUP(CONCATENATE($B272,"_",$C272,"_",J$2,"_",$D272,"_",$E272),#REF!,2,)</f>
        <v>#REF!</v>
      </c>
      <c r="K272" s="360" t="e">
        <f>VLOOKUP(CONCATENATE($B272,"_",$C272,"_",K$2,"_","1000 NAC","_",$E272),#REF!,2,)/VLOOKUP(CONCATENATE($B272,"_",$C272,"_",K$2,"_",$D272,"_",$E272),#REF!,2,)</f>
        <v>#REF!</v>
      </c>
      <c r="L272" s="360" t="e">
        <f>VLOOKUP(CONCATENATE($B272,"_",$C272,"_",L$2,"_","1000 NAC","_",$E272),#REF!,2,)/VLOOKUP(CONCATENATE($B272,"_",$C272,"_",L$2,"_",$D272,"_",$E272),#REF!,2,)</f>
        <v>#REF!</v>
      </c>
      <c r="M272" s="361"/>
      <c r="N272" s="362" t="str">
        <f t="shared" si="67"/>
        <v>!!</v>
      </c>
      <c r="O272" s="362" t="str">
        <f t="shared" si="68"/>
        <v>!!</v>
      </c>
      <c r="P272" s="362" t="str">
        <f t="shared" si="69"/>
        <v>!!</v>
      </c>
      <c r="Q272" s="362" t="str">
        <f t="shared" si="70"/>
        <v>!!</v>
      </c>
      <c r="R272" s="362" t="str">
        <f t="shared" si="71"/>
        <v>!!</v>
      </c>
      <c r="S272" s="362" t="str">
        <f t="shared" si="72"/>
        <v>!!</v>
      </c>
      <c r="T272" s="361"/>
      <c r="U272" s="366" t="str">
        <f>IF(ISNUMBER(U270),IF(ISNUMBER(U271),U271/U270,F271/U270),IF(ISNUMBER(U271),U271/F270,""))</f>
        <v/>
      </c>
      <c r="V272" s="366" t="str">
        <f>IF(ISNUMBER(V270),IF(ISNUMBER(V271),V271/V270,G271/V270),IF(ISNUMBER(V271),V271/G270,""))</f>
        <v/>
      </c>
      <c r="W272" s="366" t="str">
        <f>IF(ISNUMBER(W270),IF(ISNUMBER(W271),W271/W270,H271/W270),IF(ISNUMBER(W271),W271/H270,""))</f>
        <v/>
      </c>
      <c r="X272" s="366" t="str">
        <f>IF(ISNUMBER(X270),IF(ISNUMBER(X271),X271/X270,I271/X270),IF(ISNUMBER(X271),X271/I270,""))</f>
        <v/>
      </c>
    </row>
    <row r="273" spans="1:24">
      <c r="A273" s="169" t="s">
        <v>164</v>
      </c>
      <c r="B273" s="169" t="str">
        <f>Cover!$G$16</f>
        <v>CZ</v>
      </c>
      <c r="C273" s="169" t="s">
        <v>267</v>
      </c>
      <c r="D273" s="169" t="s">
        <v>337</v>
      </c>
      <c r="E273" s="170">
        <v>10</v>
      </c>
      <c r="F273" s="177" t="e">
        <f>IF(ISNUMBER(U273),U273,VLOOKUP(CONCATENATE($B273,"_",$C273,"_",F$2,"_",$D273,"_",$E273),#REF!,2,))</f>
        <v>#REF!</v>
      </c>
      <c r="G273" s="177" t="e">
        <f>IF(ISNUMBER(V273),V273,VLOOKUP(CONCATENATE($B273,"_",$C273,"_",G$2,"_",$D273,"_",$E273),#REF!,2,))</f>
        <v>#REF!</v>
      </c>
      <c r="H273" s="177" t="e">
        <f>IF(ISNUMBER(W273),W273,VLOOKUP(CONCATENATE($B273,"_",$C273,"_",H$2,"_",$D273,"_",$E273),#REF!,2,))</f>
        <v>#REF!</v>
      </c>
      <c r="I273" s="177" t="e">
        <f>IF(ISNUMBER(X273),X273,VLOOKUP(CONCATENATE($B273,"_",$C273,"_",I$2,"_",$D273,"_",$E273),#REF!,2,))</f>
        <v>#REF!</v>
      </c>
      <c r="J273" s="177" t="e">
        <f>VLOOKUP(CONCATENATE($B273,"_",$C273,"_",J$2,"_",$D273,"_",$E273),#REF!,2,)</f>
        <v>#REF!</v>
      </c>
      <c r="K273" s="175" t="e">
        <f>VLOOKUP(CONCATENATE($B273,"_",$C273,"_",K$2,"_",$D273,"_",$E273),#REF!,2,)</f>
        <v>#REF!</v>
      </c>
      <c r="L273" s="175" t="e">
        <f>VLOOKUP(CONCATENATE($B273,"_",$C273,"_",L$2,"_",$D273,"_",$E273),#REF!,2,)</f>
        <v>#REF!</v>
      </c>
      <c r="M273" s="171"/>
      <c r="N273" s="172" t="str">
        <f t="shared" si="67"/>
        <v>!!</v>
      </c>
      <c r="O273" s="172" t="str">
        <f t="shared" si="68"/>
        <v>!!</v>
      </c>
      <c r="P273" s="172" t="str">
        <f t="shared" si="69"/>
        <v>!!</v>
      </c>
      <c r="Q273" s="172" t="str">
        <f t="shared" si="70"/>
        <v>!!</v>
      </c>
      <c r="R273" s="172" t="str">
        <f t="shared" si="71"/>
        <v>!!</v>
      </c>
      <c r="S273" s="172" t="str">
        <f t="shared" si="72"/>
        <v>!!</v>
      </c>
      <c r="T273" s="171"/>
    </row>
    <row r="274" spans="1:24">
      <c r="A274" s="178" t="s">
        <v>163</v>
      </c>
      <c r="B274" s="169" t="str">
        <f>Cover!$G$16</f>
        <v>CZ</v>
      </c>
      <c r="C274" s="169" t="s">
        <v>267</v>
      </c>
      <c r="D274" s="169" t="s">
        <v>198</v>
      </c>
      <c r="E274" s="170">
        <v>10</v>
      </c>
      <c r="F274" s="177" t="e">
        <f>IF(ISNUMBER(U274),U274,VLOOKUP(CONCATENATE($B274,"_",$C274,"_",F$2,"_",$D274,"_",$E274),#REF!,2,))</f>
        <v>#REF!</v>
      </c>
      <c r="G274" s="177" t="e">
        <f>IF(ISNUMBER(V274),V274,VLOOKUP(CONCATENATE($B274,"_",$C274,"_",G$2,"_",$D274,"_",$E274),#REF!,2,))</f>
        <v>#REF!</v>
      </c>
      <c r="H274" s="177" t="e">
        <f>IF(ISNUMBER(W274),W274,VLOOKUP(CONCATENATE($B274,"_",$C274,"_",H$2,"_",$D274,"_",$E274),#REF!,2,))</f>
        <v>#REF!</v>
      </c>
      <c r="I274" s="177" t="e">
        <f>IF(ISNUMBER(X274),X274,VLOOKUP(CONCATENATE($B274,"_",$C274,"_",I$2,"_",$D274,"_",$E274),#REF!,2,))</f>
        <v>#REF!</v>
      </c>
      <c r="J274" s="177" t="e">
        <f>VLOOKUP(CONCATENATE($B274,"_",$C274,"_",J$2,"_",$D274,"_",$E274),#REF!,2,)</f>
        <v>#REF!</v>
      </c>
      <c r="K274" s="175" t="e">
        <f>VLOOKUP(CONCATENATE($B274,"_",$C274,"_",K$2,"_",$D274,"_",$E274),#REF!,2,)</f>
        <v>#REF!</v>
      </c>
      <c r="L274" s="175" t="e">
        <f>VLOOKUP(CONCATENATE($B274,"_",$C274,"_",L$2,"_",$D274,"_",$E274),#REF!,2,)</f>
        <v>#REF!</v>
      </c>
      <c r="M274" s="171"/>
      <c r="N274" s="172" t="str">
        <f t="shared" si="67"/>
        <v>!!</v>
      </c>
      <c r="O274" s="172" t="str">
        <f t="shared" si="68"/>
        <v>!!</v>
      </c>
      <c r="P274" s="172" t="str">
        <f t="shared" si="69"/>
        <v>!!</v>
      </c>
      <c r="Q274" s="172" t="str">
        <f t="shared" si="70"/>
        <v>!!</v>
      </c>
      <c r="R274" s="172" t="str">
        <f t="shared" si="71"/>
        <v>!!</v>
      </c>
      <c r="S274" s="172" t="str">
        <f t="shared" si="72"/>
        <v>!!</v>
      </c>
      <c r="T274" s="171"/>
    </row>
    <row r="275" spans="1:24" ht="12">
      <c r="A275" s="357" t="s">
        <v>162</v>
      </c>
      <c r="B275" s="357" t="str">
        <f>Cover!$G$16</f>
        <v>CZ</v>
      </c>
      <c r="C275" s="357" t="s">
        <v>267</v>
      </c>
      <c r="D275" s="357" t="s">
        <v>337</v>
      </c>
      <c r="E275" s="358">
        <v>10</v>
      </c>
      <c r="F275" s="359" t="e">
        <f>IF(ISNUMBER(U275),U275,VLOOKUP(CONCATENATE($B275,"_",$C275,"_",F$2,"_","1000 NAC","_",$E275),#REF!,2,)/VLOOKUP(CONCATENATE($B275,"_",$C275,"_",F$2,"_",$D275,"_",$E275),#REF!,2,))</f>
        <v>#REF!</v>
      </c>
      <c r="G275" s="359" t="e">
        <f>IF(ISNUMBER(V275),V275,VLOOKUP(CONCATENATE($B275,"_",$C275,"_",G$2,"_","1000 NAC","_",$E275),#REF!,2,)/VLOOKUP(CONCATENATE($B275,"_",$C275,"_",G$2,"_",$D275,"_",$E275),#REF!,2,))</f>
        <v>#REF!</v>
      </c>
      <c r="H275" s="359" t="e">
        <f>IF(ISNUMBER(W275),W275,VLOOKUP(CONCATENATE($B275,"_",$C275,"_",H$2,"_","1000 NAC","_",$E275),#REF!,2,)/VLOOKUP(CONCATENATE($B275,"_",$C275,"_",H$2,"_",$D275,"_",$E275),#REF!,2,))</f>
        <v>#REF!</v>
      </c>
      <c r="I275" s="359" t="e">
        <f>IF(ISNUMBER(X275),X275,VLOOKUP(CONCATENATE($B275,"_",$C275,"_",I$2,"_","1000 NAC","_",$E275),#REF!,2,)/VLOOKUP(CONCATENATE($B275,"_",$C275,"_",I$2,"_",$D275,"_",$E275),#REF!,2,))</f>
        <v>#REF!</v>
      </c>
      <c r="J275" s="359" t="e">
        <f>VLOOKUP(CONCATENATE($B275,"_",$C275,"_",J$2,"_","1000 NAC","_",$E275),#REF!,2,)/VLOOKUP(CONCATENATE($B275,"_",$C275,"_",J$2,"_",$D275,"_",$E275),#REF!,2,)</f>
        <v>#REF!</v>
      </c>
      <c r="K275" s="360" t="e">
        <f>VLOOKUP(CONCATENATE($B275,"_",$C275,"_",K$2,"_","1000 NAC","_",$E275),#REF!,2,)/VLOOKUP(CONCATENATE($B275,"_",$C275,"_",K$2,"_",$D275,"_",$E275),#REF!,2,)</f>
        <v>#REF!</v>
      </c>
      <c r="L275" s="360" t="e">
        <f>VLOOKUP(CONCATENATE($B275,"_",$C275,"_",L$2,"_","1000 NAC","_",$E275),#REF!,2,)/VLOOKUP(CONCATENATE($B275,"_",$C275,"_",L$2,"_",$D275,"_",$E275),#REF!,2,)</f>
        <v>#REF!</v>
      </c>
      <c r="M275" s="361"/>
      <c r="N275" s="362" t="str">
        <f t="shared" si="67"/>
        <v>!!</v>
      </c>
      <c r="O275" s="362" t="str">
        <f t="shared" si="68"/>
        <v>!!</v>
      </c>
      <c r="P275" s="362" t="str">
        <f t="shared" si="69"/>
        <v>!!</v>
      </c>
      <c r="Q275" s="362" t="str">
        <f t="shared" si="70"/>
        <v>!!</v>
      </c>
      <c r="R275" s="362" t="str">
        <f t="shared" si="71"/>
        <v>!!</v>
      </c>
      <c r="S275" s="362" t="str">
        <f t="shared" si="72"/>
        <v>!!</v>
      </c>
      <c r="T275" s="361"/>
      <c r="U275" s="366" t="str">
        <f>IF(ISNUMBER(U273),IF(ISNUMBER(U274),U274/U273,F274/U273),IF(ISNUMBER(U274),U274/F273,""))</f>
        <v/>
      </c>
      <c r="V275" s="366" t="str">
        <f>IF(ISNUMBER(V273),IF(ISNUMBER(V274),V274/V273,G274/V273),IF(ISNUMBER(V274),V274/G273,""))</f>
        <v/>
      </c>
      <c r="W275" s="366" t="str">
        <f>IF(ISNUMBER(W273),IF(ISNUMBER(W274),W274/W273,H274/W273),IF(ISNUMBER(W274),W274/H273,""))</f>
        <v/>
      </c>
      <c r="X275" s="366" t="str">
        <f>IF(ISNUMBER(X273),IF(ISNUMBER(X274),X274/X273,I274/X273),IF(ISNUMBER(X274),X274/I273,""))</f>
        <v/>
      </c>
    </row>
    <row r="276" spans="1:24">
      <c r="A276" s="169" t="s">
        <v>164</v>
      </c>
      <c r="B276" s="169" t="str">
        <f>Cover!$G$16</f>
        <v>CZ</v>
      </c>
      <c r="C276" s="169" t="s">
        <v>271</v>
      </c>
      <c r="D276" s="169" t="s">
        <v>337</v>
      </c>
      <c r="E276" s="170">
        <v>10</v>
      </c>
      <c r="F276" s="177" t="e">
        <f>IF(ISNUMBER(U276),U276,VLOOKUP(CONCATENATE($B276,"_",$C276,"_",F$2,"_",$D276,"_",$E276),#REF!,2,))</f>
        <v>#REF!</v>
      </c>
      <c r="G276" s="177" t="e">
        <f>IF(ISNUMBER(V276),V276,VLOOKUP(CONCATENATE($B276,"_",$C276,"_",G$2,"_",$D276,"_",$E276),#REF!,2,))</f>
        <v>#REF!</v>
      </c>
      <c r="H276" s="177" t="e">
        <f>IF(ISNUMBER(W276),W276,VLOOKUP(CONCATENATE($B276,"_",$C276,"_",H$2,"_",$D276,"_",$E276),#REF!,2,))</f>
        <v>#REF!</v>
      </c>
      <c r="I276" s="177" t="e">
        <f>IF(ISNUMBER(X276),X276,VLOOKUP(CONCATENATE($B276,"_",$C276,"_",I$2,"_",$D276,"_",$E276),#REF!,2,))</f>
        <v>#REF!</v>
      </c>
      <c r="J276" s="177" t="e">
        <f>VLOOKUP(CONCATENATE($B276,"_",$C276,"_",J$2,"_",$D276,"_",$E276),#REF!,2,)</f>
        <v>#REF!</v>
      </c>
      <c r="K276" s="175" t="e">
        <f>VLOOKUP(CONCATENATE($B276,"_",$C276,"_",K$2,"_",$D276,"_",$E276),#REF!,2,)</f>
        <v>#REF!</v>
      </c>
      <c r="L276" s="175" t="e">
        <f>VLOOKUP(CONCATENATE($B276,"_",$C276,"_",L$2,"_",$D276,"_",$E276),#REF!,2,)</f>
        <v>#REF!</v>
      </c>
      <c r="M276" s="171"/>
      <c r="N276" s="172" t="str">
        <f t="shared" si="67"/>
        <v>!!</v>
      </c>
      <c r="O276" s="172" t="str">
        <f t="shared" si="68"/>
        <v>!!</v>
      </c>
      <c r="P276" s="172" t="str">
        <f t="shared" si="69"/>
        <v>!!</v>
      </c>
      <c r="Q276" s="172" t="str">
        <f t="shared" si="70"/>
        <v>!!</v>
      </c>
      <c r="R276" s="172" t="str">
        <f t="shared" si="71"/>
        <v>!!</v>
      </c>
      <c r="S276" s="172" t="str">
        <f t="shared" si="72"/>
        <v>!!</v>
      </c>
      <c r="T276" s="171"/>
    </row>
    <row r="277" spans="1:24">
      <c r="A277" s="178" t="s">
        <v>163</v>
      </c>
      <c r="B277" s="169" t="str">
        <f>Cover!$G$16</f>
        <v>CZ</v>
      </c>
      <c r="C277" s="169" t="s">
        <v>271</v>
      </c>
      <c r="D277" s="169" t="s">
        <v>198</v>
      </c>
      <c r="E277" s="170">
        <v>10</v>
      </c>
      <c r="F277" s="177" t="e">
        <f>IF(ISNUMBER(U277),U277,VLOOKUP(CONCATENATE($B277,"_",$C277,"_",F$2,"_",$D277,"_",$E277),#REF!,2,))</f>
        <v>#REF!</v>
      </c>
      <c r="G277" s="177" t="e">
        <f>IF(ISNUMBER(V277),V277,VLOOKUP(CONCATENATE($B277,"_",$C277,"_",G$2,"_",$D277,"_",$E277),#REF!,2,))</f>
        <v>#REF!</v>
      </c>
      <c r="H277" s="177" t="e">
        <f>IF(ISNUMBER(W277),W277,VLOOKUP(CONCATENATE($B277,"_",$C277,"_",H$2,"_",$D277,"_",$E277),#REF!,2,))</f>
        <v>#REF!</v>
      </c>
      <c r="I277" s="177" t="e">
        <f>IF(ISNUMBER(X277),X277,VLOOKUP(CONCATENATE($B277,"_",$C277,"_",I$2,"_",$D277,"_",$E277),#REF!,2,))</f>
        <v>#REF!</v>
      </c>
      <c r="J277" s="177" t="e">
        <f>VLOOKUP(CONCATENATE($B277,"_",$C277,"_",J$2,"_",$D277,"_",$E277),#REF!,2,)</f>
        <v>#REF!</v>
      </c>
      <c r="K277" s="175" t="e">
        <f>VLOOKUP(CONCATENATE($B277,"_",$C277,"_",K$2,"_",$D277,"_",$E277),#REF!,2,)</f>
        <v>#REF!</v>
      </c>
      <c r="L277" s="175" t="e">
        <f>VLOOKUP(CONCATENATE($B277,"_",$C277,"_",L$2,"_",$D277,"_",$E277),#REF!,2,)</f>
        <v>#REF!</v>
      </c>
      <c r="M277" s="171"/>
      <c r="N277" s="172" t="str">
        <f t="shared" si="67"/>
        <v>!!</v>
      </c>
      <c r="O277" s="172" t="str">
        <f t="shared" si="68"/>
        <v>!!</v>
      </c>
      <c r="P277" s="172" t="str">
        <f t="shared" si="69"/>
        <v>!!</v>
      </c>
      <c r="Q277" s="172" t="str">
        <f t="shared" si="70"/>
        <v>!!</v>
      </c>
      <c r="R277" s="172" t="str">
        <f t="shared" si="71"/>
        <v>!!</v>
      </c>
      <c r="S277" s="172" t="str">
        <f t="shared" si="72"/>
        <v>!!</v>
      </c>
      <c r="T277" s="171"/>
    </row>
    <row r="278" spans="1:24" ht="12">
      <c r="A278" s="357" t="s">
        <v>162</v>
      </c>
      <c r="B278" s="357" t="str">
        <f>Cover!$G$16</f>
        <v>CZ</v>
      </c>
      <c r="C278" s="357" t="s">
        <v>271</v>
      </c>
      <c r="D278" s="357" t="s">
        <v>337</v>
      </c>
      <c r="E278" s="358">
        <v>10</v>
      </c>
      <c r="F278" s="359" t="e">
        <f>IF(ISNUMBER(U278),U278,VLOOKUP(CONCATENATE($B278,"_",$C278,"_",F$2,"_","1000 NAC","_",$E278),#REF!,2,)/VLOOKUP(CONCATENATE($B278,"_",$C278,"_",F$2,"_",$D278,"_",$E278),#REF!,2,))</f>
        <v>#REF!</v>
      </c>
      <c r="G278" s="359" t="e">
        <f>IF(ISNUMBER(V278),V278,VLOOKUP(CONCATENATE($B278,"_",$C278,"_",G$2,"_","1000 NAC","_",$E278),#REF!,2,)/VLOOKUP(CONCATENATE($B278,"_",$C278,"_",G$2,"_",$D278,"_",$E278),#REF!,2,))</f>
        <v>#REF!</v>
      </c>
      <c r="H278" s="359" t="e">
        <f>IF(ISNUMBER(W278),W278,VLOOKUP(CONCATENATE($B278,"_",$C278,"_",H$2,"_","1000 NAC","_",$E278),#REF!,2,)/VLOOKUP(CONCATENATE($B278,"_",$C278,"_",H$2,"_",$D278,"_",$E278),#REF!,2,))</f>
        <v>#REF!</v>
      </c>
      <c r="I278" s="359" t="e">
        <f>IF(ISNUMBER(X278),X278,VLOOKUP(CONCATENATE($B278,"_",$C278,"_",I$2,"_","1000 NAC","_",$E278),#REF!,2,)/VLOOKUP(CONCATENATE($B278,"_",$C278,"_",I$2,"_",$D278,"_",$E278),#REF!,2,))</f>
        <v>#REF!</v>
      </c>
      <c r="J278" s="359" t="e">
        <f>VLOOKUP(CONCATENATE($B278,"_",$C278,"_",J$2,"_","1000 NAC","_",$E278),#REF!,2,)/VLOOKUP(CONCATENATE($B278,"_",$C278,"_",J$2,"_",$D278,"_",$E278),#REF!,2,)</f>
        <v>#REF!</v>
      </c>
      <c r="K278" s="360" t="e">
        <f>VLOOKUP(CONCATENATE($B278,"_",$C278,"_",K$2,"_","1000 NAC","_",$E278),#REF!,2,)/VLOOKUP(CONCATENATE($B278,"_",$C278,"_",K$2,"_",$D278,"_",$E278),#REF!,2,)</f>
        <v>#REF!</v>
      </c>
      <c r="L278" s="360" t="e">
        <f>VLOOKUP(CONCATENATE($B278,"_",$C278,"_",L$2,"_","1000 NAC","_",$E278),#REF!,2,)/VLOOKUP(CONCATENATE($B278,"_",$C278,"_",L$2,"_",$D278,"_",$E278),#REF!,2,)</f>
        <v>#REF!</v>
      </c>
      <c r="M278" s="361"/>
      <c r="N278" s="362" t="str">
        <f t="shared" si="67"/>
        <v>!!</v>
      </c>
      <c r="O278" s="362" t="str">
        <f t="shared" si="68"/>
        <v>!!</v>
      </c>
      <c r="P278" s="362" t="str">
        <f t="shared" si="69"/>
        <v>!!</v>
      </c>
      <c r="Q278" s="362" t="str">
        <f t="shared" si="70"/>
        <v>!!</v>
      </c>
      <c r="R278" s="362" t="str">
        <f t="shared" si="71"/>
        <v>!!</v>
      </c>
      <c r="S278" s="362" t="str">
        <f t="shared" si="72"/>
        <v>!!</v>
      </c>
      <c r="T278" s="361"/>
      <c r="U278" s="366" t="str">
        <f>IF(ISNUMBER(U276),IF(ISNUMBER(U277),U277/U276,F277/U276),IF(ISNUMBER(U277),U277/F276,""))</f>
        <v/>
      </c>
      <c r="V278" s="366" t="str">
        <f>IF(ISNUMBER(V276),IF(ISNUMBER(V277),V277/V276,G277/V276),IF(ISNUMBER(V277),V277/G276,""))</f>
        <v/>
      </c>
      <c r="W278" s="366" t="str">
        <f>IF(ISNUMBER(W276),IF(ISNUMBER(W277),W277/W276,H277/W276),IF(ISNUMBER(W277),W277/H276,""))</f>
        <v/>
      </c>
      <c r="X278" s="366" t="str">
        <f>IF(ISNUMBER(X276),IF(ISNUMBER(X277),X277/X276,I277/X276),IF(ISNUMBER(X277),X277/I276,""))</f>
        <v/>
      </c>
    </row>
    <row r="279" spans="1:24">
      <c r="A279" s="169" t="s">
        <v>164</v>
      </c>
      <c r="B279" s="169" t="str">
        <f>Cover!$G$16</f>
        <v>CZ</v>
      </c>
      <c r="C279" s="169" t="s">
        <v>267</v>
      </c>
      <c r="D279" s="169" t="s">
        <v>337</v>
      </c>
      <c r="E279" s="170" t="s">
        <v>123</v>
      </c>
      <c r="F279" s="177" t="e">
        <f>IF(ISNUMBER(U279),U279,VLOOKUP(CONCATENATE($B279,"_",$C279,"_",F$2,"_",$D279,"_",$E279),#REF!,2,))</f>
        <v>#REF!</v>
      </c>
      <c r="G279" s="177" t="e">
        <f>IF(ISNUMBER(V279),V279,VLOOKUP(CONCATENATE($B279,"_",$C279,"_",G$2,"_",$D279,"_",$E279),#REF!,2,))</f>
        <v>#REF!</v>
      </c>
      <c r="H279" s="177" t="e">
        <f>IF(ISNUMBER(W279),W279,VLOOKUP(CONCATENATE($B279,"_",$C279,"_",H$2,"_",$D279,"_",$E279),#REF!,2,))</f>
        <v>#REF!</v>
      </c>
      <c r="I279" s="177" t="e">
        <f>IF(ISNUMBER(X279),X279,VLOOKUP(CONCATENATE($B279,"_",$C279,"_",I$2,"_",$D279,"_",$E279),#REF!,2,))</f>
        <v>#REF!</v>
      </c>
      <c r="J279" s="177" t="e">
        <f>VLOOKUP(CONCATENATE($B279,"_",$C279,"_",J$2,"_",$D279,"_",$E279),#REF!,2,)</f>
        <v>#REF!</v>
      </c>
      <c r="K279" s="175" t="e">
        <f>VLOOKUP(CONCATENATE($B279,"_",$C279,"_",K$2,"_",$D279,"_",$E279),#REF!,2,)</f>
        <v>#REF!</v>
      </c>
      <c r="L279" s="175" t="e">
        <f>VLOOKUP(CONCATENATE($B279,"_",$C279,"_",L$2,"_",$D279,"_",$E279),#REF!,2,)</f>
        <v>#REF!</v>
      </c>
      <c r="M279" s="171"/>
      <c r="N279" s="172" t="str">
        <f t="shared" ref="N279:N316" si="73">IF(OR(ISERROR(F279),ISERROR(G279)),"!!",IF(F279=0,"!!",G279/F279))</f>
        <v>!!</v>
      </c>
      <c r="O279" s="172" t="str">
        <f t="shared" ref="O279:O316" si="74">IF(OR(ISERROR(G279),ISERROR(H279)),"!!",IF(G279=0,"!!",H279/G279))</f>
        <v>!!</v>
      </c>
      <c r="P279" s="172" t="str">
        <f t="shared" ref="P279:P316" si="75">IF(OR(ISERROR(H279),ISERROR(I279)),"!!",IF(H279=0,"!!",I279/H279))</f>
        <v>!!</v>
      </c>
      <c r="Q279" s="172" t="str">
        <f t="shared" ref="Q279:Q316" si="76">IF(OR(ISERROR(I279),ISERROR(J279)),"!!",IF(I279=0,"!!",J279/I279))</f>
        <v>!!</v>
      </c>
      <c r="R279" s="172" t="str">
        <f t="shared" ref="R279:R316" si="77">IF(OR(ISERROR(J279),ISERROR(K279)),"!!",IF(J279=0,"!!",K279/J279))</f>
        <v>!!</v>
      </c>
      <c r="S279" s="172" t="str">
        <f t="shared" ref="S279:S316" si="78">IF(OR(ISERROR(K279),ISERROR(L279)),"!!",IF(K279=0,"!!",L279/K279))</f>
        <v>!!</v>
      </c>
      <c r="T279" s="171"/>
    </row>
    <row r="280" spans="1:24">
      <c r="A280" s="178" t="s">
        <v>163</v>
      </c>
      <c r="B280" s="169" t="str">
        <f>Cover!$G$16</f>
        <v>CZ</v>
      </c>
      <c r="C280" s="169" t="s">
        <v>267</v>
      </c>
      <c r="D280" s="169" t="s">
        <v>198</v>
      </c>
      <c r="E280" s="170" t="s">
        <v>123</v>
      </c>
      <c r="F280" s="177" t="e">
        <f>IF(ISNUMBER(U280),U280,VLOOKUP(CONCATENATE($B280,"_",$C280,"_",F$2,"_",$D280,"_",$E280),#REF!,2,))</f>
        <v>#REF!</v>
      </c>
      <c r="G280" s="177" t="e">
        <f>IF(ISNUMBER(V280),V280,VLOOKUP(CONCATENATE($B280,"_",$C280,"_",G$2,"_",$D280,"_",$E280),#REF!,2,))</f>
        <v>#REF!</v>
      </c>
      <c r="H280" s="177" t="e">
        <f>IF(ISNUMBER(W280),W280,VLOOKUP(CONCATENATE($B280,"_",$C280,"_",H$2,"_",$D280,"_",$E280),#REF!,2,))</f>
        <v>#REF!</v>
      </c>
      <c r="I280" s="177" t="e">
        <f>IF(ISNUMBER(X280),X280,VLOOKUP(CONCATENATE($B280,"_",$C280,"_",I$2,"_",$D280,"_",$E280),#REF!,2,))</f>
        <v>#REF!</v>
      </c>
      <c r="J280" s="177" t="e">
        <f>VLOOKUP(CONCATENATE($B280,"_",$C280,"_",J$2,"_",$D280,"_",$E280),#REF!,2,)</f>
        <v>#REF!</v>
      </c>
      <c r="K280" s="175" t="e">
        <f>VLOOKUP(CONCATENATE($B280,"_",$C280,"_",K$2,"_",$D280,"_",$E280),#REF!,2,)</f>
        <v>#REF!</v>
      </c>
      <c r="L280" s="175" t="e">
        <f>VLOOKUP(CONCATENATE($B280,"_",$C280,"_",L$2,"_",$D280,"_",$E280),#REF!,2,)</f>
        <v>#REF!</v>
      </c>
      <c r="M280" s="171"/>
      <c r="N280" s="172" t="str">
        <f t="shared" si="73"/>
        <v>!!</v>
      </c>
      <c r="O280" s="172" t="str">
        <f t="shared" si="74"/>
        <v>!!</v>
      </c>
      <c r="P280" s="172" t="str">
        <f t="shared" si="75"/>
        <v>!!</v>
      </c>
      <c r="Q280" s="172" t="str">
        <f t="shared" si="76"/>
        <v>!!</v>
      </c>
      <c r="R280" s="172" t="str">
        <f t="shared" si="77"/>
        <v>!!</v>
      </c>
      <c r="S280" s="172" t="str">
        <f t="shared" si="78"/>
        <v>!!</v>
      </c>
      <c r="T280" s="171"/>
    </row>
    <row r="281" spans="1:24" ht="12">
      <c r="A281" s="357" t="s">
        <v>162</v>
      </c>
      <c r="B281" s="357" t="str">
        <f>Cover!$G$16</f>
        <v>CZ</v>
      </c>
      <c r="C281" s="357" t="s">
        <v>267</v>
      </c>
      <c r="D281" s="357" t="s">
        <v>337</v>
      </c>
      <c r="E281" s="358" t="s">
        <v>123</v>
      </c>
      <c r="F281" s="359" t="e">
        <f>IF(ISNUMBER(U281),U281,VLOOKUP(CONCATENATE($B281,"_",$C281,"_",F$2,"_","1000 NAC","_",$E281),#REF!,2,)/VLOOKUP(CONCATENATE($B281,"_",$C281,"_",F$2,"_",$D281,"_",$E281),#REF!,2,))</f>
        <v>#REF!</v>
      </c>
      <c r="G281" s="359" t="e">
        <f>IF(ISNUMBER(V281),V281,VLOOKUP(CONCATENATE($B281,"_",$C281,"_",G$2,"_","1000 NAC","_",$E281),#REF!,2,)/VLOOKUP(CONCATENATE($B281,"_",$C281,"_",G$2,"_",$D281,"_",$E281),#REF!,2,))</f>
        <v>#REF!</v>
      </c>
      <c r="H281" s="359" t="e">
        <f>IF(ISNUMBER(W281),W281,VLOOKUP(CONCATENATE($B281,"_",$C281,"_",H$2,"_","1000 NAC","_",$E281),#REF!,2,)/VLOOKUP(CONCATENATE($B281,"_",$C281,"_",H$2,"_",$D281,"_",$E281),#REF!,2,))</f>
        <v>#REF!</v>
      </c>
      <c r="I281" s="359" t="e">
        <f>IF(ISNUMBER(X281),X281,VLOOKUP(CONCATENATE($B281,"_",$C281,"_",I$2,"_","1000 NAC","_",$E281),#REF!,2,)/VLOOKUP(CONCATENATE($B281,"_",$C281,"_",I$2,"_",$D281,"_",$E281),#REF!,2,))</f>
        <v>#REF!</v>
      </c>
      <c r="J281" s="359" t="e">
        <f>VLOOKUP(CONCATENATE($B281,"_",$C281,"_",J$2,"_","1000 NAC","_",$E281),#REF!,2,)/VLOOKUP(CONCATENATE($B281,"_",$C281,"_",J$2,"_",$D281,"_",$E281),#REF!,2,)</f>
        <v>#REF!</v>
      </c>
      <c r="K281" s="360" t="e">
        <f>VLOOKUP(CONCATENATE($B281,"_",$C281,"_",K$2,"_","1000 NAC","_",$E281),#REF!,2,)/VLOOKUP(CONCATENATE($B281,"_",$C281,"_",K$2,"_",$D281,"_",$E281),#REF!,2,)</f>
        <v>#REF!</v>
      </c>
      <c r="L281" s="360" t="e">
        <f>VLOOKUP(CONCATENATE($B281,"_",$C281,"_",L$2,"_","1000 NAC","_",$E281),#REF!,2,)/VLOOKUP(CONCATENATE($B281,"_",$C281,"_",L$2,"_",$D281,"_",$E281),#REF!,2,)</f>
        <v>#REF!</v>
      </c>
      <c r="M281" s="361"/>
      <c r="N281" s="362" t="str">
        <f t="shared" si="73"/>
        <v>!!</v>
      </c>
      <c r="O281" s="362" t="str">
        <f t="shared" si="74"/>
        <v>!!</v>
      </c>
      <c r="P281" s="362" t="str">
        <f t="shared" si="75"/>
        <v>!!</v>
      </c>
      <c r="Q281" s="362" t="str">
        <f t="shared" si="76"/>
        <v>!!</v>
      </c>
      <c r="R281" s="362" t="str">
        <f t="shared" si="77"/>
        <v>!!</v>
      </c>
      <c r="S281" s="362" t="str">
        <f t="shared" si="78"/>
        <v>!!</v>
      </c>
      <c r="T281" s="361"/>
      <c r="U281" s="366" t="str">
        <f>IF(ISNUMBER(U279),IF(ISNUMBER(U280),U280/U279,F280/U279),IF(ISNUMBER(U280),U280/F279,""))</f>
        <v/>
      </c>
      <c r="V281" s="366" t="str">
        <f>IF(ISNUMBER(V279),IF(ISNUMBER(V280),V280/V279,G280/V279),IF(ISNUMBER(V280),V280/G279,""))</f>
        <v/>
      </c>
      <c r="W281" s="366" t="str">
        <f>IF(ISNUMBER(W279),IF(ISNUMBER(W280),W280/W279,H280/W279),IF(ISNUMBER(W280),W280/H279,""))</f>
        <v/>
      </c>
      <c r="X281" s="366" t="str">
        <f>IF(ISNUMBER(X279),IF(ISNUMBER(X280),X280/X279,I280/X279),IF(ISNUMBER(X280),X280/I279,""))</f>
        <v/>
      </c>
    </row>
    <row r="282" spans="1:24">
      <c r="A282" s="169" t="s">
        <v>164</v>
      </c>
      <c r="B282" s="169" t="str">
        <f>Cover!$G$16</f>
        <v>CZ</v>
      </c>
      <c r="C282" s="169" t="s">
        <v>271</v>
      </c>
      <c r="D282" s="169" t="s">
        <v>337</v>
      </c>
      <c r="E282" s="170" t="s">
        <v>123</v>
      </c>
      <c r="F282" s="177" t="e">
        <f>IF(ISNUMBER(U282),U282,VLOOKUP(CONCATENATE($B282,"_",$C282,"_",F$2,"_",$D282,"_",$E282),#REF!,2,))</f>
        <v>#REF!</v>
      </c>
      <c r="G282" s="177" t="e">
        <f>IF(ISNUMBER(V282),V282,VLOOKUP(CONCATENATE($B282,"_",$C282,"_",G$2,"_",$D282,"_",$E282),#REF!,2,))</f>
        <v>#REF!</v>
      </c>
      <c r="H282" s="177" t="e">
        <f>IF(ISNUMBER(W282),W282,VLOOKUP(CONCATENATE($B282,"_",$C282,"_",H$2,"_",$D282,"_",$E282),#REF!,2,))</f>
        <v>#REF!</v>
      </c>
      <c r="I282" s="177" t="e">
        <f>IF(ISNUMBER(X282),X282,VLOOKUP(CONCATENATE($B282,"_",$C282,"_",I$2,"_",$D282,"_",$E282),#REF!,2,))</f>
        <v>#REF!</v>
      </c>
      <c r="J282" s="177" t="e">
        <f>VLOOKUP(CONCATENATE($B282,"_",$C282,"_",J$2,"_",$D282,"_",$E282),#REF!,2,)</f>
        <v>#REF!</v>
      </c>
      <c r="K282" s="175" t="e">
        <f>VLOOKUP(CONCATENATE($B282,"_",$C282,"_",K$2,"_",$D282,"_",$E282),#REF!,2,)</f>
        <v>#REF!</v>
      </c>
      <c r="L282" s="175" t="e">
        <f>VLOOKUP(CONCATENATE($B282,"_",$C282,"_",L$2,"_",$D282,"_",$E282),#REF!,2,)</f>
        <v>#REF!</v>
      </c>
      <c r="M282" s="171"/>
      <c r="N282" s="172" t="str">
        <f t="shared" si="73"/>
        <v>!!</v>
      </c>
      <c r="O282" s="172" t="str">
        <f t="shared" si="74"/>
        <v>!!</v>
      </c>
      <c r="P282" s="172" t="str">
        <f t="shared" si="75"/>
        <v>!!</v>
      </c>
      <c r="Q282" s="172" t="str">
        <f t="shared" si="76"/>
        <v>!!</v>
      </c>
      <c r="R282" s="172" t="str">
        <f t="shared" si="77"/>
        <v>!!</v>
      </c>
      <c r="S282" s="172" t="str">
        <f t="shared" si="78"/>
        <v>!!</v>
      </c>
      <c r="T282" s="171"/>
    </row>
    <row r="283" spans="1:24">
      <c r="A283" s="178" t="s">
        <v>163</v>
      </c>
      <c r="B283" s="169" t="str">
        <f>Cover!$G$16</f>
        <v>CZ</v>
      </c>
      <c r="C283" s="169" t="s">
        <v>271</v>
      </c>
      <c r="D283" s="169" t="s">
        <v>198</v>
      </c>
      <c r="E283" s="170" t="s">
        <v>123</v>
      </c>
      <c r="F283" s="177" t="e">
        <f>IF(ISNUMBER(U283),U283,VLOOKUP(CONCATENATE($B283,"_",$C283,"_",F$2,"_",$D283,"_",$E283),#REF!,2,))</f>
        <v>#REF!</v>
      </c>
      <c r="G283" s="177" t="e">
        <f>IF(ISNUMBER(V283),V283,VLOOKUP(CONCATENATE($B283,"_",$C283,"_",G$2,"_",$D283,"_",$E283),#REF!,2,))</f>
        <v>#REF!</v>
      </c>
      <c r="H283" s="177" t="e">
        <f>IF(ISNUMBER(W283),W283,VLOOKUP(CONCATENATE($B283,"_",$C283,"_",H$2,"_",$D283,"_",$E283),#REF!,2,))</f>
        <v>#REF!</v>
      </c>
      <c r="I283" s="177" t="e">
        <f>IF(ISNUMBER(X283),X283,VLOOKUP(CONCATENATE($B283,"_",$C283,"_",I$2,"_",$D283,"_",$E283),#REF!,2,))</f>
        <v>#REF!</v>
      </c>
      <c r="J283" s="177" t="e">
        <f>VLOOKUP(CONCATENATE($B283,"_",$C283,"_",J$2,"_",$D283,"_",$E283),#REF!,2,)</f>
        <v>#REF!</v>
      </c>
      <c r="K283" s="175" t="e">
        <f>VLOOKUP(CONCATENATE($B283,"_",$C283,"_",K$2,"_",$D283,"_",$E283),#REF!,2,)</f>
        <v>#REF!</v>
      </c>
      <c r="L283" s="175" t="e">
        <f>VLOOKUP(CONCATENATE($B283,"_",$C283,"_",L$2,"_",$D283,"_",$E283),#REF!,2,)</f>
        <v>#REF!</v>
      </c>
      <c r="M283" s="171"/>
      <c r="N283" s="172" t="str">
        <f t="shared" si="73"/>
        <v>!!</v>
      </c>
      <c r="O283" s="172" t="str">
        <f t="shared" si="74"/>
        <v>!!</v>
      </c>
      <c r="P283" s="172" t="str">
        <f t="shared" si="75"/>
        <v>!!</v>
      </c>
      <c r="Q283" s="172" t="str">
        <f t="shared" si="76"/>
        <v>!!</v>
      </c>
      <c r="R283" s="172" t="str">
        <f t="shared" si="77"/>
        <v>!!</v>
      </c>
      <c r="S283" s="172" t="str">
        <f t="shared" si="78"/>
        <v>!!</v>
      </c>
      <c r="T283" s="171"/>
    </row>
    <row r="284" spans="1:24" ht="12">
      <c r="A284" s="357" t="s">
        <v>162</v>
      </c>
      <c r="B284" s="357" t="str">
        <f>Cover!$G$16</f>
        <v>CZ</v>
      </c>
      <c r="C284" s="357" t="s">
        <v>271</v>
      </c>
      <c r="D284" s="357" t="s">
        <v>337</v>
      </c>
      <c r="E284" s="358" t="s">
        <v>123</v>
      </c>
      <c r="F284" s="359" t="e">
        <f>IF(ISNUMBER(U284),U284,VLOOKUP(CONCATENATE($B284,"_",$C284,"_",F$2,"_","1000 NAC","_",$E284),#REF!,2,)/VLOOKUP(CONCATENATE($B284,"_",$C284,"_",F$2,"_",$D284,"_",$E284),#REF!,2,))</f>
        <v>#REF!</v>
      </c>
      <c r="G284" s="359" t="e">
        <f>IF(ISNUMBER(V284),V284,VLOOKUP(CONCATENATE($B284,"_",$C284,"_",G$2,"_","1000 NAC","_",$E284),#REF!,2,)/VLOOKUP(CONCATENATE($B284,"_",$C284,"_",G$2,"_",$D284,"_",$E284),#REF!,2,))</f>
        <v>#REF!</v>
      </c>
      <c r="H284" s="359" t="e">
        <f>IF(ISNUMBER(W284),W284,VLOOKUP(CONCATENATE($B284,"_",$C284,"_",H$2,"_","1000 NAC","_",$E284),#REF!,2,)/VLOOKUP(CONCATENATE($B284,"_",$C284,"_",H$2,"_",$D284,"_",$E284),#REF!,2,))</f>
        <v>#REF!</v>
      </c>
      <c r="I284" s="359" t="e">
        <f>IF(ISNUMBER(X284),X284,VLOOKUP(CONCATENATE($B284,"_",$C284,"_",I$2,"_","1000 NAC","_",$E284),#REF!,2,)/VLOOKUP(CONCATENATE($B284,"_",$C284,"_",I$2,"_",$D284,"_",$E284),#REF!,2,))</f>
        <v>#REF!</v>
      </c>
      <c r="J284" s="359" t="e">
        <f>VLOOKUP(CONCATENATE($B284,"_",$C284,"_",J$2,"_","1000 NAC","_",$E284),#REF!,2,)/VLOOKUP(CONCATENATE($B284,"_",$C284,"_",J$2,"_",$D284,"_",$E284),#REF!,2,)</f>
        <v>#REF!</v>
      </c>
      <c r="K284" s="360" t="e">
        <f>VLOOKUP(CONCATENATE($B284,"_",$C284,"_",K$2,"_","1000 NAC","_",$E284),#REF!,2,)/VLOOKUP(CONCATENATE($B284,"_",$C284,"_",K$2,"_",$D284,"_",$E284),#REF!,2,)</f>
        <v>#REF!</v>
      </c>
      <c r="L284" s="360" t="e">
        <f>VLOOKUP(CONCATENATE($B284,"_",$C284,"_",L$2,"_","1000 NAC","_",$E284),#REF!,2,)/VLOOKUP(CONCATENATE($B284,"_",$C284,"_",L$2,"_",$D284,"_",$E284),#REF!,2,)</f>
        <v>#REF!</v>
      </c>
      <c r="M284" s="361"/>
      <c r="N284" s="362" t="str">
        <f t="shared" si="73"/>
        <v>!!</v>
      </c>
      <c r="O284" s="362" t="str">
        <f t="shared" si="74"/>
        <v>!!</v>
      </c>
      <c r="P284" s="362" t="str">
        <f t="shared" si="75"/>
        <v>!!</v>
      </c>
      <c r="Q284" s="362" t="str">
        <f t="shared" si="76"/>
        <v>!!</v>
      </c>
      <c r="R284" s="362" t="str">
        <f t="shared" si="77"/>
        <v>!!</v>
      </c>
      <c r="S284" s="362" t="str">
        <f t="shared" si="78"/>
        <v>!!</v>
      </c>
      <c r="T284" s="361"/>
      <c r="U284" s="366" t="str">
        <f>IF(ISNUMBER(U282),IF(ISNUMBER(U283),U283/U282,F283/U282),IF(ISNUMBER(U283),U283/F282,""))</f>
        <v/>
      </c>
      <c r="V284" s="366" t="str">
        <f>IF(ISNUMBER(V282),IF(ISNUMBER(V283),V283/V282,G283/V282),IF(ISNUMBER(V283),V283/G282,""))</f>
        <v/>
      </c>
      <c r="W284" s="366" t="str">
        <f>IF(ISNUMBER(W282),IF(ISNUMBER(W283),W283/W282,H283/W282),IF(ISNUMBER(W283),W283/H282,""))</f>
        <v/>
      </c>
      <c r="X284" s="366" t="str">
        <f>IF(ISNUMBER(X282),IF(ISNUMBER(X283),X283/X282,I283/X282),IF(ISNUMBER(X283),X283/I282,""))</f>
        <v/>
      </c>
    </row>
    <row r="285" spans="1:24">
      <c r="A285" s="169" t="s">
        <v>164</v>
      </c>
      <c r="B285" s="169" t="str">
        <f>Cover!$G$16</f>
        <v>CZ</v>
      </c>
      <c r="C285" s="169" t="s">
        <v>267</v>
      </c>
      <c r="D285" s="169" t="s">
        <v>337</v>
      </c>
      <c r="E285" s="170" t="s">
        <v>124</v>
      </c>
      <c r="F285" s="177" t="e">
        <f>IF(ISNUMBER(U285),U285,VLOOKUP(CONCATENATE($B285,"_",$C285,"_",F$2,"_",$D285,"_",$E285),#REF!,2,))</f>
        <v>#REF!</v>
      </c>
      <c r="G285" s="177" t="e">
        <f>IF(ISNUMBER(V285),V285,VLOOKUP(CONCATENATE($B285,"_",$C285,"_",G$2,"_",$D285,"_",$E285),#REF!,2,))</f>
        <v>#REF!</v>
      </c>
      <c r="H285" s="177" t="e">
        <f>IF(ISNUMBER(W285),W285,VLOOKUP(CONCATENATE($B285,"_",$C285,"_",H$2,"_",$D285,"_",$E285),#REF!,2,))</f>
        <v>#REF!</v>
      </c>
      <c r="I285" s="177" t="e">
        <f>IF(ISNUMBER(X285),X285,VLOOKUP(CONCATENATE($B285,"_",$C285,"_",I$2,"_",$D285,"_",$E285),#REF!,2,))</f>
        <v>#REF!</v>
      </c>
      <c r="J285" s="177" t="e">
        <f>VLOOKUP(CONCATENATE($B285,"_",$C285,"_",J$2,"_",$D285,"_",$E285),#REF!,2,)</f>
        <v>#REF!</v>
      </c>
      <c r="K285" s="175" t="e">
        <f>VLOOKUP(CONCATENATE($B285,"_",$C285,"_",K$2,"_",$D285,"_",$E285),#REF!,2,)</f>
        <v>#REF!</v>
      </c>
      <c r="L285" s="175" t="e">
        <f>VLOOKUP(CONCATENATE($B285,"_",$C285,"_",L$2,"_",$D285,"_",$E285),#REF!,2,)</f>
        <v>#REF!</v>
      </c>
      <c r="M285" s="171"/>
      <c r="N285" s="172" t="str">
        <f t="shared" si="73"/>
        <v>!!</v>
      </c>
      <c r="O285" s="172" t="str">
        <f t="shared" si="74"/>
        <v>!!</v>
      </c>
      <c r="P285" s="172" t="str">
        <f t="shared" si="75"/>
        <v>!!</v>
      </c>
      <c r="Q285" s="172" t="str">
        <f t="shared" si="76"/>
        <v>!!</v>
      </c>
      <c r="R285" s="172" t="str">
        <f t="shared" si="77"/>
        <v>!!</v>
      </c>
      <c r="S285" s="172" t="str">
        <f t="shared" si="78"/>
        <v>!!</v>
      </c>
      <c r="T285" s="171"/>
    </row>
    <row r="286" spans="1:24">
      <c r="A286" s="178" t="s">
        <v>163</v>
      </c>
      <c r="B286" s="169" t="str">
        <f>Cover!$G$16</f>
        <v>CZ</v>
      </c>
      <c r="C286" s="169" t="s">
        <v>267</v>
      </c>
      <c r="D286" s="169" t="s">
        <v>198</v>
      </c>
      <c r="E286" s="170" t="s">
        <v>124</v>
      </c>
      <c r="F286" s="177" t="e">
        <f>IF(ISNUMBER(U286),U286,VLOOKUP(CONCATENATE($B286,"_",$C286,"_",F$2,"_",$D286,"_",$E286),#REF!,2,))</f>
        <v>#REF!</v>
      </c>
      <c r="G286" s="177" t="e">
        <f>IF(ISNUMBER(V286),V286,VLOOKUP(CONCATENATE($B286,"_",$C286,"_",G$2,"_",$D286,"_",$E286),#REF!,2,))</f>
        <v>#REF!</v>
      </c>
      <c r="H286" s="177" t="e">
        <f>IF(ISNUMBER(W286),W286,VLOOKUP(CONCATENATE($B286,"_",$C286,"_",H$2,"_",$D286,"_",$E286),#REF!,2,))</f>
        <v>#REF!</v>
      </c>
      <c r="I286" s="177" t="e">
        <f>IF(ISNUMBER(X286),X286,VLOOKUP(CONCATENATE($B286,"_",$C286,"_",I$2,"_",$D286,"_",$E286),#REF!,2,))</f>
        <v>#REF!</v>
      </c>
      <c r="J286" s="177" t="e">
        <f>VLOOKUP(CONCATENATE($B286,"_",$C286,"_",J$2,"_",$D286,"_",$E286),#REF!,2,)</f>
        <v>#REF!</v>
      </c>
      <c r="K286" s="175" t="e">
        <f>VLOOKUP(CONCATENATE($B286,"_",$C286,"_",K$2,"_",$D286,"_",$E286),#REF!,2,)</f>
        <v>#REF!</v>
      </c>
      <c r="L286" s="175" t="e">
        <f>VLOOKUP(CONCATENATE($B286,"_",$C286,"_",L$2,"_",$D286,"_",$E286),#REF!,2,)</f>
        <v>#REF!</v>
      </c>
      <c r="M286" s="171"/>
      <c r="N286" s="172" t="str">
        <f t="shared" si="73"/>
        <v>!!</v>
      </c>
      <c r="O286" s="172" t="str">
        <f t="shared" si="74"/>
        <v>!!</v>
      </c>
      <c r="P286" s="172" t="str">
        <f t="shared" si="75"/>
        <v>!!</v>
      </c>
      <c r="Q286" s="172" t="str">
        <f t="shared" si="76"/>
        <v>!!</v>
      </c>
      <c r="R286" s="172" t="str">
        <f t="shared" si="77"/>
        <v>!!</v>
      </c>
      <c r="S286" s="172" t="str">
        <f t="shared" si="78"/>
        <v>!!</v>
      </c>
      <c r="T286" s="171"/>
    </row>
    <row r="287" spans="1:24" ht="12">
      <c r="A287" s="357" t="s">
        <v>162</v>
      </c>
      <c r="B287" s="357" t="str">
        <f>Cover!$G$16</f>
        <v>CZ</v>
      </c>
      <c r="C287" s="357" t="s">
        <v>267</v>
      </c>
      <c r="D287" s="357" t="s">
        <v>337</v>
      </c>
      <c r="E287" s="358" t="s">
        <v>124</v>
      </c>
      <c r="F287" s="359" t="e">
        <f>IF(ISNUMBER(U287),U287,VLOOKUP(CONCATENATE($B287,"_",$C287,"_",F$2,"_","1000 NAC","_",$E287),#REF!,2,)/VLOOKUP(CONCATENATE($B287,"_",$C287,"_",F$2,"_",$D287,"_",$E287),#REF!,2,))</f>
        <v>#REF!</v>
      </c>
      <c r="G287" s="359" t="e">
        <f>IF(ISNUMBER(V287),V287,VLOOKUP(CONCATENATE($B287,"_",$C287,"_",G$2,"_","1000 NAC","_",$E287),#REF!,2,)/VLOOKUP(CONCATENATE($B287,"_",$C287,"_",G$2,"_",$D287,"_",$E287),#REF!,2,))</f>
        <v>#REF!</v>
      </c>
      <c r="H287" s="359" t="e">
        <f>IF(ISNUMBER(W287),W287,VLOOKUP(CONCATENATE($B287,"_",$C287,"_",H$2,"_","1000 NAC","_",$E287),#REF!,2,)/VLOOKUP(CONCATENATE($B287,"_",$C287,"_",H$2,"_",$D287,"_",$E287),#REF!,2,))</f>
        <v>#REF!</v>
      </c>
      <c r="I287" s="359" t="e">
        <f>IF(ISNUMBER(X287),X287,VLOOKUP(CONCATENATE($B287,"_",$C287,"_",I$2,"_","1000 NAC","_",$E287),#REF!,2,)/VLOOKUP(CONCATENATE($B287,"_",$C287,"_",I$2,"_",$D287,"_",$E287),#REF!,2,))</f>
        <v>#REF!</v>
      </c>
      <c r="J287" s="359" t="e">
        <f>VLOOKUP(CONCATENATE($B287,"_",$C287,"_",J$2,"_","1000 NAC","_",$E287),#REF!,2,)/VLOOKUP(CONCATENATE($B287,"_",$C287,"_",J$2,"_",$D287,"_",$E287),#REF!,2,)</f>
        <v>#REF!</v>
      </c>
      <c r="K287" s="360" t="e">
        <f>VLOOKUP(CONCATENATE($B287,"_",$C287,"_",K$2,"_","1000 NAC","_",$E287),#REF!,2,)/VLOOKUP(CONCATENATE($B287,"_",$C287,"_",K$2,"_",$D287,"_",$E287),#REF!,2,)</f>
        <v>#REF!</v>
      </c>
      <c r="L287" s="360" t="e">
        <f>VLOOKUP(CONCATENATE($B287,"_",$C287,"_",L$2,"_","1000 NAC","_",$E287),#REF!,2,)/VLOOKUP(CONCATENATE($B287,"_",$C287,"_",L$2,"_",$D287,"_",$E287),#REF!,2,)</f>
        <v>#REF!</v>
      </c>
      <c r="M287" s="361"/>
      <c r="N287" s="362" t="str">
        <f t="shared" si="73"/>
        <v>!!</v>
      </c>
      <c r="O287" s="362" t="str">
        <f t="shared" si="74"/>
        <v>!!</v>
      </c>
      <c r="P287" s="362" t="str">
        <f t="shared" si="75"/>
        <v>!!</v>
      </c>
      <c r="Q287" s="362" t="str">
        <f t="shared" si="76"/>
        <v>!!</v>
      </c>
      <c r="R287" s="362" t="str">
        <f t="shared" si="77"/>
        <v>!!</v>
      </c>
      <c r="S287" s="362" t="str">
        <f t="shared" si="78"/>
        <v>!!</v>
      </c>
      <c r="T287" s="361"/>
      <c r="U287" s="366" t="str">
        <f>IF(ISNUMBER(U285),IF(ISNUMBER(U286),U286/U285,F286/U285),IF(ISNUMBER(U286),U286/F285,""))</f>
        <v/>
      </c>
      <c r="V287" s="366" t="str">
        <f>IF(ISNUMBER(V285),IF(ISNUMBER(V286),V286/V285,G286/V285),IF(ISNUMBER(V286),V286/G285,""))</f>
        <v/>
      </c>
      <c r="W287" s="366" t="str">
        <f>IF(ISNUMBER(W285),IF(ISNUMBER(W286),W286/W285,H286/W285),IF(ISNUMBER(W286),W286/H285,""))</f>
        <v/>
      </c>
      <c r="X287" s="366" t="str">
        <f>IF(ISNUMBER(X285),IF(ISNUMBER(X286),X286/X285,I286/X285),IF(ISNUMBER(X286),X286/I285,""))</f>
        <v/>
      </c>
    </row>
    <row r="288" spans="1:24">
      <c r="A288" s="169" t="s">
        <v>164</v>
      </c>
      <c r="B288" s="169" t="str">
        <f>Cover!$G$16</f>
        <v>CZ</v>
      </c>
      <c r="C288" s="169" t="s">
        <v>271</v>
      </c>
      <c r="D288" s="169" t="s">
        <v>337</v>
      </c>
      <c r="E288" s="170" t="s">
        <v>124</v>
      </c>
      <c r="F288" s="177" t="e">
        <f>IF(ISNUMBER(U288),U288,VLOOKUP(CONCATENATE($B288,"_",$C288,"_",F$2,"_",$D288,"_",$E288),#REF!,2,))</f>
        <v>#REF!</v>
      </c>
      <c r="G288" s="177" t="e">
        <f>IF(ISNUMBER(V288),V288,VLOOKUP(CONCATENATE($B288,"_",$C288,"_",G$2,"_",$D288,"_",$E288),#REF!,2,))</f>
        <v>#REF!</v>
      </c>
      <c r="H288" s="177" t="e">
        <f>IF(ISNUMBER(W288),W288,VLOOKUP(CONCATENATE($B288,"_",$C288,"_",H$2,"_",$D288,"_",$E288),#REF!,2,))</f>
        <v>#REF!</v>
      </c>
      <c r="I288" s="177" t="e">
        <f>IF(ISNUMBER(X288),X288,VLOOKUP(CONCATENATE($B288,"_",$C288,"_",I$2,"_",$D288,"_",$E288),#REF!,2,))</f>
        <v>#REF!</v>
      </c>
      <c r="J288" s="177" t="e">
        <f>VLOOKUP(CONCATENATE($B288,"_",$C288,"_",J$2,"_",$D288,"_",$E288),#REF!,2,)</f>
        <v>#REF!</v>
      </c>
      <c r="K288" s="175" t="e">
        <f>VLOOKUP(CONCATENATE($B288,"_",$C288,"_",K$2,"_",$D288,"_",$E288),#REF!,2,)</f>
        <v>#REF!</v>
      </c>
      <c r="L288" s="175" t="e">
        <f>VLOOKUP(CONCATENATE($B288,"_",$C288,"_",L$2,"_",$D288,"_",$E288),#REF!,2,)</f>
        <v>#REF!</v>
      </c>
      <c r="M288" s="171"/>
      <c r="N288" s="172" t="str">
        <f t="shared" si="73"/>
        <v>!!</v>
      </c>
      <c r="O288" s="172" t="str">
        <f t="shared" si="74"/>
        <v>!!</v>
      </c>
      <c r="P288" s="172" t="str">
        <f t="shared" si="75"/>
        <v>!!</v>
      </c>
      <c r="Q288" s="172" t="str">
        <f t="shared" si="76"/>
        <v>!!</v>
      </c>
      <c r="R288" s="172" t="str">
        <f t="shared" si="77"/>
        <v>!!</v>
      </c>
      <c r="S288" s="172" t="str">
        <f t="shared" si="78"/>
        <v>!!</v>
      </c>
      <c r="T288" s="171"/>
    </row>
    <row r="289" spans="1:24">
      <c r="A289" s="178" t="s">
        <v>163</v>
      </c>
      <c r="B289" s="169" t="str">
        <f>Cover!$G$16</f>
        <v>CZ</v>
      </c>
      <c r="C289" s="169" t="s">
        <v>271</v>
      </c>
      <c r="D289" s="169" t="s">
        <v>198</v>
      </c>
      <c r="E289" s="170" t="s">
        <v>124</v>
      </c>
      <c r="F289" s="177" t="e">
        <f>IF(ISNUMBER(U289),U289,VLOOKUP(CONCATENATE($B289,"_",$C289,"_",F$2,"_",$D289,"_",$E289),#REF!,2,))</f>
        <v>#REF!</v>
      </c>
      <c r="G289" s="177" t="e">
        <f>IF(ISNUMBER(V289),V289,VLOOKUP(CONCATENATE($B289,"_",$C289,"_",G$2,"_",$D289,"_",$E289),#REF!,2,))</f>
        <v>#REF!</v>
      </c>
      <c r="H289" s="177" t="e">
        <f>IF(ISNUMBER(W289),W289,VLOOKUP(CONCATENATE($B289,"_",$C289,"_",H$2,"_",$D289,"_",$E289),#REF!,2,))</f>
        <v>#REF!</v>
      </c>
      <c r="I289" s="177" t="e">
        <f>IF(ISNUMBER(X289),X289,VLOOKUP(CONCATENATE($B289,"_",$C289,"_",I$2,"_",$D289,"_",$E289),#REF!,2,))</f>
        <v>#REF!</v>
      </c>
      <c r="J289" s="177" t="e">
        <f>VLOOKUP(CONCATENATE($B289,"_",$C289,"_",J$2,"_",$D289,"_",$E289),#REF!,2,)</f>
        <v>#REF!</v>
      </c>
      <c r="K289" s="175" t="e">
        <f>VLOOKUP(CONCATENATE($B289,"_",$C289,"_",K$2,"_",$D289,"_",$E289),#REF!,2,)</f>
        <v>#REF!</v>
      </c>
      <c r="L289" s="175" t="e">
        <f>VLOOKUP(CONCATENATE($B289,"_",$C289,"_",L$2,"_",$D289,"_",$E289),#REF!,2,)</f>
        <v>#REF!</v>
      </c>
      <c r="M289" s="171"/>
      <c r="N289" s="172" t="str">
        <f t="shared" si="73"/>
        <v>!!</v>
      </c>
      <c r="O289" s="172" t="str">
        <f t="shared" si="74"/>
        <v>!!</v>
      </c>
      <c r="P289" s="172" t="str">
        <f t="shared" si="75"/>
        <v>!!</v>
      </c>
      <c r="Q289" s="172" t="str">
        <f t="shared" si="76"/>
        <v>!!</v>
      </c>
      <c r="R289" s="172" t="str">
        <f t="shared" si="77"/>
        <v>!!</v>
      </c>
      <c r="S289" s="172" t="str">
        <f t="shared" si="78"/>
        <v>!!</v>
      </c>
      <c r="T289" s="171"/>
    </row>
    <row r="290" spans="1:24" ht="12">
      <c r="A290" s="357" t="s">
        <v>162</v>
      </c>
      <c r="B290" s="357" t="str">
        <f>Cover!$G$16</f>
        <v>CZ</v>
      </c>
      <c r="C290" s="357" t="s">
        <v>271</v>
      </c>
      <c r="D290" s="357" t="s">
        <v>337</v>
      </c>
      <c r="E290" s="358" t="s">
        <v>124</v>
      </c>
      <c r="F290" s="359" t="e">
        <f>IF(ISNUMBER(U290),U290,VLOOKUP(CONCATENATE($B290,"_",$C290,"_",F$2,"_","1000 NAC","_",$E290),#REF!,2,)/VLOOKUP(CONCATENATE($B290,"_",$C290,"_",F$2,"_",$D290,"_",$E290),#REF!,2,))</f>
        <v>#REF!</v>
      </c>
      <c r="G290" s="359" t="e">
        <f>IF(ISNUMBER(V290),V290,VLOOKUP(CONCATENATE($B290,"_",$C290,"_",G$2,"_","1000 NAC","_",$E290),#REF!,2,)/VLOOKUP(CONCATENATE($B290,"_",$C290,"_",G$2,"_",$D290,"_",$E290),#REF!,2,))</f>
        <v>#REF!</v>
      </c>
      <c r="H290" s="359" t="e">
        <f>IF(ISNUMBER(W290),W290,VLOOKUP(CONCATENATE($B290,"_",$C290,"_",H$2,"_","1000 NAC","_",$E290),#REF!,2,)/VLOOKUP(CONCATENATE($B290,"_",$C290,"_",H$2,"_",$D290,"_",$E290),#REF!,2,))</f>
        <v>#REF!</v>
      </c>
      <c r="I290" s="359" t="e">
        <f>IF(ISNUMBER(X290),X290,VLOOKUP(CONCATENATE($B290,"_",$C290,"_",I$2,"_","1000 NAC","_",$E290),#REF!,2,)/VLOOKUP(CONCATENATE($B290,"_",$C290,"_",I$2,"_",$D290,"_",$E290),#REF!,2,))</f>
        <v>#REF!</v>
      </c>
      <c r="J290" s="359" t="e">
        <f>VLOOKUP(CONCATENATE($B290,"_",$C290,"_",J$2,"_","1000 NAC","_",$E290),#REF!,2,)/VLOOKUP(CONCATENATE($B290,"_",$C290,"_",J$2,"_",$D290,"_",$E290),#REF!,2,)</f>
        <v>#REF!</v>
      </c>
      <c r="K290" s="360" t="e">
        <f>VLOOKUP(CONCATENATE($B290,"_",$C290,"_",K$2,"_","1000 NAC","_",$E290),#REF!,2,)/VLOOKUP(CONCATENATE($B290,"_",$C290,"_",K$2,"_",$D290,"_",$E290),#REF!,2,)</f>
        <v>#REF!</v>
      </c>
      <c r="L290" s="360" t="e">
        <f>VLOOKUP(CONCATENATE($B290,"_",$C290,"_",L$2,"_","1000 NAC","_",$E290),#REF!,2,)/VLOOKUP(CONCATENATE($B290,"_",$C290,"_",L$2,"_",$D290,"_",$E290),#REF!,2,)</f>
        <v>#REF!</v>
      </c>
      <c r="M290" s="361"/>
      <c r="N290" s="362" t="str">
        <f t="shared" si="73"/>
        <v>!!</v>
      </c>
      <c r="O290" s="362" t="str">
        <f t="shared" si="74"/>
        <v>!!</v>
      </c>
      <c r="P290" s="362" t="str">
        <f t="shared" si="75"/>
        <v>!!</v>
      </c>
      <c r="Q290" s="362" t="str">
        <f t="shared" si="76"/>
        <v>!!</v>
      </c>
      <c r="R290" s="362" t="str">
        <f t="shared" si="77"/>
        <v>!!</v>
      </c>
      <c r="S290" s="362" t="str">
        <f t="shared" si="78"/>
        <v>!!</v>
      </c>
      <c r="T290" s="361"/>
      <c r="U290" s="366" t="str">
        <f>IF(ISNUMBER(U288),IF(ISNUMBER(U289),U289/U288,F289/U288),IF(ISNUMBER(U289),U289/F288,""))</f>
        <v/>
      </c>
      <c r="V290" s="366" t="str">
        <f>IF(ISNUMBER(V288),IF(ISNUMBER(V289),V289/V288,G289/V288),IF(ISNUMBER(V289),V289/G288,""))</f>
        <v/>
      </c>
      <c r="W290" s="366" t="str">
        <f>IF(ISNUMBER(W288),IF(ISNUMBER(W289),W289/W288,H289/W288),IF(ISNUMBER(W289),W289/H288,""))</f>
        <v/>
      </c>
      <c r="X290" s="366" t="str">
        <f>IF(ISNUMBER(X288),IF(ISNUMBER(X289),X289/X288,I289/X288),IF(ISNUMBER(X289),X289/I288,""))</f>
        <v/>
      </c>
    </row>
    <row r="291" spans="1:24">
      <c r="A291" s="169" t="s">
        <v>164</v>
      </c>
      <c r="B291" s="169" t="str">
        <f>Cover!$G$16</f>
        <v>CZ</v>
      </c>
      <c r="C291" s="169" t="s">
        <v>267</v>
      </c>
      <c r="D291" s="169" t="s">
        <v>337</v>
      </c>
      <c r="E291" s="170" t="s">
        <v>125</v>
      </c>
      <c r="F291" s="177" t="e">
        <f>IF(ISNUMBER(U291),U291,VLOOKUP(CONCATENATE($B291,"_",$C291,"_",F$2,"_",$D291,"_",$E291),#REF!,2,))</f>
        <v>#REF!</v>
      </c>
      <c r="G291" s="177" t="e">
        <f>IF(ISNUMBER(V291),V291,VLOOKUP(CONCATENATE($B291,"_",$C291,"_",G$2,"_",$D291,"_",$E291),#REF!,2,))</f>
        <v>#REF!</v>
      </c>
      <c r="H291" s="177" t="e">
        <f>IF(ISNUMBER(W291),W291,VLOOKUP(CONCATENATE($B291,"_",$C291,"_",H$2,"_",$D291,"_",$E291),#REF!,2,))</f>
        <v>#REF!</v>
      </c>
      <c r="I291" s="177" t="e">
        <f>IF(ISNUMBER(X291),X291,VLOOKUP(CONCATENATE($B291,"_",$C291,"_",I$2,"_",$D291,"_",$E291),#REF!,2,))</f>
        <v>#REF!</v>
      </c>
      <c r="J291" s="177" t="e">
        <f>VLOOKUP(CONCATENATE($B291,"_",$C291,"_",J$2,"_",$D291,"_",$E291),#REF!,2,)</f>
        <v>#REF!</v>
      </c>
      <c r="K291" s="175" t="e">
        <f>VLOOKUP(CONCATENATE($B291,"_",$C291,"_",K$2,"_",$D291,"_",$E291),#REF!,2,)</f>
        <v>#REF!</v>
      </c>
      <c r="L291" s="175" t="e">
        <f>VLOOKUP(CONCATENATE($B291,"_",$C291,"_",L$2,"_",$D291,"_",$E291),#REF!,2,)</f>
        <v>#REF!</v>
      </c>
      <c r="M291" s="171"/>
      <c r="N291" s="172" t="str">
        <f t="shared" si="73"/>
        <v>!!</v>
      </c>
      <c r="O291" s="172" t="str">
        <f t="shared" si="74"/>
        <v>!!</v>
      </c>
      <c r="P291" s="172" t="str">
        <f t="shared" si="75"/>
        <v>!!</v>
      </c>
      <c r="Q291" s="172" t="str">
        <f t="shared" si="76"/>
        <v>!!</v>
      </c>
      <c r="R291" s="172" t="str">
        <f t="shared" si="77"/>
        <v>!!</v>
      </c>
      <c r="S291" s="172" t="str">
        <f t="shared" si="78"/>
        <v>!!</v>
      </c>
      <c r="T291" s="171"/>
    </row>
    <row r="292" spans="1:24">
      <c r="A292" s="178" t="s">
        <v>163</v>
      </c>
      <c r="B292" s="169" t="str">
        <f>Cover!$G$16</f>
        <v>CZ</v>
      </c>
      <c r="C292" s="169" t="s">
        <v>267</v>
      </c>
      <c r="D292" s="169" t="s">
        <v>198</v>
      </c>
      <c r="E292" s="170" t="s">
        <v>125</v>
      </c>
      <c r="F292" s="177" t="e">
        <f>IF(ISNUMBER(U292),U292,VLOOKUP(CONCATENATE($B292,"_",$C292,"_",F$2,"_",$D292,"_",$E292),#REF!,2,))</f>
        <v>#REF!</v>
      </c>
      <c r="G292" s="177" t="e">
        <f>IF(ISNUMBER(V292),V292,VLOOKUP(CONCATENATE($B292,"_",$C292,"_",G$2,"_",$D292,"_",$E292),#REF!,2,))</f>
        <v>#REF!</v>
      </c>
      <c r="H292" s="177" t="e">
        <f>IF(ISNUMBER(W292),W292,VLOOKUP(CONCATENATE($B292,"_",$C292,"_",H$2,"_",$D292,"_",$E292),#REF!,2,))</f>
        <v>#REF!</v>
      </c>
      <c r="I292" s="177" t="e">
        <f>IF(ISNUMBER(X292),X292,VLOOKUP(CONCATENATE($B292,"_",$C292,"_",I$2,"_",$D292,"_",$E292),#REF!,2,))</f>
        <v>#REF!</v>
      </c>
      <c r="J292" s="177" t="e">
        <f>VLOOKUP(CONCATENATE($B292,"_",$C292,"_",J$2,"_",$D292,"_",$E292),#REF!,2,)</f>
        <v>#REF!</v>
      </c>
      <c r="K292" s="175" t="e">
        <f>VLOOKUP(CONCATENATE($B292,"_",$C292,"_",K$2,"_",$D292,"_",$E292),#REF!,2,)</f>
        <v>#REF!</v>
      </c>
      <c r="L292" s="175" t="e">
        <f>VLOOKUP(CONCATENATE($B292,"_",$C292,"_",L$2,"_",$D292,"_",$E292),#REF!,2,)</f>
        <v>#REF!</v>
      </c>
      <c r="M292" s="171"/>
      <c r="N292" s="172" t="str">
        <f t="shared" si="73"/>
        <v>!!</v>
      </c>
      <c r="O292" s="172" t="str">
        <f t="shared" si="74"/>
        <v>!!</v>
      </c>
      <c r="P292" s="172" t="str">
        <f t="shared" si="75"/>
        <v>!!</v>
      </c>
      <c r="Q292" s="172" t="str">
        <f t="shared" si="76"/>
        <v>!!</v>
      </c>
      <c r="R292" s="172" t="str">
        <f t="shared" si="77"/>
        <v>!!</v>
      </c>
      <c r="S292" s="172" t="str">
        <f t="shared" si="78"/>
        <v>!!</v>
      </c>
      <c r="T292" s="171"/>
    </row>
    <row r="293" spans="1:24" ht="12">
      <c r="A293" s="357" t="s">
        <v>162</v>
      </c>
      <c r="B293" s="357" t="str">
        <f>Cover!$G$16</f>
        <v>CZ</v>
      </c>
      <c r="C293" s="357" t="s">
        <v>267</v>
      </c>
      <c r="D293" s="357" t="s">
        <v>337</v>
      </c>
      <c r="E293" s="358" t="s">
        <v>125</v>
      </c>
      <c r="F293" s="359" t="e">
        <f>IF(ISNUMBER(U293),U293,VLOOKUP(CONCATENATE($B293,"_",$C293,"_",F$2,"_","1000 NAC","_",$E293),#REF!,2,)/VLOOKUP(CONCATENATE($B293,"_",$C293,"_",F$2,"_",$D293,"_",$E293),#REF!,2,))</f>
        <v>#REF!</v>
      </c>
      <c r="G293" s="359" t="e">
        <f>IF(ISNUMBER(V293),V293,VLOOKUP(CONCATENATE($B293,"_",$C293,"_",G$2,"_","1000 NAC","_",$E293),#REF!,2,)/VLOOKUP(CONCATENATE($B293,"_",$C293,"_",G$2,"_",$D293,"_",$E293),#REF!,2,))</f>
        <v>#REF!</v>
      </c>
      <c r="H293" s="359" t="e">
        <f>IF(ISNUMBER(W293),W293,VLOOKUP(CONCATENATE($B293,"_",$C293,"_",H$2,"_","1000 NAC","_",$E293),#REF!,2,)/VLOOKUP(CONCATENATE($B293,"_",$C293,"_",H$2,"_",$D293,"_",$E293),#REF!,2,))</f>
        <v>#REF!</v>
      </c>
      <c r="I293" s="359" t="e">
        <f>IF(ISNUMBER(X293),X293,VLOOKUP(CONCATENATE($B293,"_",$C293,"_",I$2,"_","1000 NAC","_",$E293),#REF!,2,)/VLOOKUP(CONCATENATE($B293,"_",$C293,"_",I$2,"_",$D293,"_",$E293),#REF!,2,))</f>
        <v>#REF!</v>
      </c>
      <c r="J293" s="359" t="e">
        <f>VLOOKUP(CONCATENATE($B293,"_",$C293,"_",J$2,"_","1000 NAC","_",$E293),#REF!,2,)/VLOOKUP(CONCATENATE($B293,"_",$C293,"_",J$2,"_",$D293,"_",$E293),#REF!,2,)</f>
        <v>#REF!</v>
      </c>
      <c r="K293" s="360" t="e">
        <f>VLOOKUP(CONCATENATE($B293,"_",$C293,"_",K$2,"_","1000 NAC","_",$E293),#REF!,2,)/VLOOKUP(CONCATENATE($B293,"_",$C293,"_",K$2,"_",$D293,"_",$E293),#REF!,2,)</f>
        <v>#REF!</v>
      </c>
      <c r="L293" s="360" t="e">
        <f>VLOOKUP(CONCATENATE($B293,"_",$C293,"_",L$2,"_","1000 NAC","_",$E293),#REF!,2,)/VLOOKUP(CONCATENATE($B293,"_",$C293,"_",L$2,"_",$D293,"_",$E293),#REF!,2,)</f>
        <v>#REF!</v>
      </c>
      <c r="M293" s="361"/>
      <c r="N293" s="362" t="str">
        <f t="shared" si="73"/>
        <v>!!</v>
      </c>
      <c r="O293" s="362" t="str">
        <f t="shared" si="74"/>
        <v>!!</v>
      </c>
      <c r="P293" s="362" t="str">
        <f t="shared" si="75"/>
        <v>!!</v>
      </c>
      <c r="Q293" s="362" t="str">
        <f t="shared" si="76"/>
        <v>!!</v>
      </c>
      <c r="R293" s="362" t="str">
        <f t="shared" si="77"/>
        <v>!!</v>
      </c>
      <c r="S293" s="362" t="str">
        <f t="shared" si="78"/>
        <v>!!</v>
      </c>
      <c r="T293" s="361"/>
      <c r="U293" s="366" t="str">
        <f>IF(ISNUMBER(U291),IF(ISNUMBER(U292),U292/U291,F292/U291),IF(ISNUMBER(U292),U292/F291,""))</f>
        <v/>
      </c>
      <c r="V293" s="366" t="str">
        <f>IF(ISNUMBER(V291),IF(ISNUMBER(V292),V292/V291,G292/V291),IF(ISNUMBER(V292),V292/G291,""))</f>
        <v/>
      </c>
      <c r="W293" s="366" t="str">
        <f>IF(ISNUMBER(W291),IF(ISNUMBER(W292),W292/W291,H292/W291),IF(ISNUMBER(W292),W292/H291,""))</f>
        <v/>
      </c>
      <c r="X293" s="366" t="str">
        <f>IF(ISNUMBER(X291),IF(ISNUMBER(X292),X292/X291,I292/X291),IF(ISNUMBER(X292),X292/I291,""))</f>
        <v/>
      </c>
    </row>
    <row r="294" spans="1:24">
      <c r="A294" s="169" t="s">
        <v>164</v>
      </c>
      <c r="B294" s="169" t="str">
        <f>Cover!$G$16</f>
        <v>CZ</v>
      </c>
      <c r="C294" s="169" t="s">
        <v>271</v>
      </c>
      <c r="D294" s="169" t="s">
        <v>337</v>
      </c>
      <c r="E294" s="170" t="s">
        <v>125</v>
      </c>
      <c r="F294" s="177" t="e">
        <f>IF(ISNUMBER(U294),U294,VLOOKUP(CONCATENATE($B294,"_",$C294,"_",F$2,"_",$D294,"_",$E294),#REF!,2,))</f>
        <v>#REF!</v>
      </c>
      <c r="G294" s="177" t="e">
        <f>IF(ISNUMBER(V294),V294,VLOOKUP(CONCATENATE($B294,"_",$C294,"_",G$2,"_",$D294,"_",$E294),#REF!,2,))</f>
        <v>#REF!</v>
      </c>
      <c r="H294" s="177" t="e">
        <f>IF(ISNUMBER(W294),W294,VLOOKUP(CONCATENATE($B294,"_",$C294,"_",H$2,"_",$D294,"_",$E294),#REF!,2,))</f>
        <v>#REF!</v>
      </c>
      <c r="I294" s="177" t="e">
        <f>IF(ISNUMBER(X294),X294,VLOOKUP(CONCATENATE($B294,"_",$C294,"_",I$2,"_",$D294,"_",$E294),#REF!,2,))</f>
        <v>#REF!</v>
      </c>
      <c r="J294" s="177" t="e">
        <f>VLOOKUP(CONCATENATE($B294,"_",$C294,"_",J$2,"_",$D294,"_",$E294),#REF!,2,)</f>
        <v>#REF!</v>
      </c>
      <c r="K294" s="175" t="e">
        <f>VLOOKUP(CONCATENATE($B294,"_",$C294,"_",K$2,"_",$D294,"_",$E294),#REF!,2,)</f>
        <v>#REF!</v>
      </c>
      <c r="L294" s="175" t="e">
        <f>VLOOKUP(CONCATENATE($B294,"_",$C294,"_",L$2,"_",$D294,"_",$E294),#REF!,2,)</f>
        <v>#REF!</v>
      </c>
      <c r="M294" s="171"/>
      <c r="N294" s="172" t="str">
        <f t="shared" si="73"/>
        <v>!!</v>
      </c>
      <c r="O294" s="172" t="str">
        <f t="shared" si="74"/>
        <v>!!</v>
      </c>
      <c r="P294" s="172" t="str">
        <f t="shared" si="75"/>
        <v>!!</v>
      </c>
      <c r="Q294" s="172" t="str">
        <f t="shared" si="76"/>
        <v>!!</v>
      </c>
      <c r="R294" s="172" t="str">
        <f t="shared" si="77"/>
        <v>!!</v>
      </c>
      <c r="S294" s="172" t="str">
        <f t="shared" si="78"/>
        <v>!!</v>
      </c>
      <c r="T294" s="171"/>
    </row>
    <row r="295" spans="1:24">
      <c r="A295" s="178" t="s">
        <v>163</v>
      </c>
      <c r="B295" s="169" t="str">
        <f>Cover!$G$16</f>
        <v>CZ</v>
      </c>
      <c r="C295" s="169" t="s">
        <v>271</v>
      </c>
      <c r="D295" s="169" t="s">
        <v>198</v>
      </c>
      <c r="E295" s="170" t="s">
        <v>125</v>
      </c>
      <c r="F295" s="177" t="e">
        <f>IF(ISNUMBER(U295),U295,VLOOKUP(CONCATENATE($B295,"_",$C295,"_",F$2,"_",$D295,"_",$E295),#REF!,2,))</f>
        <v>#REF!</v>
      </c>
      <c r="G295" s="177" t="e">
        <f>IF(ISNUMBER(V295),V295,VLOOKUP(CONCATENATE($B295,"_",$C295,"_",G$2,"_",$D295,"_",$E295),#REF!,2,))</f>
        <v>#REF!</v>
      </c>
      <c r="H295" s="177" t="e">
        <f>IF(ISNUMBER(W295),W295,VLOOKUP(CONCATENATE($B295,"_",$C295,"_",H$2,"_",$D295,"_",$E295),#REF!,2,))</f>
        <v>#REF!</v>
      </c>
      <c r="I295" s="177" t="e">
        <f>IF(ISNUMBER(X295),X295,VLOOKUP(CONCATENATE($B295,"_",$C295,"_",I$2,"_",$D295,"_",$E295),#REF!,2,))</f>
        <v>#REF!</v>
      </c>
      <c r="J295" s="177" t="e">
        <f>VLOOKUP(CONCATENATE($B295,"_",$C295,"_",J$2,"_",$D295,"_",$E295),#REF!,2,)</f>
        <v>#REF!</v>
      </c>
      <c r="K295" s="175" t="e">
        <f>VLOOKUP(CONCATENATE($B295,"_",$C295,"_",K$2,"_",$D295,"_",$E295),#REF!,2,)</f>
        <v>#REF!</v>
      </c>
      <c r="L295" s="175" t="e">
        <f>VLOOKUP(CONCATENATE($B295,"_",$C295,"_",L$2,"_",$D295,"_",$E295),#REF!,2,)</f>
        <v>#REF!</v>
      </c>
      <c r="M295" s="171"/>
      <c r="N295" s="172" t="str">
        <f t="shared" si="73"/>
        <v>!!</v>
      </c>
      <c r="O295" s="172" t="str">
        <f t="shared" si="74"/>
        <v>!!</v>
      </c>
      <c r="P295" s="172" t="str">
        <f t="shared" si="75"/>
        <v>!!</v>
      </c>
      <c r="Q295" s="172" t="str">
        <f t="shared" si="76"/>
        <v>!!</v>
      </c>
      <c r="R295" s="172" t="str">
        <f t="shared" si="77"/>
        <v>!!</v>
      </c>
      <c r="S295" s="172" t="str">
        <f t="shared" si="78"/>
        <v>!!</v>
      </c>
      <c r="T295" s="171"/>
    </row>
    <row r="296" spans="1:24" ht="12">
      <c r="A296" s="357" t="s">
        <v>162</v>
      </c>
      <c r="B296" s="357" t="str">
        <f>Cover!$G$16</f>
        <v>CZ</v>
      </c>
      <c r="C296" s="357" t="s">
        <v>271</v>
      </c>
      <c r="D296" s="357" t="s">
        <v>337</v>
      </c>
      <c r="E296" s="358" t="s">
        <v>125</v>
      </c>
      <c r="F296" s="359" t="e">
        <f>IF(ISNUMBER(U296),U296,VLOOKUP(CONCATENATE($B296,"_",$C296,"_",F$2,"_","1000 NAC","_",$E296),#REF!,2,)/VLOOKUP(CONCATENATE($B296,"_",$C296,"_",F$2,"_",$D296,"_",$E296),#REF!,2,))</f>
        <v>#REF!</v>
      </c>
      <c r="G296" s="359" t="e">
        <f>IF(ISNUMBER(V296),V296,VLOOKUP(CONCATENATE($B296,"_",$C296,"_",G$2,"_","1000 NAC","_",$E296),#REF!,2,)/VLOOKUP(CONCATENATE($B296,"_",$C296,"_",G$2,"_",$D296,"_",$E296),#REF!,2,))</f>
        <v>#REF!</v>
      </c>
      <c r="H296" s="359" t="e">
        <f>IF(ISNUMBER(W296),W296,VLOOKUP(CONCATENATE($B296,"_",$C296,"_",H$2,"_","1000 NAC","_",$E296),#REF!,2,)/VLOOKUP(CONCATENATE($B296,"_",$C296,"_",H$2,"_",$D296,"_",$E296),#REF!,2,))</f>
        <v>#REF!</v>
      </c>
      <c r="I296" s="359" t="e">
        <f>IF(ISNUMBER(X296),X296,VLOOKUP(CONCATENATE($B296,"_",$C296,"_",I$2,"_","1000 NAC","_",$E296),#REF!,2,)/VLOOKUP(CONCATENATE($B296,"_",$C296,"_",I$2,"_",$D296,"_",$E296),#REF!,2,))</f>
        <v>#REF!</v>
      </c>
      <c r="J296" s="359" t="e">
        <f>VLOOKUP(CONCATENATE($B296,"_",$C296,"_",J$2,"_","1000 NAC","_",$E296),#REF!,2,)/VLOOKUP(CONCATENATE($B296,"_",$C296,"_",J$2,"_",$D296,"_",$E296),#REF!,2,)</f>
        <v>#REF!</v>
      </c>
      <c r="K296" s="360" t="e">
        <f>VLOOKUP(CONCATENATE($B296,"_",$C296,"_",K$2,"_","1000 NAC","_",$E296),#REF!,2,)/VLOOKUP(CONCATENATE($B296,"_",$C296,"_",K$2,"_",$D296,"_",$E296),#REF!,2,)</f>
        <v>#REF!</v>
      </c>
      <c r="L296" s="360" t="e">
        <f>VLOOKUP(CONCATENATE($B296,"_",$C296,"_",L$2,"_","1000 NAC","_",$E296),#REF!,2,)/VLOOKUP(CONCATENATE($B296,"_",$C296,"_",L$2,"_",$D296,"_",$E296),#REF!,2,)</f>
        <v>#REF!</v>
      </c>
      <c r="M296" s="361"/>
      <c r="N296" s="362" t="str">
        <f t="shared" si="73"/>
        <v>!!</v>
      </c>
      <c r="O296" s="362" t="str">
        <f t="shared" si="74"/>
        <v>!!</v>
      </c>
      <c r="P296" s="362" t="str">
        <f t="shared" si="75"/>
        <v>!!</v>
      </c>
      <c r="Q296" s="362" t="str">
        <f t="shared" si="76"/>
        <v>!!</v>
      </c>
      <c r="R296" s="362" t="str">
        <f t="shared" si="77"/>
        <v>!!</v>
      </c>
      <c r="S296" s="362" t="str">
        <f t="shared" si="78"/>
        <v>!!</v>
      </c>
      <c r="T296" s="361"/>
      <c r="U296" s="366" t="str">
        <f>IF(ISNUMBER(U294),IF(ISNUMBER(U295),U295/U294,F295/U294),IF(ISNUMBER(U295),U295/F294,""))</f>
        <v/>
      </c>
      <c r="V296" s="366" t="str">
        <f>IF(ISNUMBER(V294),IF(ISNUMBER(V295),V295/V294,G295/V294),IF(ISNUMBER(V295),V295/G294,""))</f>
        <v/>
      </c>
      <c r="W296" s="366" t="str">
        <f>IF(ISNUMBER(W294),IF(ISNUMBER(W295),W295/W294,H295/W294),IF(ISNUMBER(W295),W295/H294,""))</f>
        <v/>
      </c>
      <c r="X296" s="366" t="str">
        <f>IF(ISNUMBER(X294),IF(ISNUMBER(X295),X295/X294,I295/X294),IF(ISNUMBER(X295),X295/I294,""))</f>
        <v/>
      </c>
    </row>
    <row r="297" spans="1:24">
      <c r="A297" s="169" t="s">
        <v>164</v>
      </c>
      <c r="B297" s="169" t="str">
        <f>Cover!$G$16</f>
        <v>CZ</v>
      </c>
      <c r="C297" s="169" t="s">
        <v>267</v>
      </c>
      <c r="D297" s="169" t="s">
        <v>337</v>
      </c>
      <c r="E297" s="170" t="s">
        <v>126</v>
      </c>
      <c r="F297" s="177" t="e">
        <f>IF(ISNUMBER(U297),U297,VLOOKUP(CONCATENATE($B297,"_",$C297,"_",F$2,"_",$D297,"_",$E297),#REF!,2,))</f>
        <v>#REF!</v>
      </c>
      <c r="G297" s="177" t="e">
        <f>IF(ISNUMBER(V297),V297,VLOOKUP(CONCATENATE($B297,"_",$C297,"_",G$2,"_",$D297,"_",$E297),#REF!,2,))</f>
        <v>#REF!</v>
      </c>
      <c r="H297" s="177" t="e">
        <f>IF(ISNUMBER(W297),W297,VLOOKUP(CONCATENATE($B297,"_",$C297,"_",H$2,"_",$D297,"_",$E297),#REF!,2,))</f>
        <v>#REF!</v>
      </c>
      <c r="I297" s="177" t="e">
        <f>IF(ISNUMBER(X297),X297,VLOOKUP(CONCATENATE($B297,"_",$C297,"_",I$2,"_",$D297,"_",$E297),#REF!,2,))</f>
        <v>#REF!</v>
      </c>
      <c r="J297" s="177" t="e">
        <f>VLOOKUP(CONCATENATE($B297,"_",$C297,"_",J$2,"_",$D297,"_",$E297),#REF!,2,)</f>
        <v>#REF!</v>
      </c>
      <c r="K297" s="175" t="e">
        <f>VLOOKUP(CONCATENATE($B297,"_",$C297,"_",K$2,"_",$D297,"_",$E297),#REF!,2,)</f>
        <v>#REF!</v>
      </c>
      <c r="L297" s="175" t="e">
        <f>VLOOKUP(CONCATENATE($B297,"_",$C297,"_",L$2,"_",$D297,"_",$E297),#REF!,2,)</f>
        <v>#REF!</v>
      </c>
      <c r="M297" s="171"/>
      <c r="N297" s="172" t="str">
        <f t="shared" si="73"/>
        <v>!!</v>
      </c>
      <c r="O297" s="172" t="str">
        <f t="shared" si="74"/>
        <v>!!</v>
      </c>
      <c r="P297" s="172" t="str">
        <f t="shared" si="75"/>
        <v>!!</v>
      </c>
      <c r="Q297" s="172" t="str">
        <f t="shared" si="76"/>
        <v>!!</v>
      </c>
      <c r="R297" s="172" t="str">
        <f t="shared" si="77"/>
        <v>!!</v>
      </c>
      <c r="S297" s="172" t="str">
        <f t="shared" si="78"/>
        <v>!!</v>
      </c>
      <c r="T297" s="171"/>
    </row>
    <row r="298" spans="1:24">
      <c r="A298" s="178" t="s">
        <v>163</v>
      </c>
      <c r="B298" s="169" t="str">
        <f>Cover!$G$16</f>
        <v>CZ</v>
      </c>
      <c r="C298" s="169" t="s">
        <v>267</v>
      </c>
      <c r="D298" s="169" t="s">
        <v>198</v>
      </c>
      <c r="E298" s="170" t="s">
        <v>126</v>
      </c>
      <c r="F298" s="177" t="e">
        <f>IF(ISNUMBER(U298),U298,VLOOKUP(CONCATENATE($B298,"_",$C298,"_",F$2,"_",$D298,"_",$E298),#REF!,2,))</f>
        <v>#REF!</v>
      </c>
      <c r="G298" s="177" t="e">
        <f>IF(ISNUMBER(V298),V298,VLOOKUP(CONCATENATE($B298,"_",$C298,"_",G$2,"_",$D298,"_",$E298),#REF!,2,))</f>
        <v>#REF!</v>
      </c>
      <c r="H298" s="177" t="e">
        <f>IF(ISNUMBER(W298),W298,VLOOKUP(CONCATENATE($B298,"_",$C298,"_",H$2,"_",$D298,"_",$E298),#REF!,2,))</f>
        <v>#REF!</v>
      </c>
      <c r="I298" s="177" t="e">
        <f>IF(ISNUMBER(X298),X298,VLOOKUP(CONCATENATE($B298,"_",$C298,"_",I$2,"_",$D298,"_",$E298),#REF!,2,))</f>
        <v>#REF!</v>
      </c>
      <c r="J298" s="177" t="e">
        <f>VLOOKUP(CONCATENATE($B298,"_",$C298,"_",J$2,"_",$D298,"_",$E298),#REF!,2,)</f>
        <v>#REF!</v>
      </c>
      <c r="K298" s="175" t="e">
        <f>VLOOKUP(CONCATENATE($B298,"_",$C298,"_",K$2,"_",$D298,"_",$E298),#REF!,2,)</f>
        <v>#REF!</v>
      </c>
      <c r="L298" s="175" t="e">
        <f>VLOOKUP(CONCATENATE($B298,"_",$C298,"_",L$2,"_",$D298,"_",$E298),#REF!,2,)</f>
        <v>#REF!</v>
      </c>
      <c r="M298" s="171"/>
      <c r="N298" s="172" t="str">
        <f t="shared" si="73"/>
        <v>!!</v>
      </c>
      <c r="O298" s="172" t="str">
        <f t="shared" si="74"/>
        <v>!!</v>
      </c>
      <c r="P298" s="172" t="str">
        <f t="shared" si="75"/>
        <v>!!</v>
      </c>
      <c r="Q298" s="172" t="str">
        <f t="shared" si="76"/>
        <v>!!</v>
      </c>
      <c r="R298" s="172" t="str">
        <f t="shared" si="77"/>
        <v>!!</v>
      </c>
      <c r="S298" s="172" t="str">
        <f t="shared" si="78"/>
        <v>!!</v>
      </c>
      <c r="T298" s="171"/>
    </row>
    <row r="299" spans="1:24" ht="12">
      <c r="A299" s="357" t="s">
        <v>162</v>
      </c>
      <c r="B299" s="357" t="str">
        <f>Cover!$G$16</f>
        <v>CZ</v>
      </c>
      <c r="C299" s="357" t="s">
        <v>267</v>
      </c>
      <c r="D299" s="357" t="s">
        <v>337</v>
      </c>
      <c r="E299" s="358" t="s">
        <v>126</v>
      </c>
      <c r="F299" s="359" t="e">
        <f>IF(ISNUMBER(U299),U299,VLOOKUP(CONCATENATE($B299,"_",$C299,"_",F$2,"_","1000 NAC","_",$E299),#REF!,2,)/VLOOKUP(CONCATENATE($B299,"_",$C299,"_",F$2,"_",$D299,"_",$E299),#REF!,2,))</f>
        <v>#REF!</v>
      </c>
      <c r="G299" s="359" t="e">
        <f>IF(ISNUMBER(V299),V299,VLOOKUP(CONCATENATE($B299,"_",$C299,"_",G$2,"_","1000 NAC","_",$E299),#REF!,2,)/VLOOKUP(CONCATENATE($B299,"_",$C299,"_",G$2,"_",$D299,"_",$E299),#REF!,2,))</f>
        <v>#REF!</v>
      </c>
      <c r="H299" s="359" t="e">
        <f>IF(ISNUMBER(W299),W299,VLOOKUP(CONCATENATE($B299,"_",$C299,"_",H$2,"_","1000 NAC","_",$E299),#REF!,2,)/VLOOKUP(CONCATENATE($B299,"_",$C299,"_",H$2,"_",$D299,"_",$E299),#REF!,2,))</f>
        <v>#REF!</v>
      </c>
      <c r="I299" s="359" t="e">
        <f>IF(ISNUMBER(X299),X299,VLOOKUP(CONCATENATE($B299,"_",$C299,"_",I$2,"_","1000 NAC","_",$E299),#REF!,2,)/VLOOKUP(CONCATENATE($B299,"_",$C299,"_",I$2,"_",$D299,"_",$E299),#REF!,2,))</f>
        <v>#REF!</v>
      </c>
      <c r="J299" s="359" t="e">
        <f>VLOOKUP(CONCATENATE($B299,"_",$C299,"_",J$2,"_","1000 NAC","_",$E299),#REF!,2,)/VLOOKUP(CONCATENATE($B299,"_",$C299,"_",J$2,"_",$D299,"_",$E299),#REF!,2,)</f>
        <v>#REF!</v>
      </c>
      <c r="K299" s="360" t="e">
        <f>VLOOKUP(CONCATENATE($B299,"_",$C299,"_",K$2,"_","1000 NAC","_",$E299),#REF!,2,)/VLOOKUP(CONCATENATE($B299,"_",$C299,"_",K$2,"_",$D299,"_",$E299),#REF!,2,)</f>
        <v>#REF!</v>
      </c>
      <c r="L299" s="360" t="e">
        <f>VLOOKUP(CONCATENATE($B299,"_",$C299,"_",L$2,"_","1000 NAC","_",$E299),#REF!,2,)/VLOOKUP(CONCATENATE($B299,"_",$C299,"_",L$2,"_",$D299,"_",$E299),#REF!,2,)</f>
        <v>#REF!</v>
      </c>
      <c r="M299" s="361"/>
      <c r="N299" s="362" t="str">
        <f t="shared" si="73"/>
        <v>!!</v>
      </c>
      <c r="O299" s="362" t="str">
        <f t="shared" si="74"/>
        <v>!!</v>
      </c>
      <c r="P299" s="362" t="str">
        <f t="shared" si="75"/>
        <v>!!</v>
      </c>
      <c r="Q299" s="362" t="str">
        <f t="shared" si="76"/>
        <v>!!</v>
      </c>
      <c r="R299" s="362" t="str">
        <f t="shared" si="77"/>
        <v>!!</v>
      </c>
      <c r="S299" s="362" t="str">
        <f t="shared" si="78"/>
        <v>!!</v>
      </c>
      <c r="T299" s="361"/>
      <c r="U299" s="366" t="str">
        <f>IF(ISNUMBER(U297),IF(ISNUMBER(U298),U298/U297,F298/U297),IF(ISNUMBER(U298),U298/F297,""))</f>
        <v/>
      </c>
      <c r="V299" s="366" t="str">
        <f>IF(ISNUMBER(V297),IF(ISNUMBER(V298),V298/V297,G298/V297),IF(ISNUMBER(V298),V298/G297,""))</f>
        <v/>
      </c>
      <c r="W299" s="366" t="str">
        <f>IF(ISNUMBER(W297),IF(ISNUMBER(W298),W298/W297,H298/W297),IF(ISNUMBER(W298),W298/H297,""))</f>
        <v/>
      </c>
      <c r="X299" s="366" t="str">
        <f>IF(ISNUMBER(X297),IF(ISNUMBER(X298),X298/X297,I298/X297),IF(ISNUMBER(X298),X298/I297,""))</f>
        <v/>
      </c>
    </row>
    <row r="300" spans="1:24">
      <c r="A300" s="169" t="s">
        <v>164</v>
      </c>
      <c r="B300" s="169" t="str">
        <f>Cover!$G$16</f>
        <v>CZ</v>
      </c>
      <c r="C300" s="169" t="s">
        <v>271</v>
      </c>
      <c r="D300" s="169" t="s">
        <v>337</v>
      </c>
      <c r="E300" s="170" t="s">
        <v>126</v>
      </c>
      <c r="F300" s="177" t="e">
        <f>IF(ISNUMBER(U300),U300,VLOOKUP(CONCATENATE($B300,"_",$C300,"_",F$2,"_",$D300,"_",$E300),#REF!,2,))</f>
        <v>#REF!</v>
      </c>
      <c r="G300" s="177" t="e">
        <f>IF(ISNUMBER(V300),V300,VLOOKUP(CONCATENATE($B300,"_",$C300,"_",G$2,"_",$D300,"_",$E300),#REF!,2,))</f>
        <v>#REF!</v>
      </c>
      <c r="H300" s="177" t="e">
        <f>IF(ISNUMBER(W300),W300,VLOOKUP(CONCATENATE($B300,"_",$C300,"_",H$2,"_",$D300,"_",$E300),#REF!,2,))</f>
        <v>#REF!</v>
      </c>
      <c r="I300" s="177" t="e">
        <f>IF(ISNUMBER(X300),X300,VLOOKUP(CONCATENATE($B300,"_",$C300,"_",I$2,"_",$D300,"_",$E300),#REF!,2,))</f>
        <v>#REF!</v>
      </c>
      <c r="J300" s="177" t="e">
        <f>VLOOKUP(CONCATENATE($B300,"_",$C300,"_",J$2,"_",$D300,"_",$E300),#REF!,2,)</f>
        <v>#REF!</v>
      </c>
      <c r="K300" s="175" t="e">
        <f>VLOOKUP(CONCATENATE($B300,"_",$C300,"_",K$2,"_",$D300,"_",$E300),#REF!,2,)</f>
        <v>#REF!</v>
      </c>
      <c r="L300" s="175" t="e">
        <f>VLOOKUP(CONCATENATE($B300,"_",$C300,"_",L$2,"_",$D300,"_",$E300),#REF!,2,)</f>
        <v>#REF!</v>
      </c>
      <c r="M300" s="171"/>
      <c r="N300" s="172" t="str">
        <f t="shared" si="73"/>
        <v>!!</v>
      </c>
      <c r="O300" s="172" t="str">
        <f t="shared" si="74"/>
        <v>!!</v>
      </c>
      <c r="P300" s="172" t="str">
        <f t="shared" si="75"/>
        <v>!!</v>
      </c>
      <c r="Q300" s="172" t="str">
        <f t="shared" si="76"/>
        <v>!!</v>
      </c>
      <c r="R300" s="172" t="str">
        <f t="shared" si="77"/>
        <v>!!</v>
      </c>
      <c r="S300" s="172" t="str">
        <f t="shared" si="78"/>
        <v>!!</v>
      </c>
      <c r="T300" s="171"/>
    </row>
    <row r="301" spans="1:24">
      <c r="A301" s="178" t="s">
        <v>163</v>
      </c>
      <c r="B301" s="169" t="str">
        <f>Cover!$G$16</f>
        <v>CZ</v>
      </c>
      <c r="C301" s="169" t="s">
        <v>271</v>
      </c>
      <c r="D301" s="169" t="s">
        <v>198</v>
      </c>
      <c r="E301" s="170" t="s">
        <v>126</v>
      </c>
      <c r="F301" s="177" t="e">
        <f>IF(ISNUMBER(U301),U301,VLOOKUP(CONCATENATE($B301,"_",$C301,"_",F$2,"_",$D301,"_",$E301),#REF!,2,))</f>
        <v>#REF!</v>
      </c>
      <c r="G301" s="177" t="e">
        <f>IF(ISNUMBER(V301),V301,VLOOKUP(CONCATENATE($B301,"_",$C301,"_",G$2,"_",$D301,"_",$E301),#REF!,2,))</f>
        <v>#REF!</v>
      </c>
      <c r="H301" s="177" t="e">
        <f>IF(ISNUMBER(W301),W301,VLOOKUP(CONCATENATE($B301,"_",$C301,"_",H$2,"_",$D301,"_",$E301),#REF!,2,))</f>
        <v>#REF!</v>
      </c>
      <c r="I301" s="177" t="e">
        <f>IF(ISNUMBER(X301),X301,VLOOKUP(CONCATENATE($B301,"_",$C301,"_",I$2,"_",$D301,"_",$E301),#REF!,2,))</f>
        <v>#REF!</v>
      </c>
      <c r="J301" s="177" t="e">
        <f>VLOOKUP(CONCATENATE($B301,"_",$C301,"_",J$2,"_",$D301,"_",$E301),#REF!,2,)</f>
        <v>#REF!</v>
      </c>
      <c r="K301" s="175" t="e">
        <f>VLOOKUP(CONCATENATE($B301,"_",$C301,"_",K$2,"_",$D301,"_",$E301),#REF!,2,)</f>
        <v>#REF!</v>
      </c>
      <c r="L301" s="175" t="e">
        <f>VLOOKUP(CONCATENATE($B301,"_",$C301,"_",L$2,"_",$D301,"_",$E301),#REF!,2,)</f>
        <v>#REF!</v>
      </c>
      <c r="M301" s="171"/>
      <c r="N301" s="172" t="str">
        <f t="shared" si="73"/>
        <v>!!</v>
      </c>
      <c r="O301" s="172" t="str">
        <f t="shared" si="74"/>
        <v>!!</v>
      </c>
      <c r="P301" s="172" t="str">
        <f t="shared" si="75"/>
        <v>!!</v>
      </c>
      <c r="Q301" s="172" t="str">
        <f t="shared" si="76"/>
        <v>!!</v>
      </c>
      <c r="R301" s="172" t="str">
        <f t="shared" si="77"/>
        <v>!!</v>
      </c>
      <c r="S301" s="172" t="str">
        <f t="shared" si="78"/>
        <v>!!</v>
      </c>
      <c r="T301" s="171"/>
    </row>
    <row r="302" spans="1:24" ht="12">
      <c r="A302" s="357" t="s">
        <v>162</v>
      </c>
      <c r="B302" s="357" t="str">
        <f>Cover!$G$16</f>
        <v>CZ</v>
      </c>
      <c r="C302" s="357" t="s">
        <v>271</v>
      </c>
      <c r="D302" s="357" t="s">
        <v>337</v>
      </c>
      <c r="E302" s="358" t="s">
        <v>126</v>
      </c>
      <c r="F302" s="359" t="e">
        <f>IF(ISNUMBER(U302),U302,VLOOKUP(CONCATENATE($B302,"_",$C302,"_",F$2,"_","1000 NAC","_",$E302),#REF!,2,)/VLOOKUP(CONCATENATE($B302,"_",$C302,"_",F$2,"_",$D302,"_",$E302),#REF!,2,))</f>
        <v>#REF!</v>
      </c>
      <c r="G302" s="359" t="e">
        <f>IF(ISNUMBER(V302),V302,VLOOKUP(CONCATENATE($B302,"_",$C302,"_",G$2,"_","1000 NAC","_",$E302),#REF!,2,)/VLOOKUP(CONCATENATE($B302,"_",$C302,"_",G$2,"_",$D302,"_",$E302),#REF!,2,))</f>
        <v>#REF!</v>
      </c>
      <c r="H302" s="359" t="e">
        <f>IF(ISNUMBER(W302),W302,VLOOKUP(CONCATENATE($B302,"_",$C302,"_",H$2,"_","1000 NAC","_",$E302),#REF!,2,)/VLOOKUP(CONCATENATE($B302,"_",$C302,"_",H$2,"_",$D302,"_",$E302),#REF!,2,))</f>
        <v>#REF!</v>
      </c>
      <c r="I302" s="359" t="e">
        <f>IF(ISNUMBER(X302),X302,VLOOKUP(CONCATENATE($B302,"_",$C302,"_",I$2,"_","1000 NAC","_",$E302),#REF!,2,)/VLOOKUP(CONCATENATE($B302,"_",$C302,"_",I$2,"_",$D302,"_",$E302),#REF!,2,))</f>
        <v>#REF!</v>
      </c>
      <c r="J302" s="359" t="e">
        <f>VLOOKUP(CONCATENATE($B302,"_",$C302,"_",J$2,"_","1000 NAC","_",$E302),#REF!,2,)/VLOOKUP(CONCATENATE($B302,"_",$C302,"_",J$2,"_",$D302,"_",$E302),#REF!,2,)</f>
        <v>#REF!</v>
      </c>
      <c r="K302" s="360" t="e">
        <f>VLOOKUP(CONCATENATE($B302,"_",$C302,"_",K$2,"_","1000 NAC","_",$E302),#REF!,2,)/VLOOKUP(CONCATENATE($B302,"_",$C302,"_",K$2,"_",$D302,"_",$E302),#REF!,2,)</f>
        <v>#REF!</v>
      </c>
      <c r="L302" s="360" t="e">
        <f>VLOOKUP(CONCATENATE($B302,"_",$C302,"_",L$2,"_","1000 NAC","_",$E302),#REF!,2,)/VLOOKUP(CONCATENATE($B302,"_",$C302,"_",L$2,"_",$D302,"_",$E302),#REF!,2,)</f>
        <v>#REF!</v>
      </c>
      <c r="M302" s="361"/>
      <c r="N302" s="362" t="str">
        <f t="shared" si="73"/>
        <v>!!</v>
      </c>
      <c r="O302" s="362" t="str">
        <f t="shared" si="74"/>
        <v>!!</v>
      </c>
      <c r="P302" s="362" t="str">
        <f t="shared" si="75"/>
        <v>!!</v>
      </c>
      <c r="Q302" s="362" t="str">
        <f t="shared" si="76"/>
        <v>!!</v>
      </c>
      <c r="R302" s="362" t="str">
        <f t="shared" si="77"/>
        <v>!!</v>
      </c>
      <c r="S302" s="362" t="str">
        <f t="shared" si="78"/>
        <v>!!</v>
      </c>
      <c r="T302" s="361"/>
      <c r="U302" s="366" t="str">
        <f>IF(ISNUMBER(U300),IF(ISNUMBER(U301),U301/U300,F301/U300),IF(ISNUMBER(U301),U301/F300,""))</f>
        <v/>
      </c>
      <c r="V302" s="366" t="str">
        <f>IF(ISNUMBER(V300),IF(ISNUMBER(V301),V301/V300,G301/V300),IF(ISNUMBER(V301),V301/G300,""))</f>
        <v/>
      </c>
      <c r="W302" s="366" t="str">
        <f>IF(ISNUMBER(W300),IF(ISNUMBER(W301),W301/W300,H301/W300),IF(ISNUMBER(W301),W301/H300,""))</f>
        <v/>
      </c>
      <c r="X302" s="366" t="str">
        <f>IF(ISNUMBER(X300),IF(ISNUMBER(X301),X301/X300,I301/X300),IF(ISNUMBER(X301),X301/I300,""))</f>
        <v/>
      </c>
    </row>
    <row r="303" spans="1:24">
      <c r="A303" s="169" t="s">
        <v>164</v>
      </c>
      <c r="B303" s="169" t="str">
        <f>Cover!$G$16</f>
        <v>CZ</v>
      </c>
      <c r="C303" s="169" t="s">
        <v>267</v>
      </c>
      <c r="D303" s="169" t="s">
        <v>337</v>
      </c>
      <c r="E303" s="170" t="s">
        <v>127</v>
      </c>
      <c r="F303" s="177" t="e">
        <f>IF(ISNUMBER(U303),U303,VLOOKUP(CONCATENATE($B303,"_",$C303,"_",F$2,"_",$D303,"_",$E303),#REF!,2,))</f>
        <v>#REF!</v>
      </c>
      <c r="G303" s="177" t="e">
        <f>IF(ISNUMBER(V303),V303,VLOOKUP(CONCATENATE($B303,"_",$C303,"_",G$2,"_",$D303,"_",$E303),#REF!,2,))</f>
        <v>#REF!</v>
      </c>
      <c r="H303" s="177" t="e">
        <f>IF(ISNUMBER(W303),W303,VLOOKUP(CONCATENATE($B303,"_",$C303,"_",H$2,"_",$D303,"_",$E303),#REF!,2,))</f>
        <v>#REF!</v>
      </c>
      <c r="I303" s="177" t="e">
        <f>IF(ISNUMBER(X303),X303,VLOOKUP(CONCATENATE($B303,"_",$C303,"_",I$2,"_",$D303,"_",$E303),#REF!,2,))</f>
        <v>#REF!</v>
      </c>
      <c r="J303" s="177" t="e">
        <f>VLOOKUP(CONCATENATE($B303,"_",$C303,"_",J$2,"_",$D303,"_",$E303),#REF!,2,)</f>
        <v>#REF!</v>
      </c>
      <c r="K303" s="175" t="e">
        <f>VLOOKUP(CONCATENATE($B303,"_",$C303,"_",K$2,"_",$D303,"_",$E303),#REF!,2,)</f>
        <v>#REF!</v>
      </c>
      <c r="L303" s="175" t="e">
        <f>VLOOKUP(CONCATENATE($B303,"_",$C303,"_",L$2,"_",$D303,"_",$E303),#REF!,2,)</f>
        <v>#REF!</v>
      </c>
      <c r="M303" s="171"/>
      <c r="N303" s="172" t="str">
        <f t="shared" si="73"/>
        <v>!!</v>
      </c>
      <c r="O303" s="172" t="str">
        <f t="shared" si="74"/>
        <v>!!</v>
      </c>
      <c r="P303" s="172" t="str">
        <f t="shared" si="75"/>
        <v>!!</v>
      </c>
      <c r="Q303" s="172" t="str">
        <f t="shared" si="76"/>
        <v>!!</v>
      </c>
      <c r="R303" s="172" t="str">
        <f t="shared" si="77"/>
        <v>!!</v>
      </c>
      <c r="S303" s="172" t="str">
        <f t="shared" si="78"/>
        <v>!!</v>
      </c>
      <c r="T303" s="171"/>
    </row>
    <row r="304" spans="1:24">
      <c r="A304" s="178" t="s">
        <v>163</v>
      </c>
      <c r="B304" s="169" t="str">
        <f>Cover!$G$16</f>
        <v>CZ</v>
      </c>
      <c r="C304" s="169" t="s">
        <v>267</v>
      </c>
      <c r="D304" s="169" t="s">
        <v>198</v>
      </c>
      <c r="E304" s="170" t="s">
        <v>127</v>
      </c>
      <c r="F304" s="177" t="e">
        <f>IF(ISNUMBER(U304),U304,VLOOKUP(CONCATENATE($B304,"_",$C304,"_",F$2,"_",$D304,"_",$E304),#REF!,2,))</f>
        <v>#REF!</v>
      </c>
      <c r="G304" s="177" t="e">
        <f>IF(ISNUMBER(V304),V304,VLOOKUP(CONCATENATE($B304,"_",$C304,"_",G$2,"_",$D304,"_",$E304),#REF!,2,))</f>
        <v>#REF!</v>
      </c>
      <c r="H304" s="177" t="e">
        <f>IF(ISNUMBER(W304),W304,VLOOKUP(CONCATENATE($B304,"_",$C304,"_",H$2,"_",$D304,"_",$E304),#REF!,2,))</f>
        <v>#REF!</v>
      </c>
      <c r="I304" s="177" t="e">
        <f>IF(ISNUMBER(X304),X304,VLOOKUP(CONCATENATE($B304,"_",$C304,"_",I$2,"_",$D304,"_",$E304),#REF!,2,))</f>
        <v>#REF!</v>
      </c>
      <c r="J304" s="177" t="e">
        <f>VLOOKUP(CONCATENATE($B304,"_",$C304,"_",J$2,"_",$D304,"_",$E304),#REF!,2,)</f>
        <v>#REF!</v>
      </c>
      <c r="K304" s="175" t="e">
        <f>VLOOKUP(CONCATENATE($B304,"_",$C304,"_",K$2,"_",$D304,"_",$E304),#REF!,2,)</f>
        <v>#REF!</v>
      </c>
      <c r="L304" s="175" t="e">
        <f>VLOOKUP(CONCATENATE($B304,"_",$C304,"_",L$2,"_",$D304,"_",$E304),#REF!,2,)</f>
        <v>#REF!</v>
      </c>
      <c r="M304" s="171"/>
      <c r="N304" s="172" t="str">
        <f t="shared" si="73"/>
        <v>!!</v>
      </c>
      <c r="O304" s="172" t="str">
        <f t="shared" si="74"/>
        <v>!!</v>
      </c>
      <c r="P304" s="172" t="str">
        <f t="shared" si="75"/>
        <v>!!</v>
      </c>
      <c r="Q304" s="172" t="str">
        <f t="shared" si="76"/>
        <v>!!</v>
      </c>
      <c r="R304" s="172" t="str">
        <f t="shared" si="77"/>
        <v>!!</v>
      </c>
      <c r="S304" s="172" t="str">
        <f t="shared" si="78"/>
        <v>!!</v>
      </c>
      <c r="T304" s="171"/>
    </row>
    <row r="305" spans="1:24" ht="12">
      <c r="A305" s="357" t="s">
        <v>162</v>
      </c>
      <c r="B305" s="357" t="str">
        <f>Cover!$G$16</f>
        <v>CZ</v>
      </c>
      <c r="C305" s="357" t="s">
        <v>267</v>
      </c>
      <c r="D305" s="357" t="s">
        <v>337</v>
      </c>
      <c r="E305" s="358" t="s">
        <v>127</v>
      </c>
      <c r="F305" s="359" t="e">
        <f>IF(ISNUMBER(U305),U305,VLOOKUP(CONCATENATE($B305,"_",$C305,"_",F$2,"_","1000 NAC","_",$E305),#REF!,2,)/VLOOKUP(CONCATENATE($B305,"_",$C305,"_",F$2,"_",$D305,"_",$E305),#REF!,2,))</f>
        <v>#REF!</v>
      </c>
      <c r="G305" s="359" t="e">
        <f>IF(ISNUMBER(V305),V305,VLOOKUP(CONCATENATE($B305,"_",$C305,"_",G$2,"_","1000 NAC","_",$E305),#REF!,2,)/VLOOKUP(CONCATENATE($B305,"_",$C305,"_",G$2,"_",$D305,"_",$E305),#REF!,2,))</f>
        <v>#REF!</v>
      </c>
      <c r="H305" s="359" t="e">
        <f>IF(ISNUMBER(W305),W305,VLOOKUP(CONCATENATE($B305,"_",$C305,"_",H$2,"_","1000 NAC","_",$E305),#REF!,2,)/VLOOKUP(CONCATENATE($B305,"_",$C305,"_",H$2,"_",$D305,"_",$E305),#REF!,2,))</f>
        <v>#REF!</v>
      </c>
      <c r="I305" s="359" t="e">
        <f>IF(ISNUMBER(X305),X305,VLOOKUP(CONCATENATE($B305,"_",$C305,"_",I$2,"_","1000 NAC","_",$E305),#REF!,2,)/VLOOKUP(CONCATENATE($B305,"_",$C305,"_",I$2,"_",$D305,"_",$E305),#REF!,2,))</f>
        <v>#REF!</v>
      </c>
      <c r="J305" s="359" t="e">
        <f>VLOOKUP(CONCATENATE($B305,"_",$C305,"_",J$2,"_","1000 NAC","_",$E305),#REF!,2,)/VLOOKUP(CONCATENATE($B305,"_",$C305,"_",J$2,"_",$D305,"_",$E305),#REF!,2,)</f>
        <v>#REF!</v>
      </c>
      <c r="K305" s="360" t="e">
        <f>VLOOKUP(CONCATENATE($B305,"_",$C305,"_",K$2,"_","1000 NAC","_",$E305),#REF!,2,)/VLOOKUP(CONCATENATE($B305,"_",$C305,"_",K$2,"_",$D305,"_",$E305),#REF!,2,)</f>
        <v>#REF!</v>
      </c>
      <c r="L305" s="360" t="e">
        <f>VLOOKUP(CONCATENATE($B305,"_",$C305,"_",L$2,"_","1000 NAC","_",$E305),#REF!,2,)/VLOOKUP(CONCATENATE($B305,"_",$C305,"_",L$2,"_",$D305,"_",$E305),#REF!,2,)</f>
        <v>#REF!</v>
      </c>
      <c r="M305" s="361"/>
      <c r="N305" s="362" t="str">
        <f t="shared" si="73"/>
        <v>!!</v>
      </c>
      <c r="O305" s="362" t="str">
        <f t="shared" si="74"/>
        <v>!!</v>
      </c>
      <c r="P305" s="362" t="str">
        <f t="shared" si="75"/>
        <v>!!</v>
      </c>
      <c r="Q305" s="362" t="str">
        <f t="shared" si="76"/>
        <v>!!</v>
      </c>
      <c r="R305" s="362" t="str">
        <f t="shared" si="77"/>
        <v>!!</v>
      </c>
      <c r="S305" s="362" t="str">
        <f t="shared" si="78"/>
        <v>!!</v>
      </c>
      <c r="T305" s="361"/>
      <c r="U305" s="366" t="str">
        <f>IF(ISNUMBER(U303),IF(ISNUMBER(U304),U304/U303,F304/U303),IF(ISNUMBER(U304),U304/F303,""))</f>
        <v/>
      </c>
      <c r="V305" s="366" t="str">
        <f>IF(ISNUMBER(V303),IF(ISNUMBER(V304),V304/V303,G304/V303),IF(ISNUMBER(V304),V304/G303,""))</f>
        <v/>
      </c>
      <c r="W305" s="366" t="str">
        <f>IF(ISNUMBER(W303),IF(ISNUMBER(W304),W304/W303,H304/W303),IF(ISNUMBER(W304),W304/H303,""))</f>
        <v/>
      </c>
      <c r="X305" s="366" t="str">
        <f>IF(ISNUMBER(X303),IF(ISNUMBER(X304),X304/X303,I304/X303),IF(ISNUMBER(X304),X304/I303,""))</f>
        <v/>
      </c>
    </row>
    <row r="306" spans="1:24">
      <c r="A306" s="169" t="s">
        <v>164</v>
      </c>
      <c r="B306" s="169" t="str">
        <f>Cover!$G$16</f>
        <v>CZ</v>
      </c>
      <c r="C306" s="169" t="s">
        <v>271</v>
      </c>
      <c r="D306" s="169" t="s">
        <v>337</v>
      </c>
      <c r="E306" s="170" t="s">
        <v>127</v>
      </c>
      <c r="F306" s="177" t="e">
        <f>IF(ISNUMBER(U306),U306,VLOOKUP(CONCATENATE($B306,"_",$C306,"_",F$2,"_",$D306,"_",$E306),#REF!,2,))</f>
        <v>#REF!</v>
      </c>
      <c r="G306" s="177" t="e">
        <f>IF(ISNUMBER(V306),V306,VLOOKUP(CONCATENATE($B306,"_",$C306,"_",G$2,"_",$D306,"_",$E306),#REF!,2,))</f>
        <v>#REF!</v>
      </c>
      <c r="H306" s="177" t="e">
        <f>IF(ISNUMBER(W306),W306,VLOOKUP(CONCATENATE($B306,"_",$C306,"_",H$2,"_",$D306,"_",$E306),#REF!,2,))</f>
        <v>#REF!</v>
      </c>
      <c r="I306" s="177" t="e">
        <f>IF(ISNUMBER(X306),X306,VLOOKUP(CONCATENATE($B306,"_",$C306,"_",I$2,"_",$D306,"_",$E306),#REF!,2,))</f>
        <v>#REF!</v>
      </c>
      <c r="J306" s="177" t="e">
        <f>VLOOKUP(CONCATENATE($B306,"_",$C306,"_",J$2,"_",$D306,"_",$E306),#REF!,2,)</f>
        <v>#REF!</v>
      </c>
      <c r="K306" s="175" t="e">
        <f>VLOOKUP(CONCATENATE($B306,"_",$C306,"_",K$2,"_",$D306,"_",$E306),#REF!,2,)</f>
        <v>#REF!</v>
      </c>
      <c r="L306" s="175" t="e">
        <f>VLOOKUP(CONCATENATE($B306,"_",$C306,"_",L$2,"_",$D306,"_",$E306),#REF!,2,)</f>
        <v>#REF!</v>
      </c>
      <c r="M306" s="171"/>
      <c r="N306" s="172" t="str">
        <f t="shared" si="73"/>
        <v>!!</v>
      </c>
      <c r="O306" s="172" t="str">
        <f t="shared" si="74"/>
        <v>!!</v>
      </c>
      <c r="P306" s="172" t="str">
        <f t="shared" si="75"/>
        <v>!!</v>
      </c>
      <c r="Q306" s="172" t="str">
        <f t="shared" si="76"/>
        <v>!!</v>
      </c>
      <c r="R306" s="172" t="str">
        <f t="shared" si="77"/>
        <v>!!</v>
      </c>
      <c r="S306" s="172" t="str">
        <f t="shared" si="78"/>
        <v>!!</v>
      </c>
      <c r="T306" s="171"/>
    </row>
    <row r="307" spans="1:24">
      <c r="A307" s="178" t="s">
        <v>163</v>
      </c>
      <c r="B307" s="169" t="str">
        <f>Cover!$G$16</f>
        <v>CZ</v>
      </c>
      <c r="C307" s="169" t="s">
        <v>271</v>
      </c>
      <c r="D307" s="169" t="s">
        <v>198</v>
      </c>
      <c r="E307" s="170" t="s">
        <v>127</v>
      </c>
      <c r="F307" s="177" t="e">
        <f>IF(ISNUMBER(U307),U307,VLOOKUP(CONCATENATE($B307,"_",$C307,"_",F$2,"_",$D307,"_",$E307),#REF!,2,))</f>
        <v>#REF!</v>
      </c>
      <c r="G307" s="177" t="e">
        <f>IF(ISNUMBER(V307),V307,VLOOKUP(CONCATENATE($B307,"_",$C307,"_",G$2,"_",$D307,"_",$E307),#REF!,2,))</f>
        <v>#REF!</v>
      </c>
      <c r="H307" s="177" t="e">
        <f>IF(ISNUMBER(W307),W307,VLOOKUP(CONCATENATE($B307,"_",$C307,"_",H$2,"_",$D307,"_",$E307),#REF!,2,))</f>
        <v>#REF!</v>
      </c>
      <c r="I307" s="177" t="e">
        <f>IF(ISNUMBER(X307),X307,VLOOKUP(CONCATENATE($B307,"_",$C307,"_",I$2,"_",$D307,"_",$E307),#REF!,2,))</f>
        <v>#REF!</v>
      </c>
      <c r="J307" s="177" t="e">
        <f>VLOOKUP(CONCATENATE($B307,"_",$C307,"_",J$2,"_",$D307,"_",$E307),#REF!,2,)</f>
        <v>#REF!</v>
      </c>
      <c r="K307" s="175" t="e">
        <f>VLOOKUP(CONCATENATE($B307,"_",$C307,"_",K$2,"_",$D307,"_",$E307),#REF!,2,)</f>
        <v>#REF!</v>
      </c>
      <c r="L307" s="175" t="e">
        <f>VLOOKUP(CONCATENATE($B307,"_",$C307,"_",L$2,"_",$D307,"_",$E307),#REF!,2,)</f>
        <v>#REF!</v>
      </c>
      <c r="M307" s="171"/>
      <c r="N307" s="172" t="str">
        <f t="shared" si="73"/>
        <v>!!</v>
      </c>
      <c r="O307" s="172" t="str">
        <f t="shared" si="74"/>
        <v>!!</v>
      </c>
      <c r="P307" s="172" t="str">
        <f t="shared" si="75"/>
        <v>!!</v>
      </c>
      <c r="Q307" s="172" t="str">
        <f t="shared" si="76"/>
        <v>!!</v>
      </c>
      <c r="R307" s="172" t="str">
        <f t="shared" si="77"/>
        <v>!!</v>
      </c>
      <c r="S307" s="172" t="str">
        <f t="shared" si="78"/>
        <v>!!</v>
      </c>
      <c r="T307" s="171"/>
    </row>
    <row r="308" spans="1:24" ht="12">
      <c r="A308" s="357" t="s">
        <v>162</v>
      </c>
      <c r="B308" s="357" t="str">
        <f>Cover!$G$16</f>
        <v>CZ</v>
      </c>
      <c r="C308" s="357" t="s">
        <v>271</v>
      </c>
      <c r="D308" s="357" t="s">
        <v>337</v>
      </c>
      <c r="E308" s="358" t="s">
        <v>127</v>
      </c>
      <c r="F308" s="359" t="e">
        <f>IF(ISNUMBER(U308),U308,VLOOKUP(CONCATENATE($B308,"_",$C308,"_",F$2,"_","1000 NAC","_",$E308),#REF!,2,)/VLOOKUP(CONCATENATE($B308,"_",$C308,"_",F$2,"_",$D308,"_",$E308),#REF!,2,))</f>
        <v>#REF!</v>
      </c>
      <c r="G308" s="359" t="e">
        <f>IF(ISNUMBER(V308),V308,VLOOKUP(CONCATENATE($B308,"_",$C308,"_",G$2,"_","1000 NAC","_",$E308),#REF!,2,)/VLOOKUP(CONCATENATE($B308,"_",$C308,"_",G$2,"_",$D308,"_",$E308),#REF!,2,))</f>
        <v>#REF!</v>
      </c>
      <c r="H308" s="359" t="e">
        <f>IF(ISNUMBER(W308),W308,VLOOKUP(CONCATENATE($B308,"_",$C308,"_",H$2,"_","1000 NAC","_",$E308),#REF!,2,)/VLOOKUP(CONCATENATE($B308,"_",$C308,"_",H$2,"_",$D308,"_",$E308),#REF!,2,))</f>
        <v>#REF!</v>
      </c>
      <c r="I308" s="359" t="e">
        <f>IF(ISNUMBER(X308),X308,VLOOKUP(CONCATENATE($B308,"_",$C308,"_",I$2,"_","1000 NAC","_",$E308),#REF!,2,)/VLOOKUP(CONCATENATE($B308,"_",$C308,"_",I$2,"_",$D308,"_",$E308),#REF!,2,))</f>
        <v>#REF!</v>
      </c>
      <c r="J308" s="359" t="e">
        <f>VLOOKUP(CONCATENATE($B308,"_",$C308,"_",J$2,"_","1000 NAC","_",$E308),#REF!,2,)/VLOOKUP(CONCATENATE($B308,"_",$C308,"_",J$2,"_",$D308,"_",$E308),#REF!,2,)</f>
        <v>#REF!</v>
      </c>
      <c r="K308" s="360" t="e">
        <f>VLOOKUP(CONCATENATE($B308,"_",$C308,"_",K$2,"_","1000 NAC","_",$E308),#REF!,2,)/VLOOKUP(CONCATENATE($B308,"_",$C308,"_",K$2,"_",$D308,"_",$E308),#REF!,2,)</f>
        <v>#REF!</v>
      </c>
      <c r="L308" s="360" t="e">
        <f>VLOOKUP(CONCATENATE($B308,"_",$C308,"_",L$2,"_","1000 NAC","_",$E308),#REF!,2,)/VLOOKUP(CONCATENATE($B308,"_",$C308,"_",L$2,"_",$D308,"_",$E308),#REF!,2,)</f>
        <v>#REF!</v>
      </c>
      <c r="M308" s="361"/>
      <c r="N308" s="362" t="str">
        <f t="shared" si="73"/>
        <v>!!</v>
      </c>
      <c r="O308" s="362" t="str">
        <f t="shared" si="74"/>
        <v>!!</v>
      </c>
      <c r="P308" s="362" t="str">
        <f t="shared" si="75"/>
        <v>!!</v>
      </c>
      <c r="Q308" s="362" t="str">
        <f t="shared" si="76"/>
        <v>!!</v>
      </c>
      <c r="R308" s="362" t="str">
        <f t="shared" si="77"/>
        <v>!!</v>
      </c>
      <c r="S308" s="362" t="str">
        <f t="shared" si="78"/>
        <v>!!</v>
      </c>
      <c r="T308" s="361"/>
      <c r="U308" s="366" t="str">
        <f>IF(ISNUMBER(U306),IF(ISNUMBER(U307),U307/U306,F307/U306),IF(ISNUMBER(U307),U307/F306,""))</f>
        <v/>
      </c>
      <c r="V308" s="366" t="str">
        <f>IF(ISNUMBER(V306),IF(ISNUMBER(V307),V307/V306,G307/V306),IF(ISNUMBER(V307),V307/G306,""))</f>
        <v/>
      </c>
      <c r="W308" s="366" t="str">
        <f>IF(ISNUMBER(W306),IF(ISNUMBER(W307),W307/W306,H307/W306),IF(ISNUMBER(W307),W307/H306,""))</f>
        <v/>
      </c>
      <c r="X308" s="366" t="str">
        <f>IF(ISNUMBER(X306),IF(ISNUMBER(X307),X307/X306,I307/X306),IF(ISNUMBER(X307),X307/I306,""))</f>
        <v/>
      </c>
    </row>
    <row r="309" spans="1:24">
      <c r="A309" s="169" t="s">
        <v>164</v>
      </c>
      <c r="B309" s="169" t="str">
        <f>Cover!$G$16</f>
        <v>CZ</v>
      </c>
      <c r="C309" s="169" t="s">
        <v>267</v>
      </c>
      <c r="D309" s="169" t="s">
        <v>337</v>
      </c>
      <c r="E309" s="170" t="s">
        <v>128</v>
      </c>
      <c r="F309" s="177" t="e">
        <f>IF(ISNUMBER(U309),U309,VLOOKUP(CONCATENATE($B309,"_",$C309,"_",F$2,"_",$D309,"_",$E309),#REF!,2,))</f>
        <v>#REF!</v>
      </c>
      <c r="G309" s="177" t="e">
        <f>IF(ISNUMBER(V309),V309,VLOOKUP(CONCATENATE($B309,"_",$C309,"_",G$2,"_",$D309,"_",$E309),#REF!,2,))</f>
        <v>#REF!</v>
      </c>
      <c r="H309" s="177" t="e">
        <f>IF(ISNUMBER(W309),W309,VLOOKUP(CONCATENATE($B309,"_",$C309,"_",H$2,"_",$D309,"_",$E309),#REF!,2,))</f>
        <v>#REF!</v>
      </c>
      <c r="I309" s="177" t="e">
        <f>IF(ISNUMBER(X309),X309,VLOOKUP(CONCATENATE($B309,"_",$C309,"_",I$2,"_",$D309,"_",$E309),#REF!,2,))</f>
        <v>#REF!</v>
      </c>
      <c r="J309" s="177" t="e">
        <f>VLOOKUP(CONCATENATE($B309,"_",$C309,"_",J$2,"_",$D309,"_",$E309),#REF!,2,)</f>
        <v>#REF!</v>
      </c>
      <c r="K309" s="175" t="e">
        <f>VLOOKUP(CONCATENATE($B309,"_",$C309,"_",K$2,"_",$D309,"_",$E309),#REF!,2,)</f>
        <v>#REF!</v>
      </c>
      <c r="L309" s="175" t="e">
        <f>VLOOKUP(CONCATENATE($B309,"_",$C309,"_",L$2,"_",$D309,"_",$E309),#REF!,2,)</f>
        <v>#REF!</v>
      </c>
      <c r="M309" s="171"/>
      <c r="N309" s="172" t="str">
        <f t="shared" si="73"/>
        <v>!!</v>
      </c>
      <c r="O309" s="172" t="str">
        <f t="shared" si="74"/>
        <v>!!</v>
      </c>
      <c r="P309" s="172" t="str">
        <f t="shared" si="75"/>
        <v>!!</v>
      </c>
      <c r="Q309" s="172" t="str">
        <f t="shared" si="76"/>
        <v>!!</v>
      </c>
      <c r="R309" s="172" t="str">
        <f t="shared" si="77"/>
        <v>!!</v>
      </c>
      <c r="S309" s="172" t="str">
        <f t="shared" si="78"/>
        <v>!!</v>
      </c>
      <c r="T309" s="171"/>
    </row>
    <row r="310" spans="1:24">
      <c r="A310" s="178" t="s">
        <v>163</v>
      </c>
      <c r="B310" s="169" t="str">
        <f>Cover!$G$16</f>
        <v>CZ</v>
      </c>
      <c r="C310" s="169" t="s">
        <v>267</v>
      </c>
      <c r="D310" s="169" t="s">
        <v>198</v>
      </c>
      <c r="E310" s="170" t="s">
        <v>128</v>
      </c>
      <c r="F310" s="177" t="e">
        <f>IF(ISNUMBER(U310),U310,VLOOKUP(CONCATENATE($B310,"_",$C310,"_",F$2,"_",$D310,"_",$E310),#REF!,2,))</f>
        <v>#REF!</v>
      </c>
      <c r="G310" s="177" t="e">
        <f>IF(ISNUMBER(V310),V310,VLOOKUP(CONCATENATE($B310,"_",$C310,"_",G$2,"_",$D310,"_",$E310),#REF!,2,))</f>
        <v>#REF!</v>
      </c>
      <c r="H310" s="177" t="e">
        <f>IF(ISNUMBER(W310),W310,VLOOKUP(CONCATENATE($B310,"_",$C310,"_",H$2,"_",$D310,"_",$E310),#REF!,2,))</f>
        <v>#REF!</v>
      </c>
      <c r="I310" s="177" t="e">
        <f>IF(ISNUMBER(X310),X310,VLOOKUP(CONCATENATE($B310,"_",$C310,"_",I$2,"_",$D310,"_",$E310),#REF!,2,))</f>
        <v>#REF!</v>
      </c>
      <c r="J310" s="177" t="e">
        <f>VLOOKUP(CONCATENATE($B310,"_",$C310,"_",J$2,"_",$D310,"_",$E310),#REF!,2,)</f>
        <v>#REF!</v>
      </c>
      <c r="K310" s="175" t="e">
        <f>VLOOKUP(CONCATENATE($B310,"_",$C310,"_",K$2,"_",$D310,"_",$E310),#REF!,2,)</f>
        <v>#REF!</v>
      </c>
      <c r="L310" s="175" t="e">
        <f>VLOOKUP(CONCATENATE($B310,"_",$C310,"_",L$2,"_",$D310,"_",$E310),#REF!,2,)</f>
        <v>#REF!</v>
      </c>
      <c r="M310" s="171"/>
      <c r="N310" s="172" t="str">
        <f t="shared" si="73"/>
        <v>!!</v>
      </c>
      <c r="O310" s="172" t="str">
        <f t="shared" si="74"/>
        <v>!!</v>
      </c>
      <c r="P310" s="172" t="str">
        <f t="shared" si="75"/>
        <v>!!</v>
      </c>
      <c r="Q310" s="172" t="str">
        <f t="shared" si="76"/>
        <v>!!</v>
      </c>
      <c r="R310" s="172" t="str">
        <f t="shared" si="77"/>
        <v>!!</v>
      </c>
      <c r="S310" s="172" t="str">
        <f t="shared" si="78"/>
        <v>!!</v>
      </c>
      <c r="T310" s="171"/>
    </row>
    <row r="311" spans="1:24" ht="12">
      <c r="A311" s="357" t="s">
        <v>162</v>
      </c>
      <c r="B311" s="357" t="str">
        <f>Cover!$G$16</f>
        <v>CZ</v>
      </c>
      <c r="C311" s="357" t="s">
        <v>267</v>
      </c>
      <c r="D311" s="357" t="s">
        <v>337</v>
      </c>
      <c r="E311" s="358" t="s">
        <v>128</v>
      </c>
      <c r="F311" s="359" t="e">
        <f>IF(ISNUMBER(U311),U311,VLOOKUP(CONCATENATE($B311,"_",$C311,"_",F$2,"_","1000 NAC","_",$E311),#REF!,2,)/VLOOKUP(CONCATENATE($B311,"_",$C311,"_",F$2,"_",$D311,"_",$E311),#REF!,2,))</f>
        <v>#REF!</v>
      </c>
      <c r="G311" s="359" t="e">
        <f>IF(ISNUMBER(V311),V311,VLOOKUP(CONCATENATE($B311,"_",$C311,"_",G$2,"_","1000 NAC","_",$E311),#REF!,2,)/VLOOKUP(CONCATENATE($B311,"_",$C311,"_",G$2,"_",$D311,"_",$E311),#REF!,2,))</f>
        <v>#REF!</v>
      </c>
      <c r="H311" s="359" t="e">
        <f>IF(ISNUMBER(W311),W311,VLOOKUP(CONCATENATE($B311,"_",$C311,"_",H$2,"_","1000 NAC","_",$E311),#REF!,2,)/VLOOKUP(CONCATENATE($B311,"_",$C311,"_",H$2,"_",$D311,"_",$E311),#REF!,2,))</f>
        <v>#REF!</v>
      </c>
      <c r="I311" s="359" t="e">
        <f>IF(ISNUMBER(X311),X311,VLOOKUP(CONCATENATE($B311,"_",$C311,"_",I$2,"_","1000 NAC","_",$E311),#REF!,2,)/VLOOKUP(CONCATENATE($B311,"_",$C311,"_",I$2,"_",$D311,"_",$E311),#REF!,2,))</f>
        <v>#REF!</v>
      </c>
      <c r="J311" s="359" t="e">
        <f>VLOOKUP(CONCATENATE($B311,"_",$C311,"_",J$2,"_","1000 NAC","_",$E311),#REF!,2,)/VLOOKUP(CONCATENATE($B311,"_",$C311,"_",J$2,"_",$D311,"_",$E311),#REF!,2,)</f>
        <v>#REF!</v>
      </c>
      <c r="K311" s="360" t="e">
        <f>VLOOKUP(CONCATENATE($B311,"_",$C311,"_",K$2,"_","1000 NAC","_",$E311),#REF!,2,)/VLOOKUP(CONCATENATE($B311,"_",$C311,"_",K$2,"_",$D311,"_",$E311),#REF!,2,)</f>
        <v>#REF!</v>
      </c>
      <c r="L311" s="360" t="e">
        <f>VLOOKUP(CONCATENATE($B311,"_",$C311,"_",L$2,"_","1000 NAC","_",$E311),#REF!,2,)/VLOOKUP(CONCATENATE($B311,"_",$C311,"_",L$2,"_",$D311,"_",$E311),#REF!,2,)</f>
        <v>#REF!</v>
      </c>
      <c r="M311" s="361"/>
      <c r="N311" s="362" t="str">
        <f t="shared" si="73"/>
        <v>!!</v>
      </c>
      <c r="O311" s="362" t="str">
        <f t="shared" si="74"/>
        <v>!!</v>
      </c>
      <c r="P311" s="362" t="str">
        <f t="shared" si="75"/>
        <v>!!</v>
      </c>
      <c r="Q311" s="362" t="str">
        <f t="shared" si="76"/>
        <v>!!</v>
      </c>
      <c r="R311" s="362" t="str">
        <f t="shared" si="77"/>
        <v>!!</v>
      </c>
      <c r="S311" s="362" t="str">
        <f t="shared" si="78"/>
        <v>!!</v>
      </c>
      <c r="T311" s="361"/>
      <c r="U311" s="366" t="str">
        <f>IF(ISNUMBER(U309),IF(ISNUMBER(U310),U310/U309,F310/U309),IF(ISNUMBER(U310),U310/F309,""))</f>
        <v/>
      </c>
      <c r="V311" s="366" t="str">
        <f>IF(ISNUMBER(V309),IF(ISNUMBER(V310),V310/V309,G310/V309),IF(ISNUMBER(V310),V310/G309,""))</f>
        <v/>
      </c>
      <c r="W311" s="366" t="str">
        <f>IF(ISNUMBER(W309),IF(ISNUMBER(W310),W310/W309,H310/W309),IF(ISNUMBER(W310),W310/H309,""))</f>
        <v/>
      </c>
      <c r="X311" s="366" t="str">
        <f>IF(ISNUMBER(X309),IF(ISNUMBER(X310),X310/X309,I310/X309),IF(ISNUMBER(X310),X310/I309,""))</f>
        <v/>
      </c>
    </row>
    <row r="312" spans="1:24">
      <c r="A312" s="169" t="s">
        <v>164</v>
      </c>
      <c r="B312" s="169" t="str">
        <f>Cover!$G$16</f>
        <v>CZ</v>
      </c>
      <c r="C312" s="169" t="s">
        <v>271</v>
      </c>
      <c r="D312" s="169" t="s">
        <v>337</v>
      </c>
      <c r="E312" s="170" t="s">
        <v>128</v>
      </c>
      <c r="F312" s="177" t="e">
        <f>IF(ISNUMBER(U312),U312,VLOOKUP(CONCATENATE($B312,"_",$C312,"_",F$2,"_",$D312,"_",$E312),#REF!,2,))</f>
        <v>#REF!</v>
      </c>
      <c r="G312" s="177" t="e">
        <f>IF(ISNUMBER(V312),V312,VLOOKUP(CONCATENATE($B312,"_",$C312,"_",G$2,"_",$D312,"_",$E312),#REF!,2,))</f>
        <v>#REF!</v>
      </c>
      <c r="H312" s="177" t="e">
        <f>IF(ISNUMBER(W312),W312,VLOOKUP(CONCATENATE($B312,"_",$C312,"_",H$2,"_",$D312,"_",$E312),#REF!,2,))</f>
        <v>#REF!</v>
      </c>
      <c r="I312" s="177" t="e">
        <f>IF(ISNUMBER(X312),X312,VLOOKUP(CONCATENATE($B312,"_",$C312,"_",I$2,"_",$D312,"_",$E312),#REF!,2,))</f>
        <v>#REF!</v>
      </c>
      <c r="J312" s="177" t="e">
        <f>VLOOKUP(CONCATENATE($B312,"_",$C312,"_",J$2,"_",$D312,"_",$E312),#REF!,2,)</f>
        <v>#REF!</v>
      </c>
      <c r="K312" s="175" t="e">
        <f>VLOOKUP(CONCATENATE($B312,"_",$C312,"_",K$2,"_",$D312,"_",$E312),#REF!,2,)</f>
        <v>#REF!</v>
      </c>
      <c r="L312" s="175" t="e">
        <f>VLOOKUP(CONCATENATE($B312,"_",$C312,"_",L$2,"_",$D312,"_",$E312),#REF!,2,)</f>
        <v>#REF!</v>
      </c>
      <c r="M312" s="171"/>
      <c r="N312" s="172" t="str">
        <f t="shared" si="73"/>
        <v>!!</v>
      </c>
      <c r="O312" s="172" t="str">
        <f t="shared" si="74"/>
        <v>!!</v>
      </c>
      <c r="P312" s="172" t="str">
        <f t="shared" si="75"/>
        <v>!!</v>
      </c>
      <c r="Q312" s="172" t="str">
        <f t="shared" si="76"/>
        <v>!!</v>
      </c>
      <c r="R312" s="172" t="str">
        <f t="shared" si="77"/>
        <v>!!</v>
      </c>
      <c r="S312" s="172" t="str">
        <f t="shared" si="78"/>
        <v>!!</v>
      </c>
      <c r="T312" s="171"/>
    </row>
    <row r="313" spans="1:24">
      <c r="A313" s="178" t="s">
        <v>163</v>
      </c>
      <c r="B313" s="169" t="str">
        <f>Cover!$G$16</f>
        <v>CZ</v>
      </c>
      <c r="C313" s="169" t="s">
        <v>271</v>
      </c>
      <c r="D313" s="169" t="s">
        <v>198</v>
      </c>
      <c r="E313" s="170" t="s">
        <v>128</v>
      </c>
      <c r="F313" s="177" t="e">
        <f>IF(ISNUMBER(U313),U313,VLOOKUP(CONCATENATE($B313,"_",$C313,"_",F$2,"_",$D313,"_",$E313),#REF!,2,))</f>
        <v>#REF!</v>
      </c>
      <c r="G313" s="177" t="e">
        <f>IF(ISNUMBER(V313),V313,VLOOKUP(CONCATENATE($B313,"_",$C313,"_",G$2,"_",$D313,"_",$E313),#REF!,2,))</f>
        <v>#REF!</v>
      </c>
      <c r="H313" s="177" t="e">
        <f>IF(ISNUMBER(W313),W313,VLOOKUP(CONCATENATE($B313,"_",$C313,"_",H$2,"_",$D313,"_",$E313),#REF!,2,))</f>
        <v>#REF!</v>
      </c>
      <c r="I313" s="177" t="e">
        <f>IF(ISNUMBER(X313),X313,VLOOKUP(CONCATENATE($B313,"_",$C313,"_",I$2,"_",$D313,"_",$E313),#REF!,2,))</f>
        <v>#REF!</v>
      </c>
      <c r="J313" s="177" t="e">
        <f>VLOOKUP(CONCATENATE($B313,"_",$C313,"_",J$2,"_",$D313,"_",$E313),#REF!,2,)</f>
        <v>#REF!</v>
      </c>
      <c r="K313" s="175" t="e">
        <f>VLOOKUP(CONCATENATE($B313,"_",$C313,"_",K$2,"_",$D313,"_",$E313),#REF!,2,)</f>
        <v>#REF!</v>
      </c>
      <c r="L313" s="175" t="e">
        <f>VLOOKUP(CONCATENATE($B313,"_",$C313,"_",L$2,"_",$D313,"_",$E313),#REF!,2,)</f>
        <v>#REF!</v>
      </c>
      <c r="M313" s="171"/>
      <c r="N313" s="172" t="str">
        <f t="shared" si="73"/>
        <v>!!</v>
      </c>
      <c r="O313" s="172" t="str">
        <f t="shared" si="74"/>
        <v>!!</v>
      </c>
      <c r="P313" s="172" t="str">
        <f t="shared" si="75"/>
        <v>!!</v>
      </c>
      <c r="Q313" s="172" t="str">
        <f t="shared" si="76"/>
        <v>!!</v>
      </c>
      <c r="R313" s="172" t="str">
        <f t="shared" si="77"/>
        <v>!!</v>
      </c>
      <c r="S313" s="172" t="str">
        <f t="shared" si="78"/>
        <v>!!</v>
      </c>
      <c r="T313" s="171"/>
    </row>
    <row r="314" spans="1:24" ht="12">
      <c r="A314" s="357" t="s">
        <v>162</v>
      </c>
      <c r="B314" s="357" t="str">
        <f>Cover!$G$16</f>
        <v>CZ</v>
      </c>
      <c r="C314" s="357" t="s">
        <v>271</v>
      </c>
      <c r="D314" s="357" t="s">
        <v>337</v>
      </c>
      <c r="E314" s="358" t="s">
        <v>128</v>
      </c>
      <c r="F314" s="359" t="e">
        <f>IF(ISNUMBER(U314),U314,VLOOKUP(CONCATENATE($B314,"_",$C314,"_",F$2,"_","1000 NAC","_",$E314),#REF!,2,)/VLOOKUP(CONCATENATE($B314,"_",$C314,"_",F$2,"_",$D314,"_",$E314),#REF!,2,))</f>
        <v>#REF!</v>
      </c>
      <c r="G314" s="359" t="e">
        <f>IF(ISNUMBER(V314),V314,VLOOKUP(CONCATENATE($B314,"_",$C314,"_",G$2,"_","1000 NAC","_",$E314),#REF!,2,)/VLOOKUP(CONCATENATE($B314,"_",$C314,"_",G$2,"_",$D314,"_",$E314),#REF!,2,))</f>
        <v>#REF!</v>
      </c>
      <c r="H314" s="359" t="e">
        <f>IF(ISNUMBER(W314),W314,VLOOKUP(CONCATENATE($B314,"_",$C314,"_",H$2,"_","1000 NAC","_",$E314),#REF!,2,)/VLOOKUP(CONCATENATE($B314,"_",$C314,"_",H$2,"_",$D314,"_",$E314),#REF!,2,))</f>
        <v>#REF!</v>
      </c>
      <c r="I314" s="359" t="e">
        <f>IF(ISNUMBER(X314),X314,VLOOKUP(CONCATENATE($B314,"_",$C314,"_",I$2,"_","1000 NAC","_",$E314),#REF!,2,)/VLOOKUP(CONCATENATE($B314,"_",$C314,"_",I$2,"_",$D314,"_",$E314),#REF!,2,))</f>
        <v>#REF!</v>
      </c>
      <c r="J314" s="359" t="e">
        <f>VLOOKUP(CONCATENATE($B314,"_",$C314,"_",J$2,"_","1000 NAC","_",$E314),#REF!,2,)/VLOOKUP(CONCATENATE($B314,"_",$C314,"_",J$2,"_",$D314,"_",$E314),#REF!,2,)</f>
        <v>#REF!</v>
      </c>
      <c r="K314" s="360" t="e">
        <f>VLOOKUP(CONCATENATE($B314,"_",$C314,"_",K$2,"_","1000 NAC","_",$E314),#REF!,2,)/VLOOKUP(CONCATENATE($B314,"_",$C314,"_",K$2,"_",$D314,"_",$E314),#REF!,2,)</f>
        <v>#REF!</v>
      </c>
      <c r="L314" s="360" t="e">
        <f>VLOOKUP(CONCATENATE($B314,"_",$C314,"_",L$2,"_","1000 NAC","_",$E314),#REF!,2,)/VLOOKUP(CONCATENATE($B314,"_",$C314,"_",L$2,"_",$D314,"_",$E314),#REF!,2,)</f>
        <v>#REF!</v>
      </c>
      <c r="M314" s="361"/>
      <c r="N314" s="362" t="str">
        <f t="shared" si="73"/>
        <v>!!</v>
      </c>
      <c r="O314" s="362" t="str">
        <f t="shared" si="74"/>
        <v>!!</v>
      </c>
      <c r="P314" s="362" t="str">
        <f t="shared" si="75"/>
        <v>!!</v>
      </c>
      <c r="Q314" s="362" t="str">
        <f t="shared" si="76"/>
        <v>!!</v>
      </c>
      <c r="R314" s="362" t="str">
        <f t="shared" si="77"/>
        <v>!!</v>
      </c>
      <c r="S314" s="362" t="str">
        <f t="shared" si="78"/>
        <v>!!</v>
      </c>
      <c r="T314" s="361"/>
      <c r="U314" s="366" t="str">
        <f>IF(ISNUMBER(U312),IF(ISNUMBER(U313),U313/U312,F313/U312),IF(ISNUMBER(U313),U313/F312,""))</f>
        <v/>
      </c>
      <c r="V314" s="366" t="str">
        <f>IF(ISNUMBER(V312),IF(ISNUMBER(V313),V313/V312,G313/V312),IF(ISNUMBER(V313),V313/G312,""))</f>
        <v/>
      </c>
      <c r="W314" s="366" t="str">
        <f>IF(ISNUMBER(W312),IF(ISNUMBER(W313),W313/W312,H313/W312),IF(ISNUMBER(W313),W313/H312,""))</f>
        <v/>
      </c>
      <c r="X314" s="366" t="str">
        <f>IF(ISNUMBER(X312),IF(ISNUMBER(X313),X313/X312,I313/X312),IF(ISNUMBER(X313),X313/I312,""))</f>
        <v/>
      </c>
    </row>
    <row r="315" spans="1:24">
      <c r="A315" s="169" t="s">
        <v>164</v>
      </c>
      <c r="B315" s="169" t="str">
        <f>Cover!$G$16</f>
        <v>CZ</v>
      </c>
      <c r="C315" s="169" t="s">
        <v>267</v>
      </c>
      <c r="D315" s="169" t="s">
        <v>337</v>
      </c>
      <c r="E315" s="170" t="s">
        <v>129</v>
      </c>
      <c r="F315" s="177" t="e">
        <f>IF(ISNUMBER(U315),U315,VLOOKUP(CONCATENATE($B315,"_",$C315,"_",F$2,"_",$D315,"_",$E315),#REF!,2,))</f>
        <v>#REF!</v>
      </c>
      <c r="G315" s="177" t="e">
        <f>IF(ISNUMBER(V315),V315,VLOOKUP(CONCATENATE($B315,"_",$C315,"_",G$2,"_",$D315,"_",$E315),#REF!,2,))</f>
        <v>#REF!</v>
      </c>
      <c r="H315" s="177" t="e">
        <f>IF(ISNUMBER(W315),W315,VLOOKUP(CONCATENATE($B315,"_",$C315,"_",H$2,"_",$D315,"_",$E315),#REF!,2,))</f>
        <v>#REF!</v>
      </c>
      <c r="I315" s="177" t="e">
        <f>IF(ISNUMBER(X315),X315,VLOOKUP(CONCATENATE($B315,"_",$C315,"_",I$2,"_",$D315,"_",$E315),#REF!,2,))</f>
        <v>#REF!</v>
      </c>
      <c r="J315" s="177" t="e">
        <f>VLOOKUP(CONCATENATE($B315,"_",$C315,"_",J$2,"_",$D315,"_",$E315),#REF!,2,)</f>
        <v>#REF!</v>
      </c>
      <c r="K315" s="175" t="e">
        <f>VLOOKUP(CONCATENATE($B315,"_",$C315,"_",K$2,"_",$D315,"_",$E315),#REF!,2,)</f>
        <v>#REF!</v>
      </c>
      <c r="L315" s="175" t="e">
        <f>VLOOKUP(CONCATENATE($B315,"_",$C315,"_",L$2,"_",$D315,"_",$E315),#REF!,2,)</f>
        <v>#REF!</v>
      </c>
      <c r="M315" s="171"/>
      <c r="N315" s="172" t="str">
        <f t="shared" si="73"/>
        <v>!!</v>
      </c>
      <c r="O315" s="172" t="str">
        <f t="shared" si="74"/>
        <v>!!</v>
      </c>
      <c r="P315" s="172" t="str">
        <f t="shared" si="75"/>
        <v>!!</v>
      </c>
      <c r="Q315" s="172" t="str">
        <f t="shared" si="76"/>
        <v>!!</v>
      </c>
      <c r="R315" s="172" t="str">
        <f t="shared" si="77"/>
        <v>!!</v>
      </c>
      <c r="S315" s="172" t="str">
        <f t="shared" si="78"/>
        <v>!!</v>
      </c>
      <c r="T315" s="171"/>
    </row>
    <row r="316" spans="1:24">
      <c r="A316" s="178" t="s">
        <v>163</v>
      </c>
      <c r="B316" s="169" t="str">
        <f>Cover!$G$16</f>
        <v>CZ</v>
      </c>
      <c r="C316" s="169" t="s">
        <v>267</v>
      </c>
      <c r="D316" s="169" t="s">
        <v>198</v>
      </c>
      <c r="E316" s="170" t="s">
        <v>129</v>
      </c>
      <c r="F316" s="177" t="e">
        <f>IF(ISNUMBER(U316),U316,VLOOKUP(CONCATENATE($B316,"_",$C316,"_",F$2,"_",$D316,"_",$E316),#REF!,2,))</f>
        <v>#REF!</v>
      </c>
      <c r="G316" s="177" t="e">
        <f>IF(ISNUMBER(V316),V316,VLOOKUP(CONCATENATE($B316,"_",$C316,"_",G$2,"_",$D316,"_",$E316),#REF!,2,))</f>
        <v>#REF!</v>
      </c>
      <c r="H316" s="177" t="e">
        <f>IF(ISNUMBER(W316),W316,VLOOKUP(CONCATENATE($B316,"_",$C316,"_",H$2,"_",$D316,"_",$E316),#REF!,2,))</f>
        <v>#REF!</v>
      </c>
      <c r="I316" s="177" t="e">
        <f>IF(ISNUMBER(X316),X316,VLOOKUP(CONCATENATE($B316,"_",$C316,"_",I$2,"_",$D316,"_",$E316),#REF!,2,))</f>
        <v>#REF!</v>
      </c>
      <c r="J316" s="177" t="e">
        <f>VLOOKUP(CONCATENATE($B316,"_",$C316,"_",J$2,"_",$D316,"_",$E316),#REF!,2,)</f>
        <v>#REF!</v>
      </c>
      <c r="K316" s="175" t="e">
        <f>VLOOKUP(CONCATENATE($B316,"_",$C316,"_",K$2,"_",$D316,"_",$E316),#REF!,2,)</f>
        <v>#REF!</v>
      </c>
      <c r="L316" s="175" t="e">
        <f>VLOOKUP(CONCATENATE($B316,"_",$C316,"_",L$2,"_",$D316,"_",$E316),#REF!,2,)</f>
        <v>#REF!</v>
      </c>
      <c r="M316" s="171"/>
      <c r="N316" s="172" t="str">
        <f t="shared" si="73"/>
        <v>!!</v>
      </c>
      <c r="O316" s="172" t="str">
        <f t="shared" si="74"/>
        <v>!!</v>
      </c>
      <c r="P316" s="172" t="str">
        <f t="shared" si="75"/>
        <v>!!</v>
      </c>
      <c r="Q316" s="172" t="str">
        <f t="shared" si="76"/>
        <v>!!</v>
      </c>
      <c r="R316" s="172" t="str">
        <f t="shared" si="77"/>
        <v>!!</v>
      </c>
      <c r="S316" s="172" t="str">
        <f t="shared" si="78"/>
        <v>!!</v>
      </c>
      <c r="T316" s="171"/>
    </row>
    <row r="317" spans="1:24" ht="12">
      <c r="A317" s="357" t="s">
        <v>162</v>
      </c>
      <c r="B317" s="357" t="str">
        <f>Cover!$G$16</f>
        <v>CZ</v>
      </c>
      <c r="C317" s="357" t="s">
        <v>267</v>
      </c>
      <c r="D317" s="357" t="s">
        <v>337</v>
      </c>
      <c r="E317" s="358" t="s">
        <v>129</v>
      </c>
      <c r="F317" s="359" t="e">
        <f>IF(ISNUMBER(U317),U317,VLOOKUP(CONCATENATE($B317,"_",$C317,"_",F$2,"_","1000 NAC","_",$E317),#REF!,2,)/VLOOKUP(CONCATENATE($B317,"_",$C317,"_",F$2,"_",$D317,"_",$E317),#REF!,2,))</f>
        <v>#REF!</v>
      </c>
      <c r="G317" s="359" t="e">
        <f>IF(ISNUMBER(V317),V317,VLOOKUP(CONCATENATE($B317,"_",$C317,"_",G$2,"_","1000 NAC","_",$E317),#REF!,2,)/VLOOKUP(CONCATENATE($B317,"_",$C317,"_",G$2,"_",$D317,"_",$E317),#REF!,2,))</f>
        <v>#REF!</v>
      </c>
      <c r="H317" s="359" t="e">
        <f>IF(ISNUMBER(W317),W317,VLOOKUP(CONCATENATE($B317,"_",$C317,"_",H$2,"_","1000 NAC","_",$E317),#REF!,2,)/VLOOKUP(CONCATENATE($B317,"_",$C317,"_",H$2,"_",$D317,"_",$E317),#REF!,2,))</f>
        <v>#REF!</v>
      </c>
      <c r="I317" s="359" t="e">
        <f>IF(ISNUMBER(X317),X317,VLOOKUP(CONCATENATE($B317,"_",$C317,"_",I$2,"_","1000 NAC","_",$E317),#REF!,2,)/VLOOKUP(CONCATENATE($B317,"_",$C317,"_",I$2,"_",$D317,"_",$E317),#REF!,2,))</f>
        <v>#REF!</v>
      </c>
      <c r="J317" s="359" t="e">
        <f>VLOOKUP(CONCATENATE($B317,"_",$C317,"_",J$2,"_","1000 NAC","_",$E317),#REF!,2,)/VLOOKUP(CONCATENATE($B317,"_",$C317,"_",J$2,"_",$D317,"_",$E317),#REF!,2,)</f>
        <v>#REF!</v>
      </c>
      <c r="K317" s="360" t="e">
        <f>VLOOKUP(CONCATENATE($B317,"_",$C317,"_",K$2,"_","1000 NAC","_",$E317),#REF!,2,)/VLOOKUP(CONCATENATE($B317,"_",$C317,"_",K$2,"_",$D317,"_",$E317),#REF!,2,)</f>
        <v>#REF!</v>
      </c>
      <c r="L317" s="360" t="e">
        <f>VLOOKUP(CONCATENATE($B317,"_",$C317,"_",L$2,"_","1000 NAC","_",$E317),#REF!,2,)/VLOOKUP(CONCATENATE($B317,"_",$C317,"_",L$2,"_",$D317,"_",$E317),#REF!,2,)</f>
        <v>#REF!</v>
      </c>
      <c r="M317" s="361"/>
      <c r="N317" s="362" t="str">
        <f t="shared" ref="N317:N350" si="79">IF(OR(ISERROR(F317),ISERROR(G317)),"!!",IF(F317=0,"!!",G317/F317))</f>
        <v>!!</v>
      </c>
      <c r="O317" s="362" t="str">
        <f t="shared" ref="O317:O350" si="80">IF(OR(ISERROR(G317),ISERROR(H317)),"!!",IF(G317=0,"!!",H317/G317))</f>
        <v>!!</v>
      </c>
      <c r="P317" s="362" t="str">
        <f t="shared" ref="P317:P350" si="81">IF(OR(ISERROR(H317),ISERROR(I317)),"!!",IF(H317=0,"!!",I317/H317))</f>
        <v>!!</v>
      </c>
      <c r="Q317" s="362" t="str">
        <f t="shared" ref="Q317:Q350" si="82">IF(OR(ISERROR(I317),ISERROR(J317)),"!!",IF(I317=0,"!!",J317/I317))</f>
        <v>!!</v>
      </c>
      <c r="R317" s="362" t="str">
        <f t="shared" ref="R317:R350" si="83">IF(OR(ISERROR(J317),ISERROR(K317)),"!!",IF(J317=0,"!!",K317/J317))</f>
        <v>!!</v>
      </c>
      <c r="S317" s="362" t="str">
        <f t="shared" ref="S317:S350" si="84">IF(OR(ISERROR(K317),ISERROR(L317)),"!!",IF(K317=0,"!!",L317/K317))</f>
        <v>!!</v>
      </c>
      <c r="T317" s="361"/>
      <c r="U317" s="366" t="str">
        <f>IF(ISNUMBER(U315),IF(ISNUMBER(U316),U316/U315,F316/U315),IF(ISNUMBER(U316),U316/F315,""))</f>
        <v/>
      </c>
      <c r="V317" s="366" t="str">
        <f>IF(ISNUMBER(V315),IF(ISNUMBER(V316),V316/V315,G316/V315),IF(ISNUMBER(V316),V316/G315,""))</f>
        <v/>
      </c>
      <c r="W317" s="366" t="str">
        <f>IF(ISNUMBER(W315),IF(ISNUMBER(W316),W316/W315,H316/W315),IF(ISNUMBER(W316),W316/H315,""))</f>
        <v/>
      </c>
      <c r="X317" s="366" t="str">
        <f>IF(ISNUMBER(X315),IF(ISNUMBER(X316),X316/X315,I316/X315),IF(ISNUMBER(X316),X316/I315,""))</f>
        <v/>
      </c>
    </row>
    <row r="318" spans="1:24">
      <c r="A318" s="169" t="s">
        <v>164</v>
      </c>
      <c r="B318" s="169" t="str">
        <f>Cover!$G$16</f>
        <v>CZ</v>
      </c>
      <c r="C318" s="169" t="s">
        <v>271</v>
      </c>
      <c r="D318" s="169" t="s">
        <v>337</v>
      </c>
      <c r="E318" s="170" t="s">
        <v>129</v>
      </c>
      <c r="F318" s="177" t="e">
        <f>IF(ISNUMBER(U318),U318,VLOOKUP(CONCATENATE($B318,"_",$C318,"_",F$2,"_",$D318,"_",$E318),#REF!,2,))</f>
        <v>#REF!</v>
      </c>
      <c r="G318" s="177" t="e">
        <f>IF(ISNUMBER(V318),V318,VLOOKUP(CONCATENATE($B318,"_",$C318,"_",G$2,"_",$D318,"_",$E318),#REF!,2,))</f>
        <v>#REF!</v>
      </c>
      <c r="H318" s="177" t="e">
        <f>IF(ISNUMBER(W318),W318,VLOOKUP(CONCATENATE($B318,"_",$C318,"_",H$2,"_",$D318,"_",$E318),#REF!,2,))</f>
        <v>#REF!</v>
      </c>
      <c r="I318" s="177" t="e">
        <f>IF(ISNUMBER(X318),X318,VLOOKUP(CONCATENATE($B318,"_",$C318,"_",I$2,"_",$D318,"_",$E318),#REF!,2,))</f>
        <v>#REF!</v>
      </c>
      <c r="J318" s="177" t="e">
        <f>VLOOKUP(CONCATENATE($B318,"_",$C318,"_",J$2,"_",$D318,"_",$E318),#REF!,2,)</f>
        <v>#REF!</v>
      </c>
      <c r="K318" s="175" t="e">
        <f>VLOOKUP(CONCATENATE($B318,"_",$C318,"_",K$2,"_",$D318,"_",$E318),#REF!,2,)</f>
        <v>#REF!</v>
      </c>
      <c r="L318" s="175" t="e">
        <f>VLOOKUP(CONCATENATE($B318,"_",$C318,"_",L$2,"_",$D318,"_",$E318),#REF!,2,)</f>
        <v>#REF!</v>
      </c>
      <c r="M318" s="171"/>
      <c r="N318" s="172" t="str">
        <f t="shared" si="79"/>
        <v>!!</v>
      </c>
      <c r="O318" s="172" t="str">
        <f t="shared" si="80"/>
        <v>!!</v>
      </c>
      <c r="P318" s="172" t="str">
        <f t="shared" si="81"/>
        <v>!!</v>
      </c>
      <c r="Q318" s="172" t="str">
        <f t="shared" si="82"/>
        <v>!!</v>
      </c>
      <c r="R318" s="172" t="str">
        <f t="shared" si="83"/>
        <v>!!</v>
      </c>
      <c r="S318" s="172" t="str">
        <f t="shared" si="84"/>
        <v>!!</v>
      </c>
      <c r="T318" s="171"/>
    </row>
    <row r="319" spans="1:24">
      <c r="A319" s="178" t="s">
        <v>163</v>
      </c>
      <c r="B319" s="169" t="str">
        <f>Cover!$G$16</f>
        <v>CZ</v>
      </c>
      <c r="C319" s="169" t="s">
        <v>271</v>
      </c>
      <c r="D319" s="169" t="s">
        <v>198</v>
      </c>
      <c r="E319" s="170" t="s">
        <v>129</v>
      </c>
      <c r="F319" s="177" t="e">
        <f>IF(ISNUMBER(U319),U319,VLOOKUP(CONCATENATE($B319,"_",$C319,"_",F$2,"_",$D319,"_",$E319),#REF!,2,))</f>
        <v>#REF!</v>
      </c>
      <c r="G319" s="177" t="e">
        <f>IF(ISNUMBER(V319),V319,VLOOKUP(CONCATENATE($B319,"_",$C319,"_",G$2,"_",$D319,"_",$E319),#REF!,2,))</f>
        <v>#REF!</v>
      </c>
      <c r="H319" s="177" t="e">
        <f>IF(ISNUMBER(W319),W319,VLOOKUP(CONCATENATE($B319,"_",$C319,"_",H$2,"_",$D319,"_",$E319),#REF!,2,))</f>
        <v>#REF!</v>
      </c>
      <c r="I319" s="177" t="e">
        <f>IF(ISNUMBER(X319),X319,VLOOKUP(CONCATENATE($B319,"_",$C319,"_",I$2,"_",$D319,"_",$E319),#REF!,2,))</f>
        <v>#REF!</v>
      </c>
      <c r="J319" s="177" t="e">
        <f>VLOOKUP(CONCATENATE($B319,"_",$C319,"_",J$2,"_",$D319,"_",$E319),#REF!,2,)</f>
        <v>#REF!</v>
      </c>
      <c r="K319" s="175" t="e">
        <f>VLOOKUP(CONCATENATE($B319,"_",$C319,"_",K$2,"_",$D319,"_",$E319),#REF!,2,)</f>
        <v>#REF!</v>
      </c>
      <c r="L319" s="175" t="e">
        <f>VLOOKUP(CONCATENATE($B319,"_",$C319,"_",L$2,"_",$D319,"_",$E319),#REF!,2,)</f>
        <v>#REF!</v>
      </c>
      <c r="M319" s="171"/>
      <c r="N319" s="172" t="str">
        <f t="shared" si="79"/>
        <v>!!</v>
      </c>
      <c r="O319" s="172" t="str">
        <f t="shared" si="80"/>
        <v>!!</v>
      </c>
      <c r="P319" s="172" t="str">
        <f t="shared" si="81"/>
        <v>!!</v>
      </c>
      <c r="Q319" s="172" t="str">
        <f t="shared" si="82"/>
        <v>!!</v>
      </c>
      <c r="R319" s="172" t="str">
        <f t="shared" si="83"/>
        <v>!!</v>
      </c>
      <c r="S319" s="172" t="str">
        <f t="shared" si="84"/>
        <v>!!</v>
      </c>
      <c r="T319" s="171"/>
    </row>
    <row r="320" spans="1:24" ht="12">
      <c r="A320" s="357" t="s">
        <v>162</v>
      </c>
      <c r="B320" s="357" t="str">
        <f>Cover!$G$16</f>
        <v>CZ</v>
      </c>
      <c r="C320" s="357" t="s">
        <v>271</v>
      </c>
      <c r="D320" s="357" t="s">
        <v>337</v>
      </c>
      <c r="E320" s="358" t="s">
        <v>129</v>
      </c>
      <c r="F320" s="359" t="e">
        <f>IF(ISNUMBER(U320),U320,VLOOKUP(CONCATENATE($B320,"_",$C320,"_",F$2,"_","1000 NAC","_",$E320),#REF!,2,)/VLOOKUP(CONCATENATE($B320,"_",$C320,"_",F$2,"_",$D320,"_",$E320),#REF!,2,))</f>
        <v>#REF!</v>
      </c>
      <c r="G320" s="359" t="e">
        <f>IF(ISNUMBER(V320),V320,VLOOKUP(CONCATENATE($B320,"_",$C320,"_",G$2,"_","1000 NAC","_",$E320),#REF!,2,)/VLOOKUP(CONCATENATE($B320,"_",$C320,"_",G$2,"_",$D320,"_",$E320),#REF!,2,))</f>
        <v>#REF!</v>
      </c>
      <c r="H320" s="359" t="e">
        <f>IF(ISNUMBER(W320),W320,VLOOKUP(CONCATENATE($B320,"_",$C320,"_",H$2,"_","1000 NAC","_",$E320),#REF!,2,)/VLOOKUP(CONCATENATE($B320,"_",$C320,"_",H$2,"_",$D320,"_",$E320),#REF!,2,))</f>
        <v>#REF!</v>
      </c>
      <c r="I320" s="359" t="e">
        <f>IF(ISNUMBER(X320),X320,VLOOKUP(CONCATENATE($B320,"_",$C320,"_",I$2,"_","1000 NAC","_",$E320),#REF!,2,)/VLOOKUP(CONCATENATE($B320,"_",$C320,"_",I$2,"_",$D320,"_",$E320),#REF!,2,))</f>
        <v>#REF!</v>
      </c>
      <c r="J320" s="359" t="e">
        <f>VLOOKUP(CONCATENATE($B320,"_",$C320,"_",J$2,"_","1000 NAC","_",$E320),#REF!,2,)/VLOOKUP(CONCATENATE($B320,"_",$C320,"_",J$2,"_",$D320,"_",$E320),#REF!,2,)</f>
        <v>#REF!</v>
      </c>
      <c r="K320" s="360" t="e">
        <f>VLOOKUP(CONCATENATE($B320,"_",$C320,"_",K$2,"_","1000 NAC","_",$E320),#REF!,2,)/VLOOKUP(CONCATENATE($B320,"_",$C320,"_",K$2,"_",$D320,"_",$E320),#REF!,2,)</f>
        <v>#REF!</v>
      </c>
      <c r="L320" s="360" t="e">
        <f>VLOOKUP(CONCATENATE($B320,"_",$C320,"_",L$2,"_","1000 NAC","_",$E320),#REF!,2,)/VLOOKUP(CONCATENATE($B320,"_",$C320,"_",L$2,"_",$D320,"_",$E320),#REF!,2,)</f>
        <v>#REF!</v>
      </c>
      <c r="M320" s="361"/>
      <c r="N320" s="362" t="str">
        <f t="shared" si="79"/>
        <v>!!</v>
      </c>
      <c r="O320" s="362" t="str">
        <f t="shared" si="80"/>
        <v>!!</v>
      </c>
      <c r="P320" s="362" t="str">
        <f t="shared" si="81"/>
        <v>!!</v>
      </c>
      <c r="Q320" s="362" t="str">
        <f t="shared" si="82"/>
        <v>!!</v>
      </c>
      <c r="R320" s="362" t="str">
        <f t="shared" si="83"/>
        <v>!!</v>
      </c>
      <c r="S320" s="362" t="str">
        <f t="shared" si="84"/>
        <v>!!</v>
      </c>
      <c r="T320" s="361"/>
      <c r="U320" s="366" t="str">
        <f>IF(ISNUMBER(U318),IF(ISNUMBER(U319),U319/U318,F319/U318),IF(ISNUMBER(U319),U319/F318,""))</f>
        <v/>
      </c>
      <c r="V320" s="366" t="str">
        <f>IF(ISNUMBER(V318),IF(ISNUMBER(V319),V319/V318,G319/V318),IF(ISNUMBER(V319),V319/G318,""))</f>
        <v/>
      </c>
      <c r="W320" s="366" t="str">
        <f>IF(ISNUMBER(W318),IF(ISNUMBER(W319),W319/W318,H319/W318),IF(ISNUMBER(W319),W319/H318,""))</f>
        <v/>
      </c>
      <c r="X320" s="366" t="str">
        <f>IF(ISNUMBER(X318),IF(ISNUMBER(X319),X319/X318,I319/X318),IF(ISNUMBER(X319),X319/I318,""))</f>
        <v/>
      </c>
    </row>
    <row r="321" spans="1:24">
      <c r="A321" s="169" t="s">
        <v>164</v>
      </c>
      <c r="B321" s="169" t="str">
        <f>Cover!$G$16</f>
        <v>CZ</v>
      </c>
      <c r="C321" s="169" t="s">
        <v>267</v>
      </c>
      <c r="D321" s="169" t="s">
        <v>337</v>
      </c>
      <c r="E321" s="170" t="s">
        <v>130</v>
      </c>
      <c r="F321" s="177" t="e">
        <f>IF(ISNUMBER(U321),U321,VLOOKUP(CONCATENATE($B321,"_",$C321,"_",F$2,"_",$D321,"_",$E321),#REF!,2,))</f>
        <v>#REF!</v>
      </c>
      <c r="G321" s="177" t="e">
        <f>IF(ISNUMBER(V321),V321,VLOOKUP(CONCATENATE($B321,"_",$C321,"_",G$2,"_",$D321,"_",$E321),#REF!,2,))</f>
        <v>#REF!</v>
      </c>
      <c r="H321" s="177" t="e">
        <f>IF(ISNUMBER(W321),W321,VLOOKUP(CONCATENATE($B321,"_",$C321,"_",H$2,"_",$D321,"_",$E321),#REF!,2,))</f>
        <v>#REF!</v>
      </c>
      <c r="I321" s="177" t="e">
        <f>IF(ISNUMBER(X321),X321,VLOOKUP(CONCATENATE($B321,"_",$C321,"_",I$2,"_",$D321,"_",$E321),#REF!,2,))</f>
        <v>#REF!</v>
      </c>
      <c r="J321" s="177" t="e">
        <f>VLOOKUP(CONCATENATE($B321,"_",$C321,"_",J$2,"_",$D321,"_",$E321),#REF!,2,)</f>
        <v>#REF!</v>
      </c>
      <c r="K321" s="175" t="e">
        <f>VLOOKUP(CONCATENATE($B321,"_",$C321,"_",K$2,"_",$D321,"_",$E321),#REF!,2,)</f>
        <v>#REF!</v>
      </c>
      <c r="L321" s="175" t="e">
        <f>VLOOKUP(CONCATENATE($B321,"_",$C321,"_",L$2,"_",$D321,"_",$E321),#REF!,2,)</f>
        <v>#REF!</v>
      </c>
      <c r="M321" s="171"/>
      <c r="N321" s="172" t="str">
        <f t="shared" si="79"/>
        <v>!!</v>
      </c>
      <c r="O321" s="172" t="str">
        <f t="shared" si="80"/>
        <v>!!</v>
      </c>
      <c r="P321" s="172" t="str">
        <f t="shared" si="81"/>
        <v>!!</v>
      </c>
      <c r="Q321" s="172" t="str">
        <f t="shared" si="82"/>
        <v>!!</v>
      </c>
      <c r="R321" s="172" t="str">
        <f t="shared" si="83"/>
        <v>!!</v>
      </c>
      <c r="S321" s="172" t="str">
        <f t="shared" si="84"/>
        <v>!!</v>
      </c>
      <c r="T321" s="171"/>
    </row>
    <row r="322" spans="1:24">
      <c r="A322" s="178" t="s">
        <v>163</v>
      </c>
      <c r="B322" s="169" t="str">
        <f>Cover!$G$16</f>
        <v>CZ</v>
      </c>
      <c r="C322" s="169" t="s">
        <v>267</v>
      </c>
      <c r="D322" s="169" t="s">
        <v>198</v>
      </c>
      <c r="E322" s="170" t="s">
        <v>130</v>
      </c>
      <c r="F322" s="177" t="e">
        <f>IF(ISNUMBER(U322),U322,VLOOKUP(CONCATENATE($B322,"_",$C322,"_",F$2,"_",$D322,"_",$E322),#REF!,2,))</f>
        <v>#REF!</v>
      </c>
      <c r="G322" s="177" t="e">
        <f>IF(ISNUMBER(V322),V322,VLOOKUP(CONCATENATE($B322,"_",$C322,"_",G$2,"_",$D322,"_",$E322),#REF!,2,))</f>
        <v>#REF!</v>
      </c>
      <c r="H322" s="177" t="e">
        <f>IF(ISNUMBER(W322),W322,VLOOKUP(CONCATENATE($B322,"_",$C322,"_",H$2,"_",$D322,"_",$E322),#REF!,2,))</f>
        <v>#REF!</v>
      </c>
      <c r="I322" s="177" t="e">
        <f>IF(ISNUMBER(X322),X322,VLOOKUP(CONCATENATE($B322,"_",$C322,"_",I$2,"_",$D322,"_",$E322),#REF!,2,))</f>
        <v>#REF!</v>
      </c>
      <c r="J322" s="177" t="e">
        <f>VLOOKUP(CONCATENATE($B322,"_",$C322,"_",J$2,"_",$D322,"_",$E322),#REF!,2,)</f>
        <v>#REF!</v>
      </c>
      <c r="K322" s="175" t="e">
        <f>VLOOKUP(CONCATENATE($B322,"_",$C322,"_",K$2,"_",$D322,"_",$E322),#REF!,2,)</f>
        <v>#REF!</v>
      </c>
      <c r="L322" s="175" t="e">
        <f>VLOOKUP(CONCATENATE($B322,"_",$C322,"_",L$2,"_",$D322,"_",$E322),#REF!,2,)</f>
        <v>#REF!</v>
      </c>
      <c r="M322" s="171"/>
      <c r="N322" s="172" t="str">
        <f t="shared" si="79"/>
        <v>!!</v>
      </c>
      <c r="O322" s="172" t="str">
        <f t="shared" si="80"/>
        <v>!!</v>
      </c>
      <c r="P322" s="172" t="str">
        <f t="shared" si="81"/>
        <v>!!</v>
      </c>
      <c r="Q322" s="172" t="str">
        <f t="shared" si="82"/>
        <v>!!</v>
      </c>
      <c r="R322" s="172" t="str">
        <f t="shared" si="83"/>
        <v>!!</v>
      </c>
      <c r="S322" s="172" t="str">
        <f t="shared" si="84"/>
        <v>!!</v>
      </c>
      <c r="T322" s="171"/>
    </row>
    <row r="323" spans="1:24" ht="12">
      <c r="A323" s="357" t="s">
        <v>162</v>
      </c>
      <c r="B323" s="357" t="str">
        <f>Cover!$G$16</f>
        <v>CZ</v>
      </c>
      <c r="C323" s="357" t="s">
        <v>267</v>
      </c>
      <c r="D323" s="357" t="s">
        <v>337</v>
      </c>
      <c r="E323" s="358" t="s">
        <v>130</v>
      </c>
      <c r="F323" s="359" t="e">
        <f>IF(ISNUMBER(U323),U323,VLOOKUP(CONCATENATE($B323,"_",$C323,"_",F$2,"_","1000 NAC","_",$E323),#REF!,2,)/VLOOKUP(CONCATENATE($B323,"_",$C323,"_",F$2,"_",$D323,"_",$E323),#REF!,2,))</f>
        <v>#REF!</v>
      </c>
      <c r="G323" s="359" t="e">
        <f>IF(ISNUMBER(V323),V323,VLOOKUP(CONCATENATE($B323,"_",$C323,"_",G$2,"_","1000 NAC","_",$E323),#REF!,2,)/VLOOKUP(CONCATENATE($B323,"_",$C323,"_",G$2,"_",$D323,"_",$E323),#REF!,2,))</f>
        <v>#REF!</v>
      </c>
      <c r="H323" s="359" t="e">
        <f>IF(ISNUMBER(W323),W323,VLOOKUP(CONCATENATE($B323,"_",$C323,"_",H$2,"_","1000 NAC","_",$E323),#REF!,2,)/VLOOKUP(CONCATENATE($B323,"_",$C323,"_",H$2,"_",$D323,"_",$E323),#REF!,2,))</f>
        <v>#REF!</v>
      </c>
      <c r="I323" s="359" t="e">
        <f>IF(ISNUMBER(X323),X323,VLOOKUP(CONCATENATE($B323,"_",$C323,"_",I$2,"_","1000 NAC","_",$E323),#REF!,2,)/VLOOKUP(CONCATENATE($B323,"_",$C323,"_",I$2,"_",$D323,"_",$E323),#REF!,2,))</f>
        <v>#REF!</v>
      </c>
      <c r="J323" s="359" t="e">
        <f>VLOOKUP(CONCATENATE($B323,"_",$C323,"_",J$2,"_","1000 NAC","_",$E323),#REF!,2,)/VLOOKUP(CONCATENATE($B323,"_",$C323,"_",J$2,"_",$D323,"_",$E323),#REF!,2,)</f>
        <v>#REF!</v>
      </c>
      <c r="K323" s="360" t="e">
        <f>VLOOKUP(CONCATENATE($B323,"_",$C323,"_",K$2,"_","1000 NAC","_",$E323),#REF!,2,)/VLOOKUP(CONCATENATE($B323,"_",$C323,"_",K$2,"_",$D323,"_",$E323),#REF!,2,)</f>
        <v>#REF!</v>
      </c>
      <c r="L323" s="360" t="e">
        <f>VLOOKUP(CONCATENATE($B323,"_",$C323,"_",L$2,"_","1000 NAC","_",$E323),#REF!,2,)/VLOOKUP(CONCATENATE($B323,"_",$C323,"_",L$2,"_",$D323,"_",$E323),#REF!,2,)</f>
        <v>#REF!</v>
      </c>
      <c r="M323" s="361"/>
      <c r="N323" s="362" t="str">
        <f t="shared" si="79"/>
        <v>!!</v>
      </c>
      <c r="O323" s="362" t="str">
        <f t="shared" si="80"/>
        <v>!!</v>
      </c>
      <c r="P323" s="362" t="str">
        <f t="shared" si="81"/>
        <v>!!</v>
      </c>
      <c r="Q323" s="362" t="str">
        <f t="shared" si="82"/>
        <v>!!</v>
      </c>
      <c r="R323" s="362" t="str">
        <f t="shared" si="83"/>
        <v>!!</v>
      </c>
      <c r="S323" s="362" t="str">
        <f t="shared" si="84"/>
        <v>!!</v>
      </c>
      <c r="T323" s="361"/>
      <c r="U323" s="366" t="str">
        <f>IF(ISNUMBER(U321),IF(ISNUMBER(U322),U322/U321,F322/U321),IF(ISNUMBER(U322),U322/F321,""))</f>
        <v/>
      </c>
      <c r="V323" s="366" t="str">
        <f>IF(ISNUMBER(V321),IF(ISNUMBER(V322),V322/V321,G322/V321),IF(ISNUMBER(V322),V322/G321,""))</f>
        <v/>
      </c>
      <c r="W323" s="366" t="str">
        <f>IF(ISNUMBER(W321),IF(ISNUMBER(W322),W322/W321,H322/W321),IF(ISNUMBER(W322),W322/H321,""))</f>
        <v/>
      </c>
      <c r="X323" s="366" t="str">
        <f>IF(ISNUMBER(X321),IF(ISNUMBER(X322),X322/X321,I322/X321),IF(ISNUMBER(X322),X322/I321,""))</f>
        <v/>
      </c>
    </row>
    <row r="324" spans="1:24">
      <c r="A324" s="169" t="s">
        <v>164</v>
      </c>
      <c r="B324" s="169" t="str">
        <f>Cover!$G$16</f>
        <v>CZ</v>
      </c>
      <c r="C324" s="169" t="s">
        <v>271</v>
      </c>
      <c r="D324" s="169" t="s">
        <v>337</v>
      </c>
      <c r="E324" s="170" t="s">
        <v>130</v>
      </c>
      <c r="F324" s="177" t="e">
        <f>IF(ISNUMBER(U324),U324,VLOOKUP(CONCATENATE($B324,"_",$C324,"_",F$2,"_",$D324,"_",$E324),#REF!,2,))</f>
        <v>#REF!</v>
      </c>
      <c r="G324" s="177" t="e">
        <f>IF(ISNUMBER(V324),V324,VLOOKUP(CONCATENATE($B324,"_",$C324,"_",G$2,"_",$D324,"_",$E324),#REF!,2,))</f>
        <v>#REF!</v>
      </c>
      <c r="H324" s="177" t="e">
        <f>IF(ISNUMBER(W324),W324,VLOOKUP(CONCATENATE($B324,"_",$C324,"_",H$2,"_",$D324,"_",$E324),#REF!,2,))</f>
        <v>#REF!</v>
      </c>
      <c r="I324" s="177" t="e">
        <f>IF(ISNUMBER(X324),X324,VLOOKUP(CONCATENATE($B324,"_",$C324,"_",I$2,"_",$D324,"_",$E324),#REF!,2,))</f>
        <v>#REF!</v>
      </c>
      <c r="J324" s="177" t="e">
        <f>VLOOKUP(CONCATENATE($B324,"_",$C324,"_",J$2,"_",$D324,"_",$E324),#REF!,2,)</f>
        <v>#REF!</v>
      </c>
      <c r="K324" s="175" t="e">
        <f>VLOOKUP(CONCATENATE($B324,"_",$C324,"_",K$2,"_",$D324,"_",$E324),#REF!,2,)</f>
        <v>#REF!</v>
      </c>
      <c r="L324" s="175" t="e">
        <f>VLOOKUP(CONCATENATE($B324,"_",$C324,"_",L$2,"_",$D324,"_",$E324),#REF!,2,)</f>
        <v>#REF!</v>
      </c>
      <c r="M324" s="171"/>
      <c r="N324" s="172" t="str">
        <f t="shared" si="79"/>
        <v>!!</v>
      </c>
      <c r="O324" s="172" t="str">
        <f t="shared" si="80"/>
        <v>!!</v>
      </c>
      <c r="P324" s="172" t="str">
        <f t="shared" si="81"/>
        <v>!!</v>
      </c>
      <c r="Q324" s="172" t="str">
        <f t="shared" si="82"/>
        <v>!!</v>
      </c>
      <c r="R324" s="172" t="str">
        <f t="shared" si="83"/>
        <v>!!</v>
      </c>
      <c r="S324" s="172" t="str">
        <f t="shared" si="84"/>
        <v>!!</v>
      </c>
      <c r="T324" s="171"/>
    </row>
    <row r="325" spans="1:24">
      <c r="A325" s="178" t="s">
        <v>163</v>
      </c>
      <c r="B325" s="169" t="str">
        <f>Cover!$G$16</f>
        <v>CZ</v>
      </c>
      <c r="C325" s="169" t="s">
        <v>271</v>
      </c>
      <c r="D325" s="169" t="s">
        <v>198</v>
      </c>
      <c r="E325" s="170" t="s">
        <v>130</v>
      </c>
      <c r="F325" s="177" t="e">
        <f>IF(ISNUMBER(U325),U325,VLOOKUP(CONCATENATE($B325,"_",$C325,"_",F$2,"_",$D325,"_",$E325),#REF!,2,))</f>
        <v>#REF!</v>
      </c>
      <c r="G325" s="177" t="e">
        <f>IF(ISNUMBER(V325),V325,VLOOKUP(CONCATENATE($B325,"_",$C325,"_",G$2,"_",$D325,"_",$E325),#REF!,2,))</f>
        <v>#REF!</v>
      </c>
      <c r="H325" s="177" t="e">
        <f>IF(ISNUMBER(W325),W325,VLOOKUP(CONCATENATE($B325,"_",$C325,"_",H$2,"_",$D325,"_",$E325),#REF!,2,))</f>
        <v>#REF!</v>
      </c>
      <c r="I325" s="177" t="e">
        <f>IF(ISNUMBER(X325),X325,VLOOKUP(CONCATENATE($B325,"_",$C325,"_",I$2,"_",$D325,"_",$E325),#REF!,2,))</f>
        <v>#REF!</v>
      </c>
      <c r="J325" s="177" t="e">
        <f>VLOOKUP(CONCATENATE($B325,"_",$C325,"_",J$2,"_",$D325,"_",$E325),#REF!,2,)</f>
        <v>#REF!</v>
      </c>
      <c r="K325" s="175" t="e">
        <f>VLOOKUP(CONCATENATE($B325,"_",$C325,"_",K$2,"_",$D325,"_",$E325),#REF!,2,)</f>
        <v>#REF!</v>
      </c>
      <c r="L325" s="175" t="e">
        <f>VLOOKUP(CONCATENATE($B325,"_",$C325,"_",L$2,"_",$D325,"_",$E325),#REF!,2,)</f>
        <v>#REF!</v>
      </c>
      <c r="M325" s="171"/>
      <c r="N325" s="172" t="str">
        <f t="shared" si="79"/>
        <v>!!</v>
      </c>
      <c r="O325" s="172" t="str">
        <f t="shared" si="80"/>
        <v>!!</v>
      </c>
      <c r="P325" s="172" t="str">
        <f t="shared" si="81"/>
        <v>!!</v>
      </c>
      <c r="Q325" s="172" t="str">
        <f t="shared" si="82"/>
        <v>!!</v>
      </c>
      <c r="R325" s="172" t="str">
        <f t="shared" si="83"/>
        <v>!!</v>
      </c>
      <c r="S325" s="172" t="str">
        <f t="shared" si="84"/>
        <v>!!</v>
      </c>
      <c r="T325" s="171"/>
    </row>
    <row r="326" spans="1:24" ht="12">
      <c r="A326" s="357" t="s">
        <v>162</v>
      </c>
      <c r="B326" s="357" t="str">
        <f>Cover!$G$16</f>
        <v>CZ</v>
      </c>
      <c r="C326" s="357" t="s">
        <v>271</v>
      </c>
      <c r="D326" s="357" t="s">
        <v>337</v>
      </c>
      <c r="E326" s="358" t="s">
        <v>130</v>
      </c>
      <c r="F326" s="359" t="e">
        <f>IF(ISNUMBER(U326),U326,VLOOKUP(CONCATENATE($B326,"_",$C326,"_",F$2,"_","1000 NAC","_",$E326),#REF!,2,)/VLOOKUP(CONCATENATE($B326,"_",$C326,"_",F$2,"_",$D326,"_",$E326),#REF!,2,))</f>
        <v>#REF!</v>
      </c>
      <c r="G326" s="359" t="e">
        <f>IF(ISNUMBER(V326),V326,VLOOKUP(CONCATENATE($B326,"_",$C326,"_",G$2,"_","1000 NAC","_",$E326),#REF!,2,)/VLOOKUP(CONCATENATE($B326,"_",$C326,"_",G$2,"_",$D326,"_",$E326),#REF!,2,))</f>
        <v>#REF!</v>
      </c>
      <c r="H326" s="359" t="e">
        <f>IF(ISNUMBER(W326),W326,VLOOKUP(CONCATENATE($B326,"_",$C326,"_",H$2,"_","1000 NAC","_",$E326),#REF!,2,)/VLOOKUP(CONCATENATE($B326,"_",$C326,"_",H$2,"_",$D326,"_",$E326),#REF!,2,))</f>
        <v>#REF!</v>
      </c>
      <c r="I326" s="359" t="e">
        <f>IF(ISNUMBER(X326),X326,VLOOKUP(CONCATENATE($B326,"_",$C326,"_",I$2,"_","1000 NAC","_",$E326),#REF!,2,)/VLOOKUP(CONCATENATE($B326,"_",$C326,"_",I$2,"_",$D326,"_",$E326),#REF!,2,))</f>
        <v>#REF!</v>
      </c>
      <c r="J326" s="359" t="e">
        <f>VLOOKUP(CONCATENATE($B326,"_",$C326,"_",J$2,"_","1000 NAC","_",$E326),#REF!,2,)/VLOOKUP(CONCATENATE($B326,"_",$C326,"_",J$2,"_",$D326,"_",$E326),#REF!,2,)</f>
        <v>#REF!</v>
      </c>
      <c r="K326" s="360" t="e">
        <f>VLOOKUP(CONCATENATE($B326,"_",$C326,"_",K$2,"_","1000 NAC","_",$E326),#REF!,2,)/VLOOKUP(CONCATENATE($B326,"_",$C326,"_",K$2,"_",$D326,"_",$E326),#REF!,2,)</f>
        <v>#REF!</v>
      </c>
      <c r="L326" s="360" t="e">
        <f>VLOOKUP(CONCATENATE($B326,"_",$C326,"_",L$2,"_","1000 NAC","_",$E326),#REF!,2,)/VLOOKUP(CONCATENATE($B326,"_",$C326,"_",L$2,"_",$D326,"_",$E326),#REF!,2,)</f>
        <v>#REF!</v>
      </c>
      <c r="M326" s="361"/>
      <c r="N326" s="362" t="str">
        <f t="shared" si="79"/>
        <v>!!</v>
      </c>
      <c r="O326" s="362" t="str">
        <f t="shared" si="80"/>
        <v>!!</v>
      </c>
      <c r="P326" s="362" t="str">
        <f t="shared" si="81"/>
        <v>!!</v>
      </c>
      <c r="Q326" s="362" t="str">
        <f t="shared" si="82"/>
        <v>!!</v>
      </c>
      <c r="R326" s="362" t="str">
        <f t="shared" si="83"/>
        <v>!!</v>
      </c>
      <c r="S326" s="362" t="str">
        <f t="shared" si="84"/>
        <v>!!</v>
      </c>
      <c r="T326" s="361"/>
      <c r="U326" s="366" t="str">
        <f>IF(ISNUMBER(U324),IF(ISNUMBER(U325),U325/U324,F325/U324),IF(ISNUMBER(U325),U325/F324,""))</f>
        <v/>
      </c>
      <c r="V326" s="366" t="str">
        <f>IF(ISNUMBER(V324),IF(ISNUMBER(V325),V325/V324,G325/V324),IF(ISNUMBER(V325),V325/G324,""))</f>
        <v/>
      </c>
      <c r="W326" s="366" t="str">
        <f>IF(ISNUMBER(W324),IF(ISNUMBER(W325),W325/W324,H325/W324),IF(ISNUMBER(W325),W325/H324,""))</f>
        <v/>
      </c>
      <c r="X326" s="366" t="str">
        <f>IF(ISNUMBER(X324),IF(ISNUMBER(X325),X325/X324,I325/X324),IF(ISNUMBER(X325),X325/I324,""))</f>
        <v/>
      </c>
    </row>
    <row r="327" spans="1:24">
      <c r="A327" s="169" t="s">
        <v>164</v>
      </c>
      <c r="B327" s="169" t="str">
        <f>Cover!$G$16</f>
        <v>CZ</v>
      </c>
      <c r="C327" s="169" t="s">
        <v>267</v>
      </c>
      <c r="D327" s="169" t="s">
        <v>337</v>
      </c>
      <c r="E327" s="170" t="s">
        <v>131</v>
      </c>
      <c r="F327" s="177" t="e">
        <f>IF(ISNUMBER(U327),U327,VLOOKUP(CONCATENATE($B327,"_",$C327,"_",F$2,"_",$D327,"_",$E327),#REF!,2,))</f>
        <v>#REF!</v>
      </c>
      <c r="G327" s="177" t="e">
        <f>IF(ISNUMBER(V327),V327,VLOOKUP(CONCATENATE($B327,"_",$C327,"_",G$2,"_",$D327,"_",$E327),#REF!,2,))</f>
        <v>#REF!</v>
      </c>
      <c r="H327" s="177" t="e">
        <f>IF(ISNUMBER(W327),W327,VLOOKUP(CONCATENATE($B327,"_",$C327,"_",H$2,"_",$D327,"_",$E327),#REF!,2,))</f>
        <v>#REF!</v>
      </c>
      <c r="I327" s="177" t="e">
        <f>IF(ISNUMBER(X327),X327,VLOOKUP(CONCATENATE($B327,"_",$C327,"_",I$2,"_",$D327,"_",$E327),#REF!,2,))</f>
        <v>#REF!</v>
      </c>
      <c r="J327" s="177" t="e">
        <f>VLOOKUP(CONCATENATE($B327,"_",$C327,"_",J$2,"_",$D327,"_",$E327),#REF!,2,)</f>
        <v>#REF!</v>
      </c>
      <c r="K327" s="175" t="e">
        <f>VLOOKUP(CONCATENATE($B327,"_",$C327,"_",K$2,"_",$D327,"_",$E327),#REF!,2,)</f>
        <v>#REF!</v>
      </c>
      <c r="L327" s="175" t="e">
        <f>VLOOKUP(CONCATENATE($B327,"_",$C327,"_",L$2,"_",$D327,"_",$E327),#REF!,2,)</f>
        <v>#REF!</v>
      </c>
      <c r="M327" s="171"/>
      <c r="N327" s="172" t="str">
        <f t="shared" si="79"/>
        <v>!!</v>
      </c>
      <c r="O327" s="172" t="str">
        <f t="shared" si="80"/>
        <v>!!</v>
      </c>
      <c r="P327" s="172" t="str">
        <f t="shared" si="81"/>
        <v>!!</v>
      </c>
      <c r="Q327" s="172" t="str">
        <f t="shared" si="82"/>
        <v>!!</v>
      </c>
      <c r="R327" s="172" t="str">
        <f t="shared" si="83"/>
        <v>!!</v>
      </c>
      <c r="S327" s="172" t="str">
        <f t="shared" si="84"/>
        <v>!!</v>
      </c>
      <c r="T327" s="171"/>
    </row>
    <row r="328" spans="1:24">
      <c r="A328" s="178" t="s">
        <v>163</v>
      </c>
      <c r="B328" s="169" t="str">
        <f>Cover!$G$16</f>
        <v>CZ</v>
      </c>
      <c r="C328" s="169" t="s">
        <v>267</v>
      </c>
      <c r="D328" s="169" t="s">
        <v>198</v>
      </c>
      <c r="E328" s="170" t="s">
        <v>131</v>
      </c>
      <c r="F328" s="177" t="e">
        <f>IF(ISNUMBER(U328),U328,VLOOKUP(CONCATENATE($B328,"_",$C328,"_",F$2,"_",$D328,"_",$E328),#REF!,2,))</f>
        <v>#REF!</v>
      </c>
      <c r="G328" s="177" t="e">
        <f>IF(ISNUMBER(V328),V328,VLOOKUP(CONCATENATE($B328,"_",$C328,"_",G$2,"_",$D328,"_",$E328),#REF!,2,))</f>
        <v>#REF!</v>
      </c>
      <c r="H328" s="177" t="e">
        <f>IF(ISNUMBER(W328),W328,VLOOKUP(CONCATENATE($B328,"_",$C328,"_",H$2,"_",$D328,"_",$E328),#REF!,2,))</f>
        <v>#REF!</v>
      </c>
      <c r="I328" s="177" t="e">
        <f>IF(ISNUMBER(X328),X328,VLOOKUP(CONCATENATE($B328,"_",$C328,"_",I$2,"_",$D328,"_",$E328),#REF!,2,))</f>
        <v>#REF!</v>
      </c>
      <c r="J328" s="177" t="e">
        <f>VLOOKUP(CONCATENATE($B328,"_",$C328,"_",J$2,"_",$D328,"_",$E328),#REF!,2,)</f>
        <v>#REF!</v>
      </c>
      <c r="K328" s="175" t="e">
        <f>VLOOKUP(CONCATENATE($B328,"_",$C328,"_",K$2,"_",$D328,"_",$E328),#REF!,2,)</f>
        <v>#REF!</v>
      </c>
      <c r="L328" s="175" t="e">
        <f>VLOOKUP(CONCATENATE($B328,"_",$C328,"_",L$2,"_",$D328,"_",$E328),#REF!,2,)</f>
        <v>#REF!</v>
      </c>
      <c r="M328" s="171"/>
      <c r="N328" s="172" t="str">
        <f t="shared" si="79"/>
        <v>!!</v>
      </c>
      <c r="O328" s="172" t="str">
        <f t="shared" si="80"/>
        <v>!!</v>
      </c>
      <c r="P328" s="172" t="str">
        <f t="shared" si="81"/>
        <v>!!</v>
      </c>
      <c r="Q328" s="172" t="str">
        <f t="shared" si="82"/>
        <v>!!</v>
      </c>
      <c r="R328" s="172" t="str">
        <f t="shared" si="83"/>
        <v>!!</v>
      </c>
      <c r="S328" s="172" t="str">
        <f t="shared" si="84"/>
        <v>!!</v>
      </c>
      <c r="T328" s="171"/>
    </row>
    <row r="329" spans="1:24" ht="12">
      <c r="A329" s="357" t="s">
        <v>162</v>
      </c>
      <c r="B329" s="357" t="str">
        <f>Cover!$G$16</f>
        <v>CZ</v>
      </c>
      <c r="C329" s="357" t="s">
        <v>267</v>
      </c>
      <c r="D329" s="357" t="s">
        <v>337</v>
      </c>
      <c r="E329" s="358" t="s">
        <v>131</v>
      </c>
      <c r="F329" s="359" t="e">
        <f>IF(ISNUMBER(U329),U329,VLOOKUP(CONCATENATE($B329,"_",$C329,"_",F$2,"_","1000 NAC","_",$E329),#REF!,2,)/VLOOKUP(CONCATENATE($B329,"_",$C329,"_",F$2,"_",$D329,"_",$E329),#REF!,2,))</f>
        <v>#REF!</v>
      </c>
      <c r="G329" s="359" t="e">
        <f>IF(ISNUMBER(V329),V329,VLOOKUP(CONCATENATE($B329,"_",$C329,"_",G$2,"_","1000 NAC","_",$E329),#REF!,2,)/VLOOKUP(CONCATENATE($B329,"_",$C329,"_",G$2,"_",$D329,"_",$E329),#REF!,2,))</f>
        <v>#REF!</v>
      </c>
      <c r="H329" s="359" t="e">
        <f>IF(ISNUMBER(W329),W329,VLOOKUP(CONCATENATE($B329,"_",$C329,"_",H$2,"_","1000 NAC","_",$E329),#REF!,2,)/VLOOKUP(CONCATENATE($B329,"_",$C329,"_",H$2,"_",$D329,"_",$E329),#REF!,2,))</f>
        <v>#REF!</v>
      </c>
      <c r="I329" s="359" t="e">
        <f>IF(ISNUMBER(X329),X329,VLOOKUP(CONCATENATE($B329,"_",$C329,"_",I$2,"_","1000 NAC","_",$E329),#REF!,2,)/VLOOKUP(CONCATENATE($B329,"_",$C329,"_",I$2,"_",$D329,"_",$E329),#REF!,2,))</f>
        <v>#REF!</v>
      </c>
      <c r="J329" s="359" t="e">
        <f>VLOOKUP(CONCATENATE($B329,"_",$C329,"_",J$2,"_","1000 NAC","_",$E329),#REF!,2,)/VLOOKUP(CONCATENATE($B329,"_",$C329,"_",J$2,"_",$D329,"_",$E329),#REF!,2,)</f>
        <v>#REF!</v>
      </c>
      <c r="K329" s="360" t="e">
        <f>VLOOKUP(CONCATENATE($B329,"_",$C329,"_",K$2,"_","1000 NAC","_",$E329),#REF!,2,)/VLOOKUP(CONCATENATE($B329,"_",$C329,"_",K$2,"_",$D329,"_",$E329),#REF!,2,)</f>
        <v>#REF!</v>
      </c>
      <c r="L329" s="360" t="e">
        <f>VLOOKUP(CONCATENATE($B329,"_",$C329,"_",L$2,"_","1000 NAC","_",$E329),#REF!,2,)/VLOOKUP(CONCATENATE($B329,"_",$C329,"_",L$2,"_",$D329,"_",$E329),#REF!,2,)</f>
        <v>#REF!</v>
      </c>
      <c r="M329" s="361"/>
      <c r="N329" s="362" t="str">
        <f t="shared" si="79"/>
        <v>!!</v>
      </c>
      <c r="O329" s="362" t="str">
        <f t="shared" si="80"/>
        <v>!!</v>
      </c>
      <c r="P329" s="362" t="str">
        <f t="shared" si="81"/>
        <v>!!</v>
      </c>
      <c r="Q329" s="362" t="str">
        <f t="shared" si="82"/>
        <v>!!</v>
      </c>
      <c r="R329" s="362" t="str">
        <f t="shared" si="83"/>
        <v>!!</v>
      </c>
      <c r="S329" s="362" t="str">
        <f t="shared" si="84"/>
        <v>!!</v>
      </c>
      <c r="T329" s="361"/>
      <c r="U329" s="366" t="str">
        <f>IF(ISNUMBER(U327),IF(ISNUMBER(U328),U328/U327,F328/U327),IF(ISNUMBER(U328),U328/F327,""))</f>
        <v/>
      </c>
      <c r="V329" s="366" t="str">
        <f>IF(ISNUMBER(V327),IF(ISNUMBER(V328),V328/V327,G328/V327),IF(ISNUMBER(V328),V328/G327,""))</f>
        <v/>
      </c>
      <c r="W329" s="366" t="str">
        <f>IF(ISNUMBER(W327),IF(ISNUMBER(W328),W328/W327,H328/W327),IF(ISNUMBER(W328),W328/H327,""))</f>
        <v/>
      </c>
      <c r="X329" s="366" t="str">
        <f>IF(ISNUMBER(X327),IF(ISNUMBER(X328),X328/X327,I328/X327),IF(ISNUMBER(X328),X328/I327,""))</f>
        <v/>
      </c>
    </row>
    <row r="330" spans="1:24">
      <c r="A330" s="169" t="s">
        <v>164</v>
      </c>
      <c r="B330" s="169" t="str">
        <f>Cover!$G$16</f>
        <v>CZ</v>
      </c>
      <c r="C330" s="169" t="s">
        <v>271</v>
      </c>
      <c r="D330" s="169" t="s">
        <v>337</v>
      </c>
      <c r="E330" s="170" t="s">
        <v>131</v>
      </c>
      <c r="F330" s="177" t="e">
        <f>IF(ISNUMBER(U330),U330,VLOOKUP(CONCATENATE($B330,"_",$C330,"_",F$2,"_",$D330,"_",$E330),#REF!,2,))</f>
        <v>#REF!</v>
      </c>
      <c r="G330" s="177" t="e">
        <f>IF(ISNUMBER(V330),V330,VLOOKUP(CONCATENATE($B330,"_",$C330,"_",G$2,"_",$D330,"_",$E330),#REF!,2,))</f>
        <v>#REF!</v>
      </c>
      <c r="H330" s="177" t="e">
        <f>IF(ISNUMBER(W330),W330,VLOOKUP(CONCATENATE($B330,"_",$C330,"_",H$2,"_",$D330,"_",$E330),#REF!,2,))</f>
        <v>#REF!</v>
      </c>
      <c r="I330" s="177" t="e">
        <f>IF(ISNUMBER(X330),X330,VLOOKUP(CONCATENATE($B330,"_",$C330,"_",I$2,"_",$D330,"_",$E330),#REF!,2,))</f>
        <v>#REF!</v>
      </c>
      <c r="J330" s="177" t="e">
        <f>VLOOKUP(CONCATENATE($B330,"_",$C330,"_",J$2,"_",$D330,"_",$E330),#REF!,2,)</f>
        <v>#REF!</v>
      </c>
      <c r="K330" s="175" t="e">
        <f>VLOOKUP(CONCATENATE($B330,"_",$C330,"_",K$2,"_",$D330,"_",$E330),#REF!,2,)</f>
        <v>#REF!</v>
      </c>
      <c r="L330" s="175" t="e">
        <f>VLOOKUP(CONCATENATE($B330,"_",$C330,"_",L$2,"_",$D330,"_",$E330),#REF!,2,)</f>
        <v>#REF!</v>
      </c>
      <c r="M330" s="171"/>
      <c r="N330" s="172" t="str">
        <f t="shared" si="79"/>
        <v>!!</v>
      </c>
      <c r="O330" s="172" t="str">
        <f t="shared" si="80"/>
        <v>!!</v>
      </c>
      <c r="P330" s="172" t="str">
        <f t="shared" si="81"/>
        <v>!!</v>
      </c>
      <c r="Q330" s="172" t="str">
        <f t="shared" si="82"/>
        <v>!!</v>
      </c>
      <c r="R330" s="172" t="str">
        <f t="shared" si="83"/>
        <v>!!</v>
      </c>
      <c r="S330" s="172" t="str">
        <f t="shared" si="84"/>
        <v>!!</v>
      </c>
      <c r="T330" s="171"/>
    </row>
    <row r="331" spans="1:24">
      <c r="A331" s="178" t="s">
        <v>163</v>
      </c>
      <c r="B331" s="169" t="str">
        <f>Cover!$G$16</f>
        <v>CZ</v>
      </c>
      <c r="C331" s="169" t="s">
        <v>271</v>
      </c>
      <c r="D331" s="169" t="s">
        <v>198</v>
      </c>
      <c r="E331" s="170" t="s">
        <v>131</v>
      </c>
      <c r="F331" s="177" t="e">
        <f>IF(ISNUMBER(U331),U331,VLOOKUP(CONCATENATE($B331,"_",$C331,"_",F$2,"_",$D331,"_",$E331),#REF!,2,))</f>
        <v>#REF!</v>
      </c>
      <c r="G331" s="177" t="e">
        <f>IF(ISNUMBER(V331),V331,VLOOKUP(CONCATENATE($B331,"_",$C331,"_",G$2,"_",$D331,"_",$E331),#REF!,2,))</f>
        <v>#REF!</v>
      </c>
      <c r="H331" s="177" t="e">
        <f>IF(ISNUMBER(W331),W331,VLOOKUP(CONCATENATE($B331,"_",$C331,"_",H$2,"_",$D331,"_",$E331),#REF!,2,))</f>
        <v>#REF!</v>
      </c>
      <c r="I331" s="177" t="e">
        <f>IF(ISNUMBER(X331),X331,VLOOKUP(CONCATENATE($B331,"_",$C331,"_",I$2,"_",$D331,"_",$E331),#REF!,2,))</f>
        <v>#REF!</v>
      </c>
      <c r="J331" s="177" t="e">
        <f>VLOOKUP(CONCATENATE($B331,"_",$C331,"_",J$2,"_",$D331,"_",$E331),#REF!,2,)</f>
        <v>#REF!</v>
      </c>
      <c r="K331" s="175" t="e">
        <f>VLOOKUP(CONCATENATE($B331,"_",$C331,"_",K$2,"_",$D331,"_",$E331),#REF!,2,)</f>
        <v>#REF!</v>
      </c>
      <c r="L331" s="175" t="e">
        <f>VLOOKUP(CONCATENATE($B331,"_",$C331,"_",L$2,"_",$D331,"_",$E331),#REF!,2,)</f>
        <v>#REF!</v>
      </c>
      <c r="M331" s="171"/>
      <c r="N331" s="172" t="str">
        <f t="shared" si="79"/>
        <v>!!</v>
      </c>
      <c r="O331" s="172" t="str">
        <f t="shared" si="80"/>
        <v>!!</v>
      </c>
      <c r="P331" s="172" t="str">
        <f t="shared" si="81"/>
        <v>!!</v>
      </c>
      <c r="Q331" s="172" t="str">
        <f t="shared" si="82"/>
        <v>!!</v>
      </c>
      <c r="R331" s="172" t="str">
        <f t="shared" si="83"/>
        <v>!!</v>
      </c>
      <c r="S331" s="172" t="str">
        <f t="shared" si="84"/>
        <v>!!</v>
      </c>
      <c r="T331" s="171"/>
    </row>
    <row r="332" spans="1:24" ht="12">
      <c r="A332" s="357" t="s">
        <v>162</v>
      </c>
      <c r="B332" s="357" t="str">
        <f>Cover!$G$16</f>
        <v>CZ</v>
      </c>
      <c r="C332" s="357" t="s">
        <v>271</v>
      </c>
      <c r="D332" s="357" t="s">
        <v>337</v>
      </c>
      <c r="E332" s="358" t="s">
        <v>131</v>
      </c>
      <c r="F332" s="359" t="e">
        <f>IF(ISNUMBER(U332),U332,VLOOKUP(CONCATENATE($B332,"_",$C332,"_",F$2,"_","1000 NAC","_",$E332),#REF!,2,)/VLOOKUP(CONCATENATE($B332,"_",$C332,"_",F$2,"_",$D332,"_",$E332),#REF!,2,))</f>
        <v>#REF!</v>
      </c>
      <c r="G332" s="359" t="e">
        <f>IF(ISNUMBER(V332),V332,VLOOKUP(CONCATENATE($B332,"_",$C332,"_",G$2,"_","1000 NAC","_",$E332),#REF!,2,)/VLOOKUP(CONCATENATE($B332,"_",$C332,"_",G$2,"_",$D332,"_",$E332),#REF!,2,))</f>
        <v>#REF!</v>
      </c>
      <c r="H332" s="359" t="e">
        <f>IF(ISNUMBER(W332),W332,VLOOKUP(CONCATENATE($B332,"_",$C332,"_",H$2,"_","1000 NAC","_",$E332),#REF!,2,)/VLOOKUP(CONCATENATE($B332,"_",$C332,"_",H$2,"_",$D332,"_",$E332),#REF!,2,))</f>
        <v>#REF!</v>
      </c>
      <c r="I332" s="359" t="e">
        <f>IF(ISNUMBER(X332),X332,VLOOKUP(CONCATENATE($B332,"_",$C332,"_",I$2,"_","1000 NAC","_",$E332),#REF!,2,)/VLOOKUP(CONCATENATE($B332,"_",$C332,"_",I$2,"_",$D332,"_",$E332),#REF!,2,))</f>
        <v>#REF!</v>
      </c>
      <c r="J332" s="359" t="e">
        <f>VLOOKUP(CONCATENATE($B332,"_",$C332,"_",J$2,"_","1000 NAC","_",$E332),#REF!,2,)/VLOOKUP(CONCATENATE($B332,"_",$C332,"_",J$2,"_",$D332,"_",$E332),#REF!,2,)</f>
        <v>#REF!</v>
      </c>
      <c r="K332" s="360" t="e">
        <f>VLOOKUP(CONCATENATE($B332,"_",$C332,"_",K$2,"_","1000 NAC","_",$E332),#REF!,2,)/VLOOKUP(CONCATENATE($B332,"_",$C332,"_",K$2,"_",$D332,"_",$E332),#REF!,2,)</f>
        <v>#REF!</v>
      </c>
      <c r="L332" s="360" t="e">
        <f>VLOOKUP(CONCATENATE($B332,"_",$C332,"_",L$2,"_","1000 NAC","_",$E332),#REF!,2,)/VLOOKUP(CONCATENATE($B332,"_",$C332,"_",L$2,"_",$D332,"_",$E332),#REF!,2,)</f>
        <v>#REF!</v>
      </c>
      <c r="M332" s="361"/>
      <c r="N332" s="362" t="str">
        <f t="shared" si="79"/>
        <v>!!</v>
      </c>
      <c r="O332" s="362" t="str">
        <f t="shared" si="80"/>
        <v>!!</v>
      </c>
      <c r="P332" s="362" t="str">
        <f t="shared" si="81"/>
        <v>!!</v>
      </c>
      <c r="Q332" s="362" t="str">
        <f t="shared" si="82"/>
        <v>!!</v>
      </c>
      <c r="R332" s="362" t="str">
        <f t="shared" si="83"/>
        <v>!!</v>
      </c>
      <c r="S332" s="362" t="str">
        <f t="shared" si="84"/>
        <v>!!</v>
      </c>
      <c r="T332" s="361"/>
      <c r="U332" s="366" t="str">
        <f>IF(ISNUMBER(U330),IF(ISNUMBER(U331),U331/U330,F331/U330),IF(ISNUMBER(U331),U331/F330,""))</f>
        <v/>
      </c>
      <c r="V332" s="366" t="str">
        <f>IF(ISNUMBER(V330),IF(ISNUMBER(V331),V331/V330,G331/V330),IF(ISNUMBER(V331),V331/G330,""))</f>
        <v/>
      </c>
      <c r="W332" s="366" t="str">
        <f>IF(ISNUMBER(W330),IF(ISNUMBER(W331),W331/W330,H331/W330),IF(ISNUMBER(W331),W331/H330,""))</f>
        <v/>
      </c>
      <c r="X332" s="366" t="str">
        <f>IF(ISNUMBER(X330),IF(ISNUMBER(X331),X331/X330,I331/X330),IF(ISNUMBER(X331),X331/I330,""))</f>
        <v/>
      </c>
    </row>
    <row r="333" spans="1:24">
      <c r="A333" s="169" t="s">
        <v>164</v>
      </c>
      <c r="B333" s="169" t="str">
        <f>Cover!$G$16</f>
        <v>CZ</v>
      </c>
      <c r="C333" s="169" t="s">
        <v>267</v>
      </c>
      <c r="D333" s="169" t="s">
        <v>337</v>
      </c>
      <c r="E333" s="170" t="s">
        <v>132</v>
      </c>
      <c r="F333" s="177" t="e">
        <f>IF(ISNUMBER(U333),U333,VLOOKUP(CONCATENATE($B333,"_",$C333,"_",F$2,"_",$D333,"_",$E333),#REF!,2,))</f>
        <v>#REF!</v>
      </c>
      <c r="G333" s="177" t="e">
        <f>IF(ISNUMBER(V333),V333,VLOOKUP(CONCATENATE($B333,"_",$C333,"_",G$2,"_",$D333,"_",$E333),#REF!,2,))</f>
        <v>#REF!</v>
      </c>
      <c r="H333" s="177" t="e">
        <f>IF(ISNUMBER(W333),W333,VLOOKUP(CONCATENATE($B333,"_",$C333,"_",H$2,"_",$D333,"_",$E333),#REF!,2,))</f>
        <v>#REF!</v>
      </c>
      <c r="I333" s="177" t="e">
        <f>IF(ISNUMBER(X333),X333,VLOOKUP(CONCATENATE($B333,"_",$C333,"_",I$2,"_",$D333,"_",$E333),#REF!,2,))</f>
        <v>#REF!</v>
      </c>
      <c r="J333" s="177" t="e">
        <f>VLOOKUP(CONCATENATE($B333,"_",$C333,"_",J$2,"_",$D333,"_",$E333),#REF!,2,)</f>
        <v>#REF!</v>
      </c>
      <c r="K333" s="175" t="e">
        <f>VLOOKUP(CONCATENATE($B333,"_",$C333,"_",K$2,"_",$D333,"_",$E333),#REF!,2,)</f>
        <v>#REF!</v>
      </c>
      <c r="L333" s="175" t="e">
        <f>VLOOKUP(CONCATENATE($B333,"_",$C333,"_",L$2,"_",$D333,"_",$E333),#REF!,2,)</f>
        <v>#REF!</v>
      </c>
      <c r="M333" s="171"/>
      <c r="N333" s="172" t="str">
        <f t="shared" si="79"/>
        <v>!!</v>
      </c>
      <c r="O333" s="172" t="str">
        <f t="shared" si="80"/>
        <v>!!</v>
      </c>
      <c r="P333" s="172" t="str">
        <f t="shared" si="81"/>
        <v>!!</v>
      </c>
      <c r="Q333" s="172" t="str">
        <f t="shared" si="82"/>
        <v>!!</v>
      </c>
      <c r="R333" s="172" t="str">
        <f t="shared" si="83"/>
        <v>!!</v>
      </c>
      <c r="S333" s="172" t="str">
        <f t="shared" si="84"/>
        <v>!!</v>
      </c>
      <c r="T333" s="171"/>
    </row>
    <row r="334" spans="1:24">
      <c r="A334" s="178" t="s">
        <v>163</v>
      </c>
      <c r="B334" s="169" t="str">
        <f>Cover!$G$16</f>
        <v>CZ</v>
      </c>
      <c r="C334" s="169" t="s">
        <v>267</v>
      </c>
      <c r="D334" s="169" t="s">
        <v>198</v>
      </c>
      <c r="E334" s="170" t="s">
        <v>132</v>
      </c>
      <c r="F334" s="177" t="e">
        <f>IF(ISNUMBER(U334),U334,VLOOKUP(CONCATENATE($B334,"_",$C334,"_",F$2,"_",$D334,"_",$E334),#REF!,2,))</f>
        <v>#REF!</v>
      </c>
      <c r="G334" s="177" t="e">
        <f>IF(ISNUMBER(V334),V334,VLOOKUP(CONCATENATE($B334,"_",$C334,"_",G$2,"_",$D334,"_",$E334),#REF!,2,))</f>
        <v>#REF!</v>
      </c>
      <c r="H334" s="177" t="e">
        <f>IF(ISNUMBER(W334),W334,VLOOKUP(CONCATENATE($B334,"_",$C334,"_",H$2,"_",$D334,"_",$E334),#REF!,2,))</f>
        <v>#REF!</v>
      </c>
      <c r="I334" s="177" t="e">
        <f>IF(ISNUMBER(X334),X334,VLOOKUP(CONCATENATE($B334,"_",$C334,"_",I$2,"_",$D334,"_",$E334),#REF!,2,))</f>
        <v>#REF!</v>
      </c>
      <c r="J334" s="177" t="e">
        <f>VLOOKUP(CONCATENATE($B334,"_",$C334,"_",J$2,"_",$D334,"_",$E334),#REF!,2,)</f>
        <v>#REF!</v>
      </c>
      <c r="K334" s="175" t="e">
        <f>VLOOKUP(CONCATENATE($B334,"_",$C334,"_",K$2,"_",$D334,"_",$E334),#REF!,2,)</f>
        <v>#REF!</v>
      </c>
      <c r="L334" s="175" t="e">
        <f>VLOOKUP(CONCATENATE($B334,"_",$C334,"_",L$2,"_",$D334,"_",$E334),#REF!,2,)</f>
        <v>#REF!</v>
      </c>
      <c r="M334" s="171"/>
      <c r="N334" s="172" t="str">
        <f t="shared" si="79"/>
        <v>!!</v>
      </c>
      <c r="O334" s="172" t="str">
        <f t="shared" si="80"/>
        <v>!!</v>
      </c>
      <c r="P334" s="172" t="str">
        <f t="shared" si="81"/>
        <v>!!</v>
      </c>
      <c r="Q334" s="172" t="str">
        <f t="shared" si="82"/>
        <v>!!</v>
      </c>
      <c r="R334" s="172" t="str">
        <f t="shared" si="83"/>
        <v>!!</v>
      </c>
      <c r="S334" s="172" t="str">
        <f t="shared" si="84"/>
        <v>!!</v>
      </c>
      <c r="T334" s="171"/>
    </row>
    <row r="335" spans="1:24" ht="12">
      <c r="A335" s="357" t="s">
        <v>162</v>
      </c>
      <c r="B335" s="357" t="str">
        <f>Cover!$G$16</f>
        <v>CZ</v>
      </c>
      <c r="C335" s="357" t="s">
        <v>267</v>
      </c>
      <c r="D335" s="357" t="s">
        <v>337</v>
      </c>
      <c r="E335" s="358" t="s">
        <v>132</v>
      </c>
      <c r="F335" s="359" t="e">
        <f>IF(ISNUMBER(U335),U335,VLOOKUP(CONCATENATE($B335,"_",$C335,"_",F$2,"_","1000 NAC","_",$E335),#REF!,2,)/VLOOKUP(CONCATENATE($B335,"_",$C335,"_",F$2,"_",$D335,"_",$E335),#REF!,2,))</f>
        <v>#REF!</v>
      </c>
      <c r="G335" s="359" t="e">
        <f>IF(ISNUMBER(V335),V335,VLOOKUP(CONCATENATE($B335,"_",$C335,"_",G$2,"_","1000 NAC","_",$E335),#REF!,2,)/VLOOKUP(CONCATENATE($B335,"_",$C335,"_",G$2,"_",$D335,"_",$E335),#REF!,2,))</f>
        <v>#REF!</v>
      </c>
      <c r="H335" s="359" t="e">
        <f>IF(ISNUMBER(W335),W335,VLOOKUP(CONCATENATE($B335,"_",$C335,"_",H$2,"_","1000 NAC","_",$E335),#REF!,2,)/VLOOKUP(CONCATENATE($B335,"_",$C335,"_",H$2,"_",$D335,"_",$E335),#REF!,2,))</f>
        <v>#REF!</v>
      </c>
      <c r="I335" s="359" t="e">
        <f>IF(ISNUMBER(X335),X335,VLOOKUP(CONCATENATE($B335,"_",$C335,"_",I$2,"_","1000 NAC","_",$E335),#REF!,2,)/VLOOKUP(CONCATENATE($B335,"_",$C335,"_",I$2,"_",$D335,"_",$E335),#REF!,2,))</f>
        <v>#REF!</v>
      </c>
      <c r="J335" s="359" t="e">
        <f>VLOOKUP(CONCATENATE($B335,"_",$C335,"_",J$2,"_","1000 NAC","_",$E335),#REF!,2,)/VLOOKUP(CONCATENATE($B335,"_",$C335,"_",J$2,"_",$D335,"_",$E335),#REF!,2,)</f>
        <v>#REF!</v>
      </c>
      <c r="K335" s="360" t="e">
        <f>VLOOKUP(CONCATENATE($B335,"_",$C335,"_",K$2,"_","1000 NAC","_",$E335),#REF!,2,)/VLOOKUP(CONCATENATE($B335,"_",$C335,"_",K$2,"_",$D335,"_",$E335),#REF!,2,)</f>
        <v>#REF!</v>
      </c>
      <c r="L335" s="360" t="e">
        <f>VLOOKUP(CONCATENATE($B335,"_",$C335,"_",L$2,"_","1000 NAC","_",$E335),#REF!,2,)/VLOOKUP(CONCATENATE($B335,"_",$C335,"_",L$2,"_",$D335,"_",$E335),#REF!,2,)</f>
        <v>#REF!</v>
      </c>
      <c r="M335" s="361"/>
      <c r="N335" s="362" t="str">
        <f t="shared" si="79"/>
        <v>!!</v>
      </c>
      <c r="O335" s="362" t="str">
        <f t="shared" si="80"/>
        <v>!!</v>
      </c>
      <c r="P335" s="362" t="str">
        <f t="shared" si="81"/>
        <v>!!</v>
      </c>
      <c r="Q335" s="362" t="str">
        <f t="shared" si="82"/>
        <v>!!</v>
      </c>
      <c r="R335" s="362" t="str">
        <f t="shared" si="83"/>
        <v>!!</v>
      </c>
      <c r="S335" s="362" t="str">
        <f t="shared" si="84"/>
        <v>!!</v>
      </c>
      <c r="T335" s="361"/>
      <c r="U335" s="366" t="str">
        <f>IF(ISNUMBER(U333),IF(ISNUMBER(U334),U334/U333,F334/U333),IF(ISNUMBER(U334),U334/F333,""))</f>
        <v/>
      </c>
      <c r="V335" s="366" t="str">
        <f>IF(ISNUMBER(V333),IF(ISNUMBER(V334),V334/V333,G334/V333),IF(ISNUMBER(V334),V334/G333,""))</f>
        <v/>
      </c>
      <c r="W335" s="366" t="str">
        <f>IF(ISNUMBER(W333),IF(ISNUMBER(W334),W334/W333,H334/W333),IF(ISNUMBER(W334),W334/H333,""))</f>
        <v/>
      </c>
      <c r="X335" s="366" t="str">
        <f>IF(ISNUMBER(X333),IF(ISNUMBER(X334),X334/X333,I334/X333),IF(ISNUMBER(X334),X334/I333,""))</f>
        <v/>
      </c>
    </row>
    <row r="336" spans="1:24">
      <c r="A336" s="169" t="s">
        <v>164</v>
      </c>
      <c r="B336" s="169" t="str">
        <f>Cover!$G$16</f>
        <v>CZ</v>
      </c>
      <c r="C336" s="169" t="s">
        <v>271</v>
      </c>
      <c r="D336" s="169" t="s">
        <v>337</v>
      </c>
      <c r="E336" s="170" t="s">
        <v>132</v>
      </c>
      <c r="F336" s="177" t="e">
        <f>IF(ISNUMBER(U336),U336,VLOOKUP(CONCATENATE($B336,"_",$C336,"_",F$2,"_",$D336,"_",$E336),#REF!,2,))</f>
        <v>#REF!</v>
      </c>
      <c r="G336" s="177" t="e">
        <f>IF(ISNUMBER(V336),V336,VLOOKUP(CONCATENATE($B336,"_",$C336,"_",G$2,"_",$D336,"_",$E336),#REF!,2,))</f>
        <v>#REF!</v>
      </c>
      <c r="H336" s="177" t="e">
        <f>IF(ISNUMBER(W336),W336,VLOOKUP(CONCATENATE($B336,"_",$C336,"_",H$2,"_",$D336,"_",$E336),#REF!,2,))</f>
        <v>#REF!</v>
      </c>
      <c r="I336" s="177" t="e">
        <f>IF(ISNUMBER(X336),X336,VLOOKUP(CONCATENATE($B336,"_",$C336,"_",I$2,"_",$D336,"_",$E336),#REF!,2,))</f>
        <v>#REF!</v>
      </c>
      <c r="J336" s="177" t="e">
        <f>VLOOKUP(CONCATENATE($B336,"_",$C336,"_",J$2,"_",$D336,"_",$E336),#REF!,2,)</f>
        <v>#REF!</v>
      </c>
      <c r="K336" s="175" t="e">
        <f>VLOOKUP(CONCATENATE($B336,"_",$C336,"_",K$2,"_",$D336,"_",$E336),#REF!,2,)</f>
        <v>#REF!</v>
      </c>
      <c r="L336" s="175" t="e">
        <f>VLOOKUP(CONCATENATE($B336,"_",$C336,"_",L$2,"_",$D336,"_",$E336),#REF!,2,)</f>
        <v>#REF!</v>
      </c>
      <c r="M336" s="171"/>
      <c r="N336" s="172" t="str">
        <f t="shared" si="79"/>
        <v>!!</v>
      </c>
      <c r="O336" s="172" t="str">
        <f t="shared" si="80"/>
        <v>!!</v>
      </c>
      <c r="P336" s="172" t="str">
        <f t="shared" si="81"/>
        <v>!!</v>
      </c>
      <c r="Q336" s="172" t="str">
        <f t="shared" si="82"/>
        <v>!!</v>
      </c>
      <c r="R336" s="172" t="str">
        <f t="shared" si="83"/>
        <v>!!</v>
      </c>
      <c r="S336" s="172" t="str">
        <f t="shared" si="84"/>
        <v>!!</v>
      </c>
      <c r="T336" s="171"/>
    </row>
    <row r="337" spans="1:24">
      <c r="A337" s="178" t="s">
        <v>163</v>
      </c>
      <c r="B337" s="169" t="str">
        <f>Cover!$G$16</f>
        <v>CZ</v>
      </c>
      <c r="C337" s="169" t="s">
        <v>271</v>
      </c>
      <c r="D337" s="169" t="s">
        <v>198</v>
      </c>
      <c r="E337" s="170" t="s">
        <v>132</v>
      </c>
      <c r="F337" s="177" t="e">
        <f>IF(ISNUMBER(U337),U337,VLOOKUP(CONCATENATE($B337,"_",$C337,"_",F$2,"_",$D337,"_",$E337),#REF!,2,))</f>
        <v>#REF!</v>
      </c>
      <c r="G337" s="177" t="e">
        <f>IF(ISNUMBER(V337),V337,VLOOKUP(CONCATENATE($B337,"_",$C337,"_",G$2,"_",$D337,"_",$E337),#REF!,2,))</f>
        <v>#REF!</v>
      </c>
      <c r="H337" s="177" t="e">
        <f>IF(ISNUMBER(W337),W337,VLOOKUP(CONCATENATE($B337,"_",$C337,"_",H$2,"_",$D337,"_",$E337),#REF!,2,))</f>
        <v>#REF!</v>
      </c>
      <c r="I337" s="177" t="e">
        <f>IF(ISNUMBER(X337),X337,VLOOKUP(CONCATENATE($B337,"_",$C337,"_",I$2,"_",$D337,"_",$E337),#REF!,2,))</f>
        <v>#REF!</v>
      </c>
      <c r="J337" s="177" t="e">
        <f>VLOOKUP(CONCATENATE($B337,"_",$C337,"_",J$2,"_",$D337,"_",$E337),#REF!,2,)</f>
        <v>#REF!</v>
      </c>
      <c r="K337" s="175" t="e">
        <f>VLOOKUP(CONCATENATE($B337,"_",$C337,"_",K$2,"_",$D337,"_",$E337),#REF!,2,)</f>
        <v>#REF!</v>
      </c>
      <c r="L337" s="175" t="e">
        <f>VLOOKUP(CONCATENATE($B337,"_",$C337,"_",L$2,"_",$D337,"_",$E337),#REF!,2,)</f>
        <v>#REF!</v>
      </c>
      <c r="M337" s="171"/>
      <c r="N337" s="172" t="str">
        <f t="shared" si="79"/>
        <v>!!</v>
      </c>
      <c r="O337" s="172" t="str">
        <f t="shared" si="80"/>
        <v>!!</v>
      </c>
      <c r="P337" s="172" t="str">
        <f t="shared" si="81"/>
        <v>!!</v>
      </c>
      <c r="Q337" s="172" t="str">
        <f t="shared" si="82"/>
        <v>!!</v>
      </c>
      <c r="R337" s="172" t="str">
        <f t="shared" si="83"/>
        <v>!!</v>
      </c>
      <c r="S337" s="172" t="str">
        <f t="shared" si="84"/>
        <v>!!</v>
      </c>
      <c r="T337" s="171"/>
    </row>
    <row r="338" spans="1:24" ht="12">
      <c r="A338" s="357" t="s">
        <v>162</v>
      </c>
      <c r="B338" s="357" t="str">
        <f>Cover!$G$16</f>
        <v>CZ</v>
      </c>
      <c r="C338" s="357" t="s">
        <v>271</v>
      </c>
      <c r="D338" s="357" t="s">
        <v>337</v>
      </c>
      <c r="E338" s="358" t="s">
        <v>132</v>
      </c>
      <c r="F338" s="359" t="e">
        <f>IF(ISNUMBER(U338),U338,VLOOKUP(CONCATENATE($B338,"_",$C338,"_",F$2,"_","1000 NAC","_",$E338),#REF!,2,)/VLOOKUP(CONCATENATE($B338,"_",$C338,"_",F$2,"_",$D338,"_",$E338),#REF!,2,))</f>
        <v>#REF!</v>
      </c>
      <c r="G338" s="359" t="e">
        <f>IF(ISNUMBER(V338),V338,VLOOKUP(CONCATENATE($B338,"_",$C338,"_",G$2,"_","1000 NAC","_",$E338),#REF!,2,)/VLOOKUP(CONCATENATE($B338,"_",$C338,"_",G$2,"_",$D338,"_",$E338),#REF!,2,))</f>
        <v>#REF!</v>
      </c>
      <c r="H338" s="359" t="e">
        <f>IF(ISNUMBER(W338),W338,VLOOKUP(CONCATENATE($B338,"_",$C338,"_",H$2,"_","1000 NAC","_",$E338),#REF!,2,)/VLOOKUP(CONCATENATE($B338,"_",$C338,"_",H$2,"_",$D338,"_",$E338),#REF!,2,))</f>
        <v>#REF!</v>
      </c>
      <c r="I338" s="359" t="e">
        <f>IF(ISNUMBER(X338),X338,VLOOKUP(CONCATENATE($B338,"_",$C338,"_",I$2,"_","1000 NAC","_",$E338),#REF!,2,)/VLOOKUP(CONCATENATE($B338,"_",$C338,"_",I$2,"_",$D338,"_",$E338),#REF!,2,))</f>
        <v>#REF!</v>
      </c>
      <c r="J338" s="359" t="e">
        <f>VLOOKUP(CONCATENATE($B338,"_",$C338,"_",J$2,"_","1000 NAC","_",$E338),#REF!,2,)/VLOOKUP(CONCATENATE($B338,"_",$C338,"_",J$2,"_",$D338,"_",$E338),#REF!,2,)</f>
        <v>#REF!</v>
      </c>
      <c r="K338" s="360" t="e">
        <f>VLOOKUP(CONCATENATE($B338,"_",$C338,"_",K$2,"_","1000 NAC","_",$E338),#REF!,2,)/VLOOKUP(CONCATENATE($B338,"_",$C338,"_",K$2,"_",$D338,"_",$E338),#REF!,2,)</f>
        <v>#REF!</v>
      </c>
      <c r="L338" s="360" t="e">
        <f>VLOOKUP(CONCATENATE($B338,"_",$C338,"_",L$2,"_","1000 NAC","_",$E338),#REF!,2,)/VLOOKUP(CONCATENATE($B338,"_",$C338,"_",L$2,"_",$D338,"_",$E338),#REF!,2,)</f>
        <v>#REF!</v>
      </c>
      <c r="M338" s="361"/>
      <c r="N338" s="362" t="str">
        <f t="shared" si="79"/>
        <v>!!</v>
      </c>
      <c r="O338" s="362" t="str">
        <f t="shared" si="80"/>
        <v>!!</v>
      </c>
      <c r="P338" s="362" t="str">
        <f t="shared" si="81"/>
        <v>!!</v>
      </c>
      <c r="Q338" s="362" t="str">
        <f t="shared" si="82"/>
        <v>!!</v>
      </c>
      <c r="R338" s="362" t="str">
        <f t="shared" si="83"/>
        <v>!!</v>
      </c>
      <c r="S338" s="362" t="str">
        <f t="shared" si="84"/>
        <v>!!</v>
      </c>
      <c r="T338" s="361"/>
      <c r="U338" s="366" t="str">
        <f>IF(ISNUMBER(U336),IF(ISNUMBER(U337),U337/U336,F337/U336),IF(ISNUMBER(U337),U337/F336,""))</f>
        <v/>
      </c>
      <c r="V338" s="366" t="str">
        <f>IF(ISNUMBER(V336),IF(ISNUMBER(V337),V337/V336,G337/V336),IF(ISNUMBER(V337),V337/G336,""))</f>
        <v/>
      </c>
      <c r="W338" s="366" t="str">
        <f>IF(ISNUMBER(W336),IF(ISNUMBER(W337),W337/W336,H337/W336),IF(ISNUMBER(W337),W337/H336,""))</f>
        <v/>
      </c>
      <c r="X338" s="366" t="str">
        <f>IF(ISNUMBER(X336),IF(ISNUMBER(X337),X337/X336,I337/X336),IF(ISNUMBER(X337),X337/I336,""))</f>
        <v/>
      </c>
    </row>
    <row r="339" spans="1:24">
      <c r="A339" s="169" t="s">
        <v>164</v>
      </c>
      <c r="B339" s="169" t="str">
        <f>Cover!$G$16</f>
        <v>CZ</v>
      </c>
      <c r="C339" s="169" t="s">
        <v>267</v>
      </c>
      <c r="D339" s="169" t="s">
        <v>337</v>
      </c>
      <c r="E339" s="170" t="s">
        <v>133</v>
      </c>
      <c r="F339" s="177" t="e">
        <f>IF(ISNUMBER(U339),U339,VLOOKUP(CONCATENATE($B339,"_",$C339,"_",F$2,"_",$D339,"_",$E339),#REF!,2,))</f>
        <v>#REF!</v>
      </c>
      <c r="G339" s="177" t="e">
        <f>IF(ISNUMBER(V339),V339,VLOOKUP(CONCATENATE($B339,"_",$C339,"_",G$2,"_",$D339,"_",$E339),#REF!,2,))</f>
        <v>#REF!</v>
      </c>
      <c r="H339" s="177" t="e">
        <f>IF(ISNUMBER(W339),W339,VLOOKUP(CONCATENATE($B339,"_",$C339,"_",H$2,"_",$D339,"_",$E339),#REF!,2,))</f>
        <v>#REF!</v>
      </c>
      <c r="I339" s="177" t="e">
        <f>IF(ISNUMBER(X339),X339,VLOOKUP(CONCATENATE($B339,"_",$C339,"_",I$2,"_",$D339,"_",$E339),#REF!,2,))</f>
        <v>#REF!</v>
      </c>
      <c r="J339" s="177" t="e">
        <f>VLOOKUP(CONCATENATE($B339,"_",$C339,"_",J$2,"_",$D339,"_",$E339),#REF!,2,)</f>
        <v>#REF!</v>
      </c>
      <c r="K339" s="175" t="e">
        <f>VLOOKUP(CONCATENATE($B339,"_",$C339,"_",K$2,"_",$D339,"_",$E339),#REF!,2,)</f>
        <v>#REF!</v>
      </c>
      <c r="L339" s="175" t="e">
        <f>VLOOKUP(CONCATENATE($B339,"_",$C339,"_",L$2,"_",$D339,"_",$E339),#REF!,2,)</f>
        <v>#REF!</v>
      </c>
      <c r="M339" s="171"/>
      <c r="N339" s="172" t="str">
        <f t="shared" si="79"/>
        <v>!!</v>
      </c>
      <c r="O339" s="172" t="str">
        <f t="shared" si="80"/>
        <v>!!</v>
      </c>
      <c r="P339" s="172" t="str">
        <f t="shared" si="81"/>
        <v>!!</v>
      </c>
      <c r="Q339" s="172" t="str">
        <f t="shared" si="82"/>
        <v>!!</v>
      </c>
      <c r="R339" s="172" t="str">
        <f t="shared" si="83"/>
        <v>!!</v>
      </c>
      <c r="S339" s="172" t="str">
        <f t="shared" si="84"/>
        <v>!!</v>
      </c>
      <c r="T339" s="171"/>
    </row>
    <row r="340" spans="1:24">
      <c r="A340" s="178" t="s">
        <v>163</v>
      </c>
      <c r="B340" s="169" t="str">
        <f>Cover!$G$16</f>
        <v>CZ</v>
      </c>
      <c r="C340" s="169" t="s">
        <v>267</v>
      </c>
      <c r="D340" s="169" t="s">
        <v>198</v>
      </c>
      <c r="E340" s="170" t="s">
        <v>133</v>
      </c>
      <c r="F340" s="177" t="e">
        <f>IF(ISNUMBER(U340),U340,VLOOKUP(CONCATENATE($B340,"_",$C340,"_",F$2,"_",$D340,"_",$E340),#REF!,2,))</f>
        <v>#REF!</v>
      </c>
      <c r="G340" s="177" t="e">
        <f>IF(ISNUMBER(V340),V340,VLOOKUP(CONCATENATE($B340,"_",$C340,"_",G$2,"_",$D340,"_",$E340),#REF!,2,))</f>
        <v>#REF!</v>
      </c>
      <c r="H340" s="177" t="e">
        <f>IF(ISNUMBER(W340),W340,VLOOKUP(CONCATENATE($B340,"_",$C340,"_",H$2,"_",$D340,"_",$E340),#REF!,2,))</f>
        <v>#REF!</v>
      </c>
      <c r="I340" s="177" t="e">
        <f>IF(ISNUMBER(X340),X340,VLOOKUP(CONCATENATE($B340,"_",$C340,"_",I$2,"_",$D340,"_",$E340),#REF!,2,))</f>
        <v>#REF!</v>
      </c>
      <c r="J340" s="177" t="e">
        <f>VLOOKUP(CONCATENATE($B340,"_",$C340,"_",J$2,"_",$D340,"_",$E340),#REF!,2,)</f>
        <v>#REF!</v>
      </c>
      <c r="K340" s="175" t="e">
        <f>VLOOKUP(CONCATENATE($B340,"_",$C340,"_",K$2,"_",$D340,"_",$E340),#REF!,2,)</f>
        <v>#REF!</v>
      </c>
      <c r="L340" s="175" t="e">
        <f>VLOOKUP(CONCATENATE($B340,"_",$C340,"_",L$2,"_",$D340,"_",$E340),#REF!,2,)</f>
        <v>#REF!</v>
      </c>
      <c r="M340" s="171"/>
      <c r="N340" s="172" t="str">
        <f t="shared" si="79"/>
        <v>!!</v>
      </c>
      <c r="O340" s="172" t="str">
        <f t="shared" si="80"/>
        <v>!!</v>
      </c>
      <c r="P340" s="172" t="str">
        <f t="shared" si="81"/>
        <v>!!</v>
      </c>
      <c r="Q340" s="172" t="str">
        <f t="shared" si="82"/>
        <v>!!</v>
      </c>
      <c r="R340" s="172" t="str">
        <f t="shared" si="83"/>
        <v>!!</v>
      </c>
      <c r="S340" s="172" t="str">
        <f t="shared" si="84"/>
        <v>!!</v>
      </c>
      <c r="T340" s="171"/>
    </row>
    <row r="341" spans="1:24" ht="12">
      <c r="A341" s="357" t="s">
        <v>162</v>
      </c>
      <c r="B341" s="357" t="str">
        <f>Cover!$G$16</f>
        <v>CZ</v>
      </c>
      <c r="C341" s="357" t="s">
        <v>267</v>
      </c>
      <c r="D341" s="357" t="s">
        <v>337</v>
      </c>
      <c r="E341" s="358" t="s">
        <v>133</v>
      </c>
      <c r="F341" s="359" t="e">
        <f>IF(ISNUMBER(U341),U341,VLOOKUP(CONCATENATE($B341,"_",$C341,"_",F$2,"_","1000 NAC","_",$E341),#REF!,2,)/VLOOKUP(CONCATENATE($B341,"_",$C341,"_",F$2,"_",$D341,"_",$E341),#REF!,2,))</f>
        <v>#REF!</v>
      </c>
      <c r="G341" s="359" t="e">
        <f>IF(ISNUMBER(V341),V341,VLOOKUP(CONCATENATE($B341,"_",$C341,"_",G$2,"_","1000 NAC","_",$E341),#REF!,2,)/VLOOKUP(CONCATENATE($B341,"_",$C341,"_",G$2,"_",$D341,"_",$E341),#REF!,2,))</f>
        <v>#REF!</v>
      </c>
      <c r="H341" s="359" t="e">
        <f>IF(ISNUMBER(W341),W341,VLOOKUP(CONCATENATE($B341,"_",$C341,"_",H$2,"_","1000 NAC","_",$E341),#REF!,2,)/VLOOKUP(CONCATENATE($B341,"_",$C341,"_",H$2,"_",$D341,"_",$E341),#REF!,2,))</f>
        <v>#REF!</v>
      </c>
      <c r="I341" s="359" t="e">
        <f>IF(ISNUMBER(X341),X341,VLOOKUP(CONCATENATE($B341,"_",$C341,"_",I$2,"_","1000 NAC","_",$E341),#REF!,2,)/VLOOKUP(CONCATENATE($B341,"_",$C341,"_",I$2,"_",$D341,"_",$E341),#REF!,2,))</f>
        <v>#REF!</v>
      </c>
      <c r="J341" s="359" t="e">
        <f>VLOOKUP(CONCATENATE($B341,"_",$C341,"_",J$2,"_","1000 NAC","_",$E341),#REF!,2,)/VLOOKUP(CONCATENATE($B341,"_",$C341,"_",J$2,"_",$D341,"_",$E341),#REF!,2,)</f>
        <v>#REF!</v>
      </c>
      <c r="K341" s="360" t="e">
        <f>VLOOKUP(CONCATENATE($B341,"_",$C341,"_",K$2,"_","1000 NAC","_",$E341),#REF!,2,)/VLOOKUP(CONCATENATE($B341,"_",$C341,"_",K$2,"_",$D341,"_",$E341),#REF!,2,)</f>
        <v>#REF!</v>
      </c>
      <c r="L341" s="360" t="e">
        <f>VLOOKUP(CONCATENATE($B341,"_",$C341,"_",L$2,"_","1000 NAC","_",$E341),#REF!,2,)/VLOOKUP(CONCATENATE($B341,"_",$C341,"_",L$2,"_",$D341,"_",$E341),#REF!,2,)</f>
        <v>#REF!</v>
      </c>
      <c r="M341" s="361"/>
      <c r="N341" s="362" t="str">
        <f t="shared" si="79"/>
        <v>!!</v>
      </c>
      <c r="O341" s="362" t="str">
        <f t="shared" si="80"/>
        <v>!!</v>
      </c>
      <c r="P341" s="362" t="str">
        <f t="shared" si="81"/>
        <v>!!</v>
      </c>
      <c r="Q341" s="362" t="str">
        <f t="shared" si="82"/>
        <v>!!</v>
      </c>
      <c r="R341" s="362" t="str">
        <f t="shared" si="83"/>
        <v>!!</v>
      </c>
      <c r="S341" s="362" t="str">
        <f t="shared" si="84"/>
        <v>!!</v>
      </c>
      <c r="T341" s="361"/>
      <c r="U341" s="366" t="str">
        <f>IF(ISNUMBER(U339),IF(ISNUMBER(U340),U340/U339,F340/U339),IF(ISNUMBER(U340),U340/F339,""))</f>
        <v/>
      </c>
      <c r="V341" s="366" t="str">
        <f>IF(ISNUMBER(V339),IF(ISNUMBER(V340),V340/V339,G340/V339),IF(ISNUMBER(V340),V340/G339,""))</f>
        <v/>
      </c>
      <c r="W341" s="366" t="str">
        <f>IF(ISNUMBER(W339),IF(ISNUMBER(W340),W340/W339,H340/W339),IF(ISNUMBER(W340),W340/H339,""))</f>
        <v/>
      </c>
      <c r="X341" s="366" t="str">
        <f>IF(ISNUMBER(X339),IF(ISNUMBER(X340),X340/X339,I340/X339),IF(ISNUMBER(X340),X340/I339,""))</f>
        <v/>
      </c>
    </row>
    <row r="342" spans="1:24">
      <c r="A342" s="169" t="s">
        <v>164</v>
      </c>
      <c r="B342" s="169" t="str">
        <f>Cover!$G$16</f>
        <v>CZ</v>
      </c>
      <c r="C342" s="169" t="s">
        <v>271</v>
      </c>
      <c r="D342" s="169" t="s">
        <v>337</v>
      </c>
      <c r="E342" s="170" t="s">
        <v>133</v>
      </c>
      <c r="F342" s="177" t="e">
        <f>IF(ISNUMBER(U342),U342,VLOOKUP(CONCATENATE($B342,"_",$C342,"_",F$2,"_",$D342,"_",$E342),#REF!,2,))</f>
        <v>#REF!</v>
      </c>
      <c r="G342" s="177" t="e">
        <f>IF(ISNUMBER(V342),V342,VLOOKUP(CONCATENATE($B342,"_",$C342,"_",G$2,"_",$D342,"_",$E342),#REF!,2,))</f>
        <v>#REF!</v>
      </c>
      <c r="H342" s="177" t="e">
        <f>IF(ISNUMBER(W342),W342,VLOOKUP(CONCATENATE($B342,"_",$C342,"_",H$2,"_",$D342,"_",$E342),#REF!,2,))</f>
        <v>#REF!</v>
      </c>
      <c r="I342" s="177" t="e">
        <f>IF(ISNUMBER(X342),X342,VLOOKUP(CONCATENATE($B342,"_",$C342,"_",I$2,"_",$D342,"_",$E342),#REF!,2,))</f>
        <v>#REF!</v>
      </c>
      <c r="J342" s="177" t="e">
        <f>VLOOKUP(CONCATENATE($B342,"_",$C342,"_",J$2,"_",$D342,"_",$E342),#REF!,2,)</f>
        <v>#REF!</v>
      </c>
      <c r="K342" s="175" t="e">
        <f>VLOOKUP(CONCATENATE($B342,"_",$C342,"_",K$2,"_",$D342,"_",$E342),#REF!,2,)</f>
        <v>#REF!</v>
      </c>
      <c r="L342" s="175" t="e">
        <f>VLOOKUP(CONCATENATE($B342,"_",$C342,"_",L$2,"_",$D342,"_",$E342),#REF!,2,)</f>
        <v>#REF!</v>
      </c>
      <c r="M342" s="171"/>
      <c r="N342" s="172" t="str">
        <f t="shared" si="79"/>
        <v>!!</v>
      </c>
      <c r="O342" s="172" t="str">
        <f t="shared" si="80"/>
        <v>!!</v>
      </c>
      <c r="P342" s="172" t="str">
        <f t="shared" si="81"/>
        <v>!!</v>
      </c>
      <c r="Q342" s="172" t="str">
        <f t="shared" si="82"/>
        <v>!!</v>
      </c>
      <c r="R342" s="172" t="str">
        <f t="shared" si="83"/>
        <v>!!</v>
      </c>
      <c r="S342" s="172" t="str">
        <f t="shared" si="84"/>
        <v>!!</v>
      </c>
      <c r="T342" s="171"/>
    </row>
    <row r="343" spans="1:24">
      <c r="A343" s="178" t="s">
        <v>163</v>
      </c>
      <c r="B343" s="169" t="str">
        <f>Cover!$G$16</f>
        <v>CZ</v>
      </c>
      <c r="C343" s="169" t="s">
        <v>271</v>
      </c>
      <c r="D343" s="169" t="s">
        <v>198</v>
      </c>
      <c r="E343" s="170" t="s">
        <v>133</v>
      </c>
      <c r="F343" s="177" t="e">
        <f>IF(ISNUMBER(U343),U343,VLOOKUP(CONCATENATE($B343,"_",$C343,"_",F$2,"_",$D343,"_",$E343),#REF!,2,))</f>
        <v>#REF!</v>
      </c>
      <c r="G343" s="177" t="e">
        <f>IF(ISNUMBER(V343),V343,VLOOKUP(CONCATENATE($B343,"_",$C343,"_",G$2,"_",$D343,"_",$E343),#REF!,2,))</f>
        <v>#REF!</v>
      </c>
      <c r="H343" s="177" t="e">
        <f>IF(ISNUMBER(W343),W343,VLOOKUP(CONCATENATE($B343,"_",$C343,"_",H$2,"_",$D343,"_",$E343),#REF!,2,))</f>
        <v>#REF!</v>
      </c>
      <c r="I343" s="177" t="e">
        <f>IF(ISNUMBER(X343),X343,VLOOKUP(CONCATENATE($B343,"_",$C343,"_",I$2,"_",$D343,"_",$E343),#REF!,2,))</f>
        <v>#REF!</v>
      </c>
      <c r="J343" s="177" t="e">
        <f>VLOOKUP(CONCATENATE($B343,"_",$C343,"_",J$2,"_",$D343,"_",$E343),#REF!,2,)</f>
        <v>#REF!</v>
      </c>
      <c r="K343" s="175" t="e">
        <f>VLOOKUP(CONCATENATE($B343,"_",$C343,"_",K$2,"_",$D343,"_",$E343),#REF!,2,)</f>
        <v>#REF!</v>
      </c>
      <c r="L343" s="175" t="e">
        <f>VLOOKUP(CONCATENATE($B343,"_",$C343,"_",L$2,"_",$D343,"_",$E343),#REF!,2,)</f>
        <v>#REF!</v>
      </c>
      <c r="M343" s="171"/>
      <c r="N343" s="172" t="str">
        <f t="shared" si="79"/>
        <v>!!</v>
      </c>
      <c r="O343" s="172" t="str">
        <f t="shared" si="80"/>
        <v>!!</v>
      </c>
      <c r="P343" s="172" t="str">
        <f t="shared" si="81"/>
        <v>!!</v>
      </c>
      <c r="Q343" s="172" t="str">
        <f t="shared" si="82"/>
        <v>!!</v>
      </c>
      <c r="R343" s="172" t="str">
        <f t="shared" si="83"/>
        <v>!!</v>
      </c>
      <c r="S343" s="172" t="str">
        <f t="shared" si="84"/>
        <v>!!</v>
      </c>
      <c r="T343" s="171"/>
    </row>
    <row r="344" spans="1:24" ht="12">
      <c r="A344" s="357" t="s">
        <v>162</v>
      </c>
      <c r="B344" s="357" t="str">
        <f>Cover!$G$16</f>
        <v>CZ</v>
      </c>
      <c r="C344" s="357" t="s">
        <v>271</v>
      </c>
      <c r="D344" s="357" t="s">
        <v>337</v>
      </c>
      <c r="E344" s="358" t="s">
        <v>133</v>
      </c>
      <c r="F344" s="359" t="e">
        <f>IF(ISNUMBER(U344),U344,VLOOKUP(CONCATENATE($B344,"_",$C344,"_",F$2,"_","1000 NAC","_",$E344),#REF!,2,)/VLOOKUP(CONCATENATE($B344,"_",$C344,"_",F$2,"_",$D344,"_",$E344),#REF!,2,))</f>
        <v>#REF!</v>
      </c>
      <c r="G344" s="359" t="e">
        <f>IF(ISNUMBER(V344),V344,VLOOKUP(CONCATENATE($B344,"_",$C344,"_",G$2,"_","1000 NAC","_",$E344),#REF!,2,)/VLOOKUP(CONCATENATE($B344,"_",$C344,"_",G$2,"_",$D344,"_",$E344),#REF!,2,))</f>
        <v>#REF!</v>
      </c>
      <c r="H344" s="359" t="e">
        <f>IF(ISNUMBER(W344),W344,VLOOKUP(CONCATENATE($B344,"_",$C344,"_",H$2,"_","1000 NAC","_",$E344),#REF!,2,)/VLOOKUP(CONCATENATE($B344,"_",$C344,"_",H$2,"_",$D344,"_",$E344),#REF!,2,))</f>
        <v>#REF!</v>
      </c>
      <c r="I344" s="359" t="e">
        <f>IF(ISNUMBER(X344),X344,VLOOKUP(CONCATENATE($B344,"_",$C344,"_",I$2,"_","1000 NAC","_",$E344),#REF!,2,)/VLOOKUP(CONCATENATE($B344,"_",$C344,"_",I$2,"_",$D344,"_",$E344),#REF!,2,))</f>
        <v>#REF!</v>
      </c>
      <c r="J344" s="359" t="e">
        <f>VLOOKUP(CONCATENATE($B344,"_",$C344,"_",J$2,"_","1000 NAC","_",$E344),#REF!,2,)/VLOOKUP(CONCATENATE($B344,"_",$C344,"_",J$2,"_",$D344,"_",$E344),#REF!,2,)</f>
        <v>#REF!</v>
      </c>
      <c r="K344" s="360" t="e">
        <f>VLOOKUP(CONCATENATE($B344,"_",$C344,"_",K$2,"_","1000 NAC","_",$E344),#REF!,2,)/VLOOKUP(CONCATENATE($B344,"_",$C344,"_",K$2,"_",$D344,"_",$E344),#REF!,2,)</f>
        <v>#REF!</v>
      </c>
      <c r="L344" s="360" t="e">
        <f>VLOOKUP(CONCATENATE($B344,"_",$C344,"_",L$2,"_","1000 NAC","_",$E344),#REF!,2,)/VLOOKUP(CONCATENATE($B344,"_",$C344,"_",L$2,"_",$D344,"_",$E344),#REF!,2,)</f>
        <v>#REF!</v>
      </c>
      <c r="M344" s="361"/>
      <c r="N344" s="362" t="str">
        <f t="shared" si="79"/>
        <v>!!</v>
      </c>
      <c r="O344" s="362" t="str">
        <f t="shared" si="80"/>
        <v>!!</v>
      </c>
      <c r="P344" s="362" t="str">
        <f t="shared" si="81"/>
        <v>!!</v>
      </c>
      <c r="Q344" s="362" t="str">
        <f t="shared" si="82"/>
        <v>!!</v>
      </c>
      <c r="R344" s="362" t="str">
        <f t="shared" si="83"/>
        <v>!!</v>
      </c>
      <c r="S344" s="362" t="str">
        <f t="shared" si="84"/>
        <v>!!</v>
      </c>
      <c r="T344" s="361"/>
      <c r="U344" s="366" t="str">
        <f>IF(ISNUMBER(U342),IF(ISNUMBER(U343),U343/U342,F343/U342),IF(ISNUMBER(U343),U343/F342,""))</f>
        <v/>
      </c>
      <c r="V344" s="366" t="str">
        <f>IF(ISNUMBER(V342),IF(ISNUMBER(V343),V343/V342,G343/V342),IF(ISNUMBER(V343),V343/G342,""))</f>
        <v/>
      </c>
      <c r="W344" s="366" t="str">
        <f>IF(ISNUMBER(W342),IF(ISNUMBER(W343),W343/W342,H343/W342),IF(ISNUMBER(W343),W343/H342,""))</f>
        <v/>
      </c>
      <c r="X344" s="366" t="str">
        <f>IF(ISNUMBER(X342),IF(ISNUMBER(X343),X343/X342,I343/X342),IF(ISNUMBER(X343),X343/I342,""))</f>
        <v/>
      </c>
    </row>
    <row r="345" spans="1:24">
      <c r="A345" s="169" t="s">
        <v>164</v>
      </c>
      <c r="B345" s="169" t="str">
        <f>Cover!$G$16</f>
        <v>CZ</v>
      </c>
      <c r="C345" s="169" t="s">
        <v>267</v>
      </c>
      <c r="D345" s="169" t="s">
        <v>337</v>
      </c>
      <c r="E345" s="170" t="s">
        <v>134</v>
      </c>
      <c r="F345" s="177" t="e">
        <f>IF(ISNUMBER(U345),U345,VLOOKUP(CONCATENATE($B345,"_",$C345,"_",F$2,"_",$D345,"_",$E345),#REF!,2,))</f>
        <v>#REF!</v>
      </c>
      <c r="G345" s="177" t="e">
        <f>IF(ISNUMBER(V345),V345,VLOOKUP(CONCATENATE($B345,"_",$C345,"_",G$2,"_",$D345,"_",$E345),#REF!,2,))</f>
        <v>#REF!</v>
      </c>
      <c r="H345" s="177" t="e">
        <f>IF(ISNUMBER(W345),W345,VLOOKUP(CONCATENATE($B345,"_",$C345,"_",H$2,"_",$D345,"_",$E345),#REF!,2,))</f>
        <v>#REF!</v>
      </c>
      <c r="I345" s="177" t="e">
        <f>IF(ISNUMBER(X345),X345,VLOOKUP(CONCATENATE($B345,"_",$C345,"_",I$2,"_",$D345,"_",$E345),#REF!,2,))</f>
        <v>#REF!</v>
      </c>
      <c r="J345" s="177" t="e">
        <f>VLOOKUP(CONCATENATE($B345,"_",$C345,"_",J$2,"_",$D345,"_",$E345),#REF!,2,)</f>
        <v>#REF!</v>
      </c>
      <c r="K345" s="175" t="e">
        <f>VLOOKUP(CONCATENATE($B345,"_",$C345,"_",K$2,"_",$D345,"_",$E345),#REF!,2,)</f>
        <v>#REF!</v>
      </c>
      <c r="L345" s="175" t="e">
        <f>VLOOKUP(CONCATENATE($B345,"_",$C345,"_",L$2,"_",$D345,"_",$E345),#REF!,2,)</f>
        <v>#REF!</v>
      </c>
      <c r="M345" s="171"/>
      <c r="N345" s="172" t="str">
        <f t="shared" si="79"/>
        <v>!!</v>
      </c>
      <c r="O345" s="172" t="str">
        <f t="shared" si="80"/>
        <v>!!</v>
      </c>
      <c r="P345" s="172" t="str">
        <f t="shared" si="81"/>
        <v>!!</v>
      </c>
      <c r="Q345" s="172" t="str">
        <f t="shared" si="82"/>
        <v>!!</v>
      </c>
      <c r="R345" s="172" t="str">
        <f t="shared" si="83"/>
        <v>!!</v>
      </c>
      <c r="S345" s="172" t="str">
        <f t="shared" si="84"/>
        <v>!!</v>
      </c>
      <c r="T345" s="171"/>
    </row>
    <row r="346" spans="1:24">
      <c r="A346" s="178" t="s">
        <v>163</v>
      </c>
      <c r="B346" s="169" t="str">
        <f>Cover!$G$16</f>
        <v>CZ</v>
      </c>
      <c r="C346" s="169" t="s">
        <v>267</v>
      </c>
      <c r="D346" s="169" t="s">
        <v>198</v>
      </c>
      <c r="E346" s="170" t="s">
        <v>134</v>
      </c>
      <c r="F346" s="177" t="e">
        <f>IF(ISNUMBER(U346),U346,VLOOKUP(CONCATENATE($B346,"_",$C346,"_",F$2,"_",$D346,"_",$E346),#REF!,2,))</f>
        <v>#REF!</v>
      </c>
      <c r="G346" s="177" t="e">
        <f>IF(ISNUMBER(V346),V346,VLOOKUP(CONCATENATE($B346,"_",$C346,"_",G$2,"_",$D346,"_",$E346),#REF!,2,))</f>
        <v>#REF!</v>
      </c>
      <c r="H346" s="177" t="e">
        <f>IF(ISNUMBER(W346),W346,VLOOKUP(CONCATENATE($B346,"_",$C346,"_",H$2,"_",$D346,"_",$E346),#REF!,2,))</f>
        <v>#REF!</v>
      </c>
      <c r="I346" s="177" t="e">
        <f>IF(ISNUMBER(X346),X346,VLOOKUP(CONCATENATE($B346,"_",$C346,"_",I$2,"_",$D346,"_",$E346),#REF!,2,))</f>
        <v>#REF!</v>
      </c>
      <c r="J346" s="177" t="e">
        <f>VLOOKUP(CONCATENATE($B346,"_",$C346,"_",J$2,"_",$D346,"_",$E346),#REF!,2,)</f>
        <v>#REF!</v>
      </c>
      <c r="K346" s="175" t="e">
        <f>VLOOKUP(CONCATENATE($B346,"_",$C346,"_",K$2,"_",$D346,"_",$E346),#REF!,2,)</f>
        <v>#REF!</v>
      </c>
      <c r="L346" s="175" t="e">
        <f>VLOOKUP(CONCATENATE($B346,"_",$C346,"_",L$2,"_",$D346,"_",$E346),#REF!,2,)</f>
        <v>#REF!</v>
      </c>
      <c r="M346" s="171"/>
      <c r="N346" s="172" t="str">
        <f t="shared" si="79"/>
        <v>!!</v>
      </c>
      <c r="O346" s="172" t="str">
        <f t="shared" si="80"/>
        <v>!!</v>
      </c>
      <c r="P346" s="172" t="str">
        <f t="shared" si="81"/>
        <v>!!</v>
      </c>
      <c r="Q346" s="172" t="str">
        <f t="shared" si="82"/>
        <v>!!</v>
      </c>
      <c r="R346" s="172" t="str">
        <f t="shared" si="83"/>
        <v>!!</v>
      </c>
      <c r="S346" s="172" t="str">
        <f t="shared" si="84"/>
        <v>!!</v>
      </c>
      <c r="T346" s="171"/>
    </row>
    <row r="347" spans="1:24" ht="12">
      <c r="A347" s="357" t="s">
        <v>162</v>
      </c>
      <c r="B347" s="357" t="str">
        <f>Cover!$G$16</f>
        <v>CZ</v>
      </c>
      <c r="C347" s="357" t="s">
        <v>267</v>
      </c>
      <c r="D347" s="357" t="s">
        <v>337</v>
      </c>
      <c r="E347" s="358" t="s">
        <v>134</v>
      </c>
      <c r="F347" s="359" t="e">
        <f>IF(ISNUMBER(U347),U347,VLOOKUP(CONCATENATE($B347,"_",$C347,"_",F$2,"_","1000 NAC","_",$E347),#REF!,2,)/VLOOKUP(CONCATENATE($B347,"_",$C347,"_",F$2,"_",$D347,"_",$E347),#REF!,2,))</f>
        <v>#REF!</v>
      </c>
      <c r="G347" s="359" t="e">
        <f>IF(ISNUMBER(V347),V347,VLOOKUP(CONCATENATE($B347,"_",$C347,"_",G$2,"_","1000 NAC","_",$E347),#REF!,2,)/VLOOKUP(CONCATENATE($B347,"_",$C347,"_",G$2,"_",$D347,"_",$E347),#REF!,2,))</f>
        <v>#REF!</v>
      </c>
      <c r="H347" s="359" t="e">
        <f>IF(ISNUMBER(W347),W347,VLOOKUP(CONCATENATE($B347,"_",$C347,"_",H$2,"_","1000 NAC","_",$E347),#REF!,2,)/VLOOKUP(CONCATENATE($B347,"_",$C347,"_",H$2,"_",$D347,"_",$E347),#REF!,2,))</f>
        <v>#REF!</v>
      </c>
      <c r="I347" s="359" t="e">
        <f>IF(ISNUMBER(X347),X347,VLOOKUP(CONCATENATE($B347,"_",$C347,"_",I$2,"_","1000 NAC","_",$E347),#REF!,2,)/VLOOKUP(CONCATENATE($B347,"_",$C347,"_",I$2,"_",$D347,"_",$E347),#REF!,2,))</f>
        <v>#REF!</v>
      </c>
      <c r="J347" s="359" t="e">
        <f>VLOOKUP(CONCATENATE($B347,"_",$C347,"_",J$2,"_","1000 NAC","_",$E347),#REF!,2,)/VLOOKUP(CONCATENATE($B347,"_",$C347,"_",J$2,"_",$D347,"_",$E347),#REF!,2,)</f>
        <v>#REF!</v>
      </c>
      <c r="K347" s="360" t="e">
        <f>VLOOKUP(CONCATENATE($B347,"_",$C347,"_",K$2,"_","1000 NAC","_",$E347),#REF!,2,)/VLOOKUP(CONCATENATE($B347,"_",$C347,"_",K$2,"_",$D347,"_",$E347),#REF!,2,)</f>
        <v>#REF!</v>
      </c>
      <c r="L347" s="360" t="e">
        <f>VLOOKUP(CONCATENATE($B347,"_",$C347,"_",L$2,"_","1000 NAC","_",$E347),#REF!,2,)/VLOOKUP(CONCATENATE($B347,"_",$C347,"_",L$2,"_",$D347,"_",$E347),#REF!,2,)</f>
        <v>#REF!</v>
      </c>
      <c r="M347" s="361"/>
      <c r="N347" s="362" t="str">
        <f t="shared" si="79"/>
        <v>!!</v>
      </c>
      <c r="O347" s="362" t="str">
        <f t="shared" si="80"/>
        <v>!!</v>
      </c>
      <c r="P347" s="362" t="str">
        <f t="shared" si="81"/>
        <v>!!</v>
      </c>
      <c r="Q347" s="362" t="str">
        <f t="shared" si="82"/>
        <v>!!</v>
      </c>
      <c r="R347" s="362" t="str">
        <f t="shared" si="83"/>
        <v>!!</v>
      </c>
      <c r="S347" s="362" t="str">
        <f t="shared" si="84"/>
        <v>!!</v>
      </c>
      <c r="T347" s="361"/>
      <c r="U347" s="366" t="str">
        <f>IF(ISNUMBER(U345),IF(ISNUMBER(U346),U346/U345,F346/U345),IF(ISNUMBER(U346),U346/F345,""))</f>
        <v/>
      </c>
      <c r="V347" s="366" t="str">
        <f>IF(ISNUMBER(V345),IF(ISNUMBER(V346),V346/V345,G346/V345),IF(ISNUMBER(V346),V346/G345,""))</f>
        <v/>
      </c>
      <c r="W347" s="366" t="str">
        <f>IF(ISNUMBER(W345),IF(ISNUMBER(W346),W346/W345,H346/W345),IF(ISNUMBER(W346),W346/H345,""))</f>
        <v/>
      </c>
      <c r="X347" s="366" t="str">
        <f>IF(ISNUMBER(X345),IF(ISNUMBER(X346),X346/X345,I346/X345),IF(ISNUMBER(X346),X346/I345,""))</f>
        <v/>
      </c>
    </row>
    <row r="348" spans="1:24">
      <c r="A348" s="169" t="s">
        <v>164</v>
      </c>
      <c r="B348" s="169" t="str">
        <f>Cover!$G$16</f>
        <v>CZ</v>
      </c>
      <c r="C348" s="169" t="s">
        <v>271</v>
      </c>
      <c r="D348" s="169" t="s">
        <v>337</v>
      </c>
      <c r="E348" s="170" t="s">
        <v>134</v>
      </c>
      <c r="F348" s="177" t="e">
        <f>IF(ISNUMBER(U348),U348,VLOOKUP(CONCATENATE($B348,"_",$C348,"_",F$2,"_",$D348,"_",$E348),#REF!,2,))</f>
        <v>#REF!</v>
      </c>
      <c r="G348" s="177" t="e">
        <f>IF(ISNUMBER(V348),V348,VLOOKUP(CONCATENATE($B348,"_",$C348,"_",G$2,"_",$D348,"_",$E348),#REF!,2,))</f>
        <v>#REF!</v>
      </c>
      <c r="H348" s="177" t="e">
        <f>IF(ISNUMBER(W348),W348,VLOOKUP(CONCATENATE($B348,"_",$C348,"_",H$2,"_",$D348,"_",$E348),#REF!,2,))</f>
        <v>#REF!</v>
      </c>
      <c r="I348" s="177" t="e">
        <f>IF(ISNUMBER(X348),X348,VLOOKUP(CONCATENATE($B348,"_",$C348,"_",I$2,"_",$D348,"_",$E348),#REF!,2,))</f>
        <v>#REF!</v>
      </c>
      <c r="J348" s="177" t="e">
        <f>VLOOKUP(CONCATENATE($B348,"_",$C348,"_",J$2,"_",$D348,"_",$E348),#REF!,2,)</f>
        <v>#REF!</v>
      </c>
      <c r="K348" s="175" t="e">
        <f>VLOOKUP(CONCATENATE($B348,"_",$C348,"_",K$2,"_",$D348,"_",$E348),#REF!,2,)</f>
        <v>#REF!</v>
      </c>
      <c r="L348" s="175" t="e">
        <f>VLOOKUP(CONCATENATE($B348,"_",$C348,"_",L$2,"_",$D348,"_",$E348),#REF!,2,)</f>
        <v>#REF!</v>
      </c>
      <c r="M348" s="171"/>
      <c r="N348" s="172" t="str">
        <f t="shared" si="79"/>
        <v>!!</v>
      </c>
      <c r="O348" s="172" t="str">
        <f t="shared" si="80"/>
        <v>!!</v>
      </c>
      <c r="P348" s="172" t="str">
        <f t="shared" si="81"/>
        <v>!!</v>
      </c>
      <c r="Q348" s="172" t="str">
        <f t="shared" si="82"/>
        <v>!!</v>
      </c>
      <c r="R348" s="172" t="str">
        <f t="shared" si="83"/>
        <v>!!</v>
      </c>
      <c r="S348" s="172" t="str">
        <f t="shared" si="84"/>
        <v>!!</v>
      </c>
      <c r="T348" s="171"/>
    </row>
    <row r="349" spans="1:24">
      <c r="A349" s="178" t="s">
        <v>163</v>
      </c>
      <c r="B349" s="169" t="str">
        <f>Cover!$G$16</f>
        <v>CZ</v>
      </c>
      <c r="C349" s="169" t="s">
        <v>271</v>
      </c>
      <c r="D349" s="169" t="s">
        <v>198</v>
      </c>
      <c r="E349" s="170" t="s">
        <v>134</v>
      </c>
      <c r="F349" s="177" t="e">
        <f>IF(ISNUMBER(U349),U349,VLOOKUP(CONCATENATE($B349,"_",$C349,"_",F$2,"_",$D349,"_",$E349),#REF!,2,))</f>
        <v>#REF!</v>
      </c>
      <c r="G349" s="177" t="e">
        <f>IF(ISNUMBER(V349),V349,VLOOKUP(CONCATENATE($B349,"_",$C349,"_",G$2,"_",$D349,"_",$E349),#REF!,2,))</f>
        <v>#REF!</v>
      </c>
      <c r="H349" s="177" t="e">
        <f>IF(ISNUMBER(W349),W349,VLOOKUP(CONCATENATE($B349,"_",$C349,"_",H$2,"_",$D349,"_",$E349),#REF!,2,))</f>
        <v>#REF!</v>
      </c>
      <c r="I349" s="177" t="e">
        <f>IF(ISNUMBER(X349),X349,VLOOKUP(CONCATENATE($B349,"_",$C349,"_",I$2,"_",$D349,"_",$E349),#REF!,2,))</f>
        <v>#REF!</v>
      </c>
      <c r="J349" s="177" t="e">
        <f>VLOOKUP(CONCATENATE($B349,"_",$C349,"_",J$2,"_",$D349,"_",$E349),#REF!,2,)</f>
        <v>#REF!</v>
      </c>
      <c r="K349" s="175" t="e">
        <f>VLOOKUP(CONCATENATE($B349,"_",$C349,"_",K$2,"_",$D349,"_",$E349),#REF!,2,)</f>
        <v>#REF!</v>
      </c>
      <c r="L349" s="175" t="e">
        <f>VLOOKUP(CONCATENATE($B349,"_",$C349,"_",L$2,"_",$D349,"_",$E349),#REF!,2,)</f>
        <v>#REF!</v>
      </c>
      <c r="M349" s="171"/>
      <c r="N349" s="172" t="str">
        <f t="shared" si="79"/>
        <v>!!</v>
      </c>
      <c r="O349" s="172" t="str">
        <f t="shared" si="80"/>
        <v>!!</v>
      </c>
      <c r="P349" s="172" t="str">
        <f t="shared" si="81"/>
        <v>!!</v>
      </c>
      <c r="Q349" s="172" t="str">
        <f t="shared" si="82"/>
        <v>!!</v>
      </c>
      <c r="R349" s="172" t="str">
        <f t="shared" si="83"/>
        <v>!!</v>
      </c>
      <c r="S349" s="172" t="str">
        <f t="shared" si="84"/>
        <v>!!</v>
      </c>
      <c r="T349" s="171"/>
    </row>
    <row r="350" spans="1:24" ht="12">
      <c r="A350" s="357" t="s">
        <v>162</v>
      </c>
      <c r="B350" s="357" t="str">
        <f>Cover!$G$16</f>
        <v>CZ</v>
      </c>
      <c r="C350" s="357" t="s">
        <v>271</v>
      </c>
      <c r="D350" s="357" t="s">
        <v>337</v>
      </c>
      <c r="E350" s="358" t="s">
        <v>134</v>
      </c>
      <c r="F350" s="359" t="e">
        <f>IF(ISNUMBER(U350),U350,VLOOKUP(CONCATENATE($B350,"_",$C350,"_",F$2,"_","1000 NAC","_",$E350),#REF!,2,)/VLOOKUP(CONCATENATE($B350,"_",$C350,"_",F$2,"_",$D350,"_",$E350),#REF!,2,))</f>
        <v>#REF!</v>
      </c>
      <c r="G350" s="359" t="e">
        <f>IF(ISNUMBER(V350),V350,VLOOKUP(CONCATENATE($B350,"_",$C350,"_",G$2,"_","1000 NAC","_",$E350),#REF!,2,)/VLOOKUP(CONCATENATE($B350,"_",$C350,"_",G$2,"_",$D350,"_",$E350),#REF!,2,))</f>
        <v>#REF!</v>
      </c>
      <c r="H350" s="359" t="e">
        <f>IF(ISNUMBER(W350),W350,VLOOKUP(CONCATENATE($B350,"_",$C350,"_",H$2,"_","1000 NAC","_",$E350),#REF!,2,)/VLOOKUP(CONCATENATE($B350,"_",$C350,"_",H$2,"_",$D350,"_",$E350),#REF!,2,))</f>
        <v>#REF!</v>
      </c>
      <c r="I350" s="359" t="e">
        <f>IF(ISNUMBER(X350),X350,VLOOKUP(CONCATENATE($B350,"_",$C350,"_",I$2,"_","1000 NAC","_",$E350),#REF!,2,)/VLOOKUP(CONCATENATE($B350,"_",$C350,"_",I$2,"_",$D350,"_",$E350),#REF!,2,))</f>
        <v>#REF!</v>
      </c>
      <c r="J350" s="359" t="e">
        <f>VLOOKUP(CONCATENATE($B350,"_",$C350,"_",J$2,"_","1000 NAC","_",$E350),#REF!,2,)/VLOOKUP(CONCATENATE($B350,"_",$C350,"_",J$2,"_",$D350,"_",$E350),#REF!,2,)</f>
        <v>#REF!</v>
      </c>
      <c r="K350" s="360" t="e">
        <f>VLOOKUP(CONCATENATE($B350,"_",$C350,"_",K$2,"_","1000 NAC","_",$E350),#REF!,2,)/VLOOKUP(CONCATENATE($B350,"_",$C350,"_",K$2,"_",$D350,"_",$E350),#REF!,2,)</f>
        <v>#REF!</v>
      </c>
      <c r="L350" s="360" t="e">
        <f>VLOOKUP(CONCATENATE($B350,"_",$C350,"_",L$2,"_","1000 NAC","_",$E350),#REF!,2,)/VLOOKUP(CONCATENATE($B350,"_",$C350,"_",L$2,"_",$D350,"_",$E350),#REF!,2,)</f>
        <v>#REF!</v>
      </c>
      <c r="M350" s="361"/>
      <c r="N350" s="362" t="str">
        <f t="shared" si="79"/>
        <v>!!</v>
      </c>
      <c r="O350" s="362" t="str">
        <f t="shared" si="80"/>
        <v>!!</v>
      </c>
      <c r="P350" s="362" t="str">
        <f t="shared" si="81"/>
        <v>!!</v>
      </c>
      <c r="Q350" s="362" t="str">
        <f t="shared" si="82"/>
        <v>!!</v>
      </c>
      <c r="R350" s="362" t="str">
        <f t="shared" si="83"/>
        <v>!!</v>
      </c>
      <c r="S350" s="362" t="str">
        <f t="shared" si="84"/>
        <v>!!</v>
      </c>
      <c r="T350" s="361"/>
      <c r="U350" s="366" t="str">
        <f>IF(ISNUMBER(U348),IF(ISNUMBER(U349),U349/U348,F349/U348),IF(ISNUMBER(U349),U349/F348,""))</f>
        <v/>
      </c>
      <c r="V350" s="366" t="str">
        <f>IF(ISNUMBER(V348),IF(ISNUMBER(V349),V349/V348,G349/V348),IF(ISNUMBER(V349),V349/G348,""))</f>
        <v/>
      </c>
      <c r="W350" s="366" t="str">
        <f>IF(ISNUMBER(W348),IF(ISNUMBER(W349),W349/W348,H349/W348),IF(ISNUMBER(W349),W349/H348,""))</f>
        <v/>
      </c>
      <c r="X350" s="366" t="str">
        <f>IF(ISNUMBER(X348),IF(ISNUMBER(X349),X349/X348,I349/X348),IF(ISNUMBER(X349),X349/I348,""))</f>
        <v/>
      </c>
    </row>
  </sheetData>
  <sheetProtection selectLockedCells="1"/>
  <mergeCells count="1">
    <mergeCell ref="U1:X1"/>
  </mergeCells>
  <phoneticPr fontId="46" type="noConversion"/>
  <conditionalFormatting sqref="N3:S350">
    <cfRule type="cellIs" dxfId="4"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indexed="55"/>
  </sheetPr>
  <dimension ref="A1:Y46"/>
  <sheetViews>
    <sheetView workbookViewId="0">
      <selection activeCell="H3" sqref="H3"/>
    </sheetView>
  </sheetViews>
  <sheetFormatPr defaultRowHeight="12"/>
  <cols>
    <col min="1" max="1" width="3.25" bestFit="1" customWidth="1"/>
    <col min="2" max="2" width="5.75" bestFit="1" customWidth="1"/>
    <col min="3" max="3" width="3.75" bestFit="1" customWidth="1"/>
    <col min="4" max="5" width="7.75" bestFit="1" customWidth="1"/>
    <col min="6" max="8" width="5.375" bestFit="1" customWidth="1"/>
    <col min="9" max="9" width="6.75" bestFit="1" customWidth="1"/>
    <col min="10" max="10" width="6.125" bestFit="1" customWidth="1"/>
    <col min="11" max="12" width="4.375" bestFit="1" customWidth="1"/>
    <col min="13" max="13" width="2.75" customWidth="1"/>
    <col min="14" max="14" width="6.375" bestFit="1" customWidth="1"/>
    <col min="15" max="15" width="7.25" bestFit="1" customWidth="1"/>
    <col min="16" max="16" width="8" bestFit="1" customWidth="1"/>
    <col min="17" max="17" width="6.375" bestFit="1" customWidth="1"/>
    <col min="18" max="18" width="6.25" bestFit="1" customWidth="1"/>
    <col min="19" max="19" width="4.375" bestFit="1" customWidth="1"/>
    <col min="20" max="20" width="2.75" customWidth="1"/>
    <col min="21" max="25" width="3.75" bestFit="1" customWidth="1"/>
  </cols>
  <sheetData>
    <row r="1" spans="1:25" s="169" customFormat="1" ht="10.5">
      <c r="A1" s="173" t="s">
        <v>161</v>
      </c>
      <c r="B1" s="173" t="s">
        <v>159</v>
      </c>
      <c r="C1" s="369">
        <v>0.8</v>
      </c>
      <c r="D1" s="174" t="s">
        <v>160</v>
      </c>
      <c r="E1" s="369">
        <v>1.2</v>
      </c>
      <c r="J1" s="175"/>
      <c r="K1" s="175"/>
      <c r="U1" s="2765" t="s">
        <v>42</v>
      </c>
      <c r="V1" s="2765"/>
      <c r="W1" s="2765"/>
      <c r="X1" s="2765"/>
    </row>
    <row r="2" spans="1:25" s="169" customFormat="1" ht="10.5">
      <c r="A2" s="169" t="s">
        <v>37</v>
      </c>
      <c r="B2" s="169" t="s">
        <v>265</v>
      </c>
      <c r="C2" s="169" t="s">
        <v>266</v>
      </c>
      <c r="D2" s="169" t="s">
        <v>281</v>
      </c>
      <c r="E2" s="170" t="s">
        <v>288</v>
      </c>
      <c r="F2" s="370">
        <f>$L$2-5</f>
        <v>2017</v>
      </c>
      <c r="G2" s="370">
        <f>$L$2-4</f>
        <v>2018</v>
      </c>
      <c r="H2" s="370">
        <f>$L$2-3</f>
        <v>2019</v>
      </c>
      <c r="I2" s="370">
        <f>$L$2-2</f>
        <v>2020</v>
      </c>
      <c r="J2" s="181">
        <f>$L$2-1</f>
        <v>2021</v>
      </c>
      <c r="K2" s="176">
        <f>$L$2-1</f>
        <v>2021</v>
      </c>
      <c r="L2" s="176">
        <f>Cover!G18</f>
        <v>2022</v>
      </c>
      <c r="M2" s="171"/>
      <c r="N2" s="370" t="str">
        <f t="shared" ref="N2:S2" si="0">CONCATENATE(RIGHT((F2),2),"/",RIGHT((G2),2))</f>
        <v>17/18</v>
      </c>
      <c r="O2" s="370" t="str">
        <f t="shared" si="0"/>
        <v>18/19</v>
      </c>
      <c r="P2" s="370" t="str">
        <f t="shared" si="0"/>
        <v>19/20</v>
      </c>
      <c r="Q2" s="370" t="str">
        <f t="shared" si="0"/>
        <v>20/21</v>
      </c>
      <c r="R2" s="181" t="str">
        <f t="shared" si="0"/>
        <v>21/21</v>
      </c>
      <c r="S2" s="176" t="str">
        <f t="shared" si="0"/>
        <v>21/22</v>
      </c>
      <c r="T2" s="171"/>
      <c r="U2" s="370">
        <f>$L$2-5</f>
        <v>2017</v>
      </c>
      <c r="V2" s="370">
        <f>$L$2-4</f>
        <v>2018</v>
      </c>
      <c r="W2" s="370">
        <f>$L$2-3</f>
        <v>2019</v>
      </c>
      <c r="X2" s="370">
        <f>$L$2-2</f>
        <v>2020</v>
      </c>
      <c r="Y2" s="363"/>
    </row>
    <row r="3" spans="1:25" s="169" customFormat="1" ht="10.5">
      <c r="B3" s="169" t="str">
        <f>Cover!$G$16</f>
        <v>CZ</v>
      </c>
      <c r="C3" s="169" t="s">
        <v>267</v>
      </c>
      <c r="D3" s="169" t="s">
        <v>198</v>
      </c>
      <c r="E3" s="170" t="s">
        <v>135</v>
      </c>
      <c r="F3" s="169" t="e">
        <f>IF(ISNUMBER(U3),U3,VLOOKUP(CONCATENATE($B3,"_",$C3,"_",F$2,"_",$D3,"_",$E3),#REF!,2,))</f>
        <v>#REF!</v>
      </c>
      <c r="G3" s="169" t="e">
        <f>IF(ISNUMBER(V3),V3,VLOOKUP(CONCATENATE($B3,"_",$C3,"_",G$2,"_",$D3,"_",$E3),#REF!,2,))</f>
        <v>#REF!</v>
      </c>
      <c r="H3" s="169" t="e">
        <f>IF(ISNUMBER(W3),W3,VLOOKUP(CONCATENATE($B3,"_",$C3,"_",H$2,"_",$D3,"_",$E3),#REF!,2,))</f>
        <v>#REF!</v>
      </c>
      <c r="I3" s="169" t="e">
        <f>IF(ISNUMBER(X3),X3,VLOOKUP(CONCATENATE($B3,"_",$C3,"_",I$2,"_",$D3,"_",$E3),#REF!,2,))</f>
        <v>#REF!</v>
      </c>
      <c r="J3" s="169" t="e">
        <f>VLOOKUP(CONCATENATE($B3,"_",$C3,"_",J$2,"_",$D3,"_",$E3),#REF!,2,)</f>
        <v>#REF!</v>
      </c>
      <c r="K3" s="175" t="e">
        <f>VLOOKUP(CONCATENATE($B3,"_",$C3,"_",K$2,"_",$D3,"_",$E3),#REF!,2,)</f>
        <v>#REF!</v>
      </c>
      <c r="L3" s="175" t="e">
        <f>VLOOKUP(CONCATENATE($B3,"_",$C3,"_",L$2,"_",$D3,"_",$E3),#REF!,2,)</f>
        <v>#REF!</v>
      </c>
      <c r="M3" s="171"/>
      <c r="N3" s="172" t="str">
        <f t="shared" ref="N3:N46" si="1">IF(OR(ISERROR(F3),ISERROR(G3)),"!!",IF(F3=0,"!!",G3/F3))</f>
        <v>!!</v>
      </c>
      <c r="O3" s="172" t="str">
        <f t="shared" ref="O3:O46" si="2">IF(OR(ISERROR(G3),ISERROR(H3)),"!!",IF(G3=0,"!!",H3/G3))</f>
        <v>!!</v>
      </c>
      <c r="P3" s="172" t="str">
        <f t="shared" ref="P3:P46" si="3">IF(OR(ISERROR(H3),ISERROR(I3)),"!!",IF(H3=0,"!!",I3/H3))</f>
        <v>!!</v>
      </c>
      <c r="Q3" s="172" t="str">
        <f t="shared" ref="Q3:Q46" si="4">IF(OR(ISERROR(I3),ISERROR(J3)),"!!",IF(I3=0,"!!",J3/I3))</f>
        <v>!!</v>
      </c>
      <c r="R3" s="172" t="str">
        <f t="shared" ref="R3:R46" si="5">IF(OR(ISERROR(J3),ISERROR(K3)),"!!",IF(J3=0,"!!",K3/J3))</f>
        <v>!!</v>
      </c>
      <c r="S3" s="172" t="str">
        <f t="shared" ref="S3:S46" si="6">IF(OR(ISERROR(K3),ISERROR(L3)),"!!",IF(K3=0,"!!",L3/K3))</f>
        <v>!!</v>
      </c>
      <c r="T3" s="171"/>
    </row>
    <row r="4" spans="1:25" s="169" customFormat="1" ht="10.5">
      <c r="B4" s="169" t="str">
        <f>Cover!$G$16</f>
        <v>CZ</v>
      </c>
      <c r="C4" s="169" t="s">
        <v>267</v>
      </c>
      <c r="D4" s="169" t="s">
        <v>198</v>
      </c>
      <c r="E4" s="170" t="s">
        <v>136</v>
      </c>
      <c r="F4" s="169" t="e">
        <f>IF(ISNUMBER(U4),U4,VLOOKUP(CONCATENATE($B4,"_",$C4,"_",F$2,"_",$D4,"_",$E4),#REF!,2,))</f>
        <v>#REF!</v>
      </c>
      <c r="G4" s="169" t="e">
        <f>IF(ISNUMBER(V4),V4,VLOOKUP(CONCATENATE($B4,"_",$C4,"_",G$2,"_",$D4,"_",$E4),#REF!,2,))</f>
        <v>#REF!</v>
      </c>
      <c r="H4" s="169" t="e">
        <f>IF(ISNUMBER(W4),W4,VLOOKUP(CONCATENATE($B4,"_",$C4,"_",H$2,"_",$D4,"_",$E4),#REF!,2,))</f>
        <v>#REF!</v>
      </c>
      <c r="I4" s="169" t="e">
        <f>IF(ISNUMBER(X4),X4,VLOOKUP(CONCATENATE($B4,"_",$C4,"_",I$2,"_",$D4,"_",$E4),#REF!,2,))</f>
        <v>#REF!</v>
      </c>
      <c r="J4" s="169" t="e">
        <f>VLOOKUP(CONCATENATE($B4,"_",$C4,"_",J$2,"_",$D4,"_",$E4),#REF!,2,)</f>
        <v>#REF!</v>
      </c>
      <c r="K4" s="175" t="e">
        <f>VLOOKUP(CONCATENATE($B4,"_",$C4,"_",K$2,"_",$D4,"_",$E4),#REF!,2,)</f>
        <v>#REF!</v>
      </c>
      <c r="L4" s="175" t="e">
        <f>VLOOKUP(CONCATENATE($B4,"_",$C4,"_",L$2,"_",$D4,"_",$E4),#REF!,2,)</f>
        <v>#REF!</v>
      </c>
      <c r="M4" s="171"/>
      <c r="N4" s="172" t="str">
        <f t="shared" si="1"/>
        <v>!!</v>
      </c>
      <c r="O4" s="172" t="str">
        <f t="shared" si="2"/>
        <v>!!</v>
      </c>
      <c r="P4" s="172" t="str">
        <f t="shared" si="3"/>
        <v>!!</v>
      </c>
      <c r="Q4" s="172" t="str">
        <f t="shared" si="4"/>
        <v>!!</v>
      </c>
      <c r="R4" s="172" t="str">
        <f t="shared" si="5"/>
        <v>!!</v>
      </c>
      <c r="S4" s="172" t="str">
        <f t="shared" si="6"/>
        <v>!!</v>
      </c>
      <c r="T4" s="171"/>
    </row>
    <row r="5" spans="1:25" s="169" customFormat="1" ht="10.5">
      <c r="B5" s="169" t="str">
        <f>Cover!$G$16</f>
        <v>CZ</v>
      </c>
      <c r="C5" s="169" t="s">
        <v>267</v>
      </c>
      <c r="D5" s="169" t="s">
        <v>198</v>
      </c>
      <c r="E5" s="170" t="s">
        <v>137</v>
      </c>
      <c r="F5" s="169" t="e">
        <f>IF(ISNUMBER(U5),U5,VLOOKUP(CONCATENATE($B5,"_",$C5,"_",F$2,"_",$D5,"_",$E5),#REF!,2,))</f>
        <v>#REF!</v>
      </c>
      <c r="G5" s="169" t="e">
        <f>IF(ISNUMBER(V5),V5,VLOOKUP(CONCATENATE($B5,"_",$C5,"_",G$2,"_",$D5,"_",$E5),#REF!,2,))</f>
        <v>#REF!</v>
      </c>
      <c r="H5" s="169" t="e">
        <f>IF(ISNUMBER(W5),W5,VLOOKUP(CONCATENATE($B5,"_",$C5,"_",H$2,"_",$D5,"_",$E5),#REF!,2,))</f>
        <v>#REF!</v>
      </c>
      <c r="I5" s="169" t="e">
        <f>IF(ISNUMBER(X5),X5,VLOOKUP(CONCATENATE($B5,"_",$C5,"_",I$2,"_",$D5,"_",$E5),#REF!,2,))</f>
        <v>#REF!</v>
      </c>
      <c r="J5" s="169" t="e">
        <f>VLOOKUP(CONCATENATE($B5,"_",$C5,"_",J$2,"_",$D5,"_",$E5),#REF!,2,)</f>
        <v>#REF!</v>
      </c>
      <c r="K5" s="175" t="e">
        <f>VLOOKUP(CONCATENATE($B5,"_",$C5,"_",K$2,"_",$D5,"_",$E5),#REF!,2,)</f>
        <v>#REF!</v>
      </c>
      <c r="L5" s="175" t="e">
        <f>VLOOKUP(CONCATENATE($B5,"_",$C5,"_",L$2,"_",$D5,"_",$E5),#REF!,2,)</f>
        <v>#REF!</v>
      </c>
      <c r="M5" s="171"/>
      <c r="N5" s="172" t="str">
        <f t="shared" si="1"/>
        <v>!!</v>
      </c>
      <c r="O5" s="172" t="str">
        <f t="shared" si="2"/>
        <v>!!</v>
      </c>
      <c r="P5" s="172" t="str">
        <f t="shared" si="3"/>
        <v>!!</v>
      </c>
      <c r="Q5" s="172" t="str">
        <f t="shared" si="4"/>
        <v>!!</v>
      </c>
      <c r="R5" s="172" t="str">
        <f t="shared" si="5"/>
        <v>!!</v>
      </c>
      <c r="S5" s="172" t="str">
        <f t="shared" si="6"/>
        <v>!!</v>
      </c>
      <c r="T5" s="171"/>
    </row>
    <row r="6" spans="1:25" s="169" customFormat="1" ht="10.5">
      <c r="B6" s="169" t="str">
        <f>Cover!$G$16</f>
        <v>CZ</v>
      </c>
      <c r="C6" s="169" t="s">
        <v>267</v>
      </c>
      <c r="D6" s="169" t="s">
        <v>198</v>
      </c>
      <c r="E6" s="170" t="s">
        <v>138</v>
      </c>
      <c r="F6" s="169" t="e">
        <f>IF(ISNUMBER(U6),U6,VLOOKUP(CONCATENATE($B6,"_",$C6,"_",F$2,"_",$D6,"_",$E6),#REF!,2,))</f>
        <v>#REF!</v>
      </c>
      <c r="G6" s="169" t="e">
        <f>IF(ISNUMBER(V6),V6,VLOOKUP(CONCATENATE($B6,"_",$C6,"_",G$2,"_",$D6,"_",$E6),#REF!,2,))</f>
        <v>#REF!</v>
      </c>
      <c r="H6" s="169" t="e">
        <f>IF(ISNUMBER(W6),W6,VLOOKUP(CONCATENATE($B6,"_",$C6,"_",H$2,"_",$D6,"_",$E6),#REF!,2,))</f>
        <v>#REF!</v>
      </c>
      <c r="I6" s="169" t="e">
        <f>IF(ISNUMBER(X6),X6,VLOOKUP(CONCATENATE($B6,"_",$C6,"_",I$2,"_",$D6,"_",$E6),#REF!,2,))</f>
        <v>#REF!</v>
      </c>
      <c r="J6" s="169" t="e">
        <f>VLOOKUP(CONCATENATE($B6,"_",$C6,"_",J$2,"_",$D6,"_",$E6),#REF!,2,)</f>
        <v>#REF!</v>
      </c>
      <c r="K6" s="175" t="e">
        <f>VLOOKUP(CONCATENATE($B6,"_",$C6,"_",K$2,"_",$D6,"_",$E6),#REF!,2,)</f>
        <v>#REF!</v>
      </c>
      <c r="L6" s="175" t="e">
        <f>VLOOKUP(CONCATENATE($B6,"_",$C6,"_",L$2,"_",$D6,"_",$E6),#REF!,2,)</f>
        <v>#REF!</v>
      </c>
      <c r="M6" s="171"/>
      <c r="N6" s="172" t="str">
        <f t="shared" si="1"/>
        <v>!!</v>
      </c>
      <c r="O6" s="172" t="str">
        <f t="shared" si="2"/>
        <v>!!</v>
      </c>
      <c r="P6" s="172" t="str">
        <f t="shared" si="3"/>
        <v>!!</v>
      </c>
      <c r="Q6" s="172" t="str">
        <f t="shared" si="4"/>
        <v>!!</v>
      </c>
      <c r="R6" s="172" t="str">
        <f t="shared" si="5"/>
        <v>!!</v>
      </c>
      <c r="S6" s="172" t="str">
        <f t="shared" si="6"/>
        <v>!!</v>
      </c>
      <c r="T6" s="171"/>
    </row>
    <row r="7" spans="1:25" s="169" customFormat="1" ht="10.5">
      <c r="B7" s="169" t="str">
        <f>Cover!$G$16</f>
        <v>CZ</v>
      </c>
      <c r="C7" s="169" t="s">
        <v>267</v>
      </c>
      <c r="D7" s="169" t="s">
        <v>198</v>
      </c>
      <c r="E7" s="170" t="s">
        <v>139</v>
      </c>
      <c r="F7" s="169" t="e">
        <f>IF(ISNUMBER(U7),U7,VLOOKUP(CONCATENATE($B7,"_",$C7,"_",F$2,"_",$D7,"_",$E7),#REF!,2,))</f>
        <v>#REF!</v>
      </c>
      <c r="G7" s="169" t="e">
        <f>IF(ISNUMBER(V7),V7,VLOOKUP(CONCATENATE($B7,"_",$C7,"_",G$2,"_",$D7,"_",$E7),#REF!,2,))</f>
        <v>#REF!</v>
      </c>
      <c r="H7" s="169" t="e">
        <f>IF(ISNUMBER(W7),W7,VLOOKUP(CONCATENATE($B7,"_",$C7,"_",H$2,"_",$D7,"_",$E7),#REF!,2,))</f>
        <v>#REF!</v>
      </c>
      <c r="I7" s="169" t="e">
        <f>IF(ISNUMBER(X7),X7,VLOOKUP(CONCATENATE($B7,"_",$C7,"_",I$2,"_",$D7,"_",$E7),#REF!,2,))</f>
        <v>#REF!</v>
      </c>
      <c r="J7" s="169" t="e">
        <f>VLOOKUP(CONCATENATE($B7,"_",$C7,"_",J$2,"_",$D7,"_",$E7),#REF!,2,)</f>
        <v>#REF!</v>
      </c>
      <c r="K7" s="175" t="e">
        <f>VLOOKUP(CONCATENATE($B7,"_",$C7,"_",K$2,"_",$D7,"_",$E7),#REF!,2,)</f>
        <v>#REF!</v>
      </c>
      <c r="L7" s="175" t="e">
        <f>VLOOKUP(CONCATENATE($B7,"_",$C7,"_",L$2,"_",$D7,"_",$E7),#REF!,2,)</f>
        <v>#REF!</v>
      </c>
      <c r="M7" s="171"/>
      <c r="N7" s="172" t="str">
        <f t="shared" si="1"/>
        <v>!!</v>
      </c>
      <c r="O7" s="172" t="str">
        <f t="shared" si="2"/>
        <v>!!</v>
      </c>
      <c r="P7" s="172" t="str">
        <f t="shared" si="3"/>
        <v>!!</v>
      </c>
      <c r="Q7" s="172" t="str">
        <f t="shared" si="4"/>
        <v>!!</v>
      </c>
      <c r="R7" s="172" t="str">
        <f t="shared" si="5"/>
        <v>!!</v>
      </c>
      <c r="S7" s="172" t="str">
        <f t="shared" si="6"/>
        <v>!!</v>
      </c>
      <c r="T7" s="171"/>
    </row>
    <row r="8" spans="1:25" s="169" customFormat="1" ht="10.5">
      <c r="B8" s="169" t="str">
        <f>Cover!$G$16</f>
        <v>CZ</v>
      </c>
      <c r="C8" s="169" t="s">
        <v>267</v>
      </c>
      <c r="D8" s="169" t="s">
        <v>198</v>
      </c>
      <c r="E8" s="170" t="s">
        <v>140</v>
      </c>
      <c r="F8" s="169" t="e">
        <f>IF(ISNUMBER(U8),U8,VLOOKUP(CONCATENATE($B8,"_",$C8,"_",F$2,"_",$D8,"_",$E8),#REF!,2,))</f>
        <v>#REF!</v>
      </c>
      <c r="G8" s="169" t="e">
        <f>IF(ISNUMBER(V8),V8,VLOOKUP(CONCATENATE($B8,"_",$C8,"_",G$2,"_",$D8,"_",$E8),#REF!,2,))</f>
        <v>#REF!</v>
      </c>
      <c r="H8" s="169" t="e">
        <f>IF(ISNUMBER(W8),W8,VLOOKUP(CONCATENATE($B8,"_",$C8,"_",H$2,"_",$D8,"_",$E8),#REF!,2,))</f>
        <v>#REF!</v>
      </c>
      <c r="I8" s="169" t="e">
        <f>IF(ISNUMBER(X8),X8,VLOOKUP(CONCATENATE($B8,"_",$C8,"_",I$2,"_",$D8,"_",$E8),#REF!,2,))</f>
        <v>#REF!</v>
      </c>
      <c r="J8" s="169" t="e">
        <f>VLOOKUP(CONCATENATE($B8,"_",$C8,"_",J$2,"_",$D8,"_",$E8),#REF!,2,)</f>
        <v>#REF!</v>
      </c>
      <c r="K8" s="175" t="e">
        <f>VLOOKUP(CONCATENATE($B8,"_",$C8,"_",K$2,"_",$D8,"_",$E8),#REF!,2,)</f>
        <v>#REF!</v>
      </c>
      <c r="L8" s="175" t="e">
        <f>VLOOKUP(CONCATENATE($B8,"_",$C8,"_",L$2,"_",$D8,"_",$E8),#REF!,2,)</f>
        <v>#REF!</v>
      </c>
      <c r="M8" s="171"/>
      <c r="N8" s="172" t="str">
        <f t="shared" si="1"/>
        <v>!!</v>
      </c>
      <c r="O8" s="172" t="str">
        <f t="shared" si="2"/>
        <v>!!</v>
      </c>
      <c r="P8" s="172" t="str">
        <f t="shared" si="3"/>
        <v>!!</v>
      </c>
      <c r="Q8" s="172" t="str">
        <f t="shared" si="4"/>
        <v>!!</v>
      </c>
      <c r="R8" s="172" t="str">
        <f t="shared" si="5"/>
        <v>!!</v>
      </c>
      <c r="S8" s="172" t="str">
        <f t="shared" si="6"/>
        <v>!!</v>
      </c>
      <c r="T8" s="171"/>
    </row>
    <row r="9" spans="1:25" s="169" customFormat="1" ht="10.5">
      <c r="B9" s="169" t="str">
        <f>Cover!$G$16</f>
        <v>CZ</v>
      </c>
      <c r="C9" s="169" t="s">
        <v>267</v>
      </c>
      <c r="D9" s="169" t="s">
        <v>198</v>
      </c>
      <c r="E9" s="170" t="s">
        <v>141</v>
      </c>
      <c r="F9" s="169" t="e">
        <f>IF(ISNUMBER(U9),U9,VLOOKUP(CONCATENATE($B9,"_",$C9,"_",F$2,"_",$D9,"_",$E9),#REF!,2,))</f>
        <v>#REF!</v>
      </c>
      <c r="G9" s="169" t="e">
        <f>IF(ISNUMBER(V9),V9,VLOOKUP(CONCATENATE($B9,"_",$C9,"_",G$2,"_",$D9,"_",$E9),#REF!,2,))</f>
        <v>#REF!</v>
      </c>
      <c r="H9" s="169" t="e">
        <f>IF(ISNUMBER(W9),W9,VLOOKUP(CONCATENATE($B9,"_",$C9,"_",H$2,"_",$D9,"_",$E9),#REF!,2,))</f>
        <v>#REF!</v>
      </c>
      <c r="I9" s="169" t="e">
        <f>IF(ISNUMBER(X9),X9,VLOOKUP(CONCATENATE($B9,"_",$C9,"_",I$2,"_",$D9,"_",$E9),#REF!,2,))</f>
        <v>#REF!</v>
      </c>
      <c r="J9" s="169" t="e">
        <f>VLOOKUP(CONCATENATE($B9,"_",$C9,"_",J$2,"_",$D9,"_",$E9),#REF!,2,)</f>
        <v>#REF!</v>
      </c>
      <c r="K9" s="175" t="e">
        <f>VLOOKUP(CONCATENATE($B9,"_",$C9,"_",K$2,"_",$D9,"_",$E9),#REF!,2,)</f>
        <v>#REF!</v>
      </c>
      <c r="L9" s="175" t="e">
        <f>VLOOKUP(CONCATENATE($B9,"_",$C9,"_",L$2,"_",$D9,"_",$E9),#REF!,2,)</f>
        <v>#REF!</v>
      </c>
      <c r="M9" s="171"/>
      <c r="N9" s="172" t="str">
        <f t="shared" si="1"/>
        <v>!!</v>
      </c>
      <c r="O9" s="172" t="str">
        <f t="shared" si="2"/>
        <v>!!</v>
      </c>
      <c r="P9" s="172" t="str">
        <f t="shared" si="3"/>
        <v>!!</v>
      </c>
      <c r="Q9" s="172" t="str">
        <f t="shared" si="4"/>
        <v>!!</v>
      </c>
      <c r="R9" s="172" t="str">
        <f t="shared" si="5"/>
        <v>!!</v>
      </c>
      <c r="S9" s="172" t="str">
        <f t="shared" si="6"/>
        <v>!!</v>
      </c>
      <c r="T9" s="171"/>
    </row>
    <row r="10" spans="1:25" s="169" customFormat="1" ht="10.5">
      <c r="B10" s="169" t="str">
        <f>Cover!$G$16</f>
        <v>CZ</v>
      </c>
      <c r="C10" s="169" t="s">
        <v>267</v>
      </c>
      <c r="D10" s="169" t="s">
        <v>198</v>
      </c>
      <c r="E10" s="170" t="s">
        <v>142</v>
      </c>
      <c r="F10" s="169" t="e">
        <f>IF(ISNUMBER(U10),U10,VLOOKUP(CONCATENATE($B10,"_",$C10,"_",F$2,"_",$D10,"_",$E10),#REF!,2,))</f>
        <v>#REF!</v>
      </c>
      <c r="G10" s="169" t="e">
        <f>IF(ISNUMBER(V10),V10,VLOOKUP(CONCATENATE($B10,"_",$C10,"_",G$2,"_",$D10,"_",$E10),#REF!,2,))</f>
        <v>#REF!</v>
      </c>
      <c r="H10" s="169" t="e">
        <f>IF(ISNUMBER(W10),W10,VLOOKUP(CONCATENATE($B10,"_",$C10,"_",H$2,"_",$D10,"_",$E10),#REF!,2,))</f>
        <v>#REF!</v>
      </c>
      <c r="I10" s="169" t="e">
        <f>IF(ISNUMBER(X10),X10,VLOOKUP(CONCATENATE($B10,"_",$C10,"_",I$2,"_",$D10,"_",$E10),#REF!,2,))</f>
        <v>#REF!</v>
      </c>
      <c r="J10" s="169" t="e">
        <f>VLOOKUP(CONCATENATE($B10,"_",$C10,"_",J$2,"_",$D10,"_",$E10),#REF!,2,)</f>
        <v>#REF!</v>
      </c>
      <c r="K10" s="175" t="e">
        <f>VLOOKUP(CONCATENATE($B10,"_",$C10,"_",K$2,"_",$D10,"_",$E10),#REF!,2,)</f>
        <v>#REF!</v>
      </c>
      <c r="L10" s="175" t="e">
        <f>VLOOKUP(CONCATENATE($B10,"_",$C10,"_",L$2,"_",$D10,"_",$E10),#REF!,2,)</f>
        <v>#REF!</v>
      </c>
      <c r="M10" s="171"/>
      <c r="N10" s="172" t="str">
        <f t="shared" si="1"/>
        <v>!!</v>
      </c>
      <c r="O10" s="172" t="str">
        <f t="shared" si="2"/>
        <v>!!</v>
      </c>
      <c r="P10" s="172" t="str">
        <f t="shared" si="3"/>
        <v>!!</v>
      </c>
      <c r="Q10" s="172" t="str">
        <f t="shared" si="4"/>
        <v>!!</v>
      </c>
      <c r="R10" s="172" t="str">
        <f t="shared" si="5"/>
        <v>!!</v>
      </c>
      <c r="S10" s="172" t="str">
        <f t="shared" si="6"/>
        <v>!!</v>
      </c>
      <c r="T10" s="171"/>
    </row>
    <row r="11" spans="1:25" s="169" customFormat="1" ht="10.5">
      <c r="B11" s="169" t="str">
        <f>Cover!$G$16</f>
        <v>CZ</v>
      </c>
      <c r="C11" s="169" t="s">
        <v>267</v>
      </c>
      <c r="D11" s="169" t="s">
        <v>198</v>
      </c>
      <c r="E11" s="170" t="s">
        <v>156</v>
      </c>
      <c r="F11" s="169" t="e">
        <f>IF(ISNUMBER(U11),U11,VLOOKUP(CONCATENATE($B11,"_",$C11,"_",F$2,"_",$D11,"_",$E11),#REF!,2,))</f>
        <v>#REF!</v>
      </c>
      <c r="G11" s="169" t="e">
        <f>IF(ISNUMBER(V11),V11,VLOOKUP(CONCATENATE($B11,"_",$C11,"_",G$2,"_",$D11,"_",$E11),#REF!,2,))</f>
        <v>#REF!</v>
      </c>
      <c r="H11" s="169" t="e">
        <f>IF(ISNUMBER(W11),W11,VLOOKUP(CONCATENATE($B11,"_",$C11,"_",H$2,"_",$D11,"_",$E11),#REF!,2,))</f>
        <v>#REF!</v>
      </c>
      <c r="I11" s="169" t="e">
        <f>IF(ISNUMBER(X11),X11,VLOOKUP(CONCATENATE($B11,"_",$C11,"_",I$2,"_",$D11,"_",$E11),#REF!,2,))</f>
        <v>#REF!</v>
      </c>
      <c r="J11" s="169" t="e">
        <f>VLOOKUP(CONCATENATE($B11,"_",$C11,"_",J$2,"_",$D11,"_",$E11),#REF!,2,)</f>
        <v>#REF!</v>
      </c>
      <c r="K11" s="175" t="e">
        <f>VLOOKUP(CONCATENATE($B11,"_",$C11,"_",K$2,"_",$D11,"_",$E11),#REF!,2,)</f>
        <v>#REF!</v>
      </c>
      <c r="L11" s="175" t="e">
        <f>VLOOKUP(CONCATENATE($B11,"_",$C11,"_",L$2,"_",$D11,"_",$E11),#REF!,2,)</f>
        <v>#REF!</v>
      </c>
      <c r="M11" s="171"/>
      <c r="N11" s="172" t="str">
        <f t="shared" si="1"/>
        <v>!!</v>
      </c>
      <c r="O11" s="172" t="str">
        <f t="shared" si="2"/>
        <v>!!</v>
      </c>
      <c r="P11" s="172" t="str">
        <f t="shared" si="3"/>
        <v>!!</v>
      </c>
      <c r="Q11" s="172" t="str">
        <f t="shared" si="4"/>
        <v>!!</v>
      </c>
      <c r="R11" s="172" t="str">
        <f t="shared" si="5"/>
        <v>!!</v>
      </c>
      <c r="S11" s="172" t="str">
        <f t="shared" si="6"/>
        <v>!!</v>
      </c>
      <c r="T11" s="171"/>
    </row>
    <row r="12" spans="1:25" s="169" customFormat="1" ht="10.5">
      <c r="B12" s="169" t="str">
        <f>Cover!$G$16</f>
        <v>CZ</v>
      </c>
      <c r="C12" s="169" t="s">
        <v>267</v>
      </c>
      <c r="D12" s="169" t="s">
        <v>198</v>
      </c>
      <c r="E12" s="170" t="s">
        <v>157</v>
      </c>
      <c r="F12" s="169" t="e">
        <f>IF(ISNUMBER(U12),U12,VLOOKUP(CONCATENATE($B12,"_",$C12,"_",F$2,"_",$D12,"_",$E12),#REF!,2,))</f>
        <v>#REF!</v>
      </c>
      <c r="G12" s="169" t="e">
        <f>IF(ISNUMBER(V12),V12,VLOOKUP(CONCATENATE($B12,"_",$C12,"_",G$2,"_",$D12,"_",$E12),#REF!,2,))</f>
        <v>#REF!</v>
      </c>
      <c r="H12" s="169" t="e">
        <f>IF(ISNUMBER(W12),W12,VLOOKUP(CONCATENATE($B12,"_",$C12,"_",H$2,"_",$D12,"_",$E12),#REF!,2,))</f>
        <v>#REF!</v>
      </c>
      <c r="I12" s="169" t="e">
        <f>IF(ISNUMBER(X12),X12,VLOOKUP(CONCATENATE($B12,"_",$C12,"_",I$2,"_",$D12,"_",$E12),#REF!,2,))</f>
        <v>#REF!</v>
      </c>
      <c r="J12" s="169" t="e">
        <f>VLOOKUP(CONCATENATE($B12,"_",$C12,"_",J$2,"_",$D12,"_",$E12),#REF!,2,)</f>
        <v>#REF!</v>
      </c>
      <c r="K12" s="175" t="e">
        <f>VLOOKUP(CONCATENATE($B12,"_",$C12,"_",K$2,"_",$D12,"_",$E12),#REF!,2,)</f>
        <v>#REF!</v>
      </c>
      <c r="L12" s="175" t="e">
        <f>VLOOKUP(CONCATENATE($B12,"_",$C12,"_",L$2,"_",$D12,"_",$E12),#REF!,2,)</f>
        <v>#REF!</v>
      </c>
      <c r="M12" s="171"/>
      <c r="N12" s="172" t="str">
        <f t="shared" si="1"/>
        <v>!!</v>
      </c>
      <c r="O12" s="172" t="str">
        <f t="shared" si="2"/>
        <v>!!</v>
      </c>
      <c r="P12" s="172" t="str">
        <f t="shared" si="3"/>
        <v>!!</v>
      </c>
      <c r="Q12" s="172" t="str">
        <f t="shared" si="4"/>
        <v>!!</v>
      </c>
      <c r="R12" s="172" t="str">
        <f t="shared" si="5"/>
        <v>!!</v>
      </c>
      <c r="S12" s="172" t="str">
        <f t="shared" si="6"/>
        <v>!!</v>
      </c>
      <c r="T12" s="171"/>
    </row>
    <row r="13" spans="1:25" s="169" customFormat="1" ht="10.5">
      <c r="B13" s="169" t="str">
        <f>Cover!$G$16</f>
        <v>CZ</v>
      </c>
      <c r="C13" s="169" t="s">
        <v>267</v>
      </c>
      <c r="D13" s="169" t="s">
        <v>198</v>
      </c>
      <c r="E13" s="170" t="s">
        <v>158</v>
      </c>
      <c r="F13" s="169" t="e">
        <f>IF(ISNUMBER(U13),U13,VLOOKUP(CONCATENATE($B13,"_",$C13,"_",F$2,"_",$D13,"_",$E13),#REF!,2,))</f>
        <v>#REF!</v>
      </c>
      <c r="G13" s="169" t="e">
        <f>IF(ISNUMBER(V13),V13,VLOOKUP(CONCATENATE($B13,"_",$C13,"_",G$2,"_",$D13,"_",$E13),#REF!,2,))</f>
        <v>#REF!</v>
      </c>
      <c r="H13" s="169" t="e">
        <f>IF(ISNUMBER(W13),W13,VLOOKUP(CONCATENATE($B13,"_",$C13,"_",H$2,"_",$D13,"_",$E13),#REF!,2,))</f>
        <v>#REF!</v>
      </c>
      <c r="I13" s="169" t="e">
        <f>IF(ISNUMBER(X13),X13,VLOOKUP(CONCATENATE($B13,"_",$C13,"_",I$2,"_",$D13,"_",$E13),#REF!,2,))</f>
        <v>#REF!</v>
      </c>
      <c r="J13" s="169" t="e">
        <f>VLOOKUP(CONCATENATE($B13,"_",$C13,"_",J$2,"_",$D13,"_",$E13),#REF!,2,)</f>
        <v>#REF!</v>
      </c>
      <c r="K13" s="175" t="e">
        <f>VLOOKUP(CONCATENATE($B13,"_",$C13,"_",K$2,"_",$D13,"_",$E13),#REF!,2,)</f>
        <v>#REF!</v>
      </c>
      <c r="L13" s="175" t="e">
        <f>VLOOKUP(CONCATENATE($B13,"_",$C13,"_",L$2,"_",$D13,"_",$E13),#REF!,2,)</f>
        <v>#REF!</v>
      </c>
      <c r="M13" s="171"/>
      <c r="N13" s="172" t="str">
        <f t="shared" si="1"/>
        <v>!!</v>
      </c>
      <c r="O13" s="172" t="str">
        <f t="shared" si="2"/>
        <v>!!</v>
      </c>
      <c r="P13" s="172" t="str">
        <f t="shared" si="3"/>
        <v>!!</v>
      </c>
      <c r="Q13" s="172" t="str">
        <f t="shared" si="4"/>
        <v>!!</v>
      </c>
      <c r="R13" s="172" t="str">
        <f t="shared" si="5"/>
        <v>!!</v>
      </c>
      <c r="S13" s="172" t="str">
        <f t="shared" si="6"/>
        <v>!!</v>
      </c>
      <c r="T13" s="171"/>
    </row>
    <row r="14" spans="1:25" s="169" customFormat="1" ht="10.5">
      <c r="B14" s="169" t="str">
        <f>Cover!$G$16</f>
        <v>CZ</v>
      </c>
      <c r="C14" s="169" t="s">
        <v>267</v>
      </c>
      <c r="D14" s="169" t="s">
        <v>198</v>
      </c>
      <c r="E14" s="170" t="s">
        <v>143</v>
      </c>
      <c r="F14" s="169" t="e">
        <f>IF(ISNUMBER(U14),U14,VLOOKUP(CONCATENATE($B14,"_",$C14,"_",F$2,"_",$D14,"_",$E14),#REF!,2,))</f>
        <v>#REF!</v>
      </c>
      <c r="G14" s="169" t="e">
        <f>IF(ISNUMBER(V14),V14,VLOOKUP(CONCATENATE($B14,"_",$C14,"_",G$2,"_",$D14,"_",$E14),#REF!,2,))</f>
        <v>#REF!</v>
      </c>
      <c r="H14" s="169" t="e">
        <f>IF(ISNUMBER(W14),W14,VLOOKUP(CONCATENATE($B14,"_",$C14,"_",H$2,"_",$D14,"_",$E14),#REF!,2,))</f>
        <v>#REF!</v>
      </c>
      <c r="I14" s="169" t="e">
        <f>IF(ISNUMBER(X14),X14,VLOOKUP(CONCATENATE($B14,"_",$C14,"_",I$2,"_",$D14,"_",$E14),#REF!,2,))</f>
        <v>#REF!</v>
      </c>
      <c r="J14" s="169" t="e">
        <f>VLOOKUP(CONCATENATE($B14,"_",$C14,"_",J$2,"_",$D14,"_",$E14),#REF!,2,)</f>
        <v>#REF!</v>
      </c>
      <c r="K14" s="175" t="e">
        <f>VLOOKUP(CONCATENATE($B14,"_",$C14,"_",K$2,"_",$D14,"_",$E14),#REF!,2,)</f>
        <v>#REF!</v>
      </c>
      <c r="L14" s="175" t="e">
        <f>VLOOKUP(CONCATENATE($B14,"_",$C14,"_",L$2,"_",$D14,"_",$E14),#REF!,2,)</f>
        <v>#REF!</v>
      </c>
      <c r="M14" s="171"/>
      <c r="N14" s="172" t="str">
        <f t="shared" si="1"/>
        <v>!!</v>
      </c>
      <c r="O14" s="172" t="str">
        <f t="shared" si="2"/>
        <v>!!</v>
      </c>
      <c r="P14" s="172" t="str">
        <f t="shared" si="3"/>
        <v>!!</v>
      </c>
      <c r="Q14" s="172" t="str">
        <f t="shared" si="4"/>
        <v>!!</v>
      </c>
      <c r="R14" s="172" t="str">
        <f t="shared" si="5"/>
        <v>!!</v>
      </c>
      <c r="S14" s="172" t="str">
        <f t="shared" si="6"/>
        <v>!!</v>
      </c>
      <c r="T14" s="171"/>
    </row>
    <row r="15" spans="1:25" s="169" customFormat="1" ht="10.5">
      <c r="B15" s="169" t="str">
        <f>Cover!$G$16</f>
        <v>CZ</v>
      </c>
      <c r="C15" s="169" t="s">
        <v>267</v>
      </c>
      <c r="D15" s="169" t="s">
        <v>198</v>
      </c>
      <c r="E15" s="170" t="s">
        <v>144</v>
      </c>
      <c r="F15" s="169" t="e">
        <f>IF(ISNUMBER(U15),U15,VLOOKUP(CONCATENATE($B15,"_",$C15,"_",F$2,"_",$D15,"_",$E15),#REF!,2,))</f>
        <v>#REF!</v>
      </c>
      <c r="G15" s="169" t="e">
        <f>IF(ISNUMBER(V15),V15,VLOOKUP(CONCATENATE($B15,"_",$C15,"_",G$2,"_",$D15,"_",$E15),#REF!,2,))</f>
        <v>#REF!</v>
      </c>
      <c r="H15" s="169" t="e">
        <f>IF(ISNUMBER(W15),W15,VLOOKUP(CONCATENATE($B15,"_",$C15,"_",H$2,"_",$D15,"_",$E15),#REF!,2,))</f>
        <v>#REF!</v>
      </c>
      <c r="I15" s="169" t="e">
        <f>IF(ISNUMBER(X15),X15,VLOOKUP(CONCATENATE($B15,"_",$C15,"_",I$2,"_",$D15,"_",$E15),#REF!,2,))</f>
        <v>#REF!</v>
      </c>
      <c r="J15" s="169" t="e">
        <f>VLOOKUP(CONCATENATE($B15,"_",$C15,"_",J$2,"_",$D15,"_",$E15),#REF!,2,)</f>
        <v>#REF!</v>
      </c>
      <c r="K15" s="175" t="e">
        <f>VLOOKUP(CONCATENATE($B15,"_",$C15,"_",K$2,"_",$D15,"_",$E15),#REF!,2,)</f>
        <v>#REF!</v>
      </c>
      <c r="L15" s="175" t="e">
        <f>VLOOKUP(CONCATENATE($B15,"_",$C15,"_",L$2,"_",$D15,"_",$E15),#REF!,2,)</f>
        <v>#REF!</v>
      </c>
      <c r="M15" s="171"/>
      <c r="N15" s="172" t="str">
        <f t="shared" si="1"/>
        <v>!!</v>
      </c>
      <c r="O15" s="172" t="str">
        <f t="shared" si="2"/>
        <v>!!</v>
      </c>
      <c r="P15" s="172" t="str">
        <f t="shared" si="3"/>
        <v>!!</v>
      </c>
      <c r="Q15" s="172" t="str">
        <f t="shared" si="4"/>
        <v>!!</v>
      </c>
      <c r="R15" s="172" t="str">
        <f t="shared" si="5"/>
        <v>!!</v>
      </c>
      <c r="S15" s="172" t="str">
        <f t="shared" si="6"/>
        <v>!!</v>
      </c>
      <c r="T15" s="171"/>
    </row>
    <row r="16" spans="1:25" s="169" customFormat="1" ht="10.5">
      <c r="B16" s="169" t="str">
        <f>Cover!$G$16</f>
        <v>CZ</v>
      </c>
      <c r="C16" s="169" t="s">
        <v>267</v>
      </c>
      <c r="D16" s="169" t="s">
        <v>198</v>
      </c>
      <c r="E16" s="170" t="s">
        <v>145</v>
      </c>
      <c r="F16" s="169" t="e">
        <f>IF(ISNUMBER(U16),U16,VLOOKUP(CONCATENATE($B16,"_",$C16,"_",F$2,"_",$D16,"_",$E16),#REF!,2,))</f>
        <v>#REF!</v>
      </c>
      <c r="G16" s="169" t="e">
        <f>IF(ISNUMBER(V16),V16,VLOOKUP(CONCATENATE($B16,"_",$C16,"_",G$2,"_",$D16,"_",$E16),#REF!,2,))</f>
        <v>#REF!</v>
      </c>
      <c r="H16" s="169" t="e">
        <f>IF(ISNUMBER(W16),W16,VLOOKUP(CONCATENATE($B16,"_",$C16,"_",H$2,"_",$D16,"_",$E16),#REF!,2,))</f>
        <v>#REF!</v>
      </c>
      <c r="I16" s="169" t="e">
        <f>IF(ISNUMBER(X16),X16,VLOOKUP(CONCATENATE($B16,"_",$C16,"_",I$2,"_",$D16,"_",$E16),#REF!,2,))</f>
        <v>#REF!</v>
      </c>
      <c r="J16" s="169" t="e">
        <f>VLOOKUP(CONCATENATE($B16,"_",$C16,"_",J$2,"_",$D16,"_",$E16),#REF!,2,)</f>
        <v>#REF!</v>
      </c>
      <c r="K16" s="175" t="e">
        <f>VLOOKUP(CONCATENATE($B16,"_",$C16,"_",K$2,"_",$D16,"_",$E16),#REF!,2,)</f>
        <v>#REF!</v>
      </c>
      <c r="L16" s="175" t="e">
        <f>VLOOKUP(CONCATENATE($B16,"_",$C16,"_",L$2,"_",$D16,"_",$E16),#REF!,2,)</f>
        <v>#REF!</v>
      </c>
      <c r="M16" s="171"/>
      <c r="N16" s="172" t="str">
        <f t="shared" si="1"/>
        <v>!!</v>
      </c>
      <c r="O16" s="172" t="str">
        <f t="shared" si="2"/>
        <v>!!</v>
      </c>
      <c r="P16" s="172" t="str">
        <f t="shared" si="3"/>
        <v>!!</v>
      </c>
      <c r="Q16" s="172" t="str">
        <f t="shared" si="4"/>
        <v>!!</v>
      </c>
      <c r="R16" s="172" t="str">
        <f t="shared" si="5"/>
        <v>!!</v>
      </c>
      <c r="S16" s="172" t="str">
        <f t="shared" si="6"/>
        <v>!!</v>
      </c>
      <c r="T16" s="171"/>
    </row>
    <row r="17" spans="2:20" s="169" customFormat="1" ht="10.5">
      <c r="B17" s="169" t="str">
        <f>Cover!$G$16</f>
        <v>CZ</v>
      </c>
      <c r="C17" s="169" t="s">
        <v>267</v>
      </c>
      <c r="D17" s="169" t="s">
        <v>198</v>
      </c>
      <c r="E17" s="170" t="s">
        <v>146</v>
      </c>
      <c r="F17" s="169" t="e">
        <f>IF(ISNUMBER(U17),U17,VLOOKUP(CONCATENATE($B17,"_",$C17,"_",F$2,"_",$D17,"_",$E17),#REF!,2,))</f>
        <v>#REF!</v>
      </c>
      <c r="G17" s="169" t="e">
        <f>IF(ISNUMBER(V17),V17,VLOOKUP(CONCATENATE($B17,"_",$C17,"_",G$2,"_",$D17,"_",$E17),#REF!,2,))</f>
        <v>#REF!</v>
      </c>
      <c r="H17" s="169" t="e">
        <f>IF(ISNUMBER(W17),W17,VLOOKUP(CONCATENATE($B17,"_",$C17,"_",H$2,"_",$D17,"_",$E17),#REF!,2,))</f>
        <v>#REF!</v>
      </c>
      <c r="I17" s="169" t="e">
        <f>IF(ISNUMBER(X17),X17,VLOOKUP(CONCATENATE($B17,"_",$C17,"_",I$2,"_",$D17,"_",$E17),#REF!,2,))</f>
        <v>#REF!</v>
      </c>
      <c r="J17" s="169" t="e">
        <f>VLOOKUP(CONCATENATE($B17,"_",$C17,"_",J$2,"_",$D17,"_",$E17),#REF!,2,)</f>
        <v>#REF!</v>
      </c>
      <c r="K17" s="175" t="e">
        <f>VLOOKUP(CONCATENATE($B17,"_",$C17,"_",K$2,"_",$D17,"_",$E17),#REF!,2,)</f>
        <v>#REF!</v>
      </c>
      <c r="L17" s="175" t="e">
        <f>VLOOKUP(CONCATENATE($B17,"_",$C17,"_",L$2,"_",$D17,"_",$E17),#REF!,2,)</f>
        <v>#REF!</v>
      </c>
      <c r="M17" s="171"/>
      <c r="N17" s="172" t="str">
        <f t="shared" si="1"/>
        <v>!!</v>
      </c>
      <c r="O17" s="172" t="str">
        <f t="shared" si="2"/>
        <v>!!</v>
      </c>
      <c r="P17" s="172" t="str">
        <f t="shared" si="3"/>
        <v>!!</v>
      </c>
      <c r="Q17" s="172" t="str">
        <f t="shared" si="4"/>
        <v>!!</v>
      </c>
      <c r="R17" s="172" t="str">
        <f t="shared" si="5"/>
        <v>!!</v>
      </c>
      <c r="S17" s="172" t="str">
        <f t="shared" si="6"/>
        <v>!!</v>
      </c>
      <c r="T17" s="171"/>
    </row>
    <row r="18" spans="2:20" s="169" customFormat="1" ht="10.5">
      <c r="B18" s="169" t="str">
        <f>Cover!$G$16</f>
        <v>CZ</v>
      </c>
      <c r="C18" s="169" t="s">
        <v>267</v>
      </c>
      <c r="D18" s="169" t="s">
        <v>198</v>
      </c>
      <c r="E18" s="170" t="s">
        <v>147</v>
      </c>
      <c r="F18" s="169" t="e">
        <f>IF(ISNUMBER(U18),U18,VLOOKUP(CONCATENATE($B18,"_",$C18,"_",F$2,"_",$D18,"_",$E18),#REF!,2,))</f>
        <v>#REF!</v>
      </c>
      <c r="G18" s="169" t="e">
        <f>IF(ISNUMBER(V18),V18,VLOOKUP(CONCATENATE($B18,"_",$C18,"_",G$2,"_",$D18,"_",$E18),#REF!,2,))</f>
        <v>#REF!</v>
      </c>
      <c r="H18" s="169" t="e">
        <f>IF(ISNUMBER(W18),W18,VLOOKUP(CONCATENATE($B18,"_",$C18,"_",H$2,"_",$D18,"_",$E18),#REF!,2,))</f>
        <v>#REF!</v>
      </c>
      <c r="I18" s="169" t="e">
        <f>IF(ISNUMBER(X18),X18,VLOOKUP(CONCATENATE($B18,"_",$C18,"_",I$2,"_",$D18,"_",$E18),#REF!,2,))</f>
        <v>#REF!</v>
      </c>
      <c r="J18" s="169" t="e">
        <f>VLOOKUP(CONCATENATE($B18,"_",$C18,"_",J$2,"_",$D18,"_",$E18),#REF!,2,)</f>
        <v>#REF!</v>
      </c>
      <c r="K18" s="175" t="e">
        <f>VLOOKUP(CONCATENATE($B18,"_",$C18,"_",K$2,"_",$D18,"_",$E18),#REF!,2,)</f>
        <v>#REF!</v>
      </c>
      <c r="L18" s="175" t="e">
        <f>VLOOKUP(CONCATENATE($B18,"_",$C18,"_",L$2,"_",$D18,"_",$E18),#REF!,2,)</f>
        <v>#REF!</v>
      </c>
      <c r="M18" s="171"/>
      <c r="N18" s="172" t="str">
        <f t="shared" si="1"/>
        <v>!!</v>
      </c>
      <c r="O18" s="172" t="str">
        <f t="shared" si="2"/>
        <v>!!</v>
      </c>
      <c r="P18" s="172" t="str">
        <f t="shared" si="3"/>
        <v>!!</v>
      </c>
      <c r="Q18" s="172" t="str">
        <f t="shared" si="4"/>
        <v>!!</v>
      </c>
      <c r="R18" s="172" t="str">
        <f t="shared" si="5"/>
        <v>!!</v>
      </c>
      <c r="S18" s="172" t="str">
        <f t="shared" si="6"/>
        <v>!!</v>
      </c>
      <c r="T18" s="171"/>
    </row>
    <row r="19" spans="2:20" s="169" customFormat="1" ht="10.5">
      <c r="B19" s="169" t="str">
        <f>Cover!$G$16</f>
        <v>CZ</v>
      </c>
      <c r="C19" s="169" t="s">
        <v>267</v>
      </c>
      <c r="D19" s="169" t="s">
        <v>198</v>
      </c>
      <c r="E19" s="170" t="s">
        <v>148</v>
      </c>
      <c r="F19" s="169" t="e">
        <f>IF(ISNUMBER(U19),U19,VLOOKUP(CONCATENATE($B19,"_",$C19,"_",F$2,"_",$D19,"_",$E19),#REF!,2,))</f>
        <v>#REF!</v>
      </c>
      <c r="G19" s="169" t="e">
        <f>IF(ISNUMBER(V19),V19,VLOOKUP(CONCATENATE($B19,"_",$C19,"_",G$2,"_",$D19,"_",$E19),#REF!,2,))</f>
        <v>#REF!</v>
      </c>
      <c r="H19" s="169" t="e">
        <f>IF(ISNUMBER(W19),W19,VLOOKUP(CONCATENATE($B19,"_",$C19,"_",H$2,"_",$D19,"_",$E19),#REF!,2,))</f>
        <v>#REF!</v>
      </c>
      <c r="I19" s="169" t="e">
        <f>IF(ISNUMBER(X19),X19,VLOOKUP(CONCATENATE($B19,"_",$C19,"_",I$2,"_",$D19,"_",$E19),#REF!,2,))</f>
        <v>#REF!</v>
      </c>
      <c r="J19" s="169" t="e">
        <f>VLOOKUP(CONCATENATE($B19,"_",$C19,"_",J$2,"_",$D19,"_",$E19),#REF!,2,)</f>
        <v>#REF!</v>
      </c>
      <c r="K19" s="175" t="e">
        <f>VLOOKUP(CONCATENATE($B19,"_",$C19,"_",K$2,"_",$D19,"_",$E19),#REF!,2,)</f>
        <v>#REF!</v>
      </c>
      <c r="L19" s="175" t="e">
        <f>VLOOKUP(CONCATENATE($B19,"_",$C19,"_",L$2,"_",$D19,"_",$E19),#REF!,2,)</f>
        <v>#REF!</v>
      </c>
      <c r="M19" s="171"/>
      <c r="N19" s="172" t="str">
        <f t="shared" si="1"/>
        <v>!!</v>
      </c>
      <c r="O19" s="172" t="str">
        <f t="shared" si="2"/>
        <v>!!</v>
      </c>
      <c r="P19" s="172" t="str">
        <f t="shared" si="3"/>
        <v>!!</v>
      </c>
      <c r="Q19" s="172" t="str">
        <f t="shared" si="4"/>
        <v>!!</v>
      </c>
      <c r="R19" s="172" t="str">
        <f t="shared" si="5"/>
        <v>!!</v>
      </c>
      <c r="S19" s="172" t="str">
        <f t="shared" si="6"/>
        <v>!!</v>
      </c>
      <c r="T19" s="171"/>
    </row>
    <row r="20" spans="2:20" s="169" customFormat="1" ht="10.5">
      <c r="B20" s="169" t="str">
        <f>Cover!$G$16</f>
        <v>CZ</v>
      </c>
      <c r="C20" s="169" t="s">
        <v>267</v>
      </c>
      <c r="D20" s="169" t="s">
        <v>198</v>
      </c>
      <c r="E20" s="170" t="s">
        <v>149</v>
      </c>
      <c r="F20" s="169" t="e">
        <f>IF(ISNUMBER(U20),U20,VLOOKUP(CONCATENATE($B20,"_",$C20,"_",F$2,"_",$D20,"_",$E20),#REF!,2,))</f>
        <v>#REF!</v>
      </c>
      <c r="G20" s="169" t="e">
        <f>IF(ISNUMBER(V20),V20,VLOOKUP(CONCATENATE($B20,"_",$C20,"_",G$2,"_",$D20,"_",$E20),#REF!,2,))</f>
        <v>#REF!</v>
      </c>
      <c r="H20" s="169" t="e">
        <f>IF(ISNUMBER(W20),W20,VLOOKUP(CONCATENATE($B20,"_",$C20,"_",H$2,"_",$D20,"_",$E20),#REF!,2,))</f>
        <v>#REF!</v>
      </c>
      <c r="I20" s="169" t="e">
        <f>IF(ISNUMBER(X20),X20,VLOOKUP(CONCATENATE($B20,"_",$C20,"_",I$2,"_",$D20,"_",$E20),#REF!,2,))</f>
        <v>#REF!</v>
      </c>
      <c r="J20" s="169" t="e">
        <f>VLOOKUP(CONCATENATE($B20,"_",$C20,"_",J$2,"_",$D20,"_",$E20),#REF!,2,)</f>
        <v>#REF!</v>
      </c>
      <c r="K20" s="175" t="e">
        <f>VLOOKUP(CONCATENATE($B20,"_",$C20,"_",K$2,"_",$D20,"_",$E20),#REF!,2,)</f>
        <v>#REF!</v>
      </c>
      <c r="L20" s="175" t="e">
        <f>VLOOKUP(CONCATENATE($B20,"_",$C20,"_",L$2,"_",$D20,"_",$E20),#REF!,2,)</f>
        <v>#REF!</v>
      </c>
      <c r="M20" s="171"/>
      <c r="N20" s="172" t="str">
        <f t="shared" si="1"/>
        <v>!!</v>
      </c>
      <c r="O20" s="172" t="str">
        <f t="shared" si="2"/>
        <v>!!</v>
      </c>
      <c r="P20" s="172" t="str">
        <f t="shared" si="3"/>
        <v>!!</v>
      </c>
      <c r="Q20" s="172" t="str">
        <f t="shared" si="4"/>
        <v>!!</v>
      </c>
      <c r="R20" s="172" t="str">
        <f t="shared" si="5"/>
        <v>!!</v>
      </c>
      <c r="S20" s="172" t="str">
        <f t="shared" si="6"/>
        <v>!!</v>
      </c>
      <c r="T20" s="171"/>
    </row>
    <row r="21" spans="2:20" s="169" customFormat="1" ht="10.5">
      <c r="B21" s="169" t="str">
        <f>Cover!$G$16</f>
        <v>CZ</v>
      </c>
      <c r="C21" s="169" t="s">
        <v>267</v>
      </c>
      <c r="D21" s="169" t="s">
        <v>198</v>
      </c>
      <c r="E21" s="170" t="s">
        <v>150</v>
      </c>
      <c r="F21" s="169" t="e">
        <f>IF(ISNUMBER(U21),U21,VLOOKUP(CONCATENATE($B21,"_",$C21,"_",F$2,"_",$D21,"_",$E21),#REF!,2,))</f>
        <v>#REF!</v>
      </c>
      <c r="G21" s="169" t="e">
        <f>IF(ISNUMBER(V21),V21,VLOOKUP(CONCATENATE($B21,"_",$C21,"_",G$2,"_",$D21,"_",$E21),#REF!,2,))</f>
        <v>#REF!</v>
      </c>
      <c r="H21" s="169" t="e">
        <f>IF(ISNUMBER(W21),W21,VLOOKUP(CONCATENATE($B21,"_",$C21,"_",H$2,"_",$D21,"_",$E21),#REF!,2,))</f>
        <v>#REF!</v>
      </c>
      <c r="I21" s="169" t="e">
        <f>IF(ISNUMBER(X21),X21,VLOOKUP(CONCATENATE($B21,"_",$C21,"_",I$2,"_",$D21,"_",$E21),#REF!,2,))</f>
        <v>#REF!</v>
      </c>
      <c r="J21" s="169" t="e">
        <f>VLOOKUP(CONCATENATE($B21,"_",$C21,"_",J$2,"_",$D21,"_",$E21),#REF!,2,)</f>
        <v>#REF!</v>
      </c>
      <c r="K21" s="175" t="e">
        <f>VLOOKUP(CONCATENATE($B21,"_",$C21,"_",K$2,"_",$D21,"_",$E21),#REF!,2,)</f>
        <v>#REF!</v>
      </c>
      <c r="L21" s="175" t="e">
        <f>VLOOKUP(CONCATENATE($B21,"_",$C21,"_",L$2,"_",$D21,"_",$E21),#REF!,2,)</f>
        <v>#REF!</v>
      </c>
      <c r="M21" s="171"/>
      <c r="N21" s="172" t="str">
        <f t="shared" si="1"/>
        <v>!!</v>
      </c>
      <c r="O21" s="172" t="str">
        <f t="shared" si="2"/>
        <v>!!</v>
      </c>
      <c r="P21" s="172" t="str">
        <f t="shared" si="3"/>
        <v>!!</v>
      </c>
      <c r="Q21" s="172" t="str">
        <f t="shared" si="4"/>
        <v>!!</v>
      </c>
      <c r="R21" s="172" t="str">
        <f t="shared" si="5"/>
        <v>!!</v>
      </c>
      <c r="S21" s="172" t="str">
        <f t="shared" si="6"/>
        <v>!!</v>
      </c>
      <c r="T21" s="171"/>
    </row>
    <row r="22" spans="2:20" s="169" customFormat="1" ht="10.5">
      <c r="B22" s="169" t="str">
        <f>Cover!$G$16</f>
        <v>CZ</v>
      </c>
      <c r="C22" s="169" t="s">
        <v>267</v>
      </c>
      <c r="D22" s="169" t="s">
        <v>198</v>
      </c>
      <c r="E22" s="170" t="s">
        <v>151</v>
      </c>
      <c r="F22" s="169" t="e">
        <f>IF(ISNUMBER(U22),U22,VLOOKUP(CONCATENATE($B22,"_",$C22,"_",F$2,"_",$D22,"_",$E22),#REF!,2,))</f>
        <v>#REF!</v>
      </c>
      <c r="G22" s="169" t="e">
        <f>IF(ISNUMBER(V22),V22,VLOOKUP(CONCATENATE($B22,"_",$C22,"_",G$2,"_",$D22,"_",$E22),#REF!,2,))</f>
        <v>#REF!</v>
      </c>
      <c r="H22" s="169" t="e">
        <f>IF(ISNUMBER(W22),W22,VLOOKUP(CONCATENATE($B22,"_",$C22,"_",H$2,"_",$D22,"_",$E22),#REF!,2,))</f>
        <v>#REF!</v>
      </c>
      <c r="I22" s="169" t="e">
        <f>IF(ISNUMBER(X22),X22,VLOOKUP(CONCATENATE($B22,"_",$C22,"_",I$2,"_",$D22,"_",$E22),#REF!,2,))</f>
        <v>#REF!</v>
      </c>
      <c r="J22" s="169" t="e">
        <f>VLOOKUP(CONCATENATE($B22,"_",$C22,"_",J$2,"_",$D22,"_",$E22),#REF!,2,)</f>
        <v>#REF!</v>
      </c>
      <c r="K22" s="175" t="e">
        <f>VLOOKUP(CONCATENATE($B22,"_",$C22,"_",K$2,"_",$D22,"_",$E22),#REF!,2,)</f>
        <v>#REF!</v>
      </c>
      <c r="L22" s="175" t="e">
        <f>VLOOKUP(CONCATENATE($B22,"_",$C22,"_",L$2,"_",$D22,"_",$E22),#REF!,2,)</f>
        <v>#REF!</v>
      </c>
      <c r="M22" s="171"/>
      <c r="N22" s="172" t="str">
        <f t="shared" si="1"/>
        <v>!!</v>
      </c>
      <c r="O22" s="172" t="str">
        <f t="shared" si="2"/>
        <v>!!</v>
      </c>
      <c r="P22" s="172" t="str">
        <f t="shared" si="3"/>
        <v>!!</v>
      </c>
      <c r="Q22" s="172" t="str">
        <f t="shared" si="4"/>
        <v>!!</v>
      </c>
      <c r="R22" s="172" t="str">
        <f t="shared" si="5"/>
        <v>!!</v>
      </c>
      <c r="S22" s="172" t="str">
        <f t="shared" si="6"/>
        <v>!!</v>
      </c>
      <c r="T22" s="171"/>
    </row>
    <row r="23" spans="2:20" s="169" customFormat="1" ht="10.5">
      <c r="B23" s="169" t="str">
        <f>Cover!$G$16</f>
        <v>CZ</v>
      </c>
      <c r="C23" s="169" t="s">
        <v>267</v>
      </c>
      <c r="D23" s="169" t="s">
        <v>198</v>
      </c>
      <c r="E23" s="170" t="s">
        <v>152</v>
      </c>
      <c r="F23" s="169" t="e">
        <f>IF(ISNUMBER(U23),U23,VLOOKUP(CONCATENATE($B23,"_",$C23,"_",F$2,"_",$D23,"_",$E23),#REF!,2,))</f>
        <v>#REF!</v>
      </c>
      <c r="G23" s="169" t="e">
        <f>IF(ISNUMBER(V23),V23,VLOOKUP(CONCATENATE($B23,"_",$C23,"_",G$2,"_",$D23,"_",$E23),#REF!,2,))</f>
        <v>#REF!</v>
      </c>
      <c r="H23" s="169" t="e">
        <f>IF(ISNUMBER(W23),W23,VLOOKUP(CONCATENATE($B23,"_",$C23,"_",H$2,"_",$D23,"_",$E23),#REF!,2,))</f>
        <v>#REF!</v>
      </c>
      <c r="I23" s="169" t="e">
        <f>IF(ISNUMBER(X23),X23,VLOOKUP(CONCATENATE($B23,"_",$C23,"_",I$2,"_",$D23,"_",$E23),#REF!,2,))</f>
        <v>#REF!</v>
      </c>
      <c r="J23" s="169" t="e">
        <f>VLOOKUP(CONCATENATE($B23,"_",$C23,"_",J$2,"_",$D23,"_",$E23),#REF!,2,)</f>
        <v>#REF!</v>
      </c>
      <c r="K23" s="175" t="e">
        <f>VLOOKUP(CONCATENATE($B23,"_",$C23,"_",K$2,"_",$D23,"_",$E23),#REF!,2,)</f>
        <v>#REF!</v>
      </c>
      <c r="L23" s="175" t="e">
        <f>VLOOKUP(CONCATENATE($B23,"_",$C23,"_",L$2,"_",$D23,"_",$E23),#REF!,2,)</f>
        <v>#REF!</v>
      </c>
      <c r="M23" s="171"/>
      <c r="N23" s="172" t="str">
        <f t="shared" si="1"/>
        <v>!!</v>
      </c>
      <c r="O23" s="172" t="str">
        <f t="shared" si="2"/>
        <v>!!</v>
      </c>
      <c r="P23" s="172" t="str">
        <f t="shared" si="3"/>
        <v>!!</v>
      </c>
      <c r="Q23" s="172" t="str">
        <f t="shared" si="4"/>
        <v>!!</v>
      </c>
      <c r="R23" s="172" t="str">
        <f t="shared" si="5"/>
        <v>!!</v>
      </c>
      <c r="S23" s="172" t="str">
        <f t="shared" si="6"/>
        <v>!!</v>
      </c>
      <c r="T23" s="171"/>
    </row>
    <row r="24" spans="2:20" s="169" customFormat="1" ht="10.5">
      <c r="B24" s="169" t="str">
        <f>Cover!$G$16</f>
        <v>CZ</v>
      </c>
      <c r="C24" s="169" t="s">
        <v>267</v>
      </c>
      <c r="D24" s="169" t="s">
        <v>198</v>
      </c>
      <c r="E24" s="170" t="s">
        <v>153</v>
      </c>
      <c r="F24" s="169" t="e">
        <f>IF(ISNUMBER(U24),U24,VLOOKUP(CONCATENATE($B24,"_",$C24,"_",F$2,"_",$D24,"_",$E24),#REF!,2,))</f>
        <v>#REF!</v>
      </c>
      <c r="G24" s="169" t="e">
        <f>IF(ISNUMBER(V24),V24,VLOOKUP(CONCATENATE($B24,"_",$C24,"_",G$2,"_",$D24,"_",$E24),#REF!,2,))</f>
        <v>#REF!</v>
      </c>
      <c r="H24" s="169" t="e">
        <f>IF(ISNUMBER(W24),W24,VLOOKUP(CONCATENATE($B24,"_",$C24,"_",H$2,"_",$D24,"_",$E24),#REF!,2,))</f>
        <v>#REF!</v>
      </c>
      <c r="I24" s="169" t="e">
        <f>IF(ISNUMBER(X24),X24,VLOOKUP(CONCATENATE($B24,"_",$C24,"_",I$2,"_",$D24,"_",$E24),#REF!,2,))</f>
        <v>#REF!</v>
      </c>
      <c r="J24" s="169" t="e">
        <f>VLOOKUP(CONCATENATE($B24,"_",$C24,"_",J$2,"_",$D24,"_",$E24),#REF!,2,)</f>
        <v>#REF!</v>
      </c>
      <c r="K24" s="175" t="e">
        <f>VLOOKUP(CONCATENATE($B24,"_",$C24,"_",K$2,"_",$D24,"_",$E24),#REF!,2,)</f>
        <v>#REF!</v>
      </c>
      <c r="L24" s="175" t="e">
        <f>VLOOKUP(CONCATENATE($B24,"_",$C24,"_",L$2,"_",$D24,"_",$E24),#REF!,2,)</f>
        <v>#REF!</v>
      </c>
      <c r="M24" s="171"/>
      <c r="N24" s="172" t="str">
        <f t="shared" si="1"/>
        <v>!!</v>
      </c>
      <c r="O24" s="172" t="str">
        <f t="shared" si="2"/>
        <v>!!</v>
      </c>
      <c r="P24" s="172" t="str">
        <f t="shared" si="3"/>
        <v>!!</v>
      </c>
      <c r="Q24" s="172" t="str">
        <f t="shared" si="4"/>
        <v>!!</v>
      </c>
      <c r="R24" s="172" t="str">
        <f t="shared" si="5"/>
        <v>!!</v>
      </c>
      <c r="S24" s="172" t="str">
        <f t="shared" si="6"/>
        <v>!!</v>
      </c>
      <c r="T24" s="171"/>
    </row>
    <row r="25" spans="2:20" s="169" customFormat="1" ht="10.5">
      <c r="B25" s="169" t="str">
        <f>Cover!$G$16</f>
        <v>CZ</v>
      </c>
      <c r="C25" s="169" t="s">
        <v>267</v>
      </c>
      <c r="D25" s="169" t="s">
        <v>198</v>
      </c>
      <c r="E25" s="170" t="s">
        <v>154</v>
      </c>
      <c r="F25" s="169" t="e">
        <f>IF(ISNUMBER(U25),U25,VLOOKUP(CONCATENATE($B25,"_",$C25,"_",F$2,"_",$D25,"_",$E25),#REF!,2,))</f>
        <v>#REF!</v>
      </c>
      <c r="G25" s="169" t="e">
        <f>IF(ISNUMBER(V25),V25,VLOOKUP(CONCATENATE($B25,"_",$C25,"_",G$2,"_",$D25,"_",$E25),#REF!,2,))</f>
        <v>#REF!</v>
      </c>
      <c r="H25" s="169" t="e">
        <f>IF(ISNUMBER(W25),W25,VLOOKUP(CONCATENATE($B25,"_",$C25,"_",H$2,"_",$D25,"_",$E25),#REF!,2,))</f>
        <v>#REF!</v>
      </c>
      <c r="I25" s="169" t="e">
        <f>IF(ISNUMBER(X25),X25,VLOOKUP(CONCATENATE($B25,"_",$C25,"_",I$2,"_",$D25,"_",$E25),#REF!,2,))</f>
        <v>#REF!</v>
      </c>
      <c r="J25" s="169" t="e">
        <f>VLOOKUP(CONCATENATE($B25,"_",$C25,"_",J$2,"_",$D25,"_",$E25),#REF!,2,)</f>
        <v>#REF!</v>
      </c>
      <c r="K25" s="175" t="e">
        <f>VLOOKUP(CONCATENATE($B25,"_",$C25,"_",K$2,"_",$D25,"_",$E25),#REF!,2,)</f>
        <v>#REF!</v>
      </c>
      <c r="L25" s="175" t="e">
        <f>VLOOKUP(CONCATENATE($B25,"_",$C25,"_",L$2,"_",$D25,"_",$E25),#REF!,2,)</f>
        <v>#REF!</v>
      </c>
      <c r="M25" s="171"/>
      <c r="N25" s="172" t="str">
        <f t="shared" si="1"/>
        <v>!!</v>
      </c>
      <c r="O25" s="172" t="str">
        <f t="shared" si="2"/>
        <v>!!</v>
      </c>
      <c r="P25" s="172" t="str">
        <f t="shared" si="3"/>
        <v>!!</v>
      </c>
      <c r="Q25" s="172" t="str">
        <f t="shared" si="4"/>
        <v>!!</v>
      </c>
      <c r="R25" s="172" t="str">
        <f t="shared" si="5"/>
        <v>!!</v>
      </c>
      <c r="S25" s="172" t="str">
        <f t="shared" si="6"/>
        <v>!!</v>
      </c>
      <c r="T25" s="171"/>
    </row>
    <row r="26" spans="2:20" s="169" customFormat="1" ht="10.5">
      <c r="B26" s="169" t="str">
        <f>Cover!$G$16</f>
        <v>CZ</v>
      </c>
      <c r="C26" s="169" t="s">
        <v>267</v>
      </c>
      <c r="D26" s="169" t="s">
        <v>198</v>
      </c>
      <c r="E26" s="170" t="s">
        <v>155</v>
      </c>
      <c r="F26" s="169" t="e">
        <f>IF(ISNUMBER(U26),U26,VLOOKUP(CONCATENATE($B26,"_",$C26,"_",F$2,"_",$D26,"_",$E26),#REF!,2,))</f>
        <v>#REF!</v>
      </c>
      <c r="G26" s="169" t="e">
        <f>IF(ISNUMBER(V26),V26,VLOOKUP(CONCATENATE($B26,"_",$C26,"_",G$2,"_",$D26,"_",$E26),#REF!,2,))</f>
        <v>#REF!</v>
      </c>
      <c r="H26" s="169" t="e">
        <f>IF(ISNUMBER(W26),W26,VLOOKUP(CONCATENATE($B26,"_",$C26,"_",H$2,"_",$D26,"_",$E26),#REF!,2,))</f>
        <v>#REF!</v>
      </c>
      <c r="I26" s="169" t="e">
        <f>IF(ISNUMBER(X26),X26,VLOOKUP(CONCATENATE($B26,"_",$C26,"_",I$2,"_",$D26,"_",$E26),#REF!,2,))</f>
        <v>#REF!</v>
      </c>
      <c r="J26" s="169" t="e">
        <f>VLOOKUP(CONCATENATE($B26,"_",$C26,"_",J$2,"_",$D26,"_",$E26),#REF!,2,)</f>
        <v>#REF!</v>
      </c>
      <c r="K26" s="175" t="e">
        <f>VLOOKUP(CONCATENATE($B26,"_",$C26,"_",K$2,"_",$D26,"_",$E26),#REF!,2,)</f>
        <v>#REF!</v>
      </c>
      <c r="L26" s="175" t="e">
        <f>VLOOKUP(CONCATENATE($B26,"_",$C26,"_",L$2,"_",$D26,"_",$E26),#REF!,2,)</f>
        <v>#REF!</v>
      </c>
      <c r="M26" s="171"/>
      <c r="N26" s="172" t="str">
        <f t="shared" si="1"/>
        <v>!!</v>
      </c>
      <c r="O26" s="172" t="str">
        <f t="shared" si="2"/>
        <v>!!</v>
      </c>
      <c r="P26" s="172" t="str">
        <f t="shared" si="3"/>
        <v>!!</v>
      </c>
      <c r="Q26" s="172" t="str">
        <f t="shared" si="4"/>
        <v>!!</v>
      </c>
      <c r="R26" s="172" t="str">
        <f t="shared" si="5"/>
        <v>!!</v>
      </c>
      <c r="S26" s="172" t="str">
        <f t="shared" si="6"/>
        <v>!!</v>
      </c>
      <c r="T26" s="171"/>
    </row>
    <row r="27" spans="2:20" s="169" customFormat="1" ht="10.5">
      <c r="B27" s="169" t="str">
        <f>Cover!$G$16</f>
        <v>CZ</v>
      </c>
      <c r="C27" s="169" t="s">
        <v>271</v>
      </c>
      <c r="D27" s="169" t="s">
        <v>198</v>
      </c>
      <c r="E27" s="170" t="s">
        <v>135</v>
      </c>
      <c r="F27" s="169" t="e">
        <f>IF(ISNUMBER(U27),U27,VLOOKUP(CONCATENATE($B27,"_",$C27,"_",F$2,"_",$D27,"_",$E27),#REF!,2,))</f>
        <v>#REF!</v>
      </c>
      <c r="G27" s="169" t="e">
        <f>IF(ISNUMBER(V27),V27,VLOOKUP(CONCATENATE($B27,"_",$C27,"_",G$2,"_",$D27,"_",$E27),#REF!,2,))</f>
        <v>#REF!</v>
      </c>
      <c r="H27" s="169" t="e">
        <f>IF(ISNUMBER(W27),W27,VLOOKUP(CONCATENATE($B27,"_",$C27,"_",H$2,"_",$D27,"_",$E27),#REF!,2,))</f>
        <v>#REF!</v>
      </c>
      <c r="I27" s="169" t="e">
        <f>IF(ISNUMBER(X27),X27,VLOOKUP(CONCATENATE($B27,"_",$C27,"_",I$2,"_",$D27,"_",$E27),#REF!,2,))</f>
        <v>#REF!</v>
      </c>
      <c r="J27" s="169" t="e">
        <f>VLOOKUP(CONCATENATE($B27,"_",$C27,"_",J$2,"_",$D27,"_",$E27),#REF!,2,)</f>
        <v>#REF!</v>
      </c>
      <c r="K27" s="175" t="e">
        <f>VLOOKUP(CONCATENATE($B27,"_",$C27,"_",K$2,"_",$D27,"_",$E27),#REF!,2,)</f>
        <v>#REF!</v>
      </c>
      <c r="L27" s="175" t="e">
        <f>VLOOKUP(CONCATENATE($B27,"_",$C27,"_",L$2,"_",$D27,"_",$E27),#REF!,2,)</f>
        <v>#REF!</v>
      </c>
      <c r="M27" s="171"/>
      <c r="N27" s="172" t="str">
        <f t="shared" si="1"/>
        <v>!!</v>
      </c>
      <c r="O27" s="172" t="str">
        <f t="shared" si="2"/>
        <v>!!</v>
      </c>
      <c r="P27" s="172" t="str">
        <f t="shared" si="3"/>
        <v>!!</v>
      </c>
      <c r="Q27" s="172" t="str">
        <f t="shared" si="4"/>
        <v>!!</v>
      </c>
      <c r="R27" s="172" t="str">
        <f t="shared" si="5"/>
        <v>!!</v>
      </c>
      <c r="S27" s="172" t="str">
        <f t="shared" si="6"/>
        <v>!!</v>
      </c>
      <c r="T27" s="171"/>
    </row>
    <row r="28" spans="2:20" s="169" customFormat="1" ht="10.5">
      <c r="B28" s="169" t="str">
        <f>Cover!$G$16</f>
        <v>CZ</v>
      </c>
      <c r="C28" s="169" t="s">
        <v>271</v>
      </c>
      <c r="D28" s="169" t="s">
        <v>198</v>
      </c>
      <c r="E28" s="170" t="s">
        <v>136</v>
      </c>
      <c r="F28" s="169" t="e">
        <f>IF(ISNUMBER(U28),U28,VLOOKUP(CONCATENATE($B28,"_",$C28,"_",F$2,"_",$D28,"_",$E28),#REF!,2,))</f>
        <v>#REF!</v>
      </c>
      <c r="G28" s="169" t="e">
        <f>IF(ISNUMBER(V28),V28,VLOOKUP(CONCATENATE($B28,"_",$C28,"_",G$2,"_",$D28,"_",$E28),#REF!,2,))</f>
        <v>#REF!</v>
      </c>
      <c r="H28" s="169" t="e">
        <f>IF(ISNUMBER(W28),W28,VLOOKUP(CONCATENATE($B28,"_",$C28,"_",H$2,"_",$D28,"_",$E28),#REF!,2,))</f>
        <v>#REF!</v>
      </c>
      <c r="I28" s="169" t="e">
        <f>IF(ISNUMBER(X28),X28,VLOOKUP(CONCATENATE($B28,"_",$C28,"_",I$2,"_",$D28,"_",$E28),#REF!,2,))</f>
        <v>#REF!</v>
      </c>
      <c r="J28" s="169" t="e">
        <f>VLOOKUP(CONCATENATE($B28,"_",$C28,"_",J$2,"_",$D28,"_",$E28),#REF!,2,)</f>
        <v>#REF!</v>
      </c>
      <c r="K28" s="175" t="e">
        <f>VLOOKUP(CONCATENATE($B28,"_",$C28,"_",K$2,"_",$D28,"_",$E28),#REF!,2,)</f>
        <v>#REF!</v>
      </c>
      <c r="L28" s="175" t="e">
        <f>VLOOKUP(CONCATENATE($B28,"_",$C28,"_",L$2,"_",$D28,"_",$E28),#REF!,2,)</f>
        <v>#REF!</v>
      </c>
      <c r="M28" s="171"/>
      <c r="N28" s="172" t="str">
        <f t="shared" si="1"/>
        <v>!!</v>
      </c>
      <c r="O28" s="172" t="str">
        <f t="shared" si="2"/>
        <v>!!</v>
      </c>
      <c r="P28" s="172" t="str">
        <f t="shared" si="3"/>
        <v>!!</v>
      </c>
      <c r="Q28" s="172" t="str">
        <f t="shared" si="4"/>
        <v>!!</v>
      </c>
      <c r="R28" s="172" t="str">
        <f t="shared" si="5"/>
        <v>!!</v>
      </c>
      <c r="S28" s="172" t="str">
        <f t="shared" si="6"/>
        <v>!!</v>
      </c>
      <c r="T28" s="171"/>
    </row>
    <row r="29" spans="2:20" s="169" customFormat="1" ht="10.5">
      <c r="B29" s="169" t="str">
        <f>Cover!$G$16</f>
        <v>CZ</v>
      </c>
      <c r="C29" s="169" t="s">
        <v>271</v>
      </c>
      <c r="D29" s="169" t="s">
        <v>198</v>
      </c>
      <c r="E29" s="170" t="s">
        <v>137</v>
      </c>
      <c r="F29" s="169" t="e">
        <f>IF(ISNUMBER(U29),U29,VLOOKUP(CONCATENATE($B29,"_",$C29,"_",F$2,"_",$D29,"_",$E29),#REF!,2,))</f>
        <v>#REF!</v>
      </c>
      <c r="G29" s="169" t="e">
        <f>IF(ISNUMBER(V29),V29,VLOOKUP(CONCATENATE($B29,"_",$C29,"_",G$2,"_",$D29,"_",$E29),#REF!,2,))</f>
        <v>#REF!</v>
      </c>
      <c r="H29" s="169" t="e">
        <f>IF(ISNUMBER(W29),W29,VLOOKUP(CONCATENATE($B29,"_",$C29,"_",H$2,"_",$D29,"_",$E29),#REF!,2,))</f>
        <v>#REF!</v>
      </c>
      <c r="I29" s="169" t="e">
        <f>IF(ISNUMBER(X29),X29,VLOOKUP(CONCATENATE($B29,"_",$C29,"_",I$2,"_",$D29,"_",$E29),#REF!,2,))</f>
        <v>#REF!</v>
      </c>
      <c r="J29" s="169" t="e">
        <f>VLOOKUP(CONCATENATE($B29,"_",$C29,"_",J$2,"_",$D29,"_",$E29),#REF!,2,)</f>
        <v>#REF!</v>
      </c>
      <c r="K29" s="175" t="e">
        <f>VLOOKUP(CONCATENATE($B29,"_",$C29,"_",K$2,"_",$D29,"_",$E29),#REF!,2,)</f>
        <v>#REF!</v>
      </c>
      <c r="L29" s="175" t="e">
        <f>VLOOKUP(CONCATENATE($B29,"_",$C29,"_",L$2,"_",$D29,"_",$E29),#REF!,2,)</f>
        <v>#REF!</v>
      </c>
      <c r="M29" s="171"/>
      <c r="N29" s="172" t="str">
        <f t="shared" si="1"/>
        <v>!!</v>
      </c>
      <c r="O29" s="172" t="str">
        <f t="shared" si="2"/>
        <v>!!</v>
      </c>
      <c r="P29" s="172" t="str">
        <f t="shared" si="3"/>
        <v>!!</v>
      </c>
      <c r="Q29" s="172" t="str">
        <f t="shared" si="4"/>
        <v>!!</v>
      </c>
      <c r="R29" s="172" t="str">
        <f t="shared" si="5"/>
        <v>!!</v>
      </c>
      <c r="S29" s="172" t="str">
        <f t="shared" si="6"/>
        <v>!!</v>
      </c>
      <c r="T29" s="171"/>
    </row>
    <row r="30" spans="2:20" s="169" customFormat="1" ht="10.5">
      <c r="B30" s="169" t="str">
        <f>Cover!$G$16</f>
        <v>CZ</v>
      </c>
      <c r="C30" s="169" t="s">
        <v>271</v>
      </c>
      <c r="D30" s="169" t="s">
        <v>198</v>
      </c>
      <c r="E30" s="170" t="s">
        <v>138</v>
      </c>
      <c r="F30" s="169" t="e">
        <f>IF(ISNUMBER(U30),U30,VLOOKUP(CONCATENATE($B30,"_",$C30,"_",F$2,"_",$D30,"_",$E30),#REF!,2,))</f>
        <v>#REF!</v>
      </c>
      <c r="G30" s="169" t="e">
        <f>IF(ISNUMBER(V30),V30,VLOOKUP(CONCATENATE($B30,"_",$C30,"_",G$2,"_",$D30,"_",$E30),#REF!,2,))</f>
        <v>#REF!</v>
      </c>
      <c r="H30" s="169" t="e">
        <f>IF(ISNUMBER(W30),W30,VLOOKUP(CONCATENATE($B30,"_",$C30,"_",H$2,"_",$D30,"_",$E30),#REF!,2,))</f>
        <v>#REF!</v>
      </c>
      <c r="I30" s="169" t="e">
        <f>IF(ISNUMBER(X30),X30,VLOOKUP(CONCATENATE($B30,"_",$C30,"_",I$2,"_",$D30,"_",$E30),#REF!,2,))</f>
        <v>#REF!</v>
      </c>
      <c r="J30" s="169" t="e">
        <f>VLOOKUP(CONCATENATE($B30,"_",$C30,"_",J$2,"_",$D30,"_",$E30),#REF!,2,)</f>
        <v>#REF!</v>
      </c>
      <c r="K30" s="175" t="e">
        <f>VLOOKUP(CONCATENATE($B30,"_",$C30,"_",K$2,"_",$D30,"_",$E30),#REF!,2,)</f>
        <v>#REF!</v>
      </c>
      <c r="L30" s="175" t="e">
        <f>VLOOKUP(CONCATENATE($B30,"_",$C30,"_",L$2,"_",$D30,"_",$E30),#REF!,2,)</f>
        <v>#REF!</v>
      </c>
      <c r="M30" s="171"/>
      <c r="N30" s="172" t="str">
        <f t="shared" si="1"/>
        <v>!!</v>
      </c>
      <c r="O30" s="172" t="str">
        <f t="shared" si="2"/>
        <v>!!</v>
      </c>
      <c r="P30" s="172" t="str">
        <f t="shared" si="3"/>
        <v>!!</v>
      </c>
      <c r="Q30" s="172" t="str">
        <f t="shared" si="4"/>
        <v>!!</v>
      </c>
      <c r="R30" s="172" t="str">
        <f t="shared" si="5"/>
        <v>!!</v>
      </c>
      <c r="S30" s="172" t="str">
        <f t="shared" si="6"/>
        <v>!!</v>
      </c>
      <c r="T30" s="171"/>
    </row>
    <row r="31" spans="2:20" s="169" customFormat="1" ht="10.5">
      <c r="B31" s="169" t="str">
        <f>Cover!$G$16</f>
        <v>CZ</v>
      </c>
      <c r="C31" s="169" t="s">
        <v>271</v>
      </c>
      <c r="D31" s="169" t="s">
        <v>198</v>
      </c>
      <c r="E31" s="170" t="s">
        <v>139</v>
      </c>
      <c r="F31" s="169" t="e">
        <f>IF(ISNUMBER(U31),U31,VLOOKUP(CONCATENATE($B31,"_",$C31,"_",F$2,"_",$D31,"_",$E31),#REF!,2,))</f>
        <v>#REF!</v>
      </c>
      <c r="G31" s="169" t="e">
        <f>IF(ISNUMBER(V31),V31,VLOOKUP(CONCATENATE($B31,"_",$C31,"_",G$2,"_",$D31,"_",$E31),#REF!,2,))</f>
        <v>#REF!</v>
      </c>
      <c r="H31" s="169" t="e">
        <f>IF(ISNUMBER(W31),W31,VLOOKUP(CONCATENATE($B31,"_",$C31,"_",H$2,"_",$D31,"_",$E31),#REF!,2,))</f>
        <v>#REF!</v>
      </c>
      <c r="I31" s="169" t="e">
        <f>IF(ISNUMBER(X31),X31,VLOOKUP(CONCATENATE($B31,"_",$C31,"_",I$2,"_",$D31,"_",$E31),#REF!,2,))</f>
        <v>#REF!</v>
      </c>
      <c r="J31" s="169" t="e">
        <f>VLOOKUP(CONCATENATE($B31,"_",$C31,"_",J$2,"_",$D31,"_",$E31),#REF!,2,)</f>
        <v>#REF!</v>
      </c>
      <c r="K31" s="175" t="e">
        <f>VLOOKUP(CONCATENATE($B31,"_",$C31,"_",K$2,"_",$D31,"_",$E31),#REF!,2,)</f>
        <v>#REF!</v>
      </c>
      <c r="L31" s="175" t="e">
        <f>VLOOKUP(CONCATENATE($B31,"_",$C31,"_",L$2,"_",$D31,"_",$E31),#REF!,2,)</f>
        <v>#REF!</v>
      </c>
      <c r="M31" s="171"/>
      <c r="N31" s="172" t="str">
        <f t="shared" si="1"/>
        <v>!!</v>
      </c>
      <c r="O31" s="172" t="str">
        <f t="shared" si="2"/>
        <v>!!</v>
      </c>
      <c r="P31" s="172" t="str">
        <f t="shared" si="3"/>
        <v>!!</v>
      </c>
      <c r="Q31" s="172" t="str">
        <f t="shared" si="4"/>
        <v>!!</v>
      </c>
      <c r="R31" s="172" t="str">
        <f t="shared" si="5"/>
        <v>!!</v>
      </c>
      <c r="S31" s="172" t="str">
        <f t="shared" si="6"/>
        <v>!!</v>
      </c>
      <c r="T31" s="171"/>
    </row>
    <row r="32" spans="2:20" s="169" customFormat="1" ht="10.5">
      <c r="B32" s="169" t="str">
        <f>Cover!$G$16</f>
        <v>CZ</v>
      </c>
      <c r="C32" s="169" t="s">
        <v>271</v>
      </c>
      <c r="D32" s="169" t="s">
        <v>198</v>
      </c>
      <c r="E32" s="170" t="s">
        <v>140</v>
      </c>
      <c r="F32" s="169" t="e">
        <f>IF(ISNUMBER(U32),U32,VLOOKUP(CONCATENATE($B32,"_",$C32,"_",F$2,"_",$D32,"_",$E32),#REF!,2,))</f>
        <v>#REF!</v>
      </c>
      <c r="G32" s="169" t="e">
        <f>IF(ISNUMBER(V32),V32,VLOOKUP(CONCATENATE($B32,"_",$C32,"_",G$2,"_",$D32,"_",$E32),#REF!,2,))</f>
        <v>#REF!</v>
      </c>
      <c r="H32" s="169" t="e">
        <f>IF(ISNUMBER(W32),W32,VLOOKUP(CONCATENATE($B32,"_",$C32,"_",H$2,"_",$D32,"_",$E32),#REF!,2,))</f>
        <v>#REF!</v>
      </c>
      <c r="I32" s="169" t="e">
        <f>IF(ISNUMBER(X32),X32,VLOOKUP(CONCATENATE($B32,"_",$C32,"_",I$2,"_",$D32,"_",$E32),#REF!,2,))</f>
        <v>#REF!</v>
      </c>
      <c r="J32" s="169" t="e">
        <f>VLOOKUP(CONCATENATE($B32,"_",$C32,"_",J$2,"_",$D32,"_",$E32),#REF!,2,)</f>
        <v>#REF!</v>
      </c>
      <c r="K32" s="175" t="e">
        <f>VLOOKUP(CONCATENATE($B32,"_",$C32,"_",K$2,"_",$D32,"_",$E32),#REF!,2,)</f>
        <v>#REF!</v>
      </c>
      <c r="L32" s="175" t="e">
        <f>VLOOKUP(CONCATENATE($B32,"_",$C32,"_",L$2,"_",$D32,"_",$E32),#REF!,2,)</f>
        <v>#REF!</v>
      </c>
      <c r="M32" s="171"/>
      <c r="N32" s="172" t="str">
        <f t="shared" si="1"/>
        <v>!!</v>
      </c>
      <c r="O32" s="172" t="str">
        <f t="shared" si="2"/>
        <v>!!</v>
      </c>
      <c r="P32" s="172" t="str">
        <f t="shared" si="3"/>
        <v>!!</v>
      </c>
      <c r="Q32" s="172" t="str">
        <f t="shared" si="4"/>
        <v>!!</v>
      </c>
      <c r="R32" s="172" t="str">
        <f t="shared" si="5"/>
        <v>!!</v>
      </c>
      <c r="S32" s="172" t="str">
        <f t="shared" si="6"/>
        <v>!!</v>
      </c>
      <c r="T32" s="171"/>
    </row>
    <row r="33" spans="2:20" s="169" customFormat="1" ht="10.5">
      <c r="B33" s="169" t="str">
        <f>Cover!$G$16</f>
        <v>CZ</v>
      </c>
      <c r="C33" s="169" t="s">
        <v>271</v>
      </c>
      <c r="D33" s="169" t="s">
        <v>198</v>
      </c>
      <c r="E33" s="170" t="s">
        <v>141</v>
      </c>
      <c r="F33" s="169" t="e">
        <f>IF(ISNUMBER(U33),U33,VLOOKUP(CONCATENATE($B33,"_",$C33,"_",F$2,"_",$D33,"_",$E33),#REF!,2,))</f>
        <v>#REF!</v>
      </c>
      <c r="G33" s="169" t="e">
        <f>IF(ISNUMBER(V33),V33,VLOOKUP(CONCATENATE($B33,"_",$C33,"_",G$2,"_",$D33,"_",$E33),#REF!,2,))</f>
        <v>#REF!</v>
      </c>
      <c r="H33" s="169" t="e">
        <f>IF(ISNUMBER(W33),W33,VLOOKUP(CONCATENATE($B33,"_",$C33,"_",H$2,"_",$D33,"_",$E33),#REF!,2,))</f>
        <v>#REF!</v>
      </c>
      <c r="I33" s="169" t="e">
        <f>IF(ISNUMBER(X33),X33,VLOOKUP(CONCATENATE($B33,"_",$C33,"_",I$2,"_",$D33,"_",$E33),#REF!,2,))</f>
        <v>#REF!</v>
      </c>
      <c r="J33" s="169" t="e">
        <f>VLOOKUP(CONCATENATE($B33,"_",$C33,"_",J$2,"_",$D33,"_",$E33),#REF!,2,)</f>
        <v>#REF!</v>
      </c>
      <c r="K33" s="175" t="e">
        <f>VLOOKUP(CONCATENATE($B33,"_",$C33,"_",K$2,"_",$D33,"_",$E33),#REF!,2,)</f>
        <v>#REF!</v>
      </c>
      <c r="L33" s="175" t="e">
        <f>VLOOKUP(CONCATENATE($B33,"_",$C33,"_",L$2,"_",$D33,"_",$E33),#REF!,2,)</f>
        <v>#REF!</v>
      </c>
      <c r="M33" s="171"/>
      <c r="N33" s="172" t="str">
        <f t="shared" si="1"/>
        <v>!!</v>
      </c>
      <c r="O33" s="172" t="str">
        <f t="shared" si="2"/>
        <v>!!</v>
      </c>
      <c r="P33" s="172" t="str">
        <f t="shared" si="3"/>
        <v>!!</v>
      </c>
      <c r="Q33" s="172" t="str">
        <f t="shared" si="4"/>
        <v>!!</v>
      </c>
      <c r="R33" s="172" t="str">
        <f t="shared" si="5"/>
        <v>!!</v>
      </c>
      <c r="S33" s="172" t="str">
        <f t="shared" si="6"/>
        <v>!!</v>
      </c>
      <c r="T33" s="171"/>
    </row>
    <row r="34" spans="2:20" s="169" customFormat="1" ht="10.5">
      <c r="B34" s="169" t="str">
        <f>Cover!$G$16</f>
        <v>CZ</v>
      </c>
      <c r="C34" s="169" t="s">
        <v>271</v>
      </c>
      <c r="D34" s="169" t="s">
        <v>198</v>
      </c>
      <c r="E34" s="170" t="s">
        <v>142</v>
      </c>
      <c r="F34" s="169" t="e">
        <f>IF(ISNUMBER(U34),U34,VLOOKUP(CONCATENATE($B34,"_",$C34,"_",F$2,"_",$D34,"_",$E34),#REF!,2,))</f>
        <v>#REF!</v>
      </c>
      <c r="G34" s="169" t="e">
        <f>IF(ISNUMBER(V34),V34,VLOOKUP(CONCATENATE($B34,"_",$C34,"_",G$2,"_",$D34,"_",$E34),#REF!,2,))</f>
        <v>#REF!</v>
      </c>
      <c r="H34" s="169" t="e">
        <f>IF(ISNUMBER(W34),W34,VLOOKUP(CONCATENATE($B34,"_",$C34,"_",H$2,"_",$D34,"_",$E34),#REF!,2,))</f>
        <v>#REF!</v>
      </c>
      <c r="I34" s="169" t="e">
        <f>IF(ISNUMBER(X34),X34,VLOOKUP(CONCATENATE($B34,"_",$C34,"_",I$2,"_",$D34,"_",$E34),#REF!,2,))</f>
        <v>#REF!</v>
      </c>
      <c r="J34" s="169" t="e">
        <f>VLOOKUP(CONCATENATE($B34,"_",$C34,"_",J$2,"_",$D34,"_",$E34),#REF!,2,)</f>
        <v>#REF!</v>
      </c>
      <c r="K34" s="175" t="e">
        <f>VLOOKUP(CONCATENATE($B34,"_",$C34,"_",K$2,"_",$D34,"_",$E34),#REF!,2,)</f>
        <v>#REF!</v>
      </c>
      <c r="L34" s="175" t="e">
        <f>VLOOKUP(CONCATENATE($B34,"_",$C34,"_",L$2,"_",$D34,"_",$E34),#REF!,2,)</f>
        <v>#REF!</v>
      </c>
      <c r="M34" s="171"/>
      <c r="N34" s="172" t="str">
        <f t="shared" si="1"/>
        <v>!!</v>
      </c>
      <c r="O34" s="172" t="str">
        <f t="shared" si="2"/>
        <v>!!</v>
      </c>
      <c r="P34" s="172" t="str">
        <f t="shared" si="3"/>
        <v>!!</v>
      </c>
      <c r="Q34" s="172" t="str">
        <f t="shared" si="4"/>
        <v>!!</v>
      </c>
      <c r="R34" s="172" t="str">
        <f t="shared" si="5"/>
        <v>!!</v>
      </c>
      <c r="S34" s="172" t="str">
        <f t="shared" si="6"/>
        <v>!!</v>
      </c>
      <c r="T34" s="171"/>
    </row>
    <row r="35" spans="2:20" s="169" customFormat="1" ht="10.5">
      <c r="B35" s="169" t="str">
        <f>Cover!$G$16</f>
        <v>CZ</v>
      </c>
      <c r="C35" s="169" t="s">
        <v>271</v>
      </c>
      <c r="D35" s="169" t="s">
        <v>198</v>
      </c>
      <c r="E35" s="170" t="s">
        <v>156</v>
      </c>
      <c r="F35" s="169" t="e">
        <f>IF(ISNUMBER(U35),U35,VLOOKUP(CONCATENATE($B35,"_",$C35,"_",F$2,"_",$D35,"_",$E35),#REF!,2,))</f>
        <v>#REF!</v>
      </c>
      <c r="G35" s="169" t="e">
        <f>IF(ISNUMBER(V35),V35,VLOOKUP(CONCATENATE($B35,"_",$C35,"_",G$2,"_",$D35,"_",$E35),#REF!,2,))</f>
        <v>#REF!</v>
      </c>
      <c r="H35" s="169" t="e">
        <f>IF(ISNUMBER(W35),W35,VLOOKUP(CONCATENATE($B35,"_",$C35,"_",H$2,"_",$D35,"_",$E35),#REF!,2,))</f>
        <v>#REF!</v>
      </c>
      <c r="I35" s="169" t="e">
        <f>IF(ISNUMBER(X35),X35,VLOOKUP(CONCATENATE($B35,"_",$C35,"_",I$2,"_",$D35,"_",$E35),#REF!,2,))</f>
        <v>#REF!</v>
      </c>
      <c r="J35" s="169" t="e">
        <f>VLOOKUP(CONCATENATE($B35,"_",$C35,"_",J$2,"_",$D35,"_",$E35),#REF!,2,)</f>
        <v>#REF!</v>
      </c>
      <c r="K35" s="175" t="e">
        <f>VLOOKUP(CONCATENATE($B35,"_",$C35,"_",K$2,"_",$D35,"_",$E35),#REF!,2,)</f>
        <v>#REF!</v>
      </c>
      <c r="L35" s="175" t="e">
        <f>VLOOKUP(CONCATENATE($B35,"_",$C35,"_",L$2,"_",$D35,"_",$E35),#REF!,2,)</f>
        <v>#REF!</v>
      </c>
      <c r="M35" s="171"/>
      <c r="N35" s="172" t="str">
        <f t="shared" si="1"/>
        <v>!!</v>
      </c>
      <c r="O35" s="172" t="str">
        <f t="shared" si="2"/>
        <v>!!</v>
      </c>
      <c r="P35" s="172" t="str">
        <f t="shared" si="3"/>
        <v>!!</v>
      </c>
      <c r="Q35" s="172" t="str">
        <f t="shared" si="4"/>
        <v>!!</v>
      </c>
      <c r="R35" s="172" t="str">
        <f t="shared" si="5"/>
        <v>!!</v>
      </c>
      <c r="S35" s="172" t="str">
        <f t="shared" si="6"/>
        <v>!!</v>
      </c>
      <c r="T35" s="171"/>
    </row>
    <row r="36" spans="2:20" s="169" customFormat="1" ht="10.5">
      <c r="B36" s="169" t="str">
        <f>Cover!$G$16</f>
        <v>CZ</v>
      </c>
      <c r="C36" s="169" t="s">
        <v>271</v>
      </c>
      <c r="D36" s="169" t="s">
        <v>198</v>
      </c>
      <c r="E36" s="170" t="s">
        <v>157</v>
      </c>
      <c r="F36" s="169" t="e">
        <f>IF(ISNUMBER(U36),U36,VLOOKUP(CONCATENATE($B36,"_",$C36,"_",F$2,"_",$D36,"_",$E36),#REF!,2,))</f>
        <v>#REF!</v>
      </c>
      <c r="G36" s="169" t="e">
        <f>IF(ISNUMBER(V36),V36,VLOOKUP(CONCATENATE($B36,"_",$C36,"_",G$2,"_",$D36,"_",$E36),#REF!,2,))</f>
        <v>#REF!</v>
      </c>
      <c r="H36" s="169" t="e">
        <f>IF(ISNUMBER(W36),W36,VLOOKUP(CONCATENATE($B36,"_",$C36,"_",H$2,"_",$D36,"_",$E36),#REF!,2,))</f>
        <v>#REF!</v>
      </c>
      <c r="I36" s="169" t="e">
        <f>IF(ISNUMBER(X36),X36,VLOOKUP(CONCATENATE($B36,"_",$C36,"_",I$2,"_",$D36,"_",$E36),#REF!,2,))</f>
        <v>#REF!</v>
      </c>
      <c r="J36" s="169" t="e">
        <f>VLOOKUP(CONCATENATE($B36,"_",$C36,"_",J$2,"_",$D36,"_",$E36),#REF!,2,)</f>
        <v>#REF!</v>
      </c>
      <c r="K36" s="175" t="e">
        <f>VLOOKUP(CONCATENATE($B36,"_",$C36,"_",K$2,"_",$D36,"_",$E36),#REF!,2,)</f>
        <v>#REF!</v>
      </c>
      <c r="L36" s="175" t="e">
        <f>VLOOKUP(CONCATENATE($B36,"_",$C36,"_",L$2,"_",$D36,"_",$E36),#REF!,2,)</f>
        <v>#REF!</v>
      </c>
      <c r="M36" s="171"/>
      <c r="N36" s="172" t="str">
        <f t="shared" si="1"/>
        <v>!!</v>
      </c>
      <c r="O36" s="172" t="str">
        <f t="shared" si="2"/>
        <v>!!</v>
      </c>
      <c r="P36" s="172" t="str">
        <f t="shared" si="3"/>
        <v>!!</v>
      </c>
      <c r="Q36" s="172" t="str">
        <f t="shared" si="4"/>
        <v>!!</v>
      </c>
      <c r="R36" s="172" t="str">
        <f t="shared" si="5"/>
        <v>!!</v>
      </c>
      <c r="S36" s="172" t="str">
        <f t="shared" si="6"/>
        <v>!!</v>
      </c>
      <c r="T36" s="171"/>
    </row>
    <row r="37" spans="2:20" s="169" customFormat="1" ht="10.5">
      <c r="B37" s="169" t="str">
        <f>Cover!$G$16</f>
        <v>CZ</v>
      </c>
      <c r="C37" s="169" t="s">
        <v>271</v>
      </c>
      <c r="D37" s="169" t="s">
        <v>198</v>
      </c>
      <c r="E37" s="170" t="s">
        <v>158</v>
      </c>
      <c r="F37" s="169" t="e">
        <f>IF(ISNUMBER(U37),U37,VLOOKUP(CONCATENATE($B37,"_",$C37,"_",F$2,"_",$D37,"_",$E37),#REF!,2,))</f>
        <v>#REF!</v>
      </c>
      <c r="G37" s="169" t="e">
        <f>IF(ISNUMBER(V37),V37,VLOOKUP(CONCATENATE($B37,"_",$C37,"_",G$2,"_",$D37,"_",$E37),#REF!,2,))</f>
        <v>#REF!</v>
      </c>
      <c r="H37" s="169" t="e">
        <f>IF(ISNUMBER(W37),W37,VLOOKUP(CONCATENATE($B37,"_",$C37,"_",H$2,"_",$D37,"_",$E37),#REF!,2,))</f>
        <v>#REF!</v>
      </c>
      <c r="I37" s="169" t="e">
        <f>IF(ISNUMBER(X37),X37,VLOOKUP(CONCATENATE($B37,"_",$C37,"_",I$2,"_",$D37,"_",$E37),#REF!,2,))</f>
        <v>#REF!</v>
      </c>
      <c r="J37" s="169" t="e">
        <f>VLOOKUP(CONCATENATE($B37,"_",$C37,"_",J$2,"_",$D37,"_",$E37),#REF!,2,)</f>
        <v>#REF!</v>
      </c>
      <c r="K37" s="175" t="e">
        <f>VLOOKUP(CONCATENATE($B37,"_",$C37,"_",K$2,"_",$D37,"_",$E37),#REF!,2,)</f>
        <v>#REF!</v>
      </c>
      <c r="L37" s="175" t="e">
        <f>VLOOKUP(CONCATENATE($B37,"_",$C37,"_",L$2,"_",$D37,"_",$E37),#REF!,2,)</f>
        <v>#REF!</v>
      </c>
      <c r="M37" s="171"/>
      <c r="N37" s="172" t="str">
        <f t="shared" si="1"/>
        <v>!!</v>
      </c>
      <c r="O37" s="172" t="str">
        <f t="shared" si="2"/>
        <v>!!</v>
      </c>
      <c r="P37" s="172" t="str">
        <f t="shared" si="3"/>
        <v>!!</v>
      </c>
      <c r="Q37" s="172" t="str">
        <f t="shared" si="4"/>
        <v>!!</v>
      </c>
      <c r="R37" s="172" t="str">
        <f t="shared" si="5"/>
        <v>!!</v>
      </c>
      <c r="S37" s="172" t="str">
        <f t="shared" si="6"/>
        <v>!!</v>
      </c>
      <c r="T37" s="171"/>
    </row>
    <row r="38" spans="2:20" s="169" customFormat="1" ht="10.5">
      <c r="B38" s="169" t="str">
        <f>Cover!$G$16</f>
        <v>CZ</v>
      </c>
      <c r="C38" s="169" t="s">
        <v>271</v>
      </c>
      <c r="D38" s="169" t="s">
        <v>198</v>
      </c>
      <c r="E38" s="170" t="s">
        <v>143</v>
      </c>
      <c r="F38" s="169" t="e">
        <f>IF(ISNUMBER(U38),U38,VLOOKUP(CONCATENATE($B38,"_",$C38,"_",F$2,"_",$D38,"_",$E38),#REF!,2,))</f>
        <v>#REF!</v>
      </c>
      <c r="G38" s="169" t="e">
        <f>IF(ISNUMBER(V38),V38,VLOOKUP(CONCATENATE($B38,"_",$C38,"_",G$2,"_",$D38,"_",$E38),#REF!,2,))</f>
        <v>#REF!</v>
      </c>
      <c r="H38" s="169" t="e">
        <f>IF(ISNUMBER(W38),W38,VLOOKUP(CONCATENATE($B38,"_",$C38,"_",H$2,"_",$D38,"_",$E38),#REF!,2,))</f>
        <v>#REF!</v>
      </c>
      <c r="I38" s="169" t="e">
        <f>IF(ISNUMBER(X38),X38,VLOOKUP(CONCATENATE($B38,"_",$C38,"_",I$2,"_",$D38,"_",$E38),#REF!,2,))</f>
        <v>#REF!</v>
      </c>
      <c r="J38" s="169" t="e">
        <f>VLOOKUP(CONCATENATE($B38,"_",$C38,"_",J$2,"_",$D38,"_",$E38),#REF!,2,)</f>
        <v>#REF!</v>
      </c>
      <c r="K38" s="175" t="e">
        <f>VLOOKUP(CONCATENATE($B38,"_",$C38,"_",K$2,"_",$D38,"_",$E38),#REF!,2,)</f>
        <v>#REF!</v>
      </c>
      <c r="L38" s="175" t="e">
        <f>VLOOKUP(CONCATENATE($B38,"_",$C38,"_",L$2,"_",$D38,"_",$E38),#REF!,2,)</f>
        <v>#REF!</v>
      </c>
      <c r="M38" s="171"/>
      <c r="N38" s="172" t="str">
        <f t="shared" si="1"/>
        <v>!!</v>
      </c>
      <c r="O38" s="172" t="str">
        <f t="shared" si="2"/>
        <v>!!</v>
      </c>
      <c r="P38" s="172" t="str">
        <f t="shared" si="3"/>
        <v>!!</v>
      </c>
      <c r="Q38" s="172" t="str">
        <f t="shared" si="4"/>
        <v>!!</v>
      </c>
      <c r="R38" s="172" t="str">
        <f t="shared" si="5"/>
        <v>!!</v>
      </c>
      <c r="S38" s="172" t="str">
        <f t="shared" si="6"/>
        <v>!!</v>
      </c>
      <c r="T38" s="171"/>
    </row>
    <row r="39" spans="2:20" s="169" customFormat="1" ht="10.5">
      <c r="B39" s="169" t="str">
        <f>Cover!$G$16</f>
        <v>CZ</v>
      </c>
      <c r="C39" s="169" t="s">
        <v>271</v>
      </c>
      <c r="D39" s="169" t="s">
        <v>198</v>
      </c>
      <c r="E39" s="170" t="s">
        <v>144</v>
      </c>
      <c r="F39" s="169" t="e">
        <f>IF(ISNUMBER(U39),U39,VLOOKUP(CONCATENATE($B39,"_",$C39,"_",F$2,"_",$D39,"_",$E39),#REF!,2,))</f>
        <v>#REF!</v>
      </c>
      <c r="G39" s="169" t="e">
        <f>IF(ISNUMBER(V39),V39,VLOOKUP(CONCATENATE($B39,"_",$C39,"_",G$2,"_",$D39,"_",$E39),#REF!,2,))</f>
        <v>#REF!</v>
      </c>
      <c r="H39" s="169" t="e">
        <f>IF(ISNUMBER(W39),W39,VLOOKUP(CONCATENATE($B39,"_",$C39,"_",H$2,"_",$D39,"_",$E39),#REF!,2,))</f>
        <v>#REF!</v>
      </c>
      <c r="I39" s="169" t="e">
        <f>IF(ISNUMBER(X39),X39,VLOOKUP(CONCATENATE($B39,"_",$C39,"_",I$2,"_",$D39,"_",$E39),#REF!,2,))</f>
        <v>#REF!</v>
      </c>
      <c r="J39" s="169" t="e">
        <f>VLOOKUP(CONCATENATE($B39,"_",$C39,"_",J$2,"_",$D39,"_",$E39),#REF!,2,)</f>
        <v>#REF!</v>
      </c>
      <c r="K39" s="175" t="e">
        <f>VLOOKUP(CONCATENATE($B39,"_",$C39,"_",K$2,"_",$D39,"_",$E39),#REF!,2,)</f>
        <v>#REF!</v>
      </c>
      <c r="L39" s="175" t="e">
        <f>VLOOKUP(CONCATENATE($B39,"_",$C39,"_",L$2,"_",$D39,"_",$E39),#REF!,2,)</f>
        <v>#REF!</v>
      </c>
      <c r="M39" s="171"/>
      <c r="N39" s="172" t="str">
        <f t="shared" si="1"/>
        <v>!!</v>
      </c>
      <c r="O39" s="172" t="str">
        <f t="shared" si="2"/>
        <v>!!</v>
      </c>
      <c r="P39" s="172" t="str">
        <f t="shared" si="3"/>
        <v>!!</v>
      </c>
      <c r="Q39" s="172" t="str">
        <f t="shared" si="4"/>
        <v>!!</v>
      </c>
      <c r="R39" s="172" t="str">
        <f t="shared" si="5"/>
        <v>!!</v>
      </c>
      <c r="S39" s="172" t="str">
        <f t="shared" si="6"/>
        <v>!!</v>
      </c>
      <c r="T39" s="171"/>
    </row>
    <row r="40" spans="2:20" s="169" customFormat="1" ht="10.5">
      <c r="B40" s="169" t="str">
        <f>Cover!$G$16</f>
        <v>CZ</v>
      </c>
      <c r="C40" s="169" t="s">
        <v>271</v>
      </c>
      <c r="D40" s="169" t="s">
        <v>198</v>
      </c>
      <c r="E40" s="170" t="s">
        <v>145</v>
      </c>
      <c r="F40" s="169" t="e">
        <f>IF(ISNUMBER(U40),U40,VLOOKUP(CONCATENATE($B40,"_",$C40,"_",F$2,"_",$D40,"_",$E40),#REF!,2,))</f>
        <v>#REF!</v>
      </c>
      <c r="G40" s="169" t="e">
        <f>IF(ISNUMBER(V40),V40,VLOOKUP(CONCATENATE($B40,"_",$C40,"_",G$2,"_",$D40,"_",$E40),#REF!,2,))</f>
        <v>#REF!</v>
      </c>
      <c r="H40" s="169" t="e">
        <f>IF(ISNUMBER(W40),W40,VLOOKUP(CONCATENATE($B40,"_",$C40,"_",H$2,"_",$D40,"_",$E40),#REF!,2,))</f>
        <v>#REF!</v>
      </c>
      <c r="I40" s="169" t="e">
        <f>IF(ISNUMBER(X40),X40,VLOOKUP(CONCATENATE($B40,"_",$C40,"_",I$2,"_",$D40,"_",$E40),#REF!,2,))</f>
        <v>#REF!</v>
      </c>
      <c r="J40" s="169" t="e">
        <f>VLOOKUP(CONCATENATE($B40,"_",$C40,"_",J$2,"_",$D40,"_",$E40),#REF!,2,)</f>
        <v>#REF!</v>
      </c>
      <c r="K40" s="175" t="e">
        <f>VLOOKUP(CONCATENATE($B40,"_",$C40,"_",K$2,"_",$D40,"_",$E40),#REF!,2,)</f>
        <v>#REF!</v>
      </c>
      <c r="L40" s="175" t="e">
        <f>VLOOKUP(CONCATENATE($B40,"_",$C40,"_",L$2,"_",$D40,"_",$E40),#REF!,2,)</f>
        <v>#REF!</v>
      </c>
      <c r="M40" s="171"/>
      <c r="N40" s="172" t="str">
        <f t="shared" si="1"/>
        <v>!!</v>
      </c>
      <c r="O40" s="172" t="str">
        <f t="shared" si="2"/>
        <v>!!</v>
      </c>
      <c r="P40" s="172" t="str">
        <f t="shared" si="3"/>
        <v>!!</v>
      </c>
      <c r="Q40" s="172" t="str">
        <f t="shared" si="4"/>
        <v>!!</v>
      </c>
      <c r="R40" s="172" t="str">
        <f t="shared" si="5"/>
        <v>!!</v>
      </c>
      <c r="S40" s="172" t="str">
        <f t="shared" si="6"/>
        <v>!!</v>
      </c>
      <c r="T40" s="171"/>
    </row>
    <row r="41" spans="2:20" s="169" customFormat="1" ht="10.5">
      <c r="B41" s="169" t="str">
        <f>Cover!$G$16</f>
        <v>CZ</v>
      </c>
      <c r="C41" s="169" t="s">
        <v>271</v>
      </c>
      <c r="D41" s="169" t="s">
        <v>198</v>
      </c>
      <c r="E41" s="170" t="s">
        <v>146</v>
      </c>
      <c r="F41" s="169" t="e">
        <f>IF(ISNUMBER(U41),U41,VLOOKUP(CONCATENATE($B41,"_",$C41,"_",F$2,"_",$D41,"_",$E41),#REF!,2,))</f>
        <v>#REF!</v>
      </c>
      <c r="G41" s="169" t="e">
        <f>IF(ISNUMBER(V41),V41,VLOOKUP(CONCATENATE($B41,"_",$C41,"_",G$2,"_",$D41,"_",$E41),#REF!,2,))</f>
        <v>#REF!</v>
      </c>
      <c r="H41" s="169" t="e">
        <f>IF(ISNUMBER(W41),W41,VLOOKUP(CONCATENATE($B41,"_",$C41,"_",H$2,"_",$D41,"_",$E41),#REF!,2,))</f>
        <v>#REF!</v>
      </c>
      <c r="I41" s="169" t="e">
        <f>IF(ISNUMBER(X41),X41,VLOOKUP(CONCATENATE($B41,"_",$C41,"_",I$2,"_",$D41,"_",$E41),#REF!,2,))</f>
        <v>#REF!</v>
      </c>
      <c r="J41" s="169" t="e">
        <f>VLOOKUP(CONCATENATE($B41,"_",$C41,"_",J$2,"_",$D41,"_",$E41),#REF!,2,)</f>
        <v>#REF!</v>
      </c>
      <c r="K41" s="175" t="e">
        <f>VLOOKUP(CONCATENATE($B41,"_",$C41,"_",K$2,"_",$D41,"_",$E41),#REF!,2,)</f>
        <v>#REF!</v>
      </c>
      <c r="L41" s="175" t="e">
        <f>VLOOKUP(CONCATENATE($B41,"_",$C41,"_",L$2,"_",$D41,"_",$E41),#REF!,2,)</f>
        <v>#REF!</v>
      </c>
      <c r="M41" s="171"/>
      <c r="N41" s="172" t="str">
        <f t="shared" si="1"/>
        <v>!!</v>
      </c>
      <c r="O41" s="172" t="str">
        <f t="shared" si="2"/>
        <v>!!</v>
      </c>
      <c r="P41" s="172" t="str">
        <f t="shared" si="3"/>
        <v>!!</v>
      </c>
      <c r="Q41" s="172" t="str">
        <f t="shared" si="4"/>
        <v>!!</v>
      </c>
      <c r="R41" s="172" t="str">
        <f t="shared" si="5"/>
        <v>!!</v>
      </c>
      <c r="S41" s="172" t="str">
        <f t="shared" si="6"/>
        <v>!!</v>
      </c>
      <c r="T41" s="171"/>
    </row>
    <row r="42" spans="2:20" s="169" customFormat="1" ht="10.5">
      <c r="B42" s="169" t="str">
        <f>Cover!$G$16</f>
        <v>CZ</v>
      </c>
      <c r="C42" s="169" t="s">
        <v>271</v>
      </c>
      <c r="D42" s="169" t="s">
        <v>198</v>
      </c>
      <c r="E42" s="170" t="s">
        <v>147</v>
      </c>
      <c r="F42" s="169" t="e">
        <f>IF(ISNUMBER(U42),U42,VLOOKUP(CONCATENATE($B42,"_",$C42,"_",F$2,"_",$D42,"_",$E42),#REF!,2,))</f>
        <v>#REF!</v>
      </c>
      <c r="G42" s="169" t="e">
        <f>IF(ISNUMBER(V42),V42,VLOOKUP(CONCATENATE($B42,"_",$C42,"_",G$2,"_",$D42,"_",$E42),#REF!,2,))</f>
        <v>#REF!</v>
      </c>
      <c r="H42" s="169" t="e">
        <f>IF(ISNUMBER(W42),W42,VLOOKUP(CONCATENATE($B42,"_",$C42,"_",H$2,"_",$D42,"_",$E42),#REF!,2,))</f>
        <v>#REF!</v>
      </c>
      <c r="I42" s="169" t="e">
        <f>IF(ISNUMBER(X42),X42,VLOOKUP(CONCATENATE($B42,"_",$C42,"_",I$2,"_",$D42,"_",$E42),#REF!,2,))</f>
        <v>#REF!</v>
      </c>
      <c r="J42" s="169" t="e">
        <f>VLOOKUP(CONCATENATE($B42,"_",$C42,"_",J$2,"_",$D42,"_",$E42),#REF!,2,)</f>
        <v>#REF!</v>
      </c>
      <c r="K42" s="175" t="e">
        <f>VLOOKUP(CONCATENATE($B42,"_",$C42,"_",K$2,"_",$D42,"_",$E42),#REF!,2,)</f>
        <v>#REF!</v>
      </c>
      <c r="L42" s="175" t="e">
        <f>VLOOKUP(CONCATENATE($B42,"_",$C42,"_",L$2,"_",$D42,"_",$E42),#REF!,2,)</f>
        <v>#REF!</v>
      </c>
      <c r="M42" s="171"/>
      <c r="N42" s="172" t="str">
        <f t="shared" si="1"/>
        <v>!!</v>
      </c>
      <c r="O42" s="172" t="str">
        <f t="shared" si="2"/>
        <v>!!</v>
      </c>
      <c r="P42" s="172" t="str">
        <f t="shared" si="3"/>
        <v>!!</v>
      </c>
      <c r="Q42" s="172" t="str">
        <f t="shared" si="4"/>
        <v>!!</v>
      </c>
      <c r="R42" s="172" t="str">
        <f t="shared" si="5"/>
        <v>!!</v>
      </c>
      <c r="S42" s="172" t="str">
        <f t="shared" si="6"/>
        <v>!!</v>
      </c>
      <c r="T42" s="171"/>
    </row>
    <row r="43" spans="2:20" s="169" customFormat="1" ht="10.5">
      <c r="B43" s="169" t="str">
        <f>Cover!$G$16</f>
        <v>CZ</v>
      </c>
      <c r="C43" s="169" t="s">
        <v>271</v>
      </c>
      <c r="D43" s="169" t="s">
        <v>198</v>
      </c>
      <c r="E43" s="170" t="s">
        <v>148</v>
      </c>
      <c r="F43" s="169" t="e">
        <f>IF(ISNUMBER(U43),U43,VLOOKUP(CONCATENATE($B43,"_",$C43,"_",F$2,"_",$D43,"_",$E43),#REF!,2,))</f>
        <v>#REF!</v>
      </c>
      <c r="G43" s="169" t="e">
        <f>IF(ISNUMBER(V43),V43,VLOOKUP(CONCATENATE($B43,"_",$C43,"_",G$2,"_",$D43,"_",$E43),#REF!,2,))</f>
        <v>#REF!</v>
      </c>
      <c r="H43" s="169" t="e">
        <f>IF(ISNUMBER(W43),W43,VLOOKUP(CONCATENATE($B43,"_",$C43,"_",H$2,"_",$D43,"_",$E43),#REF!,2,))</f>
        <v>#REF!</v>
      </c>
      <c r="I43" s="169" t="e">
        <f>IF(ISNUMBER(X43),X43,VLOOKUP(CONCATENATE($B43,"_",$C43,"_",I$2,"_",$D43,"_",$E43),#REF!,2,))</f>
        <v>#REF!</v>
      </c>
      <c r="J43" s="169" t="e">
        <f>VLOOKUP(CONCATENATE($B43,"_",$C43,"_",J$2,"_",$D43,"_",$E43),#REF!,2,)</f>
        <v>#REF!</v>
      </c>
      <c r="K43" s="175" t="e">
        <f>VLOOKUP(CONCATENATE($B43,"_",$C43,"_",K$2,"_",$D43,"_",$E43),#REF!,2,)</f>
        <v>#REF!</v>
      </c>
      <c r="L43" s="175" t="e">
        <f>VLOOKUP(CONCATENATE($B43,"_",$C43,"_",L$2,"_",$D43,"_",$E43),#REF!,2,)</f>
        <v>#REF!</v>
      </c>
      <c r="M43" s="171"/>
      <c r="N43" s="172" t="str">
        <f t="shared" si="1"/>
        <v>!!</v>
      </c>
      <c r="O43" s="172" t="str">
        <f t="shared" si="2"/>
        <v>!!</v>
      </c>
      <c r="P43" s="172" t="str">
        <f t="shared" si="3"/>
        <v>!!</v>
      </c>
      <c r="Q43" s="172" t="str">
        <f t="shared" si="4"/>
        <v>!!</v>
      </c>
      <c r="R43" s="172" t="str">
        <f t="shared" si="5"/>
        <v>!!</v>
      </c>
      <c r="S43" s="172" t="str">
        <f t="shared" si="6"/>
        <v>!!</v>
      </c>
      <c r="T43" s="171"/>
    </row>
    <row r="44" spans="2:20" s="169" customFormat="1" ht="10.5">
      <c r="B44" s="169" t="str">
        <f>Cover!$G$16</f>
        <v>CZ</v>
      </c>
      <c r="C44" s="169" t="s">
        <v>271</v>
      </c>
      <c r="D44" s="169" t="s">
        <v>198</v>
      </c>
      <c r="E44" s="170" t="s">
        <v>149</v>
      </c>
      <c r="F44" s="169" t="e">
        <f>IF(ISNUMBER(U44),U44,VLOOKUP(CONCATENATE($B44,"_",$C44,"_",F$2,"_",$D44,"_",$E44),#REF!,2,))</f>
        <v>#REF!</v>
      </c>
      <c r="G44" s="169" t="e">
        <f>IF(ISNUMBER(V44),V44,VLOOKUP(CONCATENATE($B44,"_",$C44,"_",G$2,"_",$D44,"_",$E44),#REF!,2,))</f>
        <v>#REF!</v>
      </c>
      <c r="H44" s="169" t="e">
        <f>IF(ISNUMBER(W44),W44,VLOOKUP(CONCATENATE($B44,"_",$C44,"_",H$2,"_",$D44,"_",$E44),#REF!,2,))</f>
        <v>#REF!</v>
      </c>
      <c r="I44" s="169" t="e">
        <f>IF(ISNUMBER(X44),X44,VLOOKUP(CONCATENATE($B44,"_",$C44,"_",I$2,"_",$D44,"_",$E44),#REF!,2,))</f>
        <v>#REF!</v>
      </c>
      <c r="J44" s="169" t="e">
        <f>VLOOKUP(CONCATENATE($B44,"_",$C44,"_",J$2,"_",$D44,"_",$E44),#REF!,2,)</f>
        <v>#REF!</v>
      </c>
      <c r="K44" s="175" t="e">
        <f>VLOOKUP(CONCATENATE($B44,"_",$C44,"_",K$2,"_",$D44,"_",$E44),#REF!,2,)</f>
        <v>#REF!</v>
      </c>
      <c r="L44" s="175" t="e">
        <f>VLOOKUP(CONCATENATE($B44,"_",$C44,"_",L$2,"_",$D44,"_",$E44),#REF!,2,)</f>
        <v>#REF!</v>
      </c>
      <c r="M44" s="171"/>
      <c r="N44" s="172" t="str">
        <f t="shared" si="1"/>
        <v>!!</v>
      </c>
      <c r="O44" s="172" t="str">
        <f t="shared" si="2"/>
        <v>!!</v>
      </c>
      <c r="P44" s="172" t="str">
        <f t="shared" si="3"/>
        <v>!!</v>
      </c>
      <c r="Q44" s="172" t="str">
        <f t="shared" si="4"/>
        <v>!!</v>
      </c>
      <c r="R44" s="172" t="str">
        <f t="shared" si="5"/>
        <v>!!</v>
      </c>
      <c r="S44" s="172" t="str">
        <f t="shared" si="6"/>
        <v>!!</v>
      </c>
      <c r="T44" s="171"/>
    </row>
    <row r="45" spans="2:20" s="169" customFormat="1" ht="10.5">
      <c r="B45" s="169" t="str">
        <f>Cover!$G$16</f>
        <v>CZ</v>
      </c>
      <c r="C45" s="169" t="s">
        <v>271</v>
      </c>
      <c r="D45" s="169" t="s">
        <v>198</v>
      </c>
      <c r="E45" s="170" t="s">
        <v>150</v>
      </c>
      <c r="F45" s="169" t="e">
        <f>IF(ISNUMBER(U45),U45,VLOOKUP(CONCATENATE($B45,"_",$C45,"_",F$2,"_",$D45,"_",$E45),#REF!,2,))</f>
        <v>#REF!</v>
      </c>
      <c r="G45" s="169" t="e">
        <f>IF(ISNUMBER(V45),V45,VLOOKUP(CONCATENATE($B45,"_",$C45,"_",G$2,"_",$D45,"_",$E45),#REF!,2,))</f>
        <v>#REF!</v>
      </c>
      <c r="H45" s="169" t="e">
        <f>IF(ISNUMBER(W45),W45,VLOOKUP(CONCATENATE($B45,"_",$C45,"_",H$2,"_",$D45,"_",$E45),#REF!,2,))</f>
        <v>#REF!</v>
      </c>
      <c r="I45" s="169" t="e">
        <f>IF(ISNUMBER(X45),X45,VLOOKUP(CONCATENATE($B45,"_",$C45,"_",I$2,"_",$D45,"_",$E45),#REF!,2,))</f>
        <v>#REF!</v>
      </c>
      <c r="J45" s="169" t="e">
        <f>VLOOKUP(CONCATENATE($B45,"_",$C45,"_",J$2,"_",$D45,"_",$E45),#REF!,2,)</f>
        <v>#REF!</v>
      </c>
      <c r="K45" s="175" t="e">
        <f>VLOOKUP(CONCATENATE($B45,"_",$C45,"_",K$2,"_",$D45,"_",$E45),#REF!,2,)</f>
        <v>#REF!</v>
      </c>
      <c r="L45" s="175" t="e">
        <f>VLOOKUP(CONCATENATE($B45,"_",$C45,"_",L$2,"_",$D45,"_",$E45),#REF!,2,)</f>
        <v>#REF!</v>
      </c>
      <c r="M45" s="171"/>
      <c r="N45" s="172" t="str">
        <f t="shared" si="1"/>
        <v>!!</v>
      </c>
      <c r="O45" s="172" t="str">
        <f t="shared" si="2"/>
        <v>!!</v>
      </c>
      <c r="P45" s="172" t="str">
        <f t="shared" si="3"/>
        <v>!!</v>
      </c>
      <c r="Q45" s="172" t="str">
        <f t="shared" si="4"/>
        <v>!!</v>
      </c>
      <c r="R45" s="172" t="str">
        <f t="shared" si="5"/>
        <v>!!</v>
      </c>
      <c r="S45" s="172" t="str">
        <f t="shared" si="6"/>
        <v>!!</v>
      </c>
      <c r="T45" s="171"/>
    </row>
    <row r="46" spans="2:20" s="169" customFormat="1" ht="10.5">
      <c r="B46" s="169" t="str">
        <f>Cover!$G$16</f>
        <v>CZ</v>
      </c>
      <c r="C46" s="169" t="s">
        <v>271</v>
      </c>
      <c r="D46" s="169" t="s">
        <v>198</v>
      </c>
      <c r="E46" s="170" t="s">
        <v>151</v>
      </c>
      <c r="F46" s="169" t="e">
        <f>IF(ISNUMBER(U46),U46,VLOOKUP(CONCATENATE($B46,"_",$C46,"_",F$2,"_",$D46,"_",$E46),#REF!,2,))</f>
        <v>#REF!</v>
      </c>
      <c r="G46" s="169" t="e">
        <f>IF(ISNUMBER(V46),V46,VLOOKUP(CONCATENATE($B46,"_",$C46,"_",G$2,"_",$D46,"_",$E46),#REF!,2,))</f>
        <v>#REF!</v>
      </c>
      <c r="H46" s="169" t="e">
        <f>IF(ISNUMBER(W46),W46,VLOOKUP(CONCATENATE($B46,"_",$C46,"_",H$2,"_",$D46,"_",$E46),#REF!,2,))</f>
        <v>#REF!</v>
      </c>
      <c r="I46" s="169" t="e">
        <f>IF(ISNUMBER(X46),X46,VLOOKUP(CONCATENATE($B46,"_",$C46,"_",I$2,"_",$D46,"_",$E46),#REF!,2,))</f>
        <v>#REF!</v>
      </c>
      <c r="J46" s="169" t="e">
        <f>VLOOKUP(CONCATENATE($B46,"_",$C46,"_",J$2,"_",$D46,"_",$E46),#REF!,2,)</f>
        <v>#REF!</v>
      </c>
      <c r="K46" s="175" t="e">
        <f>VLOOKUP(CONCATENATE($B46,"_",$C46,"_",K$2,"_",$D46,"_",$E46),#REF!,2,)</f>
        <v>#REF!</v>
      </c>
      <c r="L46" s="175" t="e">
        <f>VLOOKUP(CONCATENATE($B46,"_",$C46,"_",L$2,"_",$D46,"_",$E46),#REF!,2,)</f>
        <v>#REF!</v>
      </c>
      <c r="M46" s="171"/>
      <c r="N46" s="172" t="str">
        <f t="shared" si="1"/>
        <v>!!</v>
      </c>
      <c r="O46" s="172" t="str">
        <f t="shared" si="2"/>
        <v>!!</v>
      </c>
      <c r="P46" s="172" t="str">
        <f t="shared" si="3"/>
        <v>!!</v>
      </c>
      <c r="Q46" s="172" t="str">
        <f t="shared" si="4"/>
        <v>!!</v>
      </c>
      <c r="R46" s="172" t="str">
        <f t="shared" si="5"/>
        <v>!!</v>
      </c>
      <c r="S46" s="172" t="str">
        <f t="shared" si="6"/>
        <v>!!</v>
      </c>
      <c r="T46" s="171"/>
    </row>
  </sheetData>
  <sheetProtection selectLockedCells="1"/>
  <mergeCells count="1">
    <mergeCell ref="U1:X1"/>
  </mergeCells>
  <phoneticPr fontId="46" type="noConversion"/>
  <conditionalFormatting sqref="N3:S46">
    <cfRule type="cellIs" dxfId="3"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indexed="55"/>
  </sheetPr>
  <dimension ref="A1:Y200"/>
  <sheetViews>
    <sheetView workbookViewId="0">
      <selection activeCell="H3" sqref="H3"/>
    </sheetView>
  </sheetViews>
  <sheetFormatPr defaultColWidth="9" defaultRowHeight="10.5"/>
  <cols>
    <col min="1" max="1" width="4.75" style="169" bestFit="1" customWidth="1"/>
    <col min="2" max="2" width="5.75" style="169" bestFit="1" customWidth="1"/>
    <col min="3" max="3" width="3.75" style="169" bestFit="1" customWidth="1"/>
    <col min="4" max="4" width="7.75" style="169" bestFit="1" customWidth="1"/>
    <col min="5" max="5" width="10.75" style="169" bestFit="1" customWidth="1"/>
    <col min="6" max="8" width="6.25" style="169" bestFit="1" customWidth="1"/>
    <col min="9" max="9" width="6.125" style="169" bestFit="1" customWidth="1"/>
    <col min="10" max="10" width="6.25" style="169" bestFit="1" customWidth="1"/>
    <col min="11" max="12" width="5.75" style="169" bestFit="1" customWidth="1"/>
    <col min="13" max="13" width="2.375" style="169" customWidth="1"/>
    <col min="14" max="15" width="6.375" style="169" bestFit="1" customWidth="1"/>
    <col min="16" max="17" width="7.25" style="169" bestFit="1" customWidth="1"/>
    <col min="18" max="18" width="6.25" style="169" bestFit="1" customWidth="1"/>
    <col min="19" max="19" width="4.375" style="169" bestFit="1" customWidth="1"/>
    <col min="20" max="20" width="2.625" style="169" customWidth="1"/>
    <col min="21" max="25" width="5" style="169" customWidth="1"/>
    <col min="26" max="16384" width="9" style="169"/>
  </cols>
  <sheetData>
    <row r="1" spans="1:25">
      <c r="A1" s="173" t="s">
        <v>161</v>
      </c>
      <c r="B1" s="173" t="s">
        <v>159</v>
      </c>
      <c r="C1" s="369">
        <v>0.8</v>
      </c>
      <c r="D1" s="174" t="s">
        <v>160</v>
      </c>
      <c r="E1" s="369">
        <v>1.2</v>
      </c>
      <c r="J1" s="175"/>
      <c r="K1" s="175"/>
      <c r="U1" s="2765" t="s">
        <v>42</v>
      </c>
      <c r="V1" s="2765"/>
      <c r="W1" s="2765"/>
      <c r="X1" s="2765"/>
    </row>
    <row r="2" spans="1:25">
      <c r="A2" s="169" t="s">
        <v>77</v>
      </c>
      <c r="B2" s="169" t="s">
        <v>265</v>
      </c>
      <c r="C2" s="169" t="s">
        <v>266</v>
      </c>
      <c r="D2" s="169" t="s">
        <v>281</v>
      </c>
      <c r="E2" s="170" t="s">
        <v>288</v>
      </c>
      <c r="F2" s="370">
        <f>$L$2-5</f>
        <v>2017</v>
      </c>
      <c r="G2" s="370">
        <f>$L$2-4</f>
        <v>2018</v>
      </c>
      <c r="H2" s="370">
        <f>$L$2-3</f>
        <v>2019</v>
      </c>
      <c r="I2" s="370">
        <f>$L$2-2</f>
        <v>2020</v>
      </c>
      <c r="J2" s="181">
        <f>$L$2-1</f>
        <v>2021</v>
      </c>
      <c r="K2" s="176">
        <f>$L$2-1</f>
        <v>2021</v>
      </c>
      <c r="L2" s="176">
        <f>Cover!G18</f>
        <v>2022</v>
      </c>
      <c r="M2" s="171"/>
      <c r="N2" s="370" t="str">
        <f t="shared" ref="N2:S2" si="0">CONCATENATE(RIGHT((F2),2),"/",RIGHT((G2),2))</f>
        <v>17/18</v>
      </c>
      <c r="O2" s="370" t="str">
        <f t="shared" si="0"/>
        <v>18/19</v>
      </c>
      <c r="P2" s="370" t="str">
        <f t="shared" si="0"/>
        <v>19/20</v>
      </c>
      <c r="Q2" s="370" t="str">
        <f t="shared" si="0"/>
        <v>20/21</v>
      </c>
      <c r="R2" s="181" t="str">
        <f t="shared" si="0"/>
        <v>21/21</v>
      </c>
      <c r="S2" s="176" t="str">
        <f t="shared" si="0"/>
        <v>21/22</v>
      </c>
      <c r="T2" s="171"/>
      <c r="U2" s="370">
        <f>$L$2-5</f>
        <v>2017</v>
      </c>
      <c r="V2" s="370">
        <f>$L$2-4</f>
        <v>2018</v>
      </c>
      <c r="W2" s="370">
        <f>$L$2-3</f>
        <v>2019</v>
      </c>
      <c r="X2" s="370">
        <f>$L$2-2</f>
        <v>2020</v>
      </c>
      <c r="Y2" s="363"/>
    </row>
    <row r="3" spans="1:25">
      <c r="A3" s="169" t="s">
        <v>164</v>
      </c>
      <c r="B3" s="169" t="str">
        <f>Cover!$G$16</f>
        <v>CZ</v>
      </c>
      <c r="C3" s="169" t="s">
        <v>267</v>
      </c>
      <c r="D3" s="169" t="s">
        <v>268</v>
      </c>
      <c r="E3" s="170" t="s">
        <v>205</v>
      </c>
      <c r="F3" s="177" t="e">
        <f>IF(ISNUMBER(U3),U3,VLOOKUP(CONCATENATE($B3,"_",$C3,"_",F$2,"_",$D3,"_",$E3),#REF!,2,))</f>
        <v>#REF!</v>
      </c>
      <c r="G3" s="177" t="e">
        <f>IF(ISNUMBER(V3),V3,VLOOKUP(CONCATENATE($B3,"_",$C3,"_",G$2,"_",$D3,"_",$E3),#REF!,2,))</f>
        <v>#REF!</v>
      </c>
      <c r="H3" s="177" t="e">
        <f>IF(ISNUMBER(W3),W3,VLOOKUP(CONCATENATE($B3,"_",$C3,"_",H$2,"_",$D3,"_",$E3),#REF!,2,))</f>
        <v>#REF!</v>
      </c>
      <c r="I3" s="177" t="e">
        <f>IF(ISNUMBER(X3),X3,VLOOKUP(CONCATENATE($B3,"_",$C3,"_",I$2,"_",$D3,"_",$E3),#REF!,2,))</f>
        <v>#REF!</v>
      </c>
      <c r="J3" s="177" t="e">
        <f>VLOOKUP(CONCATENATE($B3,"_",$C3,"_",J$2,"_",$D3,"_",$E3),#REF!,2,)</f>
        <v>#REF!</v>
      </c>
      <c r="K3" s="175" t="e">
        <f>VLOOKUP(CONCATENATE($B3,"_",$C3,"_",K$2,"_",$D3,"_",$E3),#REF!,2,)</f>
        <v>#REF!</v>
      </c>
      <c r="L3" s="175" t="e">
        <f>VLOOKUP(CONCATENATE($B3,"_",$C3,"_",L$2,"_",$D3,"_",$E3),#REF!,2,)</f>
        <v>#REF!</v>
      </c>
      <c r="M3" s="171"/>
      <c r="N3" s="172" t="str">
        <f t="shared" ref="N3:N34" si="1">IF(OR(ISERROR(F3),ISERROR(G3)),"!!",IF(F3=0,"!!",G3/F3))</f>
        <v>!!</v>
      </c>
      <c r="O3" s="172" t="str">
        <f t="shared" ref="O3:O34" si="2">IF(OR(ISERROR(G3),ISERROR(H3)),"!!",IF(G3=0,"!!",H3/G3))</f>
        <v>!!</v>
      </c>
      <c r="P3" s="172" t="str">
        <f t="shared" ref="P3:P34" si="3">IF(OR(ISERROR(H3),ISERROR(I3)),"!!",IF(H3=0,"!!",I3/H3))</f>
        <v>!!</v>
      </c>
      <c r="Q3" s="172" t="str">
        <f t="shared" ref="Q3:Q34" si="4">IF(OR(ISERROR(I3),ISERROR(J3)),"!!",IF(I3=0,"!!",J3/I3))</f>
        <v>!!</v>
      </c>
      <c r="R3" s="172" t="str">
        <f t="shared" ref="R3:R34" si="5">IF(OR(ISERROR(J3),ISERROR(K3)),"!!",IF(J3=0,"!!",K3/J3))</f>
        <v>!!</v>
      </c>
      <c r="S3" s="172" t="str">
        <f t="shared" ref="S3:S34" si="6">IF(OR(ISERROR(K3),ISERROR(L3)),"!!",IF(K3=0,"!!",L3/K3))</f>
        <v>!!</v>
      </c>
      <c r="T3" s="171"/>
    </row>
    <row r="4" spans="1:25">
      <c r="A4" s="169" t="s">
        <v>163</v>
      </c>
      <c r="B4" s="169" t="str">
        <f>Cover!$G$16</f>
        <v>CZ</v>
      </c>
      <c r="C4" s="169" t="s">
        <v>267</v>
      </c>
      <c r="D4" s="169" t="s">
        <v>198</v>
      </c>
      <c r="E4" s="170" t="s">
        <v>205</v>
      </c>
      <c r="F4" s="177" t="e">
        <f>IF(ISNUMBER(U4),U4,VLOOKUP(CONCATENATE($B4,"_",$C4,"_",F$2,"_",$D4,"_",$E4),#REF!,2,))</f>
        <v>#REF!</v>
      </c>
      <c r="G4" s="177" t="e">
        <f>IF(ISNUMBER(V4),V4,VLOOKUP(CONCATENATE($B4,"_",$C4,"_",G$2,"_",$D4,"_",$E4),#REF!,2,))</f>
        <v>#REF!</v>
      </c>
      <c r="H4" s="177" t="e">
        <f>IF(ISNUMBER(W4),W4,VLOOKUP(CONCATENATE($B4,"_",$C4,"_",H$2,"_",$D4,"_",$E4),#REF!,2,))</f>
        <v>#REF!</v>
      </c>
      <c r="I4" s="177" t="e">
        <f>IF(ISNUMBER(X4),X4,VLOOKUP(CONCATENATE($B4,"_",$C4,"_",I$2,"_",$D4,"_",$E4),#REF!,2,))</f>
        <v>#REF!</v>
      </c>
      <c r="J4" s="177" t="e">
        <f>VLOOKUP(CONCATENATE($B4,"_",$C4,"_",J$2,"_",$D4,"_",$E4),#REF!,2,)</f>
        <v>#REF!</v>
      </c>
      <c r="K4" s="175" t="e">
        <f>VLOOKUP(CONCATENATE($B4,"_",$C4,"_",K$2,"_",$D4,"_",$E4),#REF!,2,)</f>
        <v>#REF!</v>
      </c>
      <c r="L4" s="175" t="e">
        <f>VLOOKUP(CONCATENATE($B4,"_",$C4,"_",L$2,"_",$D4,"_",$E4),#REF!,2,)</f>
        <v>#REF!</v>
      </c>
      <c r="M4" s="171"/>
      <c r="N4" s="172" t="str">
        <f t="shared" si="1"/>
        <v>!!</v>
      </c>
      <c r="O4" s="172" t="str">
        <f t="shared" si="2"/>
        <v>!!</v>
      </c>
      <c r="P4" s="172" t="str">
        <f t="shared" si="3"/>
        <v>!!</v>
      </c>
      <c r="Q4" s="172" t="str">
        <f t="shared" si="4"/>
        <v>!!</v>
      </c>
      <c r="R4" s="172" t="str">
        <f t="shared" si="5"/>
        <v>!!</v>
      </c>
      <c r="S4" s="172" t="str">
        <f t="shared" si="6"/>
        <v>!!</v>
      </c>
      <c r="T4" s="171"/>
    </row>
    <row r="5" spans="1:25" ht="12">
      <c r="A5" s="357" t="s">
        <v>162</v>
      </c>
      <c r="B5" s="357" t="str">
        <f>Cover!$G$16</f>
        <v>CZ</v>
      </c>
      <c r="C5" s="357" t="s">
        <v>267</v>
      </c>
      <c r="D5" s="357" t="s">
        <v>268</v>
      </c>
      <c r="E5" s="358" t="s">
        <v>205</v>
      </c>
      <c r="F5" s="359" t="e">
        <f>IF(ISNUMBER(U5),U5,VLOOKUP(CONCATENATE($B5,"_",$C5,"_",F$2,"_","1000 NAC","_",$E5),#REF!,2,)/VLOOKUP(CONCATENATE($B5,"_",$C5,"_",F$2,"_",$D5,"_",$E5),#REF!,2,))</f>
        <v>#REF!</v>
      </c>
      <c r="G5" s="359" t="e">
        <f>IF(ISNUMBER(V5),V5,VLOOKUP(CONCATENATE($B5,"_",$C5,"_",G$2,"_","1000 NAC","_",$E5),#REF!,2,)/VLOOKUP(CONCATENATE($B5,"_",$C5,"_",G$2,"_",$D5,"_",$E5),#REF!,2,))</f>
        <v>#REF!</v>
      </c>
      <c r="H5" s="359" t="e">
        <f>IF(ISNUMBER(W5),W5,VLOOKUP(CONCATENATE($B5,"_",$C5,"_",H$2,"_","1000 NAC","_",$E5),#REF!,2,)/VLOOKUP(CONCATENATE($B5,"_",$C5,"_",H$2,"_",$D5,"_",$E5),#REF!,2,))</f>
        <v>#REF!</v>
      </c>
      <c r="I5" s="359" t="e">
        <f>IF(ISNUMBER(X5),X5,VLOOKUP(CONCATENATE($B5,"_",$C5,"_",I$2,"_","1000 NAC","_",$E5),#REF!,2,)/VLOOKUP(CONCATENATE($B5,"_",$C5,"_",I$2,"_",$D5,"_",$E5),#REF!,2,))</f>
        <v>#REF!</v>
      </c>
      <c r="J5" s="359" t="e">
        <f>IF(ISNUMBER(Y5),Y5,VLOOKUP(CONCATENATE($B5,"_",$C5,"_",J$2,"_","1000 NAC","_",$E5),#REF!,2,)/VLOOKUP(CONCATENATE($B5,"_",$C5,"_",J$2,"_",$D5,"_",$E5),#REF!,2,))</f>
        <v>#REF!</v>
      </c>
      <c r="K5" s="360" t="e">
        <f>VLOOKUP(CONCATENATE($B5,"_",$C5,"_",K$2,"_","1000 NAC","_",$E5),#REF!,2,)/VLOOKUP(CONCATENATE($B5,"_",$C5,"_",K$2,"_",$D5,"_",$E5),#REF!,2,)</f>
        <v>#REF!</v>
      </c>
      <c r="L5" s="360" t="e">
        <f>VLOOKUP(CONCATENATE($B5,"_",$C5,"_",L$2,"_","1000 NAC","_",$E5),#REF!,2,)/VLOOKUP(CONCATENATE($B5,"_",$C5,"_",L$2,"_",$D5,"_",$E5),#REF!,2,)</f>
        <v>#REF!</v>
      </c>
      <c r="M5" s="361"/>
      <c r="N5" s="362" t="str">
        <f t="shared" si="1"/>
        <v>!!</v>
      </c>
      <c r="O5" s="362" t="str">
        <f t="shared" si="2"/>
        <v>!!</v>
      </c>
      <c r="P5" s="362" t="str">
        <f t="shared" si="3"/>
        <v>!!</v>
      </c>
      <c r="Q5" s="362" t="str">
        <f t="shared" si="4"/>
        <v>!!</v>
      </c>
      <c r="R5" s="362" t="str">
        <f t="shared" si="5"/>
        <v>!!</v>
      </c>
      <c r="S5" s="362" t="str">
        <f t="shared" si="6"/>
        <v>!!</v>
      </c>
      <c r="T5" s="361"/>
      <c r="U5" s="366" t="str">
        <f>IF(ISNUMBER(U3),IF(ISNUMBER(U4),U4/U3,F4/U3),IF(ISNUMBER(U4),U4/F3,""))</f>
        <v/>
      </c>
      <c r="V5" s="366" t="str">
        <f>IF(ISNUMBER(V3),IF(ISNUMBER(V4),V4/V3,G4/V3),IF(ISNUMBER(V4),V4/G3,""))</f>
        <v/>
      </c>
      <c r="W5" s="366" t="str">
        <f>IF(ISNUMBER(W3),IF(ISNUMBER(W4),W4/W3,H4/W3),IF(ISNUMBER(W4),W4/H3,""))</f>
        <v/>
      </c>
      <c r="X5" s="366" t="str">
        <f>IF(ISNUMBER(X3),IF(ISNUMBER(X4),X4/X3,I4/X3),IF(ISNUMBER(X4),X4/I3,""))</f>
        <v/>
      </c>
    </row>
    <row r="6" spans="1:25">
      <c r="A6" s="169" t="s">
        <v>164</v>
      </c>
      <c r="B6" s="169" t="str">
        <f>Cover!$G$16</f>
        <v>CZ</v>
      </c>
      <c r="C6" s="169" t="s">
        <v>271</v>
      </c>
      <c r="D6" s="169" t="s">
        <v>268</v>
      </c>
      <c r="E6" s="170" t="s">
        <v>205</v>
      </c>
      <c r="F6" s="177" t="e">
        <f>IF(ISNUMBER(U6),U6,VLOOKUP(CONCATENATE($B6,"_",$C6,"_",F$2,"_",$D6,"_",$E6),#REF!,2,))</f>
        <v>#REF!</v>
      </c>
      <c r="G6" s="177" t="e">
        <f>IF(ISNUMBER(V6),V6,VLOOKUP(CONCATENATE($B6,"_",$C6,"_",G$2,"_",$D6,"_",$E6),#REF!,2,))</f>
        <v>#REF!</v>
      </c>
      <c r="H6" s="177" t="e">
        <f>IF(ISNUMBER(W6),W6,VLOOKUP(CONCATENATE($B6,"_",$C6,"_",H$2,"_",$D6,"_",$E6),#REF!,2,))</f>
        <v>#REF!</v>
      </c>
      <c r="I6" s="177" t="e">
        <f>IF(ISNUMBER(X6),X6,VLOOKUP(CONCATENATE($B6,"_",$C6,"_",I$2,"_",$D6,"_",$E6),#REF!,2,))</f>
        <v>#REF!</v>
      </c>
      <c r="J6" s="177" t="e">
        <f>VLOOKUP(CONCATENATE($B6,"_",$C6,"_",J$2,"_",$D6,"_",$E6),#REF!,2,)</f>
        <v>#REF!</v>
      </c>
      <c r="K6" s="175" t="e">
        <f>VLOOKUP(CONCATENATE($B6,"_",$C6,"_",K$2,"_",$D6,"_",$E6),#REF!,2,)</f>
        <v>#REF!</v>
      </c>
      <c r="L6" s="175" t="e">
        <f>VLOOKUP(CONCATENATE($B6,"_",$C6,"_",L$2,"_",$D6,"_",$E6),#REF!,2,)</f>
        <v>#REF!</v>
      </c>
      <c r="M6" s="171"/>
      <c r="N6" s="172" t="str">
        <f t="shared" si="1"/>
        <v>!!</v>
      </c>
      <c r="O6" s="172" t="str">
        <f t="shared" si="2"/>
        <v>!!</v>
      </c>
      <c r="P6" s="172" t="str">
        <f t="shared" si="3"/>
        <v>!!</v>
      </c>
      <c r="Q6" s="172" t="str">
        <f t="shared" si="4"/>
        <v>!!</v>
      </c>
      <c r="R6" s="172" t="str">
        <f t="shared" si="5"/>
        <v>!!</v>
      </c>
      <c r="S6" s="172" t="str">
        <f t="shared" si="6"/>
        <v>!!</v>
      </c>
      <c r="T6" s="171"/>
    </row>
    <row r="7" spans="1:25">
      <c r="A7" s="169" t="s">
        <v>163</v>
      </c>
      <c r="B7" s="169" t="str">
        <f>Cover!$G$16</f>
        <v>CZ</v>
      </c>
      <c r="C7" s="169" t="s">
        <v>271</v>
      </c>
      <c r="D7" s="169" t="s">
        <v>198</v>
      </c>
      <c r="E7" s="170" t="s">
        <v>205</v>
      </c>
      <c r="F7" s="177" t="e">
        <f>IF(ISNUMBER(U7),U7,VLOOKUP(CONCATENATE($B7,"_",$C7,"_",F$2,"_",$D7,"_",$E7),#REF!,2,))</f>
        <v>#REF!</v>
      </c>
      <c r="G7" s="177" t="e">
        <f>IF(ISNUMBER(V7),V7,VLOOKUP(CONCATENATE($B7,"_",$C7,"_",G$2,"_",$D7,"_",$E7),#REF!,2,))</f>
        <v>#REF!</v>
      </c>
      <c r="H7" s="177" t="e">
        <f>IF(ISNUMBER(W7),W7,VLOOKUP(CONCATENATE($B7,"_",$C7,"_",H$2,"_",$D7,"_",$E7),#REF!,2,))</f>
        <v>#REF!</v>
      </c>
      <c r="I7" s="177" t="e">
        <f>IF(ISNUMBER(X7),X7,VLOOKUP(CONCATENATE($B7,"_",$C7,"_",I$2,"_",$D7,"_",$E7),#REF!,2,))</f>
        <v>#REF!</v>
      </c>
      <c r="J7" s="177" t="e">
        <f>IF(ISNUMBER(Y7),Y7,VLOOKUP(CONCATENATE($B7,"_",$C7,"_",J$2,"_",$D7,"_",$E7),#REF!,2,))</f>
        <v>#REF!</v>
      </c>
      <c r="K7" s="175" t="e">
        <f>VLOOKUP(CONCATENATE($B7,"_",$C7,"_",K$2,"_",$D7,"_",$E7),#REF!,2,)</f>
        <v>#REF!</v>
      </c>
      <c r="L7" s="175" t="e">
        <f>VLOOKUP(CONCATENATE($B7,"_",$C7,"_",L$2,"_",$D7,"_",$E7),#REF!,2,)</f>
        <v>#REF!</v>
      </c>
      <c r="M7" s="171"/>
      <c r="N7" s="172" t="str">
        <f t="shared" si="1"/>
        <v>!!</v>
      </c>
      <c r="O7" s="172" t="str">
        <f t="shared" si="2"/>
        <v>!!</v>
      </c>
      <c r="P7" s="172" t="str">
        <f t="shared" si="3"/>
        <v>!!</v>
      </c>
      <c r="Q7" s="172" t="str">
        <f t="shared" si="4"/>
        <v>!!</v>
      </c>
      <c r="R7" s="172" t="str">
        <f t="shared" si="5"/>
        <v>!!</v>
      </c>
      <c r="S7" s="172" t="str">
        <f t="shared" si="6"/>
        <v>!!</v>
      </c>
      <c r="T7" s="171"/>
    </row>
    <row r="8" spans="1:25" ht="12">
      <c r="A8" s="357" t="s">
        <v>162</v>
      </c>
      <c r="B8" s="357" t="str">
        <f>Cover!$G$16</f>
        <v>CZ</v>
      </c>
      <c r="C8" s="357" t="s">
        <v>271</v>
      </c>
      <c r="D8" s="357" t="s">
        <v>268</v>
      </c>
      <c r="E8" s="358" t="s">
        <v>205</v>
      </c>
      <c r="F8" s="359" t="e">
        <f>IF(ISNUMBER(U8),U8,VLOOKUP(CONCATENATE($B8,"_",$C8,"_",F$2,"_","1000 NAC","_",$E8),#REF!,2,)/VLOOKUP(CONCATENATE($B8,"_",$C8,"_",F$2,"_",$D8,"_",$E8),#REF!,2,))</f>
        <v>#REF!</v>
      </c>
      <c r="G8" s="359" t="e">
        <f>IF(ISNUMBER(V8),V8,VLOOKUP(CONCATENATE($B8,"_",$C8,"_",G$2,"_","1000 NAC","_",$E8),#REF!,2,)/VLOOKUP(CONCATENATE($B8,"_",$C8,"_",G$2,"_",$D8,"_",$E8),#REF!,2,))</f>
        <v>#REF!</v>
      </c>
      <c r="H8" s="359" t="e">
        <f>IF(ISNUMBER(W8),W8,VLOOKUP(CONCATENATE($B8,"_",$C8,"_",H$2,"_","1000 NAC","_",$E8),#REF!,2,)/VLOOKUP(CONCATENATE($B8,"_",$C8,"_",H$2,"_",$D8,"_",$E8),#REF!,2,))</f>
        <v>#REF!</v>
      </c>
      <c r="I8" s="359" t="e">
        <f>IF(ISNUMBER(X8),X8,VLOOKUP(CONCATENATE($B8,"_",$C8,"_",I$2,"_","1000 NAC","_",$E8),#REF!,2,)/VLOOKUP(CONCATENATE($B8,"_",$C8,"_",I$2,"_",$D8,"_",$E8),#REF!,2,))</f>
        <v>#REF!</v>
      </c>
      <c r="J8" s="359" t="e">
        <f>IF(ISNUMBER(Y8),Y8,VLOOKUP(CONCATENATE($B8,"_",$C8,"_",J$2,"_","1000 NAC","_",$E8),#REF!,2,)/VLOOKUP(CONCATENATE($B8,"_",$C8,"_",J$2,"_",$D8,"_",$E8),#REF!,2,))</f>
        <v>#REF!</v>
      </c>
      <c r="K8" s="360" t="e">
        <f>VLOOKUP(CONCATENATE($B8,"_",$C8,"_",K$2,"_","1000 NAC","_",$E8),#REF!,2,)/VLOOKUP(CONCATENATE($B8,"_",$C8,"_",K$2,"_",$D8,"_",$E8),#REF!,2,)</f>
        <v>#REF!</v>
      </c>
      <c r="L8" s="360" t="e">
        <f>VLOOKUP(CONCATENATE($B8,"_",$C8,"_",L$2,"_","1000 NAC","_",$E8),#REF!,2,)/VLOOKUP(CONCATENATE($B8,"_",$C8,"_",L$2,"_",$D8,"_",$E8),#REF!,2,)</f>
        <v>#REF!</v>
      </c>
      <c r="M8" s="361"/>
      <c r="N8" s="362" t="str">
        <f t="shared" si="1"/>
        <v>!!</v>
      </c>
      <c r="O8" s="362" t="str">
        <f t="shared" si="2"/>
        <v>!!</v>
      </c>
      <c r="P8" s="362" t="str">
        <f t="shared" si="3"/>
        <v>!!</v>
      </c>
      <c r="Q8" s="362" t="str">
        <f t="shared" si="4"/>
        <v>!!</v>
      </c>
      <c r="R8" s="362" t="str">
        <f t="shared" si="5"/>
        <v>!!</v>
      </c>
      <c r="S8" s="362" t="str">
        <f t="shared" si="6"/>
        <v>!!</v>
      </c>
      <c r="T8" s="361"/>
      <c r="U8" s="366" t="str">
        <f>IF(ISNUMBER(U6),IF(ISNUMBER(U7),U7/U6,F7/U6),IF(ISNUMBER(U7),U7/F6,""))</f>
        <v/>
      </c>
      <c r="V8" s="366" t="str">
        <f>IF(ISNUMBER(V6),IF(ISNUMBER(V7),V7/V6,G7/V6),IF(ISNUMBER(V7),V7/G6,""))</f>
        <v/>
      </c>
      <c r="W8" s="366" t="str">
        <f>IF(ISNUMBER(W6),IF(ISNUMBER(W7),W7/W6,H7/W6),IF(ISNUMBER(W7),W7/H6,""))</f>
        <v/>
      </c>
      <c r="X8" s="366" t="str">
        <f>IF(ISNUMBER(X6),IF(ISNUMBER(X7),X7/X6,I7/X6),IF(ISNUMBER(X7),X7/I6,""))</f>
        <v/>
      </c>
    </row>
    <row r="9" spans="1:25">
      <c r="A9" s="169" t="s">
        <v>164</v>
      </c>
      <c r="B9" s="169" t="str">
        <f>Cover!$G$16</f>
        <v>CZ</v>
      </c>
      <c r="C9" s="169" t="s">
        <v>267</v>
      </c>
      <c r="D9" s="169" t="s">
        <v>268</v>
      </c>
      <c r="E9" s="170" t="s">
        <v>206</v>
      </c>
      <c r="F9" s="177" t="e">
        <f>IF(ISNUMBER(U9),U9,VLOOKUP(CONCATENATE($B9,"_",$C9,"_",F$2,"_",$D9,"_",$E9),#REF!,2,))</f>
        <v>#REF!</v>
      </c>
      <c r="G9" s="177" t="e">
        <f>IF(ISNUMBER(V9),V9,VLOOKUP(CONCATENATE($B9,"_",$C9,"_",G$2,"_",$D9,"_",$E9),#REF!,2,))</f>
        <v>#REF!</v>
      </c>
      <c r="H9" s="177" t="e">
        <f>IF(ISNUMBER(W9),W9,VLOOKUP(CONCATENATE($B9,"_",$C9,"_",H$2,"_",$D9,"_",$E9),#REF!,2,))</f>
        <v>#REF!</v>
      </c>
      <c r="I9" s="177" t="e">
        <f>IF(ISNUMBER(X9),X9,VLOOKUP(CONCATENATE($B9,"_",$C9,"_",I$2,"_",$D9,"_",$E9),#REF!,2,))</f>
        <v>#REF!</v>
      </c>
      <c r="J9" s="177" t="e">
        <f>VLOOKUP(CONCATENATE($B9,"_",$C9,"_",J$2,"_",$D9,"_",$E9),#REF!,2,)</f>
        <v>#REF!</v>
      </c>
      <c r="K9" s="175" t="e">
        <f>VLOOKUP(CONCATENATE($B9,"_",$C9,"_",K$2,"_",$D9,"_",$E9),#REF!,2,)</f>
        <v>#REF!</v>
      </c>
      <c r="L9" s="175" t="e">
        <f>VLOOKUP(CONCATENATE($B9,"_",$C9,"_",L$2,"_",$D9,"_",$E9),#REF!,2,)</f>
        <v>#REF!</v>
      </c>
      <c r="M9" s="171"/>
      <c r="N9" s="172" t="str">
        <f t="shared" si="1"/>
        <v>!!</v>
      </c>
      <c r="O9" s="172" t="str">
        <f t="shared" si="2"/>
        <v>!!</v>
      </c>
      <c r="P9" s="172" t="str">
        <f t="shared" si="3"/>
        <v>!!</v>
      </c>
      <c r="Q9" s="172" t="str">
        <f t="shared" si="4"/>
        <v>!!</v>
      </c>
      <c r="R9" s="172" t="str">
        <f t="shared" si="5"/>
        <v>!!</v>
      </c>
      <c r="S9" s="172" t="str">
        <f t="shared" si="6"/>
        <v>!!</v>
      </c>
      <c r="T9" s="171"/>
    </row>
    <row r="10" spans="1:25">
      <c r="A10" s="169" t="s">
        <v>163</v>
      </c>
      <c r="B10" s="169" t="str">
        <f>Cover!$G$16</f>
        <v>CZ</v>
      </c>
      <c r="C10" s="169" t="s">
        <v>267</v>
      </c>
      <c r="D10" s="169" t="s">
        <v>198</v>
      </c>
      <c r="E10" s="170" t="s">
        <v>206</v>
      </c>
      <c r="F10" s="177" t="e">
        <f>IF(ISNUMBER(U10),U10,VLOOKUP(CONCATENATE($B10,"_",$C10,"_",F$2,"_",$D10,"_",$E10),#REF!,2,))</f>
        <v>#REF!</v>
      </c>
      <c r="G10" s="177" t="e">
        <f>IF(ISNUMBER(V10),V10,VLOOKUP(CONCATENATE($B10,"_",$C10,"_",G$2,"_",$D10,"_",$E10),#REF!,2,))</f>
        <v>#REF!</v>
      </c>
      <c r="H10" s="177" t="e">
        <f>IF(ISNUMBER(W10),W10,VLOOKUP(CONCATENATE($B10,"_",$C10,"_",H$2,"_",$D10,"_",$E10),#REF!,2,))</f>
        <v>#REF!</v>
      </c>
      <c r="I10" s="177" t="e">
        <f>IF(ISNUMBER(X10),X10,VLOOKUP(CONCATENATE($B10,"_",$C10,"_",I$2,"_",$D10,"_",$E10),#REF!,2,))</f>
        <v>#REF!</v>
      </c>
      <c r="J10" s="177" t="e">
        <f>IF(ISNUMBER(Y10),Y10,VLOOKUP(CONCATENATE($B10,"_",$C10,"_",J$2,"_",$D10,"_",$E10),#REF!,2,))</f>
        <v>#REF!</v>
      </c>
      <c r="K10" s="175" t="e">
        <f>VLOOKUP(CONCATENATE($B10,"_",$C10,"_",K$2,"_",$D10,"_",$E10),#REF!,2,)</f>
        <v>#REF!</v>
      </c>
      <c r="L10" s="175" t="e">
        <f>VLOOKUP(CONCATENATE($B10,"_",$C10,"_",L$2,"_",$D10,"_",$E10),#REF!,2,)</f>
        <v>#REF!</v>
      </c>
      <c r="M10" s="171"/>
      <c r="N10" s="172" t="str">
        <f t="shared" si="1"/>
        <v>!!</v>
      </c>
      <c r="O10" s="172" t="str">
        <f t="shared" si="2"/>
        <v>!!</v>
      </c>
      <c r="P10" s="172" t="str">
        <f t="shared" si="3"/>
        <v>!!</v>
      </c>
      <c r="Q10" s="172" t="str">
        <f t="shared" si="4"/>
        <v>!!</v>
      </c>
      <c r="R10" s="172" t="str">
        <f t="shared" si="5"/>
        <v>!!</v>
      </c>
      <c r="S10" s="172" t="str">
        <f t="shared" si="6"/>
        <v>!!</v>
      </c>
      <c r="T10" s="171"/>
    </row>
    <row r="11" spans="1:25" ht="12">
      <c r="A11" s="357" t="s">
        <v>162</v>
      </c>
      <c r="B11" s="357" t="str">
        <f>Cover!$G$16</f>
        <v>CZ</v>
      </c>
      <c r="C11" s="357" t="s">
        <v>267</v>
      </c>
      <c r="D11" s="357" t="s">
        <v>268</v>
      </c>
      <c r="E11" s="358" t="s">
        <v>206</v>
      </c>
      <c r="F11" s="359" t="e">
        <f>IF(ISNUMBER(U11),U11,VLOOKUP(CONCATENATE($B11,"_",$C11,"_",F$2,"_","1000 NAC","_",$E11),#REF!,2,)/VLOOKUP(CONCATENATE($B11,"_",$C11,"_",F$2,"_",$D11,"_",$E11),#REF!,2,))</f>
        <v>#REF!</v>
      </c>
      <c r="G11" s="359" t="e">
        <f>IF(ISNUMBER(V11),V11,VLOOKUP(CONCATENATE($B11,"_",$C11,"_",G$2,"_","1000 NAC","_",$E11),#REF!,2,)/VLOOKUP(CONCATENATE($B11,"_",$C11,"_",G$2,"_",$D11,"_",$E11),#REF!,2,))</f>
        <v>#REF!</v>
      </c>
      <c r="H11" s="359" t="e">
        <f>IF(ISNUMBER(W11),W11,VLOOKUP(CONCATENATE($B11,"_",$C11,"_",H$2,"_","1000 NAC","_",$E11),#REF!,2,)/VLOOKUP(CONCATENATE($B11,"_",$C11,"_",H$2,"_",$D11,"_",$E11),#REF!,2,))</f>
        <v>#REF!</v>
      </c>
      <c r="I11" s="359" t="e">
        <f>IF(ISNUMBER(X11),X11,VLOOKUP(CONCATENATE($B11,"_",$C11,"_",I$2,"_","1000 NAC","_",$E11),#REF!,2,)/VLOOKUP(CONCATENATE($B11,"_",$C11,"_",I$2,"_",$D11,"_",$E11),#REF!,2,))</f>
        <v>#REF!</v>
      </c>
      <c r="J11" s="359" t="e">
        <f>IF(ISNUMBER(Y11),Y11,VLOOKUP(CONCATENATE($B11,"_",$C11,"_",J$2,"_","1000 NAC","_",$E11),#REF!,2,)/VLOOKUP(CONCATENATE($B11,"_",$C11,"_",J$2,"_",$D11,"_",$E11),#REF!,2,))</f>
        <v>#REF!</v>
      </c>
      <c r="K11" s="360" t="e">
        <f>VLOOKUP(CONCATENATE($B11,"_",$C11,"_",K$2,"_","1000 NAC","_",$E11),#REF!,2,)/VLOOKUP(CONCATENATE($B11,"_",$C11,"_",K$2,"_",$D11,"_",$E11),#REF!,2,)</f>
        <v>#REF!</v>
      </c>
      <c r="L11" s="360" t="e">
        <f>VLOOKUP(CONCATENATE($B11,"_",$C11,"_",L$2,"_","1000 NAC","_",$E11),#REF!,2,)/VLOOKUP(CONCATENATE($B11,"_",$C11,"_",L$2,"_",$D11,"_",$E11),#REF!,2,)</f>
        <v>#REF!</v>
      </c>
      <c r="M11" s="361"/>
      <c r="N11" s="362" t="str">
        <f t="shared" si="1"/>
        <v>!!</v>
      </c>
      <c r="O11" s="362" t="str">
        <f t="shared" si="2"/>
        <v>!!</v>
      </c>
      <c r="P11" s="362" t="str">
        <f t="shared" si="3"/>
        <v>!!</v>
      </c>
      <c r="Q11" s="362" t="str">
        <f t="shared" si="4"/>
        <v>!!</v>
      </c>
      <c r="R11" s="362" t="str">
        <f t="shared" si="5"/>
        <v>!!</v>
      </c>
      <c r="S11" s="362" t="str">
        <f t="shared" si="6"/>
        <v>!!</v>
      </c>
      <c r="T11" s="361"/>
      <c r="U11" s="366" t="str">
        <f>IF(ISNUMBER(U9),IF(ISNUMBER(U10),U10/U9,F10/U9),IF(ISNUMBER(U10),U10/F9,""))</f>
        <v/>
      </c>
      <c r="V11" s="366" t="str">
        <f>IF(ISNUMBER(V9),IF(ISNUMBER(V10),V10/V9,G10/V9),IF(ISNUMBER(V10),V10/G9,""))</f>
        <v/>
      </c>
      <c r="W11" s="366" t="str">
        <f>IF(ISNUMBER(W9),IF(ISNUMBER(W10),W10/W9,H10/W9),IF(ISNUMBER(W10),W10/H9,""))</f>
        <v/>
      </c>
      <c r="X11" s="366" t="str">
        <f>IF(ISNUMBER(X9),IF(ISNUMBER(X10),X10/X9,I10/X9),IF(ISNUMBER(X10),X10/I9,""))</f>
        <v/>
      </c>
    </row>
    <row r="12" spans="1:25">
      <c r="A12" s="169" t="s">
        <v>164</v>
      </c>
      <c r="B12" s="169" t="str">
        <f>Cover!$G$16</f>
        <v>CZ</v>
      </c>
      <c r="C12" s="169" t="s">
        <v>271</v>
      </c>
      <c r="D12" s="169" t="s">
        <v>268</v>
      </c>
      <c r="E12" s="170" t="s">
        <v>206</v>
      </c>
      <c r="F12" s="177" t="e">
        <f>IF(ISNUMBER(U12),U12,VLOOKUP(CONCATENATE($B12,"_",$C12,"_",F$2,"_",$D12,"_",$E12),#REF!,2,))</f>
        <v>#REF!</v>
      </c>
      <c r="G12" s="177" t="e">
        <f>IF(ISNUMBER(V12),V12,VLOOKUP(CONCATENATE($B12,"_",$C12,"_",G$2,"_",$D12,"_",$E12),#REF!,2,))</f>
        <v>#REF!</v>
      </c>
      <c r="H12" s="177" t="e">
        <f>IF(ISNUMBER(W12),W12,VLOOKUP(CONCATENATE($B12,"_",$C12,"_",H$2,"_",$D12,"_",$E12),#REF!,2,))</f>
        <v>#REF!</v>
      </c>
      <c r="I12" s="177" t="e">
        <f>IF(ISNUMBER(X12),X12,VLOOKUP(CONCATENATE($B12,"_",$C12,"_",I$2,"_",$D12,"_",$E12),#REF!,2,))</f>
        <v>#REF!</v>
      </c>
      <c r="J12" s="177" t="e">
        <f>VLOOKUP(CONCATENATE($B12,"_",$C12,"_",J$2,"_",$D12,"_",$E12),#REF!,2,)</f>
        <v>#REF!</v>
      </c>
      <c r="K12" s="175" t="e">
        <f>VLOOKUP(CONCATENATE($B12,"_",$C12,"_",K$2,"_",$D12,"_",$E12),#REF!,2,)</f>
        <v>#REF!</v>
      </c>
      <c r="L12" s="175" t="e">
        <f>VLOOKUP(CONCATENATE($B12,"_",$C12,"_",L$2,"_",$D12,"_",$E12),#REF!,2,)</f>
        <v>#REF!</v>
      </c>
      <c r="M12" s="171"/>
      <c r="N12" s="172" t="str">
        <f t="shared" si="1"/>
        <v>!!</v>
      </c>
      <c r="O12" s="172" t="str">
        <f t="shared" si="2"/>
        <v>!!</v>
      </c>
      <c r="P12" s="172" t="str">
        <f t="shared" si="3"/>
        <v>!!</v>
      </c>
      <c r="Q12" s="172" t="str">
        <f t="shared" si="4"/>
        <v>!!</v>
      </c>
      <c r="R12" s="172" t="str">
        <f t="shared" si="5"/>
        <v>!!</v>
      </c>
      <c r="S12" s="172" t="str">
        <f t="shared" si="6"/>
        <v>!!</v>
      </c>
      <c r="T12" s="171"/>
    </row>
    <row r="13" spans="1:25">
      <c r="A13" s="169" t="s">
        <v>163</v>
      </c>
      <c r="B13" s="169" t="str">
        <f>Cover!$G$16</f>
        <v>CZ</v>
      </c>
      <c r="C13" s="169" t="s">
        <v>271</v>
      </c>
      <c r="D13" s="169" t="s">
        <v>198</v>
      </c>
      <c r="E13" s="170" t="s">
        <v>206</v>
      </c>
      <c r="F13" s="177" t="e">
        <f>IF(ISNUMBER(U13),U13,VLOOKUP(CONCATENATE($B13,"_",$C13,"_",F$2,"_",$D13,"_",$E13),#REF!,2,))</f>
        <v>#REF!</v>
      </c>
      <c r="G13" s="177" t="e">
        <f>IF(ISNUMBER(V13),V13,VLOOKUP(CONCATENATE($B13,"_",$C13,"_",G$2,"_",$D13,"_",$E13),#REF!,2,))</f>
        <v>#REF!</v>
      </c>
      <c r="H13" s="177" t="e">
        <f>IF(ISNUMBER(W13),W13,VLOOKUP(CONCATENATE($B13,"_",$C13,"_",H$2,"_",$D13,"_",$E13),#REF!,2,))</f>
        <v>#REF!</v>
      </c>
      <c r="I13" s="177" t="e">
        <f>IF(ISNUMBER(X13),X13,VLOOKUP(CONCATENATE($B13,"_",$C13,"_",I$2,"_",$D13,"_",$E13),#REF!,2,))</f>
        <v>#REF!</v>
      </c>
      <c r="J13" s="177" t="e">
        <f>IF(ISNUMBER(Y13),Y13,VLOOKUP(CONCATENATE($B13,"_",$C13,"_",J$2,"_",$D13,"_",$E13),#REF!,2,))</f>
        <v>#REF!</v>
      </c>
      <c r="K13" s="175" t="e">
        <f>VLOOKUP(CONCATENATE($B13,"_",$C13,"_",K$2,"_",$D13,"_",$E13),#REF!,2,)</f>
        <v>#REF!</v>
      </c>
      <c r="L13" s="175" t="e">
        <f>VLOOKUP(CONCATENATE($B13,"_",$C13,"_",L$2,"_",$D13,"_",$E13),#REF!,2,)</f>
        <v>#REF!</v>
      </c>
      <c r="M13" s="171"/>
      <c r="N13" s="172" t="str">
        <f t="shared" si="1"/>
        <v>!!</v>
      </c>
      <c r="O13" s="172" t="str">
        <f t="shared" si="2"/>
        <v>!!</v>
      </c>
      <c r="P13" s="172" t="str">
        <f t="shared" si="3"/>
        <v>!!</v>
      </c>
      <c r="Q13" s="172" t="str">
        <f t="shared" si="4"/>
        <v>!!</v>
      </c>
      <c r="R13" s="172" t="str">
        <f t="shared" si="5"/>
        <v>!!</v>
      </c>
      <c r="S13" s="172" t="str">
        <f t="shared" si="6"/>
        <v>!!</v>
      </c>
      <c r="T13" s="171"/>
    </row>
    <row r="14" spans="1:25" ht="12">
      <c r="A14" s="357" t="s">
        <v>162</v>
      </c>
      <c r="B14" s="357" t="str">
        <f>Cover!$G$16</f>
        <v>CZ</v>
      </c>
      <c r="C14" s="357" t="s">
        <v>271</v>
      </c>
      <c r="D14" s="357" t="s">
        <v>268</v>
      </c>
      <c r="E14" s="358" t="s">
        <v>206</v>
      </c>
      <c r="F14" s="359" t="e">
        <f>IF(ISNUMBER(U14),U14,VLOOKUP(CONCATENATE($B14,"_",$C14,"_",F$2,"_","1000 NAC","_",$E14),#REF!,2,)/VLOOKUP(CONCATENATE($B14,"_",$C14,"_",F$2,"_",$D14,"_",$E14),#REF!,2,))</f>
        <v>#REF!</v>
      </c>
      <c r="G14" s="359" t="e">
        <f>IF(ISNUMBER(V14),V14,VLOOKUP(CONCATENATE($B14,"_",$C14,"_",G$2,"_","1000 NAC","_",$E14),#REF!,2,)/VLOOKUP(CONCATENATE($B14,"_",$C14,"_",G$2,"_",$D14,"_",$E14),#REF!,2,))</f>
        <v>#REF!</v>
      </c>
      <c r="H14" s="359" t="e">
        <f>IF(ISNUMBER(W14),W14,VLOOKUP(CONCATENATE($B14,"_",$C14,"_",H$2,"_","1000 NAC","_",$E14),#REF!,2,)/VLOOKUP(CONCATENATE($B14,"_",$C14,"_",H$2,"_",$D14,"_",$E14),#REF!,2,))</f>
        <v>#REF!</v>
      </c>
      <c r="I14" s="359" t="e">
        <f>IF(ISNUMBER(X14),X14,VLOOKUP(CONCATENATE($B14,"_",$C14,"_",I$2,"_","1000 NAC","_",$E14),#REF!,2,)/VLOOKUP(CONCATENATE($B14,"_",$C14,"_",I$2,"_",$D14,"_",$E14),#REF!,2,))</f>
        <v>#REF!</v>
      </c>
      <c r="J14" s="359" t="e">
        <f>IF(ISNUMBER(Y14),Y14,VLOOKUP(CONCATENATE($B14,"_",$C14,"_",J$2,"_","1000 NAC","_",$E14),#REF!,2,)/VLOOKUP(CONCATENATE($B14,"_",$C14,"_",J$2,"_",$D14,"_",$E14),#REF!,2,))</f>
        <v>#REF!</v>
      </c>
      <c r="K14" s="360" t="e">
        <f>VLOOKUP(CONCATENATE($B14,"_",$C14,"_",K$2,"_","1000 NAC","_",$E14),#REF!,2,)/VLOOKUP(CONCATENATE($B14,"_",$C14,"_",K$2,"_",$D14,"_",$E14),#REF!,2,)</f>
        <v>#REF!</v>
      </c>
      <c r="L14" s="360" t="e">
        <f>VLOOKUP(CONCATENATE($B14,"_",$C14,"_",L$2,"_","1000 NAC","_",$E14),#REF!,2,)/VLOOKUP(CONCATENATE($B14,"_",$C14,"_",L$2,"_",$D14,"_",$E14),#REF!,2,)</f>
        <v>#REF!</v>
      </c>
      <c r="M14" s="361"/>
      <c r="N14" s="362" t="str">
        <f t="shared" si="1"/>
        <v>!!</v>
      </c>
      <c r="O14" s="362" t="str">
        <f t="shared" si="2"/>
        <v>!!</v>
      </c>
      <c r="P14" s="362" t="str">
        <f t="shared" si="3"/>
        <v>!!</v>
      </c>
      <c r="Q14" s="362" t="str">
        <f t="shared" si="4"/>
        <v>!!</v>
      </c>
      <c r="R14" s="362" t="str">
        <f t="shared" si="5"/>
        <v>!!</v>
      </c>
      <c r="S14" s="362" t="str">
        <f t="shared" si="6"/>
        <v>!!</v>
      </c>
      <c r="T14" s="361"/>
      <c r="U14" s="366" t="str">
        <f>IF(ISNUMBER(U12),IF(ISNUMBER(U13),U13/U12,F13/U12),IF(ISNUMBER(U13),U13/F12,""))</f>
        <v/>
      </c>
      <c r="V14" s="366" t="str">
        <f>IF(ISNUMBER(V12),IF(ISNUMBER(V13),V13/V12,G13/V12),IF(ISNUMBER(V13),V13/G12,""))</f>
        <v/>
      </c>
      <c r="W14" s="366" t="str">
        <f>IF(ISNUMBER(W12),IF(ISNUMBER(W13),W13/W12,H13/W12),IF(ISNUMBER(W13),W13/H12,""))</f>
        <v/>
      </c>
      <c r="X14" s="366" t="str">
        <f>IF(ISNUMBER(X12),IF(ISNUMBER(X13),X13/X12,I13/X12),IF(ISNUMBER(X13),X13/I12,""))</f>
        <v/>
      </c>
    </row>
    <row r="15" spans="1:25">
      <c r="A15" s="169" t="s">
        <v>164</v>
      </c>
      <c r="B15" s="169" t="str">
        <f>Cover!$G$16</f>
        <v>CZ</v>
      </c>
      <c r="C15" s="169" t="s">
        <v>267</v>
      </c>
      <c r="D15" s="169" t="s">
        <v>268</v>
      </c>
      <c r="E15" s="170" t="s">
        <v>207</v>
      </c>
      <c r="F15" s="177" t="e">
        <f>IF(ISNUMBER(U15),U15,VLOOKUP(CONCATENATE($B15,"_",$C15,"_",F$2,"_",$D15,"_",$E15),#REF!,2,))</f>
        <v>#REF!</v>
      </c>
      <c r="G15" s="177" t="e">
        <f>IF(ISNUMBER(V15),V15,VLOOKUP(CONCATENATE($B15,"_",$C15,"_",G$2,"_",$D15,"_",$E15),#REF!,2,))</f>
        <v>#REF!</v>
      </c>
      <c r="H15" s="177" t="e">
        <f>IF(ISNUMBER(W15),W15,VLOOKUP(CONCATENATE($B15,"_",$C15,"_",H$2,"_",$D15,"_",$E15),#REF!,2,))</f>
        <v>#REF!</v>
      </c>
      <c r="I15" s="177" t="e">
        <f>IF(ISNUMBER(X15),X15,VLOOKUP(CONCATENATE($B15,"_",$C15,"_",I$2,"_",$D15,"_",$E15),#REF!,2,))</f>
        <v>#REF!</v>
      </c>
      <c r="J15" s="177" t="e">
        <f>VLOOKUP(CONCATENATE($B15,"_",$C15,"_",J$2,"_",$D15,"_",$E15),#REF!,2,)</f>
        <v>#REF!</v>
      </c>
      <c r="K15" s="175" t="e">
        <f>VLOOKUP(CONCATENATE($B15,"_",$C15,"_",K$2,"_",$D15,"_",$E15),#REF!,2,)</f>
        <v>#REF!</v>
      </c>
      <c r="L15" s="175" t="e">
        <f>VLOOKUP(CONCATENATE($B15,"_",$C15,"_",L$2,"_",$D15,"_",$E15),#REF!,2,)</f>
        <v>#REF!</v>
      </c>
      <c r="M15" s="171"/>
      <c r="N15" s="172" t="str">
        <f t="shared" si="1"/>
        <v>!!</v>
      </c>
      <c r="O15" s="172" t="str">
        <f t="shared" si="2"/>
        <v>!!</v>
      </c>
      <c r="P15" s="172" t="str">
        <f t="shared" si="3"/>
        <v>!!</v>
      </c>
      <c r="Q15" s="172" t="str">
        <f t="shared" si="4"/>
        <v>!!</v>
      </c>
      <c r="R15" s="172" t="str">
        <f t="shared" si="5"/>
        <v>!!</v>
      </c>
      <c r="S15" s="172" t="str">
        <f t="shared" si="6"/>
        <v>!!</v>
      </c>
      <c r="T15" s="171"/>
    </row>
    <row r="16" spans="1:25">
      <c r="A16" s="169" t="s">
        <v>163</v>
      </c>
      <c r="B16" s="169" t="str">
        <f>Cover!$G$16</f>
        <v>CZ</v>
      </c>
      <c r="C16" s="169" t="s">
        <v>267</v>
      </c>
      <c r="D16" s="169" t="s">
        <v>198</v>
      </c>
      <c r="E16" s="170" t="s">
        <v>207</v>
      </c>
      <c r="F16" s="177" t="e">
        <f>IF(ISNUMBER(U16),U16,VLOOKUP(CONCATENATE($B16,"_",$C16,"_",F$2,"_",$D16,"_",$E16),#REF!,2,))</f>
        <v>#REF!</v>
      </c>
      <c r="G16" s="177" t="e">
        <f>IF(ISNUMBER(V16),V16,VLOOKUP(CONCATENATE($B16,"_",$C16,"_",G$2,"_",$D16,"_",$E16),#REF!,2,))</f>
        <v>#REF!</v>
      </c>
      <c r="H16" s="177" t="e">
        <f>IF(ISNUMBER(W16),W16,VLOOKUP(CONCATENATE($B16,"_",$C16,"_",H$2,"_",$D16,"_",$E16),#REF!,2,))</f>
        <v>#REF!</v>
      </c>
      <c r="I16" s="177" t="e">
        <f>IF(ISNUMBER(X16),X16,VLOOKUP(CONCATENATE($B16,"_",$C16,"_",I$2,"_",$D16,"_",$E16),#REF!,2,))</f>
        <v>#REF!</v>
      </c>
      <c r="J16" s="177" t="e">
        <f>IF(ISNUMBER(Y16),Y16,VLOOKUP(CONCATENATE($B16,"_",$C16,"_",J$2,"_",$D16,"_",$E16),#REF!,2,))</f>
        <v>#REF!</v>
      </c>
      <c r="K16" s="175" t="e">
        <f>VLOOKUP(CONCATENATE($B16,"_",$C16,"_",K$2,"_",$D16,"_",$E16),#REF!,2,)</f>
        <v>#REF!</v>
      </c>
      <c r="L16" s="175" t="e">
        <f>VLOOKUP(CONCATENATE($B16,"_",$C16,"_",L$2,"_",$D16,"_",$E16),#REF!,2,)</f>
        <v>#REF!</v>
      </c>
      <c r="M16" s="171"/>
      <c r="N16" s="172" t="str">
        <f t="shared" si="1"/>
        <v>!!</v>
      </c>
      <c r="O16" s="172" t="str">
        <f t="shared" si="2"/>
        <v>!!</v>
      </c>
      <c r="P16" s="172" t="str">
        <f t="shared" si="3"/>
        <v>!!</v>
      </c>
      <c r="Q16" s="172" t="str">
        <f t="shared" si="4"/>
        <v>!!</v>
      </c>
      <c r="R16" s="172" t="str">
        <f t="shared" si="5"/>
        <v>!!</v>
      </c>
      <c r="S16" s="172" t="str">
        <f t="shared" si="6"/>
        <v>!!</v>
      </c>
      <c r="T16" s="171"/>
    </row>
    <row r="17" spans="1:24" ht="12">
      <c r="A17" s="357" t="s">
        <v>162</v>
      </c>
      <c r="B17" s="357" t="str">
        <f>Cover!$G$16</f>
        <v>CZ</v>
      </c>
      <c r="C17" s="357" t="s">
        <v>267</v>
      </c>
      <c r="D17" s="357" t="s">
        <v>268</v>
      </c>
      <c r="E17" s="358" t="s">
        <v>207</v>
      </c>
      <c r="F17" s="359" t="e">
        <f>IF(ISNUMBER(U17),U17,VLOOKUP(CONCATENATE($B17,"_",$C17,"_",F$2,"_","1000 NAC","_",$E17),#REF!,2,)/VLOOKUP(CONCATENATE($B17,"_",$C17,"_",F$2,"_",$D17,"_",$E17),#REF!,2,))</f>
        <v>#REF!</v>
      </c>
      <c r="G17" s="359" t="e">
        <f>IF(ISNUMBER(V17),V17,VLOOKUP(CONCATENATE($B17,"_",$C17,"_",G$2,"_","1000 NAC","_",$E17),#REF!,2,)/VLOOKUP(CONCATENATE($B17,"_",$C17,"_",G$2,"_",$D17,"_",$E17),#REF!,2,))</f>
        <v>#REF!</v>
      </c>
      <c r="H17" s="359" t="e">
        <f>IF(ISNUMBER(W17),W17,VLOOKUP(CONCATENATE($B17,"_",$C17,"_",H$2,"_","1000 NAC","_",$E17),#REF!,2,)/VLOOKUP(CONCATENATE($B17,"_",$C17,"_",H$2,"_",$D17,"_",$E17),#REF!,2,))</f>
        <v>#REF!</v>
      </c>
      <c r="I17" s="359" t="e">
        <f>IF(ISNUMBER(X17),X17,VLOOKUP(CONCATENATE($B17,"_",$C17,"_",I$2,"_","1000 NAC","_",$E17),#REF!,2,)/VLOOKUP(CONCATENATE($B17,"_",$C17,"_",I$2,"_",$D17,"_",$E17),#REF!,2,))</f>
        <v>#REF!</v>
      </c>
      <c r="J17" s="359" t="e">
        <f>IF(ISNUMBER(Y17),Y17,VLOOKUP(CONCATENATE($B17,"_",$C17,"_",J$2,"_","1000 NAC","_",$E17),#REF!,2,)/VLOOKUP(CONCATENATE($B17,"_",$C17,"_",J$2,"_",$D17,"_",$E17),#REF!,2,))</f>
        <v>#REF!</v>
      </c>
      <c r="K17" s="360" t="e">
        <f>VLOOKUP(CONCATENATE($B17,"_",$C17,"_",K$2,"_","1000 NAC","_",$E17),#REF!,2,)/VLOOKUP(CONCATENATE($B17,"_",$C17,"_",K$2,"_",$D17,"_",$E17),#REF!,2,)</f>
        <v>#REF!</v>
      </c>
      <c r="L17" s="360" t="e">
        <f>VLOOKUP(CONCATENATE($B17,"_",$C17,"_",L$2,"_","1000 NAC","_",$E17),#REF!,2,)/VLOOKUP(CONCATENATE($B17,"_",$C17,"_",L$2,"_",$D17,"_",$E17),#REF!,2,)</f>
        <v>#REF!</v>
      </c>
      <c r="M17" s="361"/>
      <c r="N17" s="362" t="str">
        <f t="shared" si="1"/>
        <v>!!</v>
      </c>
      <c r="O17" s="362" t="str">
        <f t="shared" si="2"/>
        <v>!!</v>
      </c>
      <c r="P17" s="362" t="str">
        <f t="shared" si="3"/>
        <v>!!</v>
      </c>
      <c r="Q17" s="362" t="str">
        <f t="shared" si="4"/>
        <v>!!</v>
      </c>
      <c r="R17" s="362" t="str">
        <f t="shared" si="5"/>
        <v>!!</v>
      </c>
      <c r="S17" s="362" t="str">
        <f t="shared" si="6"/>
        <v>!!</v>
      </c>
      <c r="T17" s="361"/>
      <c r="U17" s="366" t="str">
        <f>IF(ISNUMBER(U15),IF(ISNUMBER(U16),U16/U15,F16/U15),IF(ISNUMBER(U16),U16/F15,""))</f>
        <v/>
      </c>
      <c r="V17" s="366" t="str">
        <f>IF(ISNUMBER(V15),IF(ISNUMBER(V16),V16/V15,G16/V15),IF(ISNUMBER(V16),V16/G15,""))</f>
        <v/>
      </c>
      <c r="W17" s="366" t="str">
        <f>IF(ISNUMBER(W15),IF(ISNUMBER(W16),W16/W15,H16/W15),IF(ISNUMBER(W16),W16/H15,""))</f>
        <v/>
      </c>
      <c r="X17" s="366" t="str">
        <f>IF(ISNUMBER(X15),IF(ISNUMBER(X16),X16/X15,I16/X15),IF(ISNUMBER(X16),X16/I15,""))</f>
        <v/>
      </c>
    </row>
    <row r="18" spans="1:24">
      <c r="A18" s="169" t="s">
        <v>164</v>
      </c>
      <c r="B18" s="169" t="str">
        <f>Cover!$G$16</f>
        <v>CZ</v>
      </c>
      <c r="C18" s="169" t="s">
        <v>271</v>
      </c>
      <c r="D18" s="169" t="s">
        <v>268</v>
      </c>
      <c r="E18" s="170" t="s">
        <v>207</v>
      </c>
      <c r="F18" s="177" t="e">
        <f>IF(ISNUMBER(U18),U18,VLOOKUP(CONCATENATE($B18,"_",$C18,"_",F$2,"_",$D18,"_",$E18),#REF!,2,))</f>
        <v>#REF!</v>
      </c>
      <c r="G18" s="177" t="e">
        <f>IF(ISNUMBER(V18),V18,VLOOKUP(CONCATENATE($B18,"_",$C18,"_",G$2,"_",$D18,"_",$E18),#REF!,2,))</f>
        <v>#REF!</v>
      </c>
      <c r="H18" s="177" t="e">
        <f>IF(ISNUMBER(W18),W18,VLOOKUP(CONCATENATE($B18,"_",$C18,"_",H$2,"_",$D18,"_",$E18),#REF!,2,))</f>
        <v>#REF!</v>
      </c>
      <c r="I18" s="177" t="e">
        <f>IF(ISNUMBER(X18),X18,VLOOKUP(CONCATENATE($B18,"_",$C18,"_",I$2,"_",$D18,"_",$E18),#REF!,2,))</f>
        <v>#REF!</v>
      </c>
      <c r="J18" s="177" t="e">
        <f>VLOOKUP(CONCATENATE($B18,"_",$C18,"_",J$2,"_",$D18,"_",$E18),#REF!,2,)</f>
        <v>#REF!</v>
      </c>
      <c r="K18" s="175" t="e">
        <f>VLOOKUP(CONCATENATE($B18,"_",$C18,"_",K$2,"_",$D18,"_",$E18),#REF!,2,)</f>
        <v>#REF!</v>
      </c>
      <c r="L18" s="175" t="e">
        <f>VLOOKUP(CONCATENATE($B18,"_",$C18,"_",L$2,"_",$D18,"_",$E18),#REF!,2,)</f>
        <v>#REF!</v>
      </c>
      <c r="M18" s="171"/>
      <c r="N18" s="172" t="str">
        <f t="shared" si="1"/>
        <v>!!</v>
      </c>
      <c r="O18" s="172" t="str">
        <f t="shared" si="2"/>
        <v>!!</v>
      </c>
      <c r="P18" s="172" t="str">
        <f t="shared" si="3"/>
        <v>!!</v>
      </c>
      <c r="Q18" s="172" t="str">
        <f t="shared" si="4"/>
        <v>!!</v>
      </c>
      <c r="R18" s="172" t="str">
        <f t="shared" si="5"/>
        <v>!!</v>
      </c>
      <c r="S18" s="172" t="str">
        <f t="shared" si="6"/>
        <v>!!</v>
      </c>
      <c r="T18" s="171"/>
    </row>
    <row r="19" spans="1:24">
      <c r="A19" s="169" t="s">
        <v>163</v>
      </c>
      <c r="B19" s="169" t="str">
        <f>Cover!$G$16</f>
        <v>CZ</v>
      </c>
      <c r="C19" s="169" t="s">
        <v>271</v>
      </c>
      <c r="D19" s="169" t="s">
        <v>198</v>
      </c>
      <c r="E19" s="170" t="s">
        <v>207</v>
      </c>
      <c r="F19" s="177" t="e">
        <f>IF(ISNUMBER(U19),U19,VLOOKUP(CONCATENATE($B19,"_",$C19,"_",F$2,"_",$D19,"_",$E19),#REF!,2,))</f>
        <v>#REF!</v>
      </c>
      <c r="G19" s="177" t="e">
        <f>IF(ISNUMBER(V19),V19,VLOOKUP(CONCATENATE($B19,"_",$C19,"_",G$2,"_",$D19,"_",$E19),#REF!,2,))</f>
        <v>#REF!</v>
      </c>
      <c r="H19" s="177" t="e">
        <f>IF(ISNUMBER(W19),W19,VLOOKUP(CONCATENATE($B19,"_",$C19,"_",H$2,"_",$D19,"_",$E19),#REF!,2,))</f>
        <v>#REF!</v>
      </c>
      <c r="I19" s="177" t="e">
        <f>IF(ISNUMBER(X19),X19,VLOOKUP(CONCATENATE($B19,"_",$C19,"_",I$2,"_",$D19,"_",$E19),#REF!,2,))</f>
        <v>#REF!</v>
      </c>
      <c r="J19" s="177" t="e">
        <f>IF(ISNUMBER(Y19),Y19,VLOOKUP(CONCATENATE($B19,"_",$C19,"_",J$2,"_",$D19,"_",$E19),#REF!,2,))</f>
        <v>#REF!</v>
      </c>
      <c r="K19" s="175" t="e">
        <f>VLOOKUP(CONCATENATE($B19,"_",$C19,"_",K$2,"_",$D19,"_",$E19),#REF!,2,)</f>
        <v>#REF!</v>
      </c>
      <c r="L19" s="175" t="e">
        <f>VLOOKUP(CONCATENATE($B19,"_",$C19,"_",L$2,"_",$D19,"_",$E19),#REF!,2,)</f>
        <v>#REF!</v>
      </c>
      <c r="M19" s="171"/>
      <c r="N19" s="172" t="str">
        <f t="shared" si="1"/>
        <v>!!</v>
      </c>
      <c r="O19" s="172" t="str">
        <f t="shared" si="2"/>
        <v>!!</v>
      </c>
      <c r="P19" s="172" t="str">
        <f t="shared" si="3"/>
        <v>!!</v>
      </c>
      <c r="Q19" s="172" t="str">
        <f t="shared" si="4"/>
        <v>!!</v>
      </c>
      <c r="R19" s="172" t="str">
        <f t="shared" si="5"/>
        <v>!!</v>
      </c>
      <c r="S19" s="172" t="str">
        <f t="shared" si="6"/>
        <v>!!</v>
      </c>
      <c r="T19" s="171"/>
    </row>
    <row r="20" spans="1:24" ht="12">
      <c r="A20" s="357" t="s">
        <v>162</v>
      </c>
      <c r="B20" s="357" t="str">
        <f>Cover!$G$16</f>
        <v>CZ</v>
      </c>
      <c r="C20" s="357" t="s">
        <v>271</v>
      </c>
      <c r="D20" s="357" t="s">
        <v>268</v>
      </c>
      <c r="E20" s="358" t="s">
        <v>207</v>
      </c>
      <c r="F20" s="359" t="e">
        <f>IF(ISNUMBER(U20),U20,VLOOKUP(CONCATENATE($B20,"_",$C20,"_",F$2,"_","1000 NAC","_",$E20),#REF!,2,)/VLOOKUP(CONCATENATE($B20,"_",$C20,"_",F$2,"_",$D20,"_",$E20),#REF!,2,))</f>
        <v>#REF!</v>
      </c>
      <c r="G20" s="359" t="e">
        <f>IF(ISNUMBER(V20),V20,VLOOKUP(CONCATENATE($B20,"_",$C20,"_",G$2,"_","1000 NAC","_",$E20),#REF!,2,)/VLOOKUP(CONCATENATE($B20,"_",$C20,"_",G$2,"_",$D20,"_",$E20),#REF!,2,))</f>
        <v>#REF!</v>
      </c>
      <c r="H20" s="359" t="e">
        <f>IF(ISNUMBER(W20),W20,VLOOKUP(CONCATENATE($B20,"_",$C20,"_",H$2,"_","1000 NAC","_",$E20),#REF!,2,)/VLOOKUP(CONCATENATE($B20,"_",$C20,"_",H$2,"_",$D20,"_",$E20),#REF!,2,))</f>
        <v>#REF!</v>
      </c>
      <c r="I20" s="359" t="e">
        <f>IF(ISNUMBER(X20),X20,VLOOKUP(CONCATENATE($B20,"_",$C20,"_",I$2,"_","1000 NAC","_",$E20),#REF!,2,)/VLOOKUP(CONCATENATE($B20,"_",$C20,"_",I$2,"_",$D20,"_",$E20),#REF!,2,))</f>
        <v>#REF!</v>
      </c>
      <c r="J20" s="359" t="e">
        <f>IF(ISNUMBER(Y20),Y20,VLOOKUP(CONCATENATE($B20,"_",$C20,"_",J$2,"_","1000 NAC","_",$E20),#REF!,2,)/VLOOKUP(CONCATENATE($B20,"_",$C20,"_",J$2,"_",$D20,"_",$E20),#REF!,2,))</f>
        <v>#REF!</v>
      </c>
      <c r="K20" s="360" t="e">
        <f>VLOOKUP(CONCATENATE($B20,"_",$C20,"_",K$2,"_","1000 NAC","_",$E20),#REF!,2,)/VLOOKUP(CONCATENATE($B20,"_",$C20,"_",K$2,"_",$D20,"_",$E20),#REF!,2,)</f>
        <v>#REF!</v>
      </c>
      <c r="L20" s="360" t="e">
        <f>VLOOKUP(CONCATENATE($B20,"_",$C20,"_",L$2,"_","1000 NAC","_",$E20),#REF!,2,)/VLOOKUP(CONCATENATE($B20,"_",$C20,"_",L$2,"_",$D20,"_",$E20),#REF!,2,)</f>
        <v>#REF!</v>
      </c>
      <c r="M20" s="361"/>
      <c r="N20" s="362" t="str">
        <f t="shared" si="1"/>
        <v>!!</v>
      </c>
      <c r="O20" s="362" t="str">
        <f t="shared" si="2"/>
        <v>!!</v>
      </c>
      <c r="P20" s="362" t="str">
        <f t="shared" si="3"/>
        <v>!!</v>
      </c>
      <c r="Q20" s="362" t="str">
        <f t="shared" si="4"/>
        <v>!!</v>
      </c>
      <c r="R20" s="362" t="str">
        <f t="shared" si="5"/>
        <v>!!</v>
      </c>
      <c r="S20" s="362" t="str">
        <f t="shared" si="6"/>
        <v>!!</v>
      </c>
      <c r="T20" s="361"/>
      <c r="U20" s="366" t="str">
        <f>IF(ISNUMBER(U18),IF(ISNUMBER(U19),U19/U18,F19/U18),IF(ISNUMBER(U19),U19/F18,""))</f>
        <v/>
      </c>
      <c r="V20" s="366" t="str">
        <f>IF(ISNUMBER(V18),IF(ISNUMBER(V19),V19/V18,G19/V18),IF(ISNUMBER(V19),V19/G18,""))</f>
        <v/>
      </c>
      <c r="W20" s="366" t="str">
        <f>IF(ISNUMBER(W18),IF(ISNUMBER(W19),W19/W18,H19/W18),IF(ISNUMBER(W19),W19/H18,""))</f>
        <v/>
      </c>
      <c r="X20" s="366" t="str">
        <f>IF(ISNUMBER(X18),IF(ISNUMBER(X19),X19/X18,I19/X18),IF(ISNUMBER(X19),X19/I18,""))</f>
        <v/>
      </c>
    </row>
    <row r="21" spans="1:24">
      <c r="A21" s="169" t="s">
        <v>164</v>
      </c>
      <c r="B21" s="169" t="str">
        <f>Cover!$G$16</f>
        <v>CZ</v>
      </c>
      <c r="C21" s="169" t="s">
        <v>267</v>
      </c>
      <c r="D21" s="169" t="s">
        <v>268</v>
      </c>
      <c r="E21" s="170" t="s">
        <v>222</v>
      </c>
      <c r="F21" s="177" t="e">
        <f>IF(ISNUMBER(U21),U21,VLOOKUP(CONCATENATE($B21,"_",$C21,"_",F$2,"_",$D21,"_",$E21),#REF!,2,))</f>
        <v>#REF!</v>
      </c>
      <c r="G21" s="177" t="e">
        <f>IF(ISNUMBER(V21),V21,VLOOKUP(CONCATENATE($B21,"_",$C21,"_",G$2,"_",$D21,"_",$E21),#REF!,2,))</f>
        <v>#REF!</v>
      </c>
      <c r="H21" s="177" t="e">
        <f>IF(ISNUMBER(W21),W21,VLOOKUP(CONCATENATE($B21,"_",$C21,"_",H$2,"_",$D21,"_",$E21),#REF!,2,))</f>
        <v>#REF!</v>
      </c>
      <c r="I21" s="177" t="e">
        <f>IF(ISNUMBER(X21),X21,VLOOKUP(CONCATENATE($B21,"_",$C21,"_",I$2,"_",$D21,"_",$E21),#REF!,2,))</f>
        <v>#REF!</v>
      </c>
      <c r="J21" s="177" t="e">
        <f>VLOOKUP(CONCATENATE($B21,"_",$C21,"_",J$2,"_",$D21,"_",$E21),#REF!,2,)</f>
        <v>#REF!</v>
      </c>
      <c r="K21" s="175" t="e">
        <f>VLOOKUP(CONCATENATE($B21,"_",$C21,"_",K$2,"_",$D21,"_",$E21),#REF!,2,)</f>
        <v>#REF!</v>
      </c>
      <c r="L21" s="175" t="e">
        <f>VLOOKUP(CONCATENATE($B21,"_",$C21,"_",L$2,"_",$D21,"_",$E21),#REF!,2,)</f>
        <v>#REF!</v>
      </c>
      <c r="M21" s="171"/>
      <c r="N21" s="172" t="str">
        <f t="shared" si="1"/>
        <v>!!</v>
      </c>
      <c r="O21" s="172" t="str">
        <f t="shared" si="2"/>
        <v>!!</v>
      </c>
      <c r="P21" s="172" t="str">
        <f t="shared" si="3"/>
        <v>!!</v>
      </c>
      <c r="Q21" s="172" t="str">
        <f t="shared" si="4"/>
        <v>!!</v>
      </c>
      <c r="R21" s="172" t="str">
        <f t="shared" si="5"/>
        <v>!!</v>
      </c>
      <c r="S21" s="172" t="str">
        <f t="shared" si="6"/>
        <v>!!</v>
      </c>
      <c r="T21" s="171"/>
    </row>
    <row r="22" spans="1:24">
      <c r="A22" s="169" t="s">
        <v>163</v>
      </c>
      <c r="B22" s="169" t="str">
        <f>Cover!$G$16</f>
        <v>CZ</v>
      </c>
      <c r="C22" s="169" t="s">
        <v>267</v>
      </c>
      <c r="D22" s="169" t="s">
        <v>198</v>
      </c>
      <c r="E22" s="170" t="s">
        <v>222</v>
      </c>
      <c r="F22" s="177" t="e">
        <f>IF(ISNUMBER(U22),U22,VLOOKUP(CONCATENATE($B22,"_",$C22,"_",F$2,"_",$D22,"_",$E22),#REF!,2,))</f>
        <v>#REF!</v>
      </c>
      <c r="G22" s="177" t="e">
        <f>IF(ISNUMBER(V22),V22,VLOOKUP(CONCATENATE($B22,"_",$C22,"_",G$2,"_",$D22,"_",$E22),#REF!,2,))</f>
        <v>#REF!</v>
      </c>
      <c r="H22" s="177" t="e">
        <f>IF(ISNUMBER(W22),W22,VLOOKUP(CONCATENATE($B22,"_",$C22,"_",H$2,"_",$D22,"_",$E22),#REF!,2,))</f>
        <v>#REF!</v>
      </c>
      <c r="I22" s="177" t="e">
        <f>IF(ISNUMBER(X22),X22,VLOOKUP(CONCATENATE($B22,"_",$C22,"_",I$2,"_",$D22,"_",$E22),#REF!,2,))</f>
        <v>#REF!</v>
      </c>
      <c r="J22" s="177" t="e">
        <f>IF(ISNUMBER(Y22),Y22,VLOOKUP(CONCATENATE($B22,"_",$C22,"_",J$2,"_",$D22,"_",$E22),#REF!,2,))</f>
        <v>#REF!</v>
      </c>
      <c r="K22" s="175" t="e">
        <f>VLOOKUP(CONCATENATE($B22,"_",$C22,"_",K$2,"_",$D22,"_",$E22),#REF!,2,)</f>
        <v>#REF!</v>
      </c>
      <c r="L22" s="175" t="e">
        <f>VLOOKUP(CONCATENATE($B22,"_",$C22,"_",L$2,"_",$D22,"_",$E22),#REF!,2,)</f>
        <v>#REF!</v>
      </c>
      <c r="M22" s="171"/>
      <c r="N22" s="172" t="str">
        <f t="shared" si="1"/>
        <v>!!</v>
      </c>
      <c r="O22" s="172" t="str">
        <f t="shared" si="2"/>
        <v>!!</v>
      </c>
      <c r="P22" s="172" t="str">
        <f t="shared" si="3"/>
        <v>!!</v>
      </c>
      <c r="Q22" s="172" t="str">
        <f t="shared" si="4"/>
        <v>!!</v>
      </c>
      <c r="R22" s="172" t="str">
        <f t="shared" si="5"/>
        <v>!!</v>
      </c>
      <c r="S22" s="172" t="str">
        <f t="shared" si="6"/>
        <v>!!</v>
      </c>
      <c r="T22" s="171"/>
    </row>
    <row r="23" spans="1:24" ht="12">
      <c r="A23" s="357" t="s">
        <v>162</v>
      </c>
      <c r="B23" s="357" t="str">
        <f>Cover!$G$16</f>
        <v>CZ</v>
      </c>
      <c r="C23" s="357" t="s">
        <v>267</v>
      </c>
      <c r="D23" s="357" t="s">
        <v>268</v>
      </c>
      <c r="E23" s="358" t="s">
        <v>222</v>
      </c>
      <c r="F23" s="359" t="e">
        <f>IF(ISNUMBER(U23),U23,VLOOKUP(CONCATENATE($B23,"_",$C23,"_",F$2,"_","1000 NAC","_",$E23),#REF!,2,)/VLOOKUP(CONCATENATE($B23,"_",$C23,"_",F$2,"_",$D23,"_",$E23),#REF!,2,))</f>
        <v>#REF!</v>
      </c>
      <c r="G23" s="359" t="e">
        <f>IF(ISNUMBER(V23),V23,VLOOKUP(CONCATENATE($B23,"_",$C23,"_",G$2,"_","1000 NAC","_",$E23),#REF!,2,)/VLOOKUP(CONCATENATE($B23,"_",$C23,"_",G$2,"_",$D23,"_",$E23),#REF!,2,))</f>
        <v>#REF!</v>
      </c>
      <c r="H23" s="359" t="e">
        <f>IF(ISNUMBER(W23),W23,VLOOKUP(CONCATENATE($B23,"_",$C23,"_",H$2,"_","1000 NAC","_",$E23),#REF!,2,)/VLOOKUP(CONCATENATE($B23,"_",$C23,"_",H$2,"_",$D23,"_",$E23),#REF!,2,))</f>
        <v>#REF!</v>
      </c>
      <c r="I23" s="359" t="e">
        <f>IF(ISNUMBER(X23),X23,VLOOKUP(CONCATENATE($B23,"_",$C23,"_",I$2,"_","1000 NAC","_",$E23),#REF!,2,)/VLOOKUP(CONCATENATE($B23,"_",$C23,"_",I$2,"_",$D23,"_",$E23),#REF!,2,))</f>
        <v>#REF!</v>
      </c>
      <c r="J23" s="359" t="e">
        <f>IF(ISNUMBER(Y23),Y23,VLOOKUP(CONCATENATE($B23,"_",$C23,"_",J$2,"_","1000 NAC","_",$E23),#REF!,2,)/VLOOKUP(CONCATENATE($B23,"_",$C23,"_",J$2,"_",$D23,"_",$E23),#REF!,2,))</f>
        <v>#REF!</v>
      </c>
      <c r="K23" s="360" t="e">
        <f>VLOOKUP(CONCATENATE($B23,"_",$C23,"_",K$2,"_","1000 NAC","_",$E23),#REF!,2,)/VLOOKUP(CONCATENATE($B23,"_",$C23,"_",K$2,"_",$D23,"_",$E23),#REF!,2,)</f>
        <v>#REF!</v>
      </c>
      <c r="L23" s="360" t="e">
        <f>VLOOKUP(CONCATENATE($B23,"_",$C23,"_",L$2,"_","1000 NAC","_",$E23),#REF!,2,)/VLOOKUP(CONCATENATE($B23,"_",$C23,"_",L$2,"_",$D23,"_",$E23),#REF!,2,)</f>
        <v>#REF!</v>
      </c>
      <c r="M23" s="361"/>
      <c r="N23" s="362" t="str">
        <f t="shared" si="1"/>
        <v>!!</v>
      </c>
      <c r="O23" s="362" t="str">
        <f t="shared" si="2"/>
        <v>!!</v>
      </c>
      <c r="P23" s="362" t="str">
        <f t="shared" si="3"/>
        <v>!!</v>
      </c>
      <c r="Q23" s="362" t="str">
        <f t="shared" si="4"/>
        <v>!!</v>
      </c>
      <c r="R23" s="362" t="str">
        <f t="shared" si="5"/>
        <v>!!</v>
      </c>
      <c r="S23" s="362" t="str">
        <f t="shared" si="6"/>
        <v>!!</v>
      </c>
      <c r="T23" s="361"/>
      <c r="U23" s="366" t="str">
        <f>IF(ISNUMBER(U21),IF(ISNUMBER(U22),U22/U21,F22/U21),IF(ISNUMBER(U22),U22/F21,""))</f>
        <v/>
      </c>
      <c r="V23" s="366" t="str">
        <f>IF(ISNUMBER(V21),IF(ISNUMBER(V22),V22/V21,G22/V21),IF(ISNUMBER(V22),V22/G21,""))</f>
        <v/>
      </c>
      <c r="W23" s="366" t="str">
        <f>IF(ISNUMBER(W21),IF(ISNUMBER(W22),W22/W21,H22/W21),IF(ISNUMBER(W22),W22/H21,""))</f>
        <v/>
      </c>
      <c r="X23" s="366" t="str">
        <f>IF(ISNUMBER(X21),IF(ISNUMBER(X22),X22/X21,I22/X21),IF(ISNUMBER(X22),X22/I21,""))</f>
        <v/>
      </c>
    </row>
    <row r="24" spans="1:24">
      <c r="A24" s="169" t="s">
        <v>164</v>
      </c>
      <c r="B24" s="169" t="str">
        <f>Cover!$G$16</f>
        <v>CZ</v>
      </c>
      <c r="C24" s="169" t="s">
        <v>271</v>
      </c>
      <c r="D24" s="169" t="s">
        <v>268</v>
      </c>
      <c r="E24" s="170" t="s">
        <v>222</v>
      </c>
      <c r="F24" s="177" t="e">
        <f>IF(ISNUMBER(U24),U24,VLOOKUP(CONCATENATE($B24,"_",$C24,"_",F$2,"_",$D24,"_",$E24),#REF!,2,))</f>
        <v>#REF!</v>
      </c>
      <c r="G24" s="177" t="e">
        <f>IF(ISNUMBER(V24),V24,VLOOKUP(CONCATENATE($B24,"_",$C24,"_",G$2,"_",$D24,"_",$E24),#REF!,2,))</f>
        <v>#REF!</v>
      </c>
      <c r="H24" s="177" t="e">
        <f>IF(ISNUMBER(W24),W24,VLOOKUP(CONCATENATE($B24,"_",$C24,"_",H$2,"_",$D24,"_",$E24),#REF!,2,))</f>
        <v>#REF!</v>
      </c>
      <c r="I24" s="177" t="e">
        <f>IF(ISNUMBER(X24),X24,VLOOKUP(CONCATENATE($B24,"_",$C24,"_",I$2,"_",$D24,"_",$E24),#REF!,2,))</f>
        <v>#REF!</v>
      </c>
      <c r="J24" s="177" t="e">
        <f>VLOOKUP(CONCATENATE($B24,"_",$C24,"_",J$2,"_",$D24,"_",$E24),#REF!,2,)</f>
        <v>#REF!</v>
      </c>
      <c r="K24" s="175" t="e">
        <f>VLOOKUP(CONCATENATE($B24,"_",$C24,"_",K$2,"_",$D24,"_",$E24),#REF!,2,)</f>
        <v>#REF!</v>
      </c>
      <c r="L24" s="175" t="e">
        <f>VLOOKUP(CONCATENATE($B24,"_",$C24,"_",L$2,"_",$D24,"_",$E24),#REF!,2,)</f>
        <v>#REF!</v>
      </c>
      <c r="M24" s="171"/>
      <c r="N24" s="172" t="str">
        <f t="shared" si="1"/>
        <v>!!</v>
      </c>
      <c r="O24" s="172" t="str">
        <f t="shared" si="2"/>
        <v>!!</v>
      </c>
      <c r="P24" s="172" t="str">
        <f t="shared" si="3"/>
        <v>!!</v>
      </c>
      <c r="Q24" s="172" t="str">
        <f t="shared" si="4"/>
        <v>!!</v>
      </c>
      <c r="R24" s="172" t="str">
        <f t="shared" si="5"/>
        <v>!!</v>
      </c>
      <c r="S24" s="172" t="str">
        <f t="shared" si="6"/>
        <v>!!</v>
      </c>
      <c r="T24" s="171"/>
    </row>
    <row r="25" spans="1:24">
      <c r="A25" s="169" t="s">
        <v>163</v>
      </c>
      <c r="B25" s="169" t="str">
        <f>Cover!$G$16</f>
        <v>CZ</v>
      </c>
      <c r="C25" s="169" t="s">
        <v>271</v>
      </c>
      <c r="D25" s="169" t="s">
        <v>198</v>
      </c>
      <c r="E25" s="170" t="s">
        <v>222</v>
      </c>
      <c r="F25" s="177" t="e">
        <f>IF(ISNUMBER(U25),U25,VLOOKUP(CONCATENATE($B25,"_",$C25,"_",F$2,"_",$D25,"_",$E25),#REF!,2,))</f>
        <v>#REF!</v>
      </c>
      <c r="G25" s="177" t="e">
        <f>IF(ISNUMBER(V25),V25,VLOOKUP(CONCATENATE($B25,"_",$C25,"_",G$2,"_",$D25,"_",$E25),#REF!,2,))</f>
        <v>#REF!</v>
      </c>
      <c r="H25" s="177" t="e">
        <f>IF(ISNUMBER(W25),W25,VLOOKUP(CONCATENATE($B25,"_",$C25,"_",H$2,"_",$D25,"_",$E25),#REF!,2,))</f>
        <v>#REF!</v>
      </c>
      <c r="I25" s="177" t="e">
        <f>IF(ISNUMBER(X25),X25,VLOOKUP(CONCATENATE($B25,"_",$C25,"_",I$2,"_",$D25,"_",$E25),#REF!,2,))</f>
        <v>#REF!</v>
      </c>
      <c r="J25" s="177" t="e">
        <f>IF(ISNUMBER(Y25),Y25,VLOOKUP(CONCATENATE($B25,"_",$C25,"_",J$2,"_",$D25,"_",$E25),#REF!,2,))</f>
        <v>#REF!</v>
      </c>
      <c r="K25" s="175" t="e">
        <f>VLOOKUP(CONCATENATE($B25,"_",$C25,"_",K$2,"_",$D25,"_",$E25),#REF!,2,)</f>
        <v>#REF!</v>
      </c>
      <c r="L25" s="175" t="e">
        <f>VLOOKUP(CONCATENATE($B25,"_",$C25,"_",L$2,"_",$D25,"_",$E25),#REF!,2,)</f>
        <v>#REF!</v>
      </c>
      <c r="M25" s="171"/>
      <c r="N25" s="172" t="str">
        <f t="shared" si="1"/>
        <v>!!</v>
      </c>
      <c r="O25" s="172" t="str">
        <f t="shared" si="2"/>
        <v>!!</v>
      </c>
      <c r="P25" s="172" t="str">
        <f t="shared" si="3"/>
        <v>!!</v>
      </c>
      <c r="Q25" s="172" t="str">
        <f t="shared" si="4"/>
        <v>!!</v>
      </c>
      <c r="R25" s="172" t="str">
        <f t="shared" si="5"/>
        <v>!!</v>
      </c>
      <c r="S25" s="172" t="str">
        <f t="shared" si="6"/>
        <v>!!</v>
      </c>
      <c r="T25" s="171"/>
    </row>
    <row r="26" spans="1:24" ht="12">
      <c r="A26" s="357" t="s">
        <v>162</v>
      </c>
      <c r="B26" s="357" t="str">
        <f>Cover!$G$16</f>
        <v>CZ</v>
      </c>
      <c r="C26" s="357" t="s">
        <v>271</v>
      </c>
      <c r="D26" s="357" t="s">
        <v>268</v>
      </c>
      <c r="E26" s="358" t="s">
        <v>222</v>
      </c>
      <c r="F26" s="359" t="e">
        <f>IF(ISNUMBER(U26),U26,VLOOKUP(CONCATENATE($B26,"_",$C26,"_",F$2,"_","1000 NAC","_",$E26),#REF!,2,)/VLOOKUP(CONCATENATE($B26,"_",$C26,"_",F$2,"_",$D26,"_",$E26),#REF!,2,))</f>
        <v>#REF!</v>
      </c>
      <c r="G26" s="359" t="e">
        <f>IF(ISNUMBER(V26),V26,VLOOKUP(CONCATENATE($B26,"_",$C26,"_",G$2,"_","1000 NAC","_",$E26),#REF!,2,)/VLOOKUP(CONCATENATE($B26,"_",$C26,"_",G$2,"_",$D26,"_",$E26),#REF!,2,))</f>
        <v>#REF!</v>
      </c>
      <c r="H26" s="359" t="e">
        <f>IF(ISNUMBER(W26),W26,VLOOKUP(CONCATENATE($B26,"_",$C26,"_",H$2,"_","1000 NAC","_",$E26),#REF!,2,)/VLOOKUP(CONCATENATE($B26,"_",$C26,"_",H$2,"_",$D26,"_",$E26),#REF!,2,))</f>
        <v>#REF!</v>
      </c>
      <c r="I26" s="359" t="e">
        <f>IF(ISNUMBER(X26),X26,VLOOKUP(CONCATENATE($B26,"_",$C26,"_",I$2,"_","1000 NAC","_",$E26),#REF!,2,)/VLOOKUP(CONCATENATE($B26,"_",$C26,"_",I$2,"_",$D26,"_",$E26),#REF!,2,))</f>
        <v>#REF!</v>
      </c>
      <c r="J26" s="359" t="e">
        <f>IF(ISNUMBER(Y26),Y26,VLOOKUP(CONCATENATE($B26,"_",$C26,"_",J$2,"_","1000 NAC","_",$E26),#REF!,2,)/VLOOKUP(CONCATENATE($B26,"_",$C26,"_",J$2,"_",$D26,"_",$E26),#REF!,2,))</f>
        <v>#REF!</v>
      </c>
      <c r="K26" s="360" t="e">
        <f>VLOOKUP(CONCATENATE($B26,"_",$C26,"_",K$2,"_","1000 NAC","_",$E26),#REF!,2,)/VLOOKUP(CONCATENATE($B26,"_",$C26,"_",K$2,"_",$D26,"_",$E26),#REF!,2,)</f>
        <v>#REF!</v>
      </c>
      <c r="L26" s="360" t="e">
        <f>VLOOKUP(CONCATENATE($B26,"_",$C26,"_",L$2,"_","1000 NAC","_",$E26),#REF!,2,)/VLOOKUP(CONCATENATE($B26,"_",$C26,"_",L$2,"_",$D26,"_",$E26),#REF!,2,)</f>
        <v>#REF!</v>
      </c>
      <c r="M26" s="361"/>
      <c r="N26" s="362" t="str">
        <f t="shared" si="1"/>
        <v>!!</v>
      </c>
      <c r="O26" s="362" t="str">
        <f t="shared" si="2"/>
        <v>!!</v>
      </c>
      <c r="P26" s="362" t="str">
        <f t="shared" si="3"/>
        <v>!!</v>
      </c>
      <c r="Q26" s="362" t="str">
        <f t="shared" si="4"/>
        <v>!!</v>
      </c>
      <c r="R26" s="362" t="str">
        <f t="shared" si="5"/>
        <v>!!</v>
      </c>
      <c r="S26" s="362" t="str">
        <f t="shared" si="6"/>
        <v>!!</v>
      </c>
      <c r="T26" s="361"/>
      <c r="U26" s="366" t="str">
        <f>IF(ISNUMBER(U24),IF(ISNUMBER(U25),U25/U24,F25/U24),IF(ISNUMBER(U25),U25/F24,""))</f>
        <v/>
      </c>
      <c r="V26" s="366" t="str">
        <f>IF(ISNUMBER(V24),IF(ISNUMBER(V25),V25/V24,G25/V24),IF(ISNUMBER(V25),V25/G24,""))</f>
        <v/>
      </c>
      <c r="W26" s="366" t="str">
        <f>IF(ISNUMBER(W24),IF(ISNUMBER(W25),W25/W24,H25/W24),IF(ISNUMBER(W25),W25/H24,""))</f>
        <v/>
      </c>
      <c r="X26" s="366" t="str">
        <f>IF(ISNUMBER(X24),IF(ISNUMBER(X25),X25/X24,I25/X24),IF(ISNUMBER(X25),X25/I24,""))</f>
        <v/>
      </c>
    </row>
    <row r="27" spans="1:24">
      <c r="A27" s="169" t="s">
        <v>164</v>
      </c>
      <c r="B27" s="169" t="str">
        <f>Cover!$G$16</f>
        <v>CZ</v>
      </c>
      <c r="C27" s="169" t="s">
        <v>267</v>
      </c>
      <c r="D27" s="169" t="s">
        <v>268</v>
      </c>
      <c r="E27" s="170" t="s">
        <v>225</v>
      </c>
      <c r="F27" s="177" t="e">
        <f>IF(ISNUMBER(U27),U27,VLOOKUP(CONCATENATE($B27,"_",$C27,"_",F$2,"_",$D27,"_",$E27),#REF!,2,))</f>
        <v>#REF!</v>
      </c>
      <c r="G27" s="177" t="e">
        <f>IF(ISNUMBER(V27),V27,VLOOKUP(CONCATENATE($B27,"_",$C27,"_",G$2,"_",$D27,"_",$E27),#REF!,2,))</f>
        <v>#REF!</v>
      </c>
      <c r="H27" s="177" t="e">
        <f>IF(ISNUMBER(W27),W27,VLOOKUP(CONCATENATE($B27,"_",$C27,"_",H$2,"_",$D27,"_",$E27),#REF!,2,))</f>
        <v>#REF!</v>
      </c>
      <c r="I27" s="177" t="e">
        <f>IF(ISNUMBER(X27),X27,VLOOKUP(CONCATENATE($B27,"_",$C27,"_",I$2,"_",$D27,"_",$E27),#REF!,2,))</f>
        <v>#REF!</v>
      </c>
      <c r="J27" s="177" t="e">
        <f>VLOOKUP(CONCATENATE($B27,"_",$C27,"_",J$2,"_",$D27,"_",$E27),#REF!,2,)</f>
        <v>#REF!</v>
      </c>
      <c r="K27" s="175" t="e">
        <f>VLOOKUP(CONCATENATE($B27,"_",$C27,"_",K$2,"_",$D27,"_",$E27),#REF!,2,)</f>
        <v>#REF!</v>
      </c>
      <c r="L27" s="175" t="e">
        <f>VLOOKUP(CONCATENATE($B27,"_",$C27,"_",L$2,"_",$D27,"_",$E27),#REF!,2,)</f>
        <v>#REF!</v>
      </c>
      <c r="M27" s="171"/>
      <c r="N27" s="172" t="str">
        <f t="shared" si="1"/>
        <v>!!</v>
      </c>
      <c r="O27" s="172" t="str">
        <f t="shared" si="2"/>
        <v>!!</v>
      </c>
      <c r="P27" s="172" t="str">
        <f t="shared" si="3"/>
        <v>!!</v>
      </c>
      <c r="Q27" s="172" t="str">
        <f t="shared" si="4"/>
        <v>!!</v>
      </c>
      <c r="R27" s="172" t="str">
        <f t="shared" si="5"/>
        <v>!!</v>
      </c>
      <c r="S27" s="172" t="str">
        <f t="shared" si="6"/>
        <v>!!</v>
      </c>
      <c r="T27" s="171"/>
    </row>
    <row r="28" spans="1:24">
      <c r="A28" s="169" t="s">
        <v>163</v>
      </c>
      <c r="B28" s="169" t="str">
        <f>Cover!$G$16</f>
        <v>CZ</v>
      </c>
      <c r="C28" s="169" t="s">
        <v>267</v>
      </c>
      <c r="D28" s="169" t="s">
        <v>198</v>
      </c>
      <c r="E28" s="170" t="s">
        <v>225</v>
      </c>
      <c r="F28" s="177" t="e">
        <f>IF(ISNUMBER(U28),U28,VLOOKUP(CONCATENATE($B28,"_",$C28,"_",F$2,"_",$D28,"_",$E28),#REF!,2,))</f>
        <v>#REF!</v>
      </c>
      <c r="G28" s="177" t="e">
        <f>IF(ISNUMBER(V28),V28,VLOOKUP(CONCATENATE($B28,"_",$C28,"_",G$2,"_",$D28,"_",$E28),#REF!,2,))</f>
        <v>#REF!</v>
      </c>
      <c r="H28" s="177" t="e">
        <f>IF(ISNUMBER(W28),W28,VLOOKUP(CONCATENATE($B28,"_",$C28,"_",H$2,"_",$D28,"_",$E28),#REF!,2,))</f>
        <v>#REF!</v>
      </c>
      <c r="I28" s="177" t="e">
        <f>IF(ISNUMBER(X28),X28,VLOOKUP(CONCATENATE($B28,"_",$C28,"_",I$2,"_",$D28,"_",$E28),#REF!,2,))</f>
        <v>#REF!</v>
      </c>
      <c r="J28" s="177" t="e">
        <f>IF(ISNUMBER(Y28),Y28,VLOOKUP(CONCATENATE($B28,"_",$C28,"_",J$2,"_",$D28,"_",$E28),#REF!,2,))</f>
        <v>#REF!</v>
      </c>
      <c r="K28" s="175" t="e">
        <f>VLOOKUP(CONCATENATE($B28,"_",$C28,"_",K$2,"_",$D28,"_",$E28),#REF!,2,)</f>
        <v>#REF!</v>
      </c>
      <c r="L28" s="175" t="e">
        <f>VLOOKUP(CONCATENATE($B28,"_",$C28,"_",L$2,"_",$D28,"_",$E28),#REF!,2,)</f>
        <v>#REF!</v>
      </c>
      <c r="M28" s="171"/>
      <c r="N28" s="172" t="str">
        <f t="shared" si="1"/>
        <v>!!</v>
      </c>
      <c r="O28" s="172" t="str">
        <f t="shared" si="2"/>
        <v>!!</v>
      </c>
      <c r="P28" s="172" t="str">
        <f t="shared" si="3"/>
        <v>!!</v>
      </c>
      <c r="Q28" s="172" t="str">
        <f t="shared" si="4"/>
        <v>!!</v>
      </c>
      <c r="R28" s="172" t="str">
        <f t="shared" si="5"/>
        <v>!!</v>
      </c>
      <c r="S28" s="172" t="str">
        <f t="shared" si="6"/>
        <v>!!</v>
      </c>
      <c r="T28" s="171"/>
    </row>
    <row r="29" spans="1:24" ht="12">
      <c r="A29" s="357" t="s">
        <v>162</v>
      </c>
      <c r="B29" s="357" t="str">
        <f>Cover!$G$16</f>
        <v>CZ</v>
      </c>
      <c r="C29" s="357" t="s">
        <v>267</v>
      </c>
      <c r="D29" s="357" t="s">
        <v>268</v>
      </c>
      <c r="E29" s="358" t="s">
        <v>225</v>
      </c>
      <c r="F29" s="359" t="e">
        <f>IF(ISNUMBER(U29),U29,VLOOKUP(CONCATENATE($B29,"_",$C29,"_",F$2,"_","1000 NAC","_",$E29),#REF!,2,)/VLOOKUP(CONCATENATE($B29,"_",$C29,"_",F$2,"_",$D29,"_",$E29),#REF!,2,))</f>
        <v>#REF!</v>
      </c>
      <c r="G29" s="359" t="e">
        <f>IF(ISNUMBER(V29),V29,VLOOKUP(CONCATENATE($B29,"_",$C29,"_",G$2,"_","1000 NAC","_",$E29),#REF!,2,)/VLOOKUP(CONCATENATE($B29,"_",$C29,"_",G$2,"_",$D29,"_",$E29),#REF!,2,))</f>
        <v>#REF!</v>
      </c>
      <c r="H29" s="359" t="e">
        <f>IF(ISNUMBER(W29),W29,VLOOKUP(CONCATENATE($B29,"_",$C29,"_",H$2,"_","1000 NAC","_",$E29),#REF!,2,)/VLOOKUP(CONCATENATE($B29,"_",$C29,"_",H$2,"_",$D29,"_",$E29),#REF!,2,))</f>
        <v>#REF!</v>
      </c>
      <c r="I29" s="359" t="e">
        <f>IF(ISNUMBER(X29),X29,VLOOKUP(CONCATENATE($B29,"_",$C29,"_",I$2,"_","1000 NAC","_",$E29),#REF!,2,)/VLOOKUP(CONCATENATE($B29,"_",$C29,"_",I$2,"_",$D29,"_",$E29),#REF!,2,))</f>
        <v>#REF!</v>
      </c>
      <c r="J29" s="359" t="e">
        <f>IF(ISNUMBER(Y29),Y29,VLOOKUP(CONCATENATE($B29,"_",$C29,"_",J$2,"_","1000 NAC","_",$E29),#REF!,2,)/VLOOKUP(CONCATENATE($B29,"_",$C29,"_",J$2,"_",$D29,"_",$E29),#REF!,2,))</f>
        <v>#REF!</v>
      </c>
      <c r="K29" s="360" t="e">
        <f>VLOOKUP(CONCATENATE($B29,"_",$C29,"_",K$2,"_","1000 NAC","_",$E29),#REF!,2,)/VLOOKUP(CONCATENATE($B29,"_",$C29,"_",K$2,"_",$D29,"_",$E29),#REF!,2,)</f>
        <v>#REF!</v>
      </c>
      <c r="L29" s="360" t="e">
        <f>VLOOKUP(CONCATENATE($B29,"_",$C29,"_",L$2,"_","1000 NAC","_",$E29),#REF!,2,)/VLOOKUP(CONCATENATE($B29,"_",$C29,"_",L$2,"_",$D29,"_",$E29),#REF!,2,)</f>
        <v>#REF!</v>
      </c>
      <c r="M29" s="361"/>
      <c r="N29" s="362" t="str">
        <f t="shared" si="1"/>
        <v>!!</v>
      </c>
      <c r="O29" s="362" t="str">
        <f t="shared" si="2"/>
        <v>!!</v>
      </c>
      <c r="P29" s="362" t="str">
        <f t="shared" si="3"/>
        <v>!!</v>
      </c>
      <c r="Q29" s="362" t="str">
        <f t="shared" si="4"/>
        <v>!!</v>
      </c>
      <c r="R29" s="362" t="str">
        <f t="shared" si="5"/>
        <v>!!</v>
      </c>
      <c r="S29" s="362" t="str">
        <f t="shared" si="6"/>
        <v>!!</v>
      </c>
      <c r="T29" s="361"/>
      <c r="U29" s="366" t="str">
        <f>IF(ISNUMBER(U27),IF(ISNUMBER(U28),U28/U27,F28/U27),IF(ISNUMBER(U28),U28/F27,""))</f>
        <v/>
      </c>
      <c r="V29" s="366" t="str">
        <f>IF(ISNUMBER(V27),IF(ISNUMBER(V28),V28/V27,G28/V27),IF(ISNUMBER(V28),V28/G27,""))</f>
        <v/>
      </c>
      <c r="W29" s="366" t="str">
        <f>IF(ISNUMBER(W27),IF(ISNUMBER(W28),W28/W27,H28/W27),IF(ISNUMBER(W28),W28/H27,""))</f>
        <v/>
      </c>
      <c r="X29" s="366" t="str">
        <f>IF(ISNUMBER(X27),IF(ISNUMBER(X28),X28/X27,I28/X27),IF(ISNUMBER(X28),X28/I27,""))</f>
        <v/>
      </c>
    </row>
    <row r="30" spans="1:24">
      <c r="A30" s="169" t="s">
        <v>164</v>
      </c>
      <c r="B30" s="169" t="str">
        <f>Cover!$G$16</f>
        <v>CZ</v>
      </c>
      <c r="C30" s="169" t="s">
        <v>271</v>
      </c>
      <c r="D30" s="169" t="s">
        <v>268</v>
      </c>
      <c r="E30" s="170" t="s">
        <v>225</v>
      </c>
      <c r="F30" s="177" t="e">
        <f>IF(ISNUMBER(U30),U30,VLOOKUP(CONCATENATE($B30,"_",$C30,"_",F$2,"_",$D30,"_",$E30),#REF!,2,))</f>
        <v>#REF!</v>
      </c>
      <c r="G30" s="177" t="e">
        <f>IF(ISNUMBER(V30),V30,VLOOKUP(CONCATENATE($B30,"_",$C30,"_",G$2,"_",$D30,"_",$E30),#REF!,2,))</f>
        <v>#REF!</v>
      </c>
      <c r="H30" s="177" t="e">
        <f>IF(ISNUMBER(W30),W30,VLOOKUP(CONCATENATE($B30,"_",$C30,"_",H$2,"_",$D30,"_",$E30),#REF!,2,))</f>
        <v>#REF!</v>
      </c>
      <c r="I30" s="177" t="e">
        <f>IF(ISNUMBER(X30),X30,VLOOKUP(CONCATENATE($B30,"_",$C30,"_",I$2,"_",$D30,"_",$E30),#REF!,2,))</f>
        <v>#REF!</v>
      </c>
      <c r="J30" s="177" t="e">
        <f>VLOOKUP(CONCATENATE($B30,"_",$C30,"_",J$2,"_",$D30,"_",$E30),#REF!,2,)</f>
        <v>#REF!</v>
      </c>
      <c r="K30" s="175" t="e">
        <f>VLOOKUP(CONCATENATE($B30,"_",$C30,"_",K$2,"_",$D30,"_",$E30),#REF!,2,)</f>
        <v>#REF!</v>
      </c>
      <c r="L30" s="175" t="e">
        <f>VLOOKUP(CONCATENATE($B30,"_",$C30,"_",L$2,"_",$D30,"_",$E30),#REF!,2,)</f>
        <v>#REF!</v>
      </c>
      <c r="M30" s="171"/>
      <c r="N30" s="172" t="str">
        <f t="shared" si="1"/>
        <v>!!</v>
      </c>
      <c r="O30" s="172" t="str">
        <f t="shared" si="2"/>
        <v>!!</v>
      </c>
      <c r="P30" s="172" t="str">
        <f t="shared" si="3"/>
        <v>!!</v>
      </c>
      <c r="Q30" s="172" t="str">
        <f t="shared" si="4"/>
        <v>!!</v>
      </c>
      <c r="R30" s="172" t="str">
        <f t="shared" si="5"/>
        <v>!!</v>
      </c>
      <c r="S30" s="172" t="str">
        <f t="shared" si="6"/>
        <v>!!</v>
      </c>
      <c r="T30" s="171"/>
    </row>
    <row r="31" spans="1:24">
      <c r="A31" s="169" t="s">
        <v>163</v>
      </c>
      <c r="B31" s="169" t="str">
        <f>Cover!$G$16</f>
        <v>CZ</v>
      </c>
      <c r="C31" s="169" t="s">
        <v>271</v>
      </c>
      <c r="D31" s="169" t="s">
        <v>198</v>
      </c>
      <c r="E31" s="170" t="s">
        <v>225</v>
      </c>
      <c r="F31" s="177" t="e">
        <f>IF(ISNUMBER(U31),U31,VLOOKUP(CONCATENATE($B31,"_",$C31,"_",F$2,"_",$D31,"_",$E31),#REF!,2,))</f>
        <v>#REF!</v>
      </c>
      <c r="G31" s="177" t="e">
        <f>IF(ISNUMBER(V31),V31,VLOOKUP(CONCATENATE($B31,"_",$C31,"_",G$2,"_",$D31,"_",$E31),#REF!,2,))</f>
        <v>#REF!</v>
      </c>
      <c r="H31" s="177" t="e">
        <f>IF(ISNUMBER(W31),W31,VLOOKUP(CONCATENATE($B31,"_",$C31,"_",H$2,"_",$D31,"_",$E31),#REF!,2,))</f>
        <v>#REF!</v>
      </c>
      <c r="I31" s="177" t="e">
        <f>IF(ISNUMBER(X31),X31,VLOOKUP(CONCATENATE($B31,"_",$C31,"_",I$2,"_",$D31,"_",$E31),#REF!,2,))</f>
        <v>#REF!</v>
      </c>
      <c r="J31" s="177" t="e">
        <f>IF(ISNUMBER(Y31),Y31,VLOOKUP(CONCATENATE($B31,"_",$C31,"_",J$2,"_",$D31,"_",$E31),#REF!,2,))</f>
        <v>#REF!</v>
      </c>
      <c r="K31" s="175" t="e">
        <f>VLOOKUP(CONCATENATE($B31,"_",$C31,"_",K$2,"_",$D31,"_",$E31),#REF!,2,)</f>
        <v>#REF!</v>
      </c>
      <c r="L31" s="175" t="e">
        <f>VLOOKUP(CONCATENATE($B31,"_",$C31,"_",L$2,"_",$D31,"_",$E31),#REF!,2,)</f>
        <v>#REF!</v>
      </c>
      <c r="M31" s="171"/>
      <c r="N31" s="172" t="str">
        <f t="shared" si="1"/>
        <v>!!</v>
      </c>
      <c r="O31" s="172" t="str">
        <f t="shared" si="2"/>
        <v>!!</v>
      </c>
      <c r="P31" s="172" t="str">
        <f t="shared" si="3"/>
        <v>!!</v>
      </c>
      <c r="Q31" s="172" t="str">
        <f t="shared" si="4"/>
        <v>!!</v>
      </c>
      <c r="R31" s="172" t="str">
        <f t="shared" si="5"/>
        <v>!!</v>
      </c>
      <c r="S31" s="172" t="str">
        <f t="shared" si="6"/>
        <v>!!</v>
      </c>
      <c r="T31" s="171"/>
    </row>
    <row r="32" spans="1:24" ht="12">
      <c r="A32" s="357" t="s">
        <v>162</v>
      </c>
      <c r="B32" s="357" t="str">
        <f>Cover!$G$16</f>
        <v>CZ</v>
      </c>
      <c r="C32" s="357" t="s">
        <v>271</v>
      </c>
      <c r="D32" s="357" t="s">
        <v>268</v>
      </c>
      <c r="E32" s="358" t="s">
        <v>225</v>
      </c>
      <c r="F32" s="359" t="e">
        <f>IF(ISNUMBER(U32),U32,VLOOKUP(CONCATENATE($B32,"_",$C32,"_",F$2,"_","1000 NAC","_",$E32),#REF!,2,)/VLOOKUP(CONCATENATE($B32,"_",$C32,"_",F$2,"_",$D32,"_",$E32),#REF!,2,))</f>
        <v>#REF!</v>
      </c>
      <c r="G32" s="359" t="e">
        <f>IF(ISNUMBER(V32),V32,VLOOKUP(CONCATENATE($B32,"_",$C32,"_",G$2,"_","1000 NAC","_",$E32),#REF!,2,)/VLOOKUP(CONCATENATE($B32,"_",$C32,"_",G$2,"_",$D32,"_",$E32),#REF!,2,))</f>
        <v>#REF!</v>
      </c>
      <c r="H32" s="359" t="e">
        <f>IF(ISNUMBER(W32),W32,VLOOKUP(CONCATENATE($B32,"_",$C32,"_",H$2,"_","1000 NAC","_",$E32),#REF!,2,)/VLOOKUP(CONCATENATE($B32,"_",$C32,"_",H$2,"_",$D32,"_",$E32),#REF!,2,))</f>
        <v>#REF!</v>
      </c>
      <c r="I32" s="359" t="e">
        <f>IF(ISNUMBER(X32),X32,VLOOKUP(CONCATENATE($B32,"_",$C32,"_",I$2,"_","1000 NAC","_",$E32),#REF!,2,)/VLOOKUP(CONCATENATE($B32,"_",$C32,"_",I$2,"_",$D32,"_",$E32),#REF!,2,))</f>
        <v>#REF!</v>
      </c>
      <c r="J32" s="359" t="e">
        <f>IF(ISNUMBER(Y32),Y32,VLOOKUP(CONCATENATE($B32,"_",$C32,"_",J$2,"_","1000 NAC","_",$E32),#REF!,2,)/VLOOKUP(CONCATENATE($B32,"_",$C32,"_",J$2,"_",$D32,"_",$E32),#REF!,2,))</f>
        <v>#REF!</v>
      </c>
      <c r="K32" s="360" t="e">
        <f>VLOOKUP(CONCATENATE($B32,"_",$C32,"_",K$2,"_","1000 NAC","_",$E32),#REF!,2,)/VLOOKUP(CONCATENATE($B32,"_",$C32,"_",K$2,"_",$D32,"_",$E32),#REF!,2,)</f>
        <v>#REF!</v>
      </c>
      <c r="L32" s="360" t="e">
        <f>VLOOKUP(CONCATENATE($B32,"_",$C32,"_",L$2,"_","1000 NAC","_",$E32),#REF!,2,)/VLOOKUP(CONCATENATE($B32,"_",$C32,"_",L$2,"_",$D32,"_",$E32),#REF!,2,)</f>
        <v>#REF!</v>
      </c>
      <c r="M32" s="361"/>
      <c r="N32" s="362" t="str">
        <f t="shared" si="1"/>
        <v>!!</v>
      </c>
      <c r="O32" s="362" t="str">
        <f t="shared" si="2"/>
        <v>!!</v>
      </c>
      <c r="P32" s="362" t="str">
        <f t="shared" si="3"/>
        <v>!!</v>
      </c>
      <c r="Q32" s="362" t="str">
        <f t="shared" si="4"/>
        <v>!!</v>
      </c>
      <c r="R32" s="362" t="str">
        <f t="shared" si="5"/>
        <v>!!</v>
      </c>
      <c r="S32" s="362" t="str">
        <f t="shared" si="6"/>
        <v>!!</v>
      </c>
      <c r="T32" s="361"/>
      <c r="U32" s="366" t="str">
        <f>IF(ISNUMBER(U30),IF(ISNUMBER(U31),U31/U30,F31/U30),IF(ISNUMBER(U31),U31/F30,""))</f>
        <v/>
      </c>
      <c r="V32" s="366" t="str">
        <f>IF(ISNUMBER(V30),IF(ISNUMBER(V31),V31/V30,G31/V30),IF(ISNUMBER(V31),V31/G30,""))</f>
        <v/>
      </c>
      <c r="W32" s="366" t="str">
        <f>IF(ISNUMBER(W30),IF(ISNUMBER(W31),W31/W30,H31/W30),IF(ISNUMBER(W31),W31/H30,""))</f>
        <v/>
      </c>
      <c r="X32" s="366" t="str">
        <f>IF(ISNUMBER(X30),IF(ISNUMBER(X31),X31/X30,I31/X30),IF(ISNUMBER(X31),X31/I30,""))</f>
        <v/>
      </c>
    </row>
    <row r="33" spans="1:24">
      <c r="A33" s="169" t="s">
        <v>164</v>
      </c>
      <c r="B33" s="169" t="str">
        <f>Cover!$G$16</f>
        <v>CZ</v>
      </c>
      <c r="C33" s="169" t="s">
        <v>267</v>
      </c>
      <c r="D33" s="169" t="s">
        <v>268</v>
      </c>
      <c r="E33" s="170" t="s">
        <v>209</v>
      </c>
      <c r="F33" s="177" t="e">
        <f>IF(ISNUMBER(U33),U33,VLOOKUP(CONCATENATE($B33,"_",$C33,"_",F$2,"_",$D33,"_",$E33),#REF!,2,))</f>
        <v>#REF!</v>
      </c>
      <c r="G33" s="177" t="e">
        <f>IF(ISNUMBER(V33),V33,VLOOKUP(CONCATENATE($B33,"_",$C33,"_",G$2,"_",$D33,"_",$E33),#REF!,2,))</f>
        <v>#REF!</v>
      </c>
      <c r="H33" s="177" t="e">
        <f>IF(ISNUMBER(W33),W33,VLOOKUP(CONCATENATE($B33,"_",$C33,"_",H$2,"_",$D33,"_",$E33),#REF!,2,))</f>
        <v>#REF!</v>
      </c>
      <c r="I33" s="177" t="e">
        <f>IF(ISNUMBER(X33),X33,VLOOKUP(CONCATENATE($B33,"_",$C33,"_",I$2,"_",$D33,"_",$E33),#REF!,2,))</f>
        <v>#REF!</v>
      </c>
      <c r="J33" s="177" t="e">
        <f>VLOOKUP(CONCATENATE($B33,"_",$C33,"_",J$2,"_",$D33,"_",$E33),#REF!,2,)</f>
        <v>#REF!</v>
      </c>
      <c r="K33" s="175" t="e">
        <f>VLOOKUP(CONCATENATE($B33,"_",$C33,"_",K$2,"_",$D33,"_",$E33),#REF!,2,)</f>
        <v>#REF!</v>
      </c>
      <c r="L33" s="175" t="e">
        <f>VLOOKUP(CONCATENATE($B33,"_",$C33,"_",L$2,"_",$D33,"_",$E33),#REF!,2,)</f>
        <v>#REF!</v>
      </c>
      <c r="M33" s="171"/>
      <c r="N33" s="172" t="str">
        <f t="shared" si="1"/>
        <v>!!</v>
      </c>
      <c r="O33" s="172" t="str">
        <f t="shared" si="2"/>
        <v>!!</v>
      </c>
      <c r="P33" s="172" t="str">
        <f t="shared" si="3"/>
        <v>!!</v>
      </c>
      <c r="Q33" s="172" t="str">
        <f t="shared" si="4"/>
        <v>!!</v>
      </c>
      <c r="R33" s="172" t="str">
        <f t="shared" si="5"/>
        <v>!!</v>
      </c>
      <c r="S33" s="172" t="str">
        <f t="shared" si="6"/>
        <v>!!</v>
      </c>
      <c r="T33" s="171"/>
    </row>
    <row r="34" spans="1:24">
      <c r="A34" s="169" t="s">
        <v>163</v>
      </c>
      <c r="B34" s="169" t="str">
        <f>Cover!$G$16</f>
        <v>CZ</v>
      </c>
      <c r="C34" s="169" t="s">
        <v>267</v>
      </c>
      <c r="D34" s="169" t="s">
        <v>198</v>
      </c>
      <c r="E34" s="170" t="s">
        <v>209</v>
      </c>
      <c r="F34" s="177" t="e">
        <f>IF(ISNUMBER(U34),U34,VLOOKUP(CONCATENATE($B34,"_",$C34,"_",F$2,"_",$D34,"_",$E34),#REF!,2,))</f>
        <v>#REF!</v>
      </c>
      <c r="G34" s="177" t="e">
        <f>IF(ISNUMBER(V34),V34,VLOOKUP(CONCATENATE($B34,"_",$C34,"_",G$2,"_",$D34,"_",$E34),#REF!,2,))</f>
        <v>#REF!</v>
      </c>
      <c r="H34" s="177" t="e">
        <f>IF(ISNUMBER(W34),W34,VLOOKUP(CONCATENATE($B34,"_",$C34,"_",H$2,"_",$D34,"_",$E34),#REF!,2,))</f>
        <v>#REF!</v>
      </c>
      <c r="I34" s="177" t="e">
        <f>IF(ISNUMBER(X34),X34,VLOOKUP(CONCATENATE($B34,"_",$C34,"_",I$2,"_",$D34,"_",$E34),#REF!,2,))</f>
        <v>#REF!</v>
      </c>
      <c r="J34" s="177" t="e">
        <f>IF(ISNUMBER(Y34),Y34,VLOOKUP(CONCATENATE($B34,"_",$C34,"_",J$2,"_",$D34,"_",$E34),#REF!,2,))</f>
        <v>#REF!</v>
      </c>
      <c r="K34" s="175" t="e">
        <f>VLOOKUP(CONCATENATE($B34,"_",$C34,"_",K$2,"_",$D34,"_",$E34),#REF!,2,)</f>
        <v>#REF!</v>
      </c>
      <c r="L34" s="175" t="e">
        <f>VLOOKUP(CONCATENATE($B34,"_",$C34,"_",L$2,"_",$D34,"_",$E34),#REF!,2,)</f>
        <v>#REF!</v>
      </c>
      <c r="M34" s="171"/>
      <c r="N34" s="172" t="str">
        <f t="shared" si="1"/>
        <v>!!</v>
      </c>
      <c r="O34" s="172" t="str">
        <f t="shared" si="2"/>
        <v>!!</v>
      </c>
      <c r="P34" s="172" t="str">
        <f t="shared" si="3"/>
        <v>!!</v>
      </c>
      <c r="Q34" s="172" t="str">
        <f t="shared" si="4"/>
        <v>!!</v>
      </c>
      <c r="R34" s="172" t="str">
        <f t="shared" si="5"/>
        <v>!!</v>
      </c>
      <c r="S34" s="172" t="str">
        <f t="shared" si="6"/>
        <v>!!</v>
      </c>
      <c r="T34" s="171"/>
    </row>
    <row r="35" spans="1:24" ht="12">
      <c r="A35" s="357" t="s">
        <v>162</v>
      </c>
      <c r="B35" s="357" t="str">
        <f>Cover!$G$16</f>
        <v>CZ</v>
      </c>
      <c r="C35" s="357" t="s">
        <v>267</v>
      </c>
      <c r="D35" s="357" t="s">
        <v>268</v>
      </c>
      <c r="E35" s="358" t="s">
        <v>209</v>
      </c>
      <c r="F35" s="359" t="e">
        <f>IF(ISNUMBER(U35),U35,VLOOKUP(CONCATENATE($B35,"_",$C35,"_",F$2,"_","1000 NAC","_",$E35),#REF!,2,)/VLOOKUP(CONCATENATE($B35,"_",$C35,"_",F$2,"_",$D35,"_",$E35),#REF!,2,))</f>
        <v>#REF!</v>
      </c>
      <c r="G35" s="359" t="e">
        <f>IF(ISNUMBER(V35),V35,VLOOKUP(CONCATENATE($B35,"_",$C35,"_",G$2,"_","1000 NAC","_",$E35),#REF!,2,)/VLOOKUP(CONCATENATE($B35,"_",$C35,"_",G$2,"_",$D35,"_",$E35),#REF!,2,))</f>
        <v>#REF!</v>
      </c>
      <c r="H35" s="359" t="e">
        <f>IF(ISNUMBER(W35),W35,VLOOKUP(CONCATENATE($B35,"_",$C35,"_",H$2,"_","1000 NAC","_",$E35),#REF!,2,)/VLOOKUP(CONCATENATE($B35,"_",$C35,"_",H$2,"_",$D35,"_",$E35),#REF!,2,))</f>
        <v>#REF!</v>
      </c>
      <c r="I35" s="359" t="e">
        <f>IF(ISNUMBER(X35),X35,VLOOKUP(CONCATENATE($B35,"_",$C35,"_",I$2,"_","1000 NAC","_",$E35),#REF!,2,)/VLOOKUP(CONCATENATE($B35,"_",$C35,"_",I$2,"_",$D35,"_",$E35),#REF!,2,))</f>
        <v>#REF!</v>
      </c>
      <c r="J35" s="359" t="e">
        <f>IF(ISNUMBER(Y35),Y35,VLOOKUP(CONCATENATE($B35,"_",$C35,"_",J$2,"_","1000 NAC","_",$E35),#REF!,2,)/VLOOKUP(CONCATENATE($B35,"_",$C35,"_",J$2,"_",$D35,"_",$E35),#REF!,2,))</f>
        <v>#REF!</v>
      </c>
      <c r="K35" s="360" t="e">
        <f>VLOOKUP(CONCATENATE($B35,"_",$C35,"_",K$2,"_","1000 NAC","_",$E35),#REF!,2,)/VLOOKUP(CONCATENATE($B35,"_",$C35,"_",K$2,"_",$D35,"_",$E35),#REF!,2,)</f>
        <v>#REF!</v>
      </c>
      <c r="L35" s="360" t="e">
        <f>VLOOKUP(CONCATENATE($B35,"_",$C35,"_",L$2,"_","1000 NAC","_",$E35),#REF!,2,)/VLOOKUP(CONCATENATE($B35,"_",$C35,"_",L$2,"_",$D35,"_",$E35),#REF!,2,)</f>
        <v>#REF!</v>
      </c>
      <c r="M35" s="361"/>
      <c r="N35" s="362" t="str">
        <f t="shared" ref="N35:N66" si="7">IF(OR(ISERROR(F35),ISERROR(G35)),"!!",IF(F35=0,"!!",G35/F35))</f>
        <v>!!</v>
      </c>
      <c r="O35" s="362" t="str">
        <f t="shared" ref="O35:O66" si="8">IF(OR(ISERROR(G35),ISERROR(H35)),"!!",IF(G35=0,"!!",H35/G35))</f>
        <v>!!</v>
      </c>
      <c r="P35" s="362" t="str">
        <f t="shared" ref="P35:P66" si="9">IF(OR(ISERROR(H35),ISERROR(I35)),"!!",IF(H35=0,"!!",I35/H35))</f>
        <v>!!</v>
      </c>
      <c r="Q35" s="362" t="str">
        <f t="shared" ref="Q35:Q66" si="10">IF(OR(ISERROR(I35),ISERROR(J35)),"!!",IF(I35=0,"!!",J35/I35))</f>
        <v>!!</v>
      </c>
      <c r="R35" s="362" t="str">
        <f t="shared" ref="R35:R66" si="11">IF(OR(ISERROR(J35),ISERROR(K35)),"!!",IF(J35=0,"!!",K35/J35))</f>
        <v>!!</v>
      </c>
      <c r="S35" s="362" t="str">
        <f t="shared" ref="S35:S66" si="12">IF(OR(ISERROR(K35),ISERROR(L35)),"!!",IF(K35=0,"!!",L35/K35))</f>
        <v>!!</v>
      </c>
      <c r="T35" s="361"/>
      <c r="U35" s="366" t="str">
        <f>IF(ISNUMBER(U33),IF(ISNUMBER(U34),U34/U33,F34/U33),IF(ISNUMBER(U34),U34/F33,""))</f>
        <v/>
      </c>
      <c r="V35" s="366" t="str">
        <f>IF(ISNUMBER(V33),IF(ISNUMBER(V34),V34/V33,G34/V33),IF(ISNUMBER(V34),V34/G33,""))</f>
        <v/>
      </c>
      <c r="W35" s="366" t="str">
        <f>IF(ISNUMBER(W33),IF(ISNUMBER(W34),W34/W33,H34/W33),IF(ISNUMBER(W34),W34/H33,""))</f>
        <v/>
      </c>
      <c r="X35" s="366" t="str">
        <f>IF(ISNUMBER(X33),IF(ISNUMBER(X34),X34/X33,I34/X33),IF(ISNUMBER(X34),X34/I33,""))</f>
        <v/>
      </c>
    </row>
    <row r="36" spans="1:24">
      <c r="A36" s="169" t="s">
        <v>164</v>
      </c>
      <c r="B36" s="169" t="str">
        <f>Cover!$G$16</f>
        <v>CZ</v>
      </c>
      <c r="C36" s="169" t="s">
        <v>271</v>
      </c>
      <c r="D36" s="169" t="s">
        <v>268</v>
      </c>
      <c r="E36" s="170" t="s">
        <v>209</v>
      </c>
      <c r="F36" s="177" t="e">
        <f>IF(ISNUMBER(U36),U36,VLOOKUP(CONCATENATE($B36,"_",$C36,"_",F$2,"_",$D36,"_",$E36),#REF!,2,))</f>
        <v>#REF!</v>
      </c>
      <c r="G36" s="177" t="e">
        <f>IF(ISNUMBER(V36),V36,VLOOKUP(CONCATENATE($B36,"_",$C36,"_",G$2,"_",$D36,"_",$E36),#REF!,2,))</f>
        <v>#REF!</v>
      </c>
      <c r="H36" s="177" t="e">
        <f>IF(ISNUMBER(W36),W36,VLOOKUP(CONCATENATE($B36,"_",$C36,"_",H$2,"_",$D36,"_",$E36),#REF!,2,))</f>
        <v>#REF!</v>
      </c>
      <c r="I36" s="177" t="e">
        <f>IF(ISNUMBER(X36),X36,VLOOKUP(CONCATENATE($B36,"_",$C36,"_",I$2,"_",$D36,"_",$E36),#REF!,2,))</f>
        <v>#REF!</v>
      </c>
      <c r="J36" s="177" t="e">
        <f>VLOOKUP(CONCATENATE($B36,"_",$C36,"_",J$2,"_",$D36,"_",$E36),#REF!,2,)</f>
        <v>#REF!</v>
      </c>
      <c r="K36" s="175" t="e">
        <f>VLOOKUP(CONCATENATE($B36,"_",$C36,"_",K$2,"_",$D36,"_",$E36),#REF!,2,)</f>
        <v>#REF!</v>
      </c>
      <c r="L36" s="175" t="e">
        <f>VLOOKUP(CONCATENATE($B36,"_",$C36,"_",L$2,"_",$D36,"_",$E36),#REF!,2,)</f>
        <v>#REF!</v>
      </c>
      <c r="M36" s="171"/>
      <c r="N36" s="172" t="str">
        <f t="shared" si="7"/>
        <v>!!</v>
      </c>
      <c r="O36" s="172" t="str">
        <f t="shared" si="8"/>
        <v>!!</v>
      </c>
      <c r="P36" s="172" t="str">
        <f t="shared" si="9"/>
        <v>!!</v>
      </c>
      <c r="Q36" s="172" t="str">
        <f t="shared" si="10"/>
        <v>!!</v>
      </c>
      <c r="R36" s="172" t="str">
        <f t="shared" si="11"/>
        <v>!!</v>
      </c>
      <c r="S36" s="172" t="str">
        <f t="shared" si="12"/>
        <v>!!</v>
      </c>
      <c r="T36" s="171"/>
    </row>
    <row r="37" spans="1:24">
      <c r="A37" s="169" t="s">
        <v>163</v>
      </c>
      <c r="B37" s="169" t="str">
        <f>Cover!$G$16</f>
        <v>CZ</v>
      </c>
      <c r="C37" s="169" t="s">
        <v>271</v>
      </c>
      <c r="D37" s="169" t="s">
        <v>198</v>
      </c>
      <c r="E37" s="170" t="s">
        <v>209</v>
      </c>
      <c r="F37" s="177" t="e">
        <f>IF(ISNUMBER(U37),U37,VLOOKUP(CONCATENATE($B37,"_",$C37,"_",F$2,"_",$D37,"_",$E37),#REF!,2,))</f>
        <v>#REF!</v>
      </c>
      <c r="G37" s="177" t="e">
        <f>IF(ISNUMBER(V37),V37,VLOOKUP(CONCATENATE($B37,"_",$C37,"_",G$2,"_",$D37,"_",$E37),#REF!,2,))</f>
        <v>#REF!</v>
      </c>
      <c r="H37" s="177" t="e">
        <f>IF(ISNUMBER(W37),W37,VLOOKUP(CONCATENATE($B37,"_",$C37,"_",H$2,"_",$D37,"_",$E37),#REF!,2,))</f>
        <v>#REF!</v>
      </c>
      <c r="I37" s="177" t="e">
        <f>IF(ISNUMBER(X37),X37,VLOOKUP(CONCATENATE($B37,"_",$C37,"_",I$2,"_",$D37,"_",$E37),#REF!,2,))</f>
        <v>#REF!</v>
      </c>
      <c r="J37" s="177" t="e">
        <f>IF(ISNUMBER(Y37),Y37,VLOOKUP(CONCATENATE($B37,"_",$C37,"_",J$2,"_",$D37,"_",$E37),#REF!,2,))</f>
        <v>#REF!</v>
      </c>
      <c r="K37" s="175" t="e">
        <f>VLOOKUP(CONCATENATE($B37,"_",$C37,"_",K$2,"_",$D37,"_",$E37),#REF!,2,)</f>
        <v>#REF!</v>
      </c>
      <c r="L37" s="175" t="e">
        <f>VLOOKUP(CONCATENATE($B37,"_",$C37,"_",L$2,"_",$D37,"_",$E37),#REF!,2,)</f>
        <v>#REF!</v>
      </c>
      <c r="M37" s="171"/>
      <c r="N37" s="172" t="str">
        <f t="shared" si="7"/>
        <v>!!</v>
      </c>
      <c r="O37" s="172" t="str">
        <f t="shared" si="8"/>
        <v>!!</v>
      </c>
      <c r="P37" s="172" t="str">
        <f t="shared" si="9"/>
        <v>!!</v>
      </c>
      <c r="Q37" s="172" t="str">
        <f t="shared" si="10"/>
        <v>!!</v>
      </c>
      <c r="R37" s="172" t="str">
        <f t="shared" si="11"/>
        <v>!!</v>
      </c>
      <c r="S37" s="172" t="str">
        <f t="shared" si="12"/>
        <v>!!</v>
      </c>
      <c r="T37" s="171"/>
    </row>
    <row r="38" spans="1:24" ht="12">
      <c r="A38" s="357" t="s">
        <v>162</v>
      </c>
      <c r="B38" s="357" t="str">
        <f>Cover!$G$16</f>
        <v>CZ</v>
      </c>
      <c r="C38" s="357" t="s">
        <v>271</v>
      </c>
      <c r="D38" s="357" t="s">
        <v>268</v>
      </c>
      <c r="E38" s="358" t="s">
        <v>209</v>
      </c>
      <c r="F38" s="359" t="e">
        <f>IF(ISNUMBER(U38),U38,VLOOKUP(CONCATENATE($B38,"_",$C38,"_",F$2,"_","1000 NAC","_",$E38),#REF!,2,)/VLOOKUP(CONCATENATE($B38,"_",$C38,"_",F$2,"_",$D38,"_",$E38),#REF!,2,))</f>
        <v>#REF!</v>
      </c>
      <c r="G38" s="359" t="e">
        <f>IF(ISNUMBER(V38),V38,VLOOKUP(CONCATENATE($B38,"_",$C38,"_",G$2,"_","1000 NAC","_",$E38),#REF!,2,)/VLOOKUP(CONCATENATE($B38,"_",$C38,"_",G$2,"_",$D38,"_",$E38),#REF!,2,))</f>
        <v>#REF!</v>
      </c>
      <c r="H38" s="359" t="e">
        <f>IF(ISNUMBER(W38),W38,VLOOKUP(CONCATENATE($B38,"_",$C38,"_",H$2,"_","1000 NAC","_",$E38),#REF!,2,)/VLOOKUP(CONCATENATE($B38,"_",$C38,"_",H$2,"_",$D38,"_",$E38),#REF!,2,))</f>
        <v>#REF!</v>
      </c>
      <c r="I38" s="359" t="e">
        <f>IF(ISNUMBER(X38),X38,VLOOKUP(CONCATENATE($B38,"_",$C38,"_",I$2,"_","1000 NAC","_",$E38),#REF!,2,)/VLOOKUP(CONCATENATE($B38,"_",$C38,"_",I$2,"_",$D38,"_",$E38),#REF!,2,))</f>
        <v>#REF!</v>
      </c>
      <c r="J38" s="359" t="e">
        <f>IF(ISNUMBER(Y38),Y38,VLOOKUP(CONCATENATE($B38,"_",$C38,"_",J$2,"_","1000 NAC","_",$E38),#REF!,2,)/VLOOKUP(CONCATENATE($B38,"_",$C38,"_",J$2,"_",$D38,"_",$E38),#REF!,2,))</f>
        <v>#REF!</v>
      </c>
      <c r="K38" s="360" t="e">
        <f>VLOOKUP(CONCATENATE($B38,"_",$C38,"_",K$2,"_","1000 NAC","_",$E38),#REF!,2,)/VLOOKUP(CONCATENATE($B38,"_",$C38,"_",K$2,"_",$D38,"_",$E38),#REF!,2,)</f>
        <v>#REF!</v>
      </c>
      <c r="L38" s="360" t="e">
        <f>VLOOKUP(CONCATENATE($B38,"_",$C38,"_",L$2,"_","1000 NAC","_",$E38),#REF!,2,)/VLOOKUP(CONCATENATE($B38,"_",$C38,"_",L$2,"_",$D38,"_",$E38),#REF!,2,)</f>
        <v>#REF!</v>
      </c>
      <c r="M38" s="361"/>
      <c r="N38" s="362" t="str">
        <f t="shared" si="7"/>
        <v>!!</v>
      </c>
      <c r="O38" s="362" t="str">
        <f t="shared" si="8"/>
        <v>!!</v>
      </c>
      <c r="P38" s="362" t="str">
        <f t="shared" si="9"/>
        <v>!!</v>
      </c>
      <c r="Q38" s="362" t="str">
        <f t="shared" si="10"/>
        <v>!!</v>
      </c>
      <c r="R38" s="362" t="str">
        <f t="shared" si="11"/>
        <v>!!</v>
      </c>
      <c r="S38" s="362" t="str">
        <f t="shared" si="12"/>
        <v>!!</v>
      </c>
      <c r="T38" s="361"/>
      <c r="U38" s="366" t="str">
        <f>IF(ISNUMBER(U36),IF(ISNUMBER(U37),U37/U36,F37/U36),IF(ISNUMBER(U37),U37/F36,""))</f>
        <v/>
      </c>
      <c r="V38" s="366" t="str">
        <f>IF(ISNUMBER(V36),IF(ISNUMBER(V37),V37/V36,G37/V36),IF(ISNUMBER(V37),V37/G36,""))</f>
        <v/>
      </c>
      <c r="W38" s="366" t="str">
        <f>IF(ISNUMBER(W36),IF(ISNUMBER(W37),W37/W36,H37/W36),IF(ISNUMBER(W37),W37/H36,""))</f>
        <v/>
      </c>
      <c r="X38" s="366" t="str">
        <f>IF(ISNUMBER(X36),IF(ISNUMBER(X37),X37/X36,I37/X36),IF(ISNUMBER(X37),X37/I36,""))</f>
        <v/>
      </c>
    </row>
    <row r="39" spans="1:24">
      <c r="A39" s="169" t="s">
        <v>164</v>
      </c>
      <c r="B39" s="169" t="str">
        <f>Cover!$G$16</f>
        <v>CZ</v>
      </c>
      <c r="C39" s="169" t="s">
        <v>267</v>
      </c>
      <c r="D39" s="169" t="s">
        <v>268</v>
      </c>
      <c r="E39" s="170" t="s">
        <v>208</v>
      </c>
      <c r="F39" s="177" t="e">
        <f>IF(ISNUMBER(U39),U39,VLOOKUP(CONCATENATE($B39,"_",$C39,"_",F$2,"_",$D39,"_",$E39),#REF!,2,))</f>
        <v>#REF!</v>
      </c>
      <c r="G39" s="177" t="e">
        <f>IF(ISNUMBER(V39),V39,VLOOKUP(CONCATENATE($B39,"_",$C39,"_",G$2,"_",$D39,"_",$E39),#REF!,2,))</f>
        <v>#REF!</v>
      </c>
      <c r="H39" s="177" t="e">
        <f>IF(ISNUMBER(W39),W39,VLOOKUP(CONCATENATE($B39,"_",$C39,"_",H$2,"_",$D39,"_",$E39),#REF!,2,))</f>
        <v>#REF!</v>
      </c>
      <c r="I39" s="177" t="e">
        <f>IF(ISNUMBER(X39),X39,VLOOKUP(CONCATENATE($B39,"_",$C39,"_",I$2,"_",$D39,"_",$E39),#REF!,2,))</f>
        <v>#REF!</v>
      </c>
      <c r="J39" s="177" t="e">
        <f>VLOOKUP(CONCATENATE($B39,"_",$C39,"_",J$2,"_",$D39,"_",$E39),#REF!,2,)</f>
        <v>#REF!</v>
      </c>
      <c r="K39" s="175" t="e">
        <f>VLOOKUP(CONCATENATE($B39,"_",$C39,"_",K$2,"_",$D39,"_",$E39),#REF!,2,)</f>
        <v>#REF!</v>
      </c>
      <c r="L39" s="175" t="e">
        <f>VLOOKUP(CONCATENATE($B39,"_",$C39,"_",L$2,"_",$D39,"_",$E39),#REF!,2,)</f>
        <v>#REF!</v>
      </c>
      <c r="M39" s="171"/>
      <c r="N39" s="172" t="str">
        <f t="shared" si="7"/>
        <v>!!</v>
      </c>
      <c r="O39" s="172" t="str">
        <f t="shared" si="8"/>
        <v>!!</v>
      </c>
      <c r="P39" s="172" t="str">
        <f t="shared" si="9"/>
        <v>!!</v>
      </c>
      <c r="Q39" s="172" t="str">
        <f t="shared" si="10"/>
        <v>!!</v>
      </c>
      <c r="R39" s="172" t="str">
        <f t="shared" si="11"/>
        <v>!!</v>
      </c>
      <c r="S39" s="172" t="str">
        <f t="shared" si="12"/>
        <v>!!</v>
      </c>
      <c r="T39" s="171"/>
    </row>
    <row r="40" spans="1:24">
      <c r="A40" s="169" t="s">
        <v>163</v>
      </c>
      <c r="B40" s="169" t="str">
        <f>Cover!$G$16</f>
        <v>CZ</v>
      </c>
      <c r="C40" s="169" t="s">
        <v>267</v>
      </c>
      <c r="D40" s="169" t="s">
        <v>198</v>
      </c>
      <c r="E40" s="170" t="s">
        <v>208</v>
      </c>
      <c r="F40" s="177" t="e">
        <f>IF(ISNUMBER(U40),U40,VLOOKUP(CONCATENATE($B40,"_",$C40,"_",F$2,"_",$D40,"_",$E40),#REF!,2,))</f>
        <v>#REF!</v>
      </c>
      <c r="G40" s="177" t="e">
        <f>IF(ISNUMBER(V40),V40,VLOOKUP(CONCATENATE($B40,"_",$C40,"_",G$2,"_",$D40,"_",$E40),#REF!,2,))</f>
        <v>#REF!</v>
      </c>
      <c r="H40" s="177" t="e">
        <f>IF(ISNUMBER(W40),W40,VLOOKUP(CONCATENATE($B40,"_",$C40,"_",H$2,"_",$D40,"_",$E40),#REF!,2,))</f>
        <v>#REF!</v>
      </c>
      <c r="I40" s="177" t="e">
        <f>IF(ISNUMBER(X40),X40,VLOOKUP(CONCATENATE($B40,"_",$C40,"_",I$2,"_",$D40,"_",$E40),#REF!,2,))</f>
        <v>#REF!</v>
      </c>
      <c r="J40" s="177" t="e">
        <f>IF(ISNUMBER(Y40),Y40,VLOOKUP(CONCATENATE($B40,"_",$C40,"_",J$2,"_",$D40,"_",$E40),#REF!,2,))</f>
        <v>#REF!</v>
      </c>
      <c r="K40" s="175" t="e">
        <f>VLOOKUP(CONCATENATE($B40,"_",$C40,"_",K$2,"_",$D40,"_",$E40),#REF!,2,)</f>
        <v>#REF!</v>
      </c>
      <c r="L40" s="175" t="e">
        <f>VLOOKUP(CONCATENATE($B40,"_",$C40,"_",L$2,"_",$D40,"_",$E40),#REF!,2,)</f>
        <v>#REF!</v>
      </c>
      <c r="M40" s="171"/>
      <c r="N40" s="172" t="str">
        <f t="shared" si="7"/>
        <v>!!</v>
      </c>
      <c r="O40" s="172" t="str">
        <f t="shared" si="8"/>
        <v>!!</v>
      </c>
      <c r="P40" s="172" t="str">
        <f t="shared" si="9"/>
        <v>!!</v>
      </c>
      <c r="Q40" s="172" t="str">
        <f t="shared" si="10"/>
        <v>!!</v>
      </c>
      <c r="R40" s="172" t="str">
        <f t="shared" si="11"/>
        <v>!!</v>
      </c>
      <c r="S40" s="172" t="str">
        <f t="shared" si="12"/>
        <v>!!</v>
      </c>
      <c r="T40" s="171"/>
    </row>
    <row r="41" spans="1:24" ht="12">
      <c r="A41" s="357" t="s">
        <v>162</v>
      </c>
      <c r="B41" s="357" t="str">
        <f>Cover!$G$16</f>
        <v>CZ</v>
      </c>
      <c r="C41" s="357" t="s">
        <v>267</v>
      </c>
      <c r="D41" s="357" t="s">
        <v>268</v>
      </c>
      <c r="E41" s="358" t="s">
        <v>208</v>
      </c>
      <c r="F41" s="359" t="e">
        <f>IF(ISNUMBER(U41),U41,VLOOKUP(CONCATENATE($B41,"_",$C41,"_",F$2,"_","1000 NAC","_",$E41),#REF!,2,)/VLOOKUP(CONCATENATE($B41,"_",$C41,"_",F$2,"_",$D41,"_",$E41),#REF!,2,))</f>
        <v>#REF!</v>
      </c>
      <c r="G41" s="359" t="e">
        <f>IF(ISNUMBER(V41),V41,VLOOKUP(CONCATENATE($B41,"_",$C41,"_",G$2,"_","1000 NAC","_",$E41),#REF!,2,)/VLOOKUP(CONCATENATE($B41,"_",$C41,"_",G$2,"_",$D41,"_",$E41),#REF!,2,))</f>
        <v>#REF!</v>
      </c>
      <c r="H41" s="359" t="e">
        <f>IF(ISNUMBER(W41),W41,VLOOKUP(CONCATENATE($B41,"_",$C41,"_",H$2,"_","1000 NAC","_",$E41),#REF!,2,)/VLOOKUP(CONCATENATE($B41,"_",$C41,"_",H$2,"_",$D41,"_",$E41),#REF!,2,))</f>
        <v>#REF!</v>
      </c>
      <c r="I41" s="359" t="e">
        <f>IF(ISNUMBER(X41),X41,VLOOKUP(CONCATENATE($B41,"_",$C41,"_",I$2,"_","1000 NAC","_",$E41),#REF!,2,)/VLOOKUP(CONCATENATE($B41,"_",$C41,"_",I$2,"_",$D41,"_",$E41),#REF!,2,))</f>
        <v>#REF!</v>
      </c>
      <c r="J41" s="359" t="e">
        <f>IF(ISNUMBER(Y41),Y41,VLOOKUP(CONCATENATE($B41,"_",$C41,"_",J$2,"_","1000 NAC","_",$E41),#REF!,2,)/VLOOKUP(CONCATENATE($B41,"_",$C41,"_",J$2,"_",$D41,"_",$E41),#REF!,2,))</f>
        <v>#REF!</v>
      </c>
      <c r="K41" s="360" t="e">
        <f>VLOOKUP(CONCATENATE($B41,"_",$C41,"_",K$2,"_","1000 NAC","_",$E41),#REF!,2,)/VLOOKUP(CONCATENATE($B41,"_",$C41,"_",K$2,"_",$D41,"_",$E41),#REF!,2,)</f>
        <v>#REF!</v>
      </c>
      <c r="L41" s="360" t="e">
        <f>VLOOKUP(CONCATENATE($B41,"_",$C41,"_",L$2,"_","1000 NAC","_",$E41),#REF!,2,)/VLOOKUP(CONCATENATE($B41,"_",$C41,"_",L$2,"_",$D41,"_",$E41),#REF!,2,)</f>
        <v>#REF!</v>
      </c>
      <c r="M41" s="361"/>
      <c r="N41" s="362" t="str">
        <f t="shared" si="7"/>
        <v>!!</v>
      </c>
      <c r="O41" s="362" t="str">
        <f t="shared" si="8"/>
        <v>!!</v>
      </c>
      <c r="P41" s="362" t="str">
        <f t="shared" si="9"/>
        <v>!!</v>
      </c>
      <c r="Q41" s="362" t="str">
        <f t="shared" si="10"/>
        <v>!!</v>
      </c>
      <c r="R41" s="362" t="str">
        <f t="shared" si="11"/>
        <v>!!</v>
      </c>
      <c r="S41" s="362" t="str">
        <f t="shared" si="12"/>
        <v>!!</v>
      </c>
      <c r="T41" s="361"/>
      <c r="U41" s="366" t="str">
        <f>IF(ISNUMBER(U39),IF(ISNUMBER(U40),U40/U39,F40/U39),IF(ISNUMBER(U40),U40/F39,""))</f>
        <v/>
      </c>
      <c r="V41" s="366" t="str">
        <f>IF(ISNUMBER(V39),IF(ISNUMBER(V40),V40/V39,G40/V39),IF(ISNUMBER(V40),V40/G39,""))</f>
        <v/>
      </c>
      <c r="W41" s="366" t="str">
        <f>IF(ISNUMBER(W39),IF(ISNUMBER(W40),W40/W39,H40/W39),IF(ISNUMBER(W40),W40/H39,""))</f>
        <v/>
      </c>
      <c r="X41" s="366" t="str">
        <f>IF(ISNUMBER(X39),IF(ISNUMBER(X40),X40/X39,I40/X39),IF(ISNUMBER(X40),X40/I39,""))</f>
        <v/>
      </c>
    </row>
    <row r="42" spans="1:24">
      <c r="A42" s="169" t="s">
        <v>164</v>
      </c>
      <c r="B42" s="169" t="str">
        <f>Cover!$G$16</f>
        <v>CZ</v>
      </c>
      <c r="C42" s="169" t="s">
        <v>271</v>
      </c>
      <c r="D42" s="169" t="s">
        <v>268</v>
      </c>
      <c r="E42" s="170" t="s">
        <v>208</v>
      </c>
      <c r="F42" s="177" t="e">
        <f>IF(ISNUMBER(U42),U42,VLOOKUP(CONCATENATE($B42,"_",$C42,"_",F$2,"_",$D42,"_",$E42),#REF!,2,))</f>
        <v>#REF!</v>
      </c>
      <c r="G42" s="177" t="e">
        <f>IF(ISNUMBER(V42),V42,VLOOKUP(CONCATENATE($B42,"_",$C42,"_",G$2,"_",$D42,"_",$E42),#REF!,2,))</f>
        <v>#REF!</v>
      </c>
      <c r="H42" s="177" t="e">
        <f>IF(ISNUMBER(W42),W42,VLOOKUP(CONCATENATE($B42,"_",$C42,"_",H$2,"_",$D42,"_",$E42),#REF!,2,))</f>
        <v>#REF!</v>
      </c>
      <c r="I42" s="177" t="e">
        <f>IF(ISNUMBER(X42),X42,VLOOKUP(CONCATENATE($B42,"_",$C42,"_",I$2,"_",$D42,"_",$E42),#REF!,2,))</f>
        <v>#REF!</v>
      </c>
      <c r="J42" s="177" t="e">
        <f>VLOOKUP(CONCATENATE($B42,"_",$C42,"_",J$2,"_",$D42,"_",$E42),#REF!,2,)</f>
        <v>#REF!</v>
      </c>
      <c r="K42" s="175" t="e">
        <f>VLOOKUP(CONCATENATE($B42,"_",$C42,"_",K$2,"_",$D42,"_",$E42),#REF!,2,)</f>
        <v>#REF!</v>
      </c>
      <c r="L42" s="175" t="e">
        <f>VLOOKUP(CONCATENATE($B42,"_",$C42,"_",L$2,"_",$D42,"_",$E42),#REF!,2,)</f>
        <v>#REF!</v>
      </c>
      <c r="M42" s="171"/>
      <c r="N42" s="172" t="str">
        <f t="shared" si="7"/>
        <v>!!</v>
      </c>
      <c r="O42" s="172" t="str">
        <f t="shared" si="8"/>
        <v>!!</v>
      </c>
      <c r="P42" s="172" t="str">
        <f t="shared" si="9"/>
        <v>!!</v>
      </c>
      <c r="Q42" s="172" t="str">
        <f t="shared" si="10"/>
        <v>!!</v>
      </c>
      <c r="R42" s="172" t="str">
        <f t="shared" si="11"/>
        <v>!!</v>
      </c>
      <c r="S42" s="172" t="str">
        <f t="shared" si="12"/>
        <v>!!</v>
      </c>
      <c r="T42" s="171"/>
    </row>
    <row r="43" spans="1:24">
      <c r="A43" s="169" t="s">
        <v>163</v>
      </c>
      <c r="B43" s="169" t="str">
        <f>Cover!$G$16</f>
        <v>CZ</v>
      </c>
      <c r="C43" s="169" t="s">
        <v>271</v>
      </c>
      <c r="D43" s="169" t="s">
        <v>198</v>
      </c>
      <c r="E43" s="170" t="s">
        <v>208</v>
      </c>
      <c r="F43" s="177" t="e">
        <f>IF(ISNUMBER(U43),U43,VLOOKUP(CONCATENATE($B43,"_",$C43,"_",F$2,"_",$D43,"_",$E43),#REF!,2,))</f>
        <v>#REF!</v>
      </c>
      <c r="G43" s="177" t="e">
        <f>IF(ISNUMBER(V43),V43,VLOOKUP(CONCATENATE($B43,"_",$C43,"_",G$2,"_",$D43,"_",$E43),#REF!,2,))</f>
        <v>#REF!</v>
      </c>
      <c r="H43" s="177" t="e">
        <f>IF(ISNUMBER(W43),W43,VLOOKUP(CONCATENATE($B43,"_",$C43,"_",H$2,"_",$D43,"_",$E43),#REF!,2,))</f>
        <v>#REF!</v>
      </c>
      <c r="I43" s="177" t="e">
        <f>IF(ISNUMBER(X43),X43,VLOOKUP(CONCATENATE($B43,"_",$C43,"_",I$2,"_",$D43,"_",$E43),#REF!,2,))</f>
        <v>#REF!</v>
      </c>
      <c r="J43" s="177" t="e">
        <f>IF(ISNUMBER(Y43),Y43,VLOOKUP(CONCATENATE($B43,"_",$C43,"_",J$2,"_",$D43,"_",$E43),#REF!,2,))</f>
        <v>#REF!</v>
      </c>
      <c r="K43" s="175" t="e">
        <f>VLOOKUP(CONCATENATE($B43,"_",$C43,"_",K$2,"_",$D43,"_",$E43),#REF!,2,)</f>
        <v>#REF!</v>
      </c>
      <c r="L43" s="175" t="e">
        <f>VLOOKUP(CONCATENATE($B43,"_",$C43,"_",L$2,"_",$D43,"_",$E43),#REF!,2,)</f>
        <v>#REF!</v>
      </c>
      <c r="M43" s="171"/>
      <c r="N43" s="172" t="str">
        <f t="shared" si="7"/>
        <v>!!</v>
      </c>
      <c r="O43" s="172" t="str">
        <f t="shared" si="8"/>
        <v>!!</v>
      </c>
      <c r="P43" s="172" t="str">
        <f t="shared" si="9"/>
        <v>!!</v>
      </c>
      <c r="Q43" s="172" t="str">
        <f t="shared" si="10"/>
        <v>!!</v>
      </c>
      <c r="R43" s="172" t="str">
        <f t="shared" si="11"/>
        <v>!!</v>
      </c>
      <c r="S43" s="172" t="str">
        <f t="shared" si="12"/>
        <v>!!</v>
      </c>
      <c r="T43" s="171"/>
    </row>
    <row r="44" spans="1:24" ht="12">
      <c r="A44" s="357" t="s">
        <v>162</v>
      </c>
      <c r="B44" s="357" t="str">
        <f>Cover!$G$16</f>
        <v>CZ</v>
      </c>
      <c r="C44" s="357" t="s">
        <v>271</v>
      </c>
      <c r="D44" s="357" t="s">
        <v>268</v>
      </c>
      <c r="E44" s="358" t="s">
        <v>208</v>
      </c>
      <c r="F44" s="359" t="e">
        <f>IF(ISNUMBER(U44),U44,VLOOKUP(CONCATENATE($B44,"_",$C44,"_",F$2,"_","1000 NAC","_",$E44),#REF!,2,)/VLOOKUP(CONCATENATE($B44,"_",$C44,"_",F$2,"_",$D44,"_",$E44),#REF!,2,))</f>
        <v>#REF!</v>
      </c>
      <c r="G44" s="359" t="e">
        <f>IF(ISNUMBER(V44),V44,VLOOKUP(CONCATENATE($B44,"_",$C44,"_",G$2,"_","1000 NAC","_",$E44),#REF!,2,)/VLOOKUP(CONCATENATE($B44,"_",$C44,"_",G$2,"_",$D44,"_",$E44),#REF!,2,))</f>
        <v>#REF!</v>
      </c>
      <c r="H44" s="359" t="e">
        <f>IF(ISNUMBER(W44),W44,VLOOKUP(CONCATENATE($B44,"_",$C44,"_",H$2,"_","1000 NAC","_",$E44),#REF!,2,)/VLOOKUP(CONCATENATE($B44,"_",$C44,"_",H$2,"_",$D44,"_",$E44),#REF!,2,))</f>
        <v>#REF!</v>
      </c>
      <c r="I44" s="359" t="e">
        <f>IF(ISNUMBER(X44),X44,VLOOKUP(CONCATENATE($B44,"_",$C44,"_",I$2,"_","1000 NAC","_",$E44),#REF!,2,)/VLOOKUP(CONCATENATE($B44,"_",$C44,"_",I$2,"_",$D44,"_",$E44),#REF!,2,))</f>
        <v>#REF!</v>
      </c>
      <c r="J44" s="359" t="e">
        <f>IF(ISNUMBER(Y44),Y44,VLOOKUP(CONCATENATE($B44,"_",$C44,"_",J$2,"_","1000 NAC","_",$E44),#REF!,2,)/VLOOKUP(CONCATENATE($B44,"_",$C44,"_",J$2,"_",$D44,"_",$E44),#REF!,2,))</f>
        <v>#REF!</v>
      </c>
      <c r="K44" s="360" t="e">
        <f>VLOOKUP(CONCATENATE($B44,"_",$C44,"_",K$2,"_","1000 NAC","_",$E44),#REF!,2,)/VLOOKUP(CONCATENATE($B44,"_",$C44,"_",K$2,"_",$D44,"_",$E44),#REF!,2,)</f>
        <v>#REF!</v>
      </c>
      <c r="L44" s="360" t="e">
        <f>VLOOKUP(CONCATENATE($B44,"_",$C44,"_",L$2,"_","1000 NAC","_",$E44),#REF!,2,)/VLOOKUP(CONCATENATE($B44,"_",$C44,"_",L$2,"_",$D44,"_",$E44),#REF!,2,)</f>
        <v>#REF!</v>
      </c>
      <c r="M44" s="361"/>
      <c r="N44" s="362" t="str">
        <f t="shared" si="7"/>
        <v>!!</v>
      </c>
      <c r="O44" s="362" t="str">
        <f t="shared" si="8"/>
        <v>!!</v>
      </c>
      <c r="P44" s="362" t="str">
        <f t="shared" si="9"/>
        <v>!!</v>
      </c>
      <c r="Q44" s="362" t="str">
        <f t="shared" si="10"/>
        <v>!!</v>
      </c>
      <c r="R44" s="362" t="str">
        <f t="shared" si="11"/>
        <v>!!</v>
      </c>
      <c r="S44" s="362" t="str">
        <f t="shared" si="12"/>
        <v>!!</v>
      </c>
      <c r="T44" s="361"/>
      <c r="U44" s="366" t="str">
        <f>IF(ISNUMBER(U42),IF(ISNUMBER(U43),U43/U42,F43/U42),IF(ISNUMBER(U43),U43/F42,""))</f>
        <v/>
      </c>
      <c r="V44" s="366" t="str">
        <f>IF(ISNUMBER(V42),IF(ISNUMBER(V43),V43/V42,G43/V42),IF(ISNUMBER(V43),V43/G42,""))</f>
        <v/>
      </c>
      <c r="W44" s="366" t="str">
        <f>IF(ISNUMBER(W42),IF(ISNUMBER(W43),W43/W42,H43/W42),IF(ISNUMBER(W43),W43/H42,""))</f>
        <v/>
      </c>
      <c r="X44" s="366" t="str">
        <f>IF(ISNUMBER(X42),IF(ISNUMBER(X43),X43/X42,I43/X42),IF(ISNUMBER(X43),X43/I42,""))</f>
        <v/>
      </c>
    </row>
    <row r="45" spans="1:24">
      <c r="A45" s="169" t="s">
        <v>164</v>
      </c>
      <c r="B45" s="169" t="str">
        <f>Cover!$G$16</f>
        <v>CZ</v>
      </c>
      <c r="C45" s="169" t="s">
        <v>267</v>
      </c>
      <c r="D45" s="169" t="s">
        <v>268</v>
      </c>
      <c r="E45" s="170" t="s">
        <v>223</v>
      </c>
      <c r="F45" s="177" t="e">
        <f>IF(ISNUMBER(U45),U45,VLOOKUP(CONCATENATE($B45,"_",$C45,"_",F$2,"_",$D45,"_",$E45),#REF!,2,))</f>
        <v>#REF!</v>
      </c>
      <c r="G45" s="177" t="e">
        <f>IF(ISNUMBER(V45),V45,VLOOKUP(CONCATENATE($B45,"_",$C45,"_",G$2,"_",$D45,"_",$E45),#REF!,2,))</f>
        <v>#REF!</v>
      </c>
      <c r="H45" s="177" t="e">
        <f>IF(ISNUMBER(W45),W45,VLOOKUP(CONCATENATE($B45,"_",$C45,"_",H$2,"_",$D45,"_",$E45),#REF!,2,))</f>
        <v>#REF!</v>
      </c>
      <c r="I45" s="177" t="e">
        <f>IF(ISNUMBER(X45),X45,VLOOKUP(CONCATENATE($B45,"_",$C45,"_",I$2,"_",$D45,"_",$E45),#REF!,2,))</f>
        <v>#REF!</v>
      </c>
      <c r="J45" s="177" t="e">
        <f>VLOOKUP(CONCATENATE($B45,"_",$C45,"_",J$2,"_",$D45,"_",$E45),#REF!,2,)</f>
        <v>#REF!</v>
      </c>
      <c r="K45" s="175" t="e">
        <f>VLOOKUP(CONCATENATE($B45,"_",$C45,"_",K$2,"_",$D45,"_",$E45),#REF!,2,)</f>
        <v>#REF!</v>
      </c>
      <c r="L45" s="175" t="e">
        <f>VLOOKUP(CONCATENATE($B45,"_",$C45,"_",L$2,"_",$D45,"_",$E45),#REF!,2,)</f>
        <v>#REF!</v>
      </c>
      <c r="M45" s="171"/>
      <c r="N45" s="172" t="str">
        <f t="shared" si="7"/>
        <v>!!</v>
      </c>
      <c r="O45" s="172" t="str">
        <f t="shared" si="8"/>
        <v>!!</v>
      </c>
      <c r="P45" s="172" t="str">
        <f t="shared" si="9"/>
        <v>!!</v>
      </c>
      <c r="Q45" s="172" t="str">
        <f t="shared" si="10"/>
        <v>!!</v>
      </c>
      <c r="R45" s="172" t="str">
        <f t="shared" si="11"/>
        <v>!!</v>
      </c>
      <c r="S45" s="172" t="str">
        <f t="shared" si="12"/>
        <v>!!</v>
      </c>
      <c r="T45" s="171"/>
    </row>
    <row r="46" spans="1:24">
      <c r="A46" s="169" t="s">
        <v>163</v>
      </c>
      <c r="B46" s="169" t="str">
        <f>Cover!$G$16</f>
        <v>CZ</v>
      </c>
      <c r="C46" s="169" t="s">
        <v>267</v>
      </c>
      <c r="D46" s="169" t="s">
        <v>198</v>
      </c>
      <c r="E46" s="170" t="s">
        <v>223</v>
      </c>
      <c r="F46" s="177" t="e">
        <f>IF(ISNUMBER(U46),U46,VLOOKUP(CONCATENATE($B46,"_",$C46,"_",F$2,"_",$D46,"_",$E46),#REF!,2,))</f>
        <v>#REF!</v>
      </c>
      <c r="G46" s="177" t="e">
        <f>IF(ISNUMBER(V46),V46,VLOOKUP(CONCATENATE($B46,"_",$C46,"_",G$2,"_",$D46,"_",$E46),#REF!,2,))</f>
        <v>#REF!</v>
      </c>
      <c r="H46" s="177" t="e">
        <f>IF(ISNUMBER(W46),W46,VLOOKUP(CONCATENATE($B46,"_",$C46,"_",H$2,"_",$D46,"_",$E46),#REF!,2,))</f>
        <v>#REF!</v>
      </c>
      <c r="I46" s="177" t="e">
        <f>IF(ISNUMBER(X46),X46,VLOOKUP(CONCATENATE($B46,"_",$C46,"_",I$2,"_",$D46,"_",$E46),#REF!,2,))</f>
        <v>#REF!</v>
      </c>
      <c r="J46" s="177" t="e">
        <f>IF(ISNUMBER(Y46),Y46,VLOOKUP(CONCATENATE($B46,"_",$C46,"_",J$2,"_",$D46,"_",$E46),#REF!,2,))</f>
        <v>#REF!</v>
      </c>
      <c r="K46" s="175" t="e">
        <f>VLOOKUP(CONCATENATE($B46,"_",$C46,"_",K$2,"_",$D46,"_",$E46),#REF!,2,)</f>
        <v>#REF!</v>
      </c>
      <c r="L46" s="175" t="e">
        <f>VLOOKUP(CONCATENATE($B46,"_",$C46,"_",L$2,"_",$D46,"_",$E46),#REF!,2,)</f>
        <v>#REF!</v>
      </c>
      <c r="M46" s="171"/>
      <c r="N46" s="172" t="str">
        <f t="shared" si="7"/>
        <v>!!</v>
      </c>
      <c r="O46" s="172" t="str">
        <f t="shared" si="8"/>
        <v>!!</v>
      </c>
      <c r="P46" s="172" t="str">
        <f t="shared" si="9"/>
        <v>!!</v>
      </c>
      <c r="Q46" s="172" t="str">
        <f t="shared" si="10"/>
        <v>!!</v>
      </c>
      <c r="R46" s="172" t="str">
        <f t="shared" si="11"/>
        <v>!!</v>
      </c>
      <c r="S46" s="172" t="str">
        <f t="shared" si="12"/>
        <v>!!</v>
      </c>
      <c r="T46" s="171"/>
    </row>
    <row r="47" spans="1:24" ht="12">
      <c r="A47" s="357" t="s">
        <v>162</v>
      </c>
      <c r="B47" s="357" t="str">
        <f>Cover!$G$16</f>
        <v>CZ</v>
      </c>
      <c r="C47" s="357" t="s">
        <v>267</v>
      </c>
      <c r="D47" s="357" t="s">
        <v>268</v>
      </c>
      <c r="E47" s="358" t="s">
        <v>223</v>
      </c>
      <c r="F47" s="359" t="e">
        <f>IF(ISNUMBER(U47),U47,VLOOKUP(CONCATENATE($B47,"_",$C47,"_",F$2,"_","1000 NAC","_",$E47),#REF!,2,)/VLOOKUP(CONCATENATE($B47,"_",$C47,"_",F$2,"_",$D47,"_",$E47),#REF!,2,))</f>
        <v>#REF!</v>
      </c>
      <c r="G47" s="359" t="e">
        <f>IF(ISNUMBER(V47),V47,VLOOKUP(CONCATENATE($B47,"_",$C47,"_",G$2,"_","1000 NAC","_",$E47),#REF!,2,)/VLOOKUP(CONCATENATE($B47,"_",$C47,"_",G$2,"_",$D47,"_",$E47),#REF!,2,))</f>
        <v>#REF!</v>
      </c>
      <c r="H47" s="359" t="e">
        <f>IF(ISNUMBER(W47),W47,VLOOKUP(CONCATENATE($B47,"_",$C47,"_",H$2,"_","1000 NAC","_",$E47),#REF!,2,)/VLOOKUP(CONCATENATE($B47,"_",$C47,"_",H$2,"_",$D47,"_",$E47),#REF!,2,))</f>
        <v>#REF!</v>
      </c>
      <c r="I47" s="359" t="e">
        <f>IF(ISNUMBER(X47),X47,VLOOKUP(CONCATENATE($B47,"_",$C47,"_",I$2,"_","1000 NAC","_",$E47),#REF!,2,)/VLOOKUP(CONCATENATE($B47,"_",$C47,"_",I$2,"_",$D47,"_",$E47),#REF!,2,))</f>
        <v>#REF!</v>
      </c>
      <c r="J47" s="359" t="e">
        <f>IF(ISNUMBER(Y47),Y47,VLOOKUP(CONCATENATE($B47,"_",$C47,"_",J$2,"_","1000 NAC","_",$E47),#REF!,2,)/VLOOKUP(CONCATENATE($B47,"_",$C47,"_",J$2,"_",$D47,"_",$E47),#REF!,2,))</f>
        <v>#REF!</v>
      </c>
      <c r="K47" s="360" t="e">
        <f>VLOOKUP(CONCATENATE($B47,"_",$C47,"_",K$2,"_","1000 NAC","_",$E47),#REF!,2,)/VLOOKUP(CONCATENATE($B47,"_",$C47,"_",K$2,"_",$D47,"_",$E47),#REF!,2,)</f>
        <v>#REF!</v>
      </c>
      <c r="L47" s="360" t="e">
        <f>VLOOKUP(CONCATENATE($B47,"_",$C47,"_",L$2,"_","1000 NAC","_",$E47),#REF!,2,)/VLOOKUP(CONCATENATE($B47,"_",$C47,"_",L$2,"_",$D47,"_",$E47),#REF!,2,)</f>
        <v>#REF!</v>
      </c>
      <c r="M47" s="361"/>
      <c r="N47" s="362" t="str">
        <f t="shared" si="7"/>
        <v>!!</v>
      </c>
      <c r="O47" s="362" t="str">
        <f t="shared" si="8"/>
        <v>!!</v>
      </c>
      <c r="P47" s="362" t="str">
        <f t="shared" si="9"/>
        <v>!!</v>
      </c>
      <c r="Q47" s="362" t="str">
        <f t="shared" si="10"/>
        <v>!!</v>
      </c>
      <c r="R47" s="362" t="str">
        <f t="shared" si="11"/>
        <v>!!</v>
      </c>
      <c r="S47" s="362" t="str">
        <f t="shared" si="12"/>
        <v>!!</v>
      </c>
      <c r="T47" s="361"/>
      <c r="U47" s="366" t="str">
        <f>IF(ISNUMBER(U45),IF(ISNUMBER(U46),U46/U45,F46/U45),IF(ISNUMBER(U46),U46/F45,""))</f>
        <v/>
      </c>
      <c r="V47" s="366" t="str">
        <f>IF(ISNUMBER(V45),IF(ISNUMBER(V46),V46/V45,G46/V45),IF(ISNUMBER(V46),V46/G45,""))</f>
        <v/>
      </c>
      <c r="W47" s="366" t="str">
        <f>IF(ISNUMBER(W45),IF(ISNUMBER(W46),W46/W45,H46/W45),IF(ISNUMBER(W46),W46/H45,""))</f>
        <v/>
      </c>
      <c r="X47" s="366" t="str">
        <f>IF(ISNUMBER(X45),IF(ISNUMBER(X46),X46/X45,I46/X45),IF(ISNUMBER(X46),X46/I45,""))</f>
        <v/>
      </c>
    </row>
    <row r="48" spans="1:24">
      <c r="A48" s="169" t="s">
        <v>164</v>
      </c>
      <c r="B48" s="169" t="str">
        <f>Cover!$G$16</f>
        <v>CZ</v>
      </c>
      <c r="C48" s="169" t="s">
        <v>271</v>
      </c>
      <c r="D48" s="169" t="s">
        <v>268</v>
      </c>
      <c r="E48" s="170" t="s">
        <v>223</v>
      </c>
      <c r="F48" s="177" t="e">
        <f>IF(ISNUMBER(U48),U48,VLOOKUP(CONCATENATE($B48,"_",$C48,"_",F$2,"_",$D48,"_",$E48),#REF!,2,))</f>
        <v>#REF!</v>
      </c>
      <c r="G48" s="177" t="e">
        <f>IF(ISNUMBER(V48),V48,VLOOKUP(CONCATENATE($B48,"_",$C48,"_",G$2,"_",$D48,"_",$E48),#REF!,2,))</f>
        <v>#REF!</v>
      </c>
      <c r="H48" s="177" t="e">
        <f>IF(ISNUMBER(W48),W48,VLOOKUP(CONCATENATE($B48,"_",$C48,"_",H$2,"_",$D48,"_",$E48),#REF!,2,))</f>
        <v>#REF!</v>
      </c>
      <c r="I48" s="177" t="e">
        <f>IF(ISNUMBER(X48),X48,VLOOKUP(CONCATENATE($B48,"_",$C48,"_",I$2,"_",$D48,"_",$E48),#REF!,2,))</f>
        <v>#REF!</v>
      </c>
      <c r="J48" s="177" t="e">
        <f>VLOOKUP(CONCATENATE($B48,"_",$C48,"_",J$2,"_",$D48,"_",$E48),#REF!,2,)</f>
        <v>#REF!</v>
      </c>
      <c r="K48" s="175" t="e">
        <f>VLOOKUP(CONCATENATE($B48,"_",$C48,"_",K$2,"_",$D48,"_",$E48),#REF!,2,)</f>
        <v>#REF!</v>
      </c>
      <c r="L48" s="175" t="e">
        <f>VLOOKUP(CONCATENATE($B48,"_",$C48,"_",L$2,"_",$D48,"_",$E48),#REF!,2,)</f>
        <v>#REF!</v>
      </c>
      <c r="M48" s="171"/>
      <c r="N48" s="172" t="str">
        <f t="shared" si="7"/>
        <v>!!</v>
      </c>
      <c r="O48" s="172" t="str">
        <f t="shared" si="8"/>
        <v>!!</v>
      </c>
      <c r="P48" s="172" t="str">
        <f t="shared" si="9"/>
        <v>!!</v>
      </c>
      <c r="Q48" s="172" t="str">
        <f t="shared" si="10"/>
        <v>!!</v>
      </c>
      <c r="R48" s="172" t="str">
        <f t="shared" si="11"/>
        <v>!!</v>
      </c>
      <c r="S48" s="172" t="str">
        <f t="shared" si="12"/>
        <v>!!</v>
      </c>
      <c r="T48" s="171"/>
    </row>
    <row r="49" spans="1:24">
      <c r="A49" s="169" t="s">
        <v>163</v>
      </c>
      <c r="B49" s="169" t="str">
        <f>Cover!$G$16</f>
        <v>CZ</v>
      </c>
      <c r="C49" s="169" t="s">
        <v>271</v>
      </c>
      <c r="D49" s="169" t="s">
        <v>198</v>
      </c>
      <c r="E49" s="170" t="s">
        <v>223</v>
      </c>
      <c r="F49" s="177" t="e">
        <f>IF(ISNUMBER(U49),U49,VLOOKUP(CONCATENATE($B49,"_",$C49,"_",F$2,"_",$D49,"_",$E49),#REF!,2,))</f>
        <v>#REF!</v>
      </c>
      <c r="G49" s="177" t="e">
        <f>IF(ISNUMBER(V49),V49,VLOOKUP(CONCATENATE($B49,"_",$C49,"_",G$2,"_",$D49,"_",$E49),#REF!,2,))</f>
        <v>#REF!</v>
      </c>
      <c r="H49" s="177" t="e">
        <f>IF(ISNUMBER(W49),W49,VLOOKUP(CONCATENATE($B49,"_",$C49,"_",H$2,"_",$D49,"_",$E49),#REF!,2,))</f>
        <v>#REF!</v>
      </c>
      <c r="I49" s="177" t="e">
        <f>IF(ISNUMBER(X49),X49,VLOOKUP(CONCATENATE($B49,"_",$C49,"_",I$2,"_",$D49,"_",$E49),#REF!,2,))</f>
        <v>#REF!</v>
      </c>
      <c r="J49" s="177" t="e">
        <f>IF(ISNUMBER(Y49),Y49,VLOOKUP(CONCATENATE($B49,"_",$C49,"_",J$2,"_",$D49,"_",$E49),#REF!,2,))</f>
        <v>#REF!</v>
      </c>
      <c r="K49" s="175" t="e">
        <f>VLOOKUP(CONCATENATE($B49,"_",$C49,"_",K$2,"_",$D49,"_",$E49),#REF!,2,)</f>
        <v>#REF!</v>
      </c>
      <c r="L49" s="175" t="e">
        <f>VLOOKUP(CONCATENATE($B49,"_",$C49,"_",L$2,"_",$D49,"_",$E49),#REF!,2,)</f>
        <v>#REF!</v>
      </c>
      <c r="M49" s="171"/>
      <c r="N49" s="172" t="str">
        <f t="shared" si="7"/>
        <v>!!</v>
      </c>
      <c r="O49" s="172" t="str">
        <f t="shared" si="8"/>
        <v>!!</v>
      </c>
      <c r="P49" s="172" t="str">
        <f t="shared" si="9"/>
        <v>!!</v>
      </c>
      <c r="Q49" s="172" t="str">
        <f t="shared" si="10"/>
        <v>!!</v>
      </c>
      <c r="R49" s="172" t="str">
        <f t="shared" si="11"/>
        <v>!!</v>
      </c>
      <c r="S49" s="172" t="str">
        <f t="shared" si="12"/>
        <v>!!</v>
      </c>
      <c r="T49" s="171"/>
    </row>
    <row r="50" spans="1:24" ht="12">
      <c r="A50" s="357" t="s">
        <v>162</v>
      </c>
      <c r="B50" s="357" t="str">
        <f>Cover!$G$16</f>
        <v>CZ</v>
      </c>
      <c r="C50" s="357" t="s">
        <v>271</v>
      </c>
      <c r="D50" s="357" t="s">
        <v>268</v>
      </c>
      <c r="E50" s="358" t="s">
        <v>223</v>
      </c>
      <c r="F50" s="359" t="e">
        <f>IF(ISNUMBER(U50),U50,VLOOKUP(CONCATENATE($B50,"_",$C50,"_",F$2,"_","1000 NAC","_",$E50),#REF!,2,)/VLOOKUP(CONCATENATE($B50,"_",$C50,"_",F$2,"_",$D50,"_",$E50),#REF!,2,))</f>
        <v>#REF!</v>
      </c>
      <c r="G50" s="359" t="e">
        <f>IF(ISNUMBER(V50),V50,VLOOKUP(CONCATENATE($B50,"_",$C50,"_",G$2,"_","1000 NAC","_",$E50),#REF!,2,)/VLOOKUP(CONCATENATE($B50,"_",$C50,"_",G$2,"_",$D50,"_",$E50),#REF!,2,))</f>
        <v>#REF!</v>
      </c>
      <c r="H50" s="359" t="e">
        <f>IF(ISNUMBER(W50),W50,VLOOKUP(CONCATENATE($B50,"_",$C50,"_",H$2,"_","1000 NAC","_",$E50),#REF!,2,)/VLOOKUP(CONCATENATE($B50,"_",$C50,"_",H$2,"_",$D50,"_",$E50),#REF!,2,))</f>
        <v>#REF!</v>
      </c>
      <c r="I50" s="359" t="e">
        <f>IF(ISNUMBER(X50),X50,VLOOKUP(CONCATENATE($B50,"_",$C50,"_",I$2,"_","1000 NAC","_",$E50),#REF!,2,)/VLOOKUP(CONCATENATE($B50,"_",$C50,"_",I$2,"_",$D50,"_",$E50),#REF!,2,))</f>
        <v>#REF!</v>
      </c>
      <c r="J50" s="359" t="e">
        <f>IF(ISNUMBER(Y50),Y50,VLOOKUP(CONCATENATE($B50,"_",$C50,"_",J$2,"_","1000 NAC","_",$E50),#REF!,2,)/VLOOKUP(CONCATENATE($B50,"_",$C50,"_",J$2,"_",$D50,"_",$E50),#REF!,2,))</f>
        <v>#REF!</v>
      </c>
      <c r="K50" s="360" t="e">
        <f>VLOOKUP(CONCATENATE($B50,"_",$C50,"_",K$2,"_","1000 NAC","_",$E50),#REF!,2,)/VLOOKUP(CONCATENATE($B50,"_",$C50,"_",K$2,"_",$D50,"_",$E50),#REF!,2,)</f>
        <v>#REF!</v>
      </c>
      <c r="L50" s="360" t="e">
        <f>VLOOKUP(CONCATENATE($B50,"_",$C50,"_",L$2,"_","1000 NAC","_",$E50),#REF!,2,)/VLOOKUP(CONCATENATE($B50,"_",$C50,"_",L$2,"_",$D50,"_",$E50),#REF!,2,)</f>
        <v>#REF!</v>
      </c>
      <c r="M50" s="361"/>
      <c r="N50" s="362" t="str">
        <f t="shared" si="7"/>
        <v>!!</v>
      </c>
      <c r="O50" s="362" t="str">
        <f t="shared" si="8"/>
        <v>!!</v>
      </c>
      <c r="P50" s="362" t="str">
        <f t="shared" si="9"/>
        <v>!!</v>
      </c>
      <c r="Q50" s="362" t="str">
        <f t="shared" si="10"/>
        <v>!!</v>
      </c>
      <c r="R50" s="362" t="str">
        <f t="shared" si="11"/>
        <v>!!</v>
      </c>
      <c r="S50" s="362" t="str">
        <f t="shared" si="12"/>
        <v>!!</v>
      </c>
      <c r="T50" s="361"/>
      <c r="U50" s="366" t="str">
        <f>IF(ISNUMBER(U48),IF(ISNUMBER(U49),U49/U48,F49/U48),IF(ISNUMBER(U49),U49/F48,""))</f>
        <v/>
      </c>
      <c r="V50" s="366" t="str">
        <f>IF(ISNUMBER(V48),IF(ISNUMBER(V49),V49/V48,G49/V48),IF(ISNUMBER(V49),V49/G48,""))</f>
        <v/>
      </c>
      <c r="W50" s="366" t="str">
        <f>IF(ISNUMBER(W48),IF(ISNUMBER(W49),W49/W48,H49/W48),IF(ISNUMBER(W49),W49/H48,""))</f>
        <v/>
      </c>
      <c r="X50" s="366" t="str">
        <f>IF(ISNUMBER(X48),IF(ISNUMBER(X49),X49/X48,I49/X48),IF(ISNUMBER(X49),X49/I48,""))</f>
        <v/>
      </c>
    </row>
    <row r="51" spans="1:24">
      <c r="A51" s="169" t="s">
        <v>164</v>
      </c>
      <c r="B51" s="169" t="str">
        <f>Cover!$G$16</f>
        <v>CZ</v>
      </c>
      <c r="C51" s="169" t="s">
        <v>267</v>
      </c>
      <c r="D51" s="169" t="s">
        <v>268</v>
      </c>
      <c r="E51" s="170" t="s">
        <v>226</v>
      </c>
      <c r="F51" s="177" t="e">
        <f>IF(ISNUMBER(U51),U51,VLOOKUP(CONCATENATE($B51,"_",$C51,"_",F$2,"_",$D51,"_",$E51),#REF!,2,))</f>
        <v>#REF!</v>
      </c>
      <c r="G51" s="177" t="e">
        <f>IF(ISNUMBER(V51),V51,VLOOKUP(CONCATENATE($B51,"_",$C51,"_",G$2,"_",$D51,"_",$E51),#REF!,2,))</f>
        <v>#REF!</v>
      </c>
      <c r="H51" s="177" t="e">
        <f>IF(ISNUMBER(W51),W51,VLOOKUP(CONCATENATE($B51,"_",$C51,"_",H$2,"_",$D51,"_",$E51),#REF!,2,))</f>
        <v>#REF!</v>
      </c>
      <c r="I51" s="177" t="e">
        <f>IF(ISNUMBER(X51),X51,VLOOKUP(CONCATENATE($B51,"_",$C51,"_",I$2,"_",$D51,"_",$E51),#REF!,2,))</f>
        <v>#REF!</v>
      </c>
      <c r="J51" s="177" t="e">
        <f>VLOOKUP(CONCATENATE($B51,"_",$C51,"_",J$2,"_",$D51,"_",$E51),#REF!,2,)</f>
        <v>#REF!</v>
      </c>
      <c r="K51" s="175" t="e">
        <f>VLOOKUP(CONCATENATE($B51,"_",$C51,"_",K$2,"_",$D51,"_",$E51),#REF!,2,)</f>
        <v>#REF!</v>
      </c>
      <c r="L51" s="175" t="e">
        <f>VLOOKUP(CONCATENATE($B51,"_",$C51,"_",L$2,"_",$D51,"_",$E51),#REF!,2,)</f>
        <v>#REF!</v>
      </c>
      <c r="M51" s="171"/>
      <c r="N51" s="172" t="str">
        <f t="shared" si="7"/>
        <v>!!</v>
      </c>
      <c r="O51" s="172" t="str">
        <f t="shared" si="8"/>
        <v>!!</v>
      </c>
      <c r="P51" s="172" t="str">
        <f t="shared" si="9"/>
        <v>!!</v>
      </c>
      <c r="Q51" s="172" t="str">
        <f t="shared" si="10"/>
        <v>!!</v>
      </c>
      <c r="R51" s="172" t="str">
        <f t="shared" si="11"/>
        <v>!!</v>
      </c>
      <c r="S51" s="172" t="str">
        <f t="shared" si="12"/>
        <v>!!</v>
      </c>
      <c r="T51" s="171"/>
    </row>
    <row r="52" spans="1:24">
      <c r="A52" s="169" t="s">
        <v>163</v>
      </c>
      <c r="B52" s="169" t="str">
        <f>Cover!$G$16</f>
        <v>CZ</v>
      </c>
      <c r="C52" s="169" t="s">
        <v>267</v>
      </c>
      <c r="D52" s="169" t="s">
        <v>198</v>
      </c>
      <c r="E52" s="170" t="s">
        <v>226</v>
      </c>
      <c r="F52" s="177" t="e">
        <f>IF(ISNUMBER(U52),U52,VLOOKUP(CONCATENATE($B52,"_",$C52,"_",F$2,"_",$D52,"_",$E52),#REF!,2,))</f>
        <v>#REF!</v>
      </c>
      <c r="G52" s="177" t="e">
        <f>IF(ISNUMBER(V52),V52,VLOOKUP(CONCATENATE($B52,"_",$C52,"_",G$2,"_",$D52,"_",$E52),#REF!,2,))</f>
        <v>#REF!</v>
      </c>
      <c r="H52" s="177" t="e">
        <f>IF(ISNUMBER(W52),W52,VLOOKUP(CONCATENATE($B52,"_",$C52,"_",H$2,"_",$D52,"_",$E52),#REF!,2,))</f>
        <v>#REF!</v>
      </c>
      <c r="I52" s="177" t="e">
        <f>IF(ISNUMBER(X52),X52,VLOOKUP(CONCATENATE($B52,"_",$C52,"_",I$2,"_",$D52,"_",$E52),#REF!,2,))</f>
        <v>#REF!</v>
      </c>
      <c r="J52" s="177" t="e">
        <f>IF(ISNUMBER(Y52),Y52,VLOOKUP(CONCATENATE($B52,"_",$C52,"_",J$2,"_",$D52,"_",$E52),#REF!,2,))</f>
        <v>#REF!</v>
      </c>
      <c r="K52" s="175" t="e">
        <f>VLOOKUP(CONCATENATE($B52,"_",$C52,"_",K$2,"_",$D52,"_",$E52),#REF!,2,)</f>
        <v>#REF!</v>
      </c>
      <c r="L52" s="175" t="e">
        <f>VLOOKUP(CONCATENATE($B52,"_",$C52,"_",L$2,"_",$D52,"_",$E52),#REF!,2,)</f>
        <v>#REF!</v>
      </c>
      <c r="M52" s="171"/>
      <c r="N52" s="172" t="str">
        <f t="shared" si="7"/>
        <v>!!</v>
      </c>
      <c r="O52" s="172" t="str">
        <f t="shared" si="8"/>
        <v>!!</v>
      </c>
      <c r="P52" s="172" t="str">
        <f t="shared" si="9"/>
        <v>!!</v>
      </c>
      <c r="Q52" s="172" t="str">
        <f t="shared" si="10"/>
        <v>!!</v>
      </c>
      <c r="R52" s="172" t="str">
        <f t="shared" si="11"/>
        <v>!!</v>
      </c>
      <c r="S52" s="172" t="str">
        <f t="shared" si="12"/>
        <v>!!</v>
      </c>
      <c r="T52" s="171"/>
    </row>
    <row r="53" spans="1:24" ht="12">
      <c r="A53" s="357" t="s">
        <v>162</v>
      </c>
      <c r="B53" s="357" t="str">
        <f>Cover!$G$16</f>
        <v>CZ</v>
      </c>
      <c r="C53" s="357" t="s">
        <v>267</v>
      </c>
      <c r="D53" s="357" t="s">
        <v>268</v>
      </c>
      <c r="E53" s="358" t="s">
        <v>226</v>
      </c>
      <c r="F53" s="359" t="e">
        <f>IF(ISNUMBER(U53),U53,VLOOKUP(CONCATENATE($B53,"_",$C53,"_",F$2,"_","1000 NAC","_",$E53),#REF!,2,)/VLOOKUP(CONCATENATE($B53,"_",$C53,"_",F$2,"_",$D53,"_",$E53),#REF!,2,))</f>
        <v>#REF!</v>
      </c>
      <c r="G53" s="359" t="e">
        <f>IF(ISNUMBER(V53),V53,VLOOKUP(CONCATENATE($B53,"_",$C53,"_",G$2,"_","1000 NAC","_",$E53),#REF!,2,)/VLOOKUP(CONCATENATE($B53,"_",$C53,"_",G$2,"_",$D53,"_",$E53),#REF!,2,))</f>
        <v>#REF!</v>
      </c>
      <c r="H53" s="359" t="e">
        <f>IF(ISNUMBER(W53),W53,VLOOKUP(CONCATENATE($B53,"_",$C53,"_",H$2,"_","1000 NAC","_",$E53),#REF!,2,)/VLOOKUP(CONCATENATE($B53,"_",$C53,"_",H$2,"_",$D53,"_",$E53),#REF!,2,))</f>
        <v>#REF!</v>
      </c>
      <c r="I53" s="359" t="e">
        <f>IF(ISNUMBER(X53),X53,VLOOKUP(CONCATENATE($B53,"_",$C53,"_",I$2,"_","1000 NAC","_",$E53),#REF!,2,)/VLOOKUP(CONCATENATE($B53,"_",$C53,"_",I$2,"_",$D53,"_",$E53),#REF!,2,))</f>
        <v>#REF!</v>
      </c>
      <c r="J53" s="359" t="e">
        <f>IF(ISNUMBER(Y53),Y53,VLOOKUP(CONCATENATE($B53,"_",$C53,"_",J$2,"_","1000 NAC","_",$E53),#REF!,2,)/VLOOKUP(CONCATENATE($B53,"_",$C53,"_",J$2,"_",$D53,"_",$E53),#REF!,2,))</f>
        <v>#REF!</v>
      </c>
      <c r="K53" s="360" t="e">
        <f>VLOOKUP(CONCATENATE($B53,"_",$C53,"_",K$2,"_","1000 NAC","_",$E53),#REF!,2,)/VLOOKUP(CONCATENATE($B53,"_",$C53,"_",K$2,"_",$D53,"_",$E53),#REF!,2,)</f>
        <v>#REF!</v>
      </c>
      <c r="L53" s="360" t="e">
        <f>VLOOKUP(CONCATENATE($B53,"_",$C53,"_",L$2,"_","1000 NAC","_",$E53),#REF!,2,)/VLOOKUP(CONCATENATE($B53,"_",$C53,"_",L$2,"_",$D53,"_",$E53),#REF!,2,)</f>
        <v>#REF!</v>
      </c>
      <c r="M53" s="361"/>
      <c r="N53" s="362" t="str">
        <f t="shared" si="7"/>
        <v>!!</v>
      </c>
      <c r="O53" s="362" t="str">
        <f t="shared" si="8"/>
        <v>!!</v>
      </c>
      <c r="P53" s="362" t="str">
        <f t="shared" si="9"/>
        <v>!!</v>
      </c>
      <c r="Q53" s="362" t="str">
        <f t="shared" si="10"/>
        <v>!!</v>
      </c>
      <c r="R53" s="362" t="str">
        <f t="shared" si="11"/>
        <v>!!</v>
      </c>
      <c r="S53" s="362" t="str">
        <f t="shared" si="12"/>
        <v>!!</v>
      </c>
      <c r="T53" s="361"/>
      <c r="U53" s="366" t="str">
        <f>IF(ISNUMBER(U51),IF(ISNUMBER(U52),U52/U51,F52/U51),IF(ISNUMBER(U52),U52/F51,""))</f>
        <v/>
      </c>
      <c r="V53" s="366" t="str">
        <f>IF(ISNUMBER(V51),IF(ISNUMBER(V52),V52/V51,G52/V51),IF(ISNUMBER(V52),V52/G51,""))</f>
        <v/>
      </c>
      <c r="W53" s="366" t="str">
        <f>IF(ISNUMBER(W51),IF(ISNUMBER(W52),W52/W51,H52/W51),IF(ISNUMBER(W52),W52/H51,""))</f>
        <v/>
      </c>
      <c r="X53" s="366" t="str">
        <f>IF(ISNUMBER(X51),IF(ISNUMBER(X52),X52/X51,I52/X51),IF(ISNUMBER(X52),X52/I51,""))</f>
        <v/>
      </c>
    </row>
    <row r="54" spans="1:24">
      <c r="A54" s="169" t="s">
        <v>164</v>
      </c>
      <c r="B54" s="169" t="str">
        <f>Cover!$G$16</f>
        <v>CZ</v>
      </c>
      <c r="C54" s="169" t="s">
        <v>271</v>
      </c>
      <c r="D54" s="169" t="s">
        <v>268</v>
      </c>
      <c r="E54" s="170" t="s">
        <v>226</v>
      </c>
      <c r="F54" s="177" t="e">
        <f>IF(ISNUMBER(U54),U54,VLOOKUP(CONCATENATE($B54,"_",$C54,"_",F$2,"_",$D54,"_",$E54),#REF!,2,))</f>
        <v>#REF!</v>
      </c>
      <c r="G54" s="177" t="e">
        <f>IF(ISNUMBER(V54),V54,VLOOKUP(CONCATENATE($B54,"_",$C54,"_",G$2,"_",$D54,"_",$E54),#REF!,2,))</f>
        <v>#REF!</v>
      </c>
      <c r="H54" s="177" t="e">
        <f>IF(ISNUMBER(W54),W54,VLOOKUP(CONCATENATE($B54,"_",$C54,"_",H$2,"_",$D54,"_",$E54),#REF!,2,))</f>
        <v>#REF!</v>
      </c>
      <c r="I54" s="177" t="e">
        <f>IF(ISNUMBER(X54),X54,VLOOKUP(CONCATENATE($B54,"_",$C54,"_",I$2,"_",$D54,"_",$E54),#REF!,2,))</f>
        <v>#REF!</v>
      </c>
      <c r="J54" s="177" t="e">
        <f>VLOOKUP(CONCATENATE($B54,"_",$C54,"_",J$2,"_",$D54,"_",$E54),#REF!,2,)</f>
        <v>#REF!</v>
      </c>
      <c r="K54" s="175" t="e">
        <f>VLOOKUP(CONCATENATE($B54,"_",$C54,"_",K$2,"_",$D54,"_",$E54),#REF!,2,)</f>
        <v>#REF!</v>
      </c>
      <c r="L54" s="175" t="e">
        <f>VLOOKUP(CONCATENATE($B54,"_",$C54,"_",L$2,"_",$D54,"_",$E54),#REF!,2,)</f>
        <v>#REF!</v>
      </c>
      <c r="M54" s="171"/>
      <c r="N54" s="172" t="str">
        <f t="shared" si="7"/>
        <v>!!</v>
      </c>
      <c r="O54" s="172" t="str">
        <f t="shared" si="8"/>
        <v>!!</v>
      </c>
      <c r="P54" s="172" t="str">
        <f t="shared" si="9"/>
        <v>!!</v>
      </c>
      <c r="Q54" s="172" t="str">
        <f t="shared" si="10"/>
        <v>!!</v>
      </c>
      <c r="R54" s="172" t="str">
        <f t="shared" si="11"/>
        <v>!!</v>
      </c>
      <c r="S54" s="172" t="str">
        <f t="shared" si="12"/>
        <v>!!</v>
      </c>
      <c r="T54" s="171"/>
    </row>
    <row r="55" spans="1:24">
      <c r="A55" s="169" t="s">
        <v>163</v>
      </c>
      <c r="B55" s="169" t="str">
        <f>Cover!$G$16</f>
        <v>CZ</v>
      </c>
      <c r="C55" s="169" t="s">
        <v>271</v>
      </c>
      <c r="D55" s="169" t="s">
        <v>198</v>
      </c>
      <c r="E55" s="170" t="s">
        <v>226</v>
      </c>
      <c r="F55" s="177" t="e">
        <f>IF(ISNUMBER(U55),U55,VLOOKUP(CONCATENATE($B55,"_",$C55,"_",F$2,"_",$D55,"_",$E55),#REF!,2,))</f>
        <v>#REF!</v>
      </c>
      <c r="G55" s="177" t="e">
        <f>IF(ISNUMBER(V55),V55,VLOOKUP(CONCATENATE($B55,"_",$C55,"_",G$2,"_",$D55,"_",$E55),#REF!,2,))</f>
        <v>#REF!</v>
      </c>
      <c r="H55" s="177" t="e">
        <f>IF(ISNUMBER(W55),W55,VLOOKUP(CONCATENATE($B55,"_",$C55,"_",H$2,"_",$D55,"_",$E55),#REF!,2,))</f>
        <v>#REF!</v>
      </c>
      <c r="I55" s="177" t="e">
        <f>IF(ISNUMBER(X55),X55,VLOOKUP(CONCATENATE($B55,"_",$C55,"_",I$2,"_",$D55,"_",$E55),#REF!,2,))</f>
        <v>#REF!</v>
      </c>
      <c r="J55" s="177" t="e">
        <f>IF(ISNUMBER(Y55),Y55,VLOOKUP(CONCATENATE($B55,"_",$C55,"_",J$2,"_",$D55,"_",$E55),#REF!,2,))</f>
        <v>#REF!</v>
      </c>
      <c r="K55" s="175" t="e">
        <f>VLOOKUP(CONCATENATE($B55,"_",$C55,"_",K$2,"_",$D55,"_",$E55),#REF!,2,)</f>
        <v>#REF!</v>
      </c>
      <c r="L55" s="175" t="e">
        <f>VLOOKUP(CONCATENATE($B55,"_",$C55,"_",L$2,"_",$D55,"_",$E55),#REF!,2,)</f>
        <v>#REF!</v>
      </c>
      <c r="M55" s="171"/>
      <c r="N55" s="172" t="str">
        <f t="shared" si="7"/>
        <v>!!</v>
      </c>
      <c r="O55" s="172" t="str">
        <f t="shared" si="8"/>
        <v>!!</v>
      </c>
      <c r="P55" s="172" t="str">
        <f t="shared" si="9"/>
        <v>!!</v>
      </c>
      <c r="Q55" s="172" t="str">
        <f t="shared" si="10"/>
        <v>!!</v>
      </c>
      <c r="R55" s="172" t="str">
        <f t="shared" si="11"/>
        <v>!!</v>
      </c>
      <c r="S55" s="172" t="str">
        <f t="shared" si="12"/>
        <v>!!</v>
      </c>
      <c r="T55" s="171"/>
    </row>
    <row r="56" spans="1:24" ht="12">
      <c r="A56" s="357" t="s">
        <v>162</v>
      </c>
      <c r="B56" s="357" t="str">
        <f>Cover!$G$16</f>
        <v>CZ</v>
      </c>
      <c r="C56" s="357" t="s">
        <v>271</v>
      </c>
      <c r="D56" s="357" t="s">
        <v>268</v>
      </c>
      <c r="E56" s="358" t="s">
        <v>226</v>
      </c>
      <c r="F56" s="359" t="e">
        <f>IF(ISNUMBER(U56),U56,VLOOKUP(CONCATENATE($B56,"_",$C56,"_",F$2,"_","1000 NAC","_",$E56),#REF!,2,)/VLOOKUP(CONCATENATE($B56,"_",$C56,"_",F$2,"_",$D56,"_",$E56),#REF!,2,))</f>
        <v>#REF!</v>
      </c>
      <c r="G56" s="359" t="e">
        <f>IF(ISNUMBER(V56),V56,VLOOKUP(CONCATENATE($B56,"_",$C56,"_",G$2,"_","1000 NAC","_",$E56),#REF!,2,)/VLOOKUP(CONCATENATE($B56,"_",$C56,"_",G$2,"_",$D56,"_",$E56),#REF!,2,))</f>
        <v>#REF!</v>
      </c>
      <c r="H56" s="359" t="e">
        <f>IF(ISNUMBER(W56),W56,VLOOKUP(CONCATENATE($B56,"_",$C56,"_",H$2,"_","1000 NAC","_",$E56),#REF!,2,)/VLOOKUP(CONCATENATE($B56,"_",$C56,"_",H$2,"_",$D56,"_",$E56),#REF!,2,))</f>
        <v>#REF!</v>
      </c>
      <c r="I56" s="359" t="e">
        <f>IF(ISNUMBER(X56),X56,VLOOKUP(CONCATENATE($B56,"_",$C56,"_",I$2,"_","1000 NAC","_",$E56),#REF!,2,)/VLOOKUP(CONCATENATE($B56,"_",$C56,"_",I$2,"_",$D56,"_",$E56),#REF!,2,))</f>
        <v>#REF!</v>
      </c>
      <c r="J56" s="359" t="e">
        <f>IF(ISNUMBER(Y56),Y56,VLOOKUP(CONCATENATE($B56,"_",$C56,"_",J$2,"_","1000 NAC","_",$E56),#REF!,2,)/VLOOKUP(CONCATENATE($B56,"_",$C56,"_",J$2,"_",$D56,"_",$E56),#REF!,2,))</f>
        <v>#REF!</v>
      </c>
      <c r="K56" s="360" t="e">
        <f>VLOOKUP(CONCATENATE($B56,"_",$C56,"_",K$2,"_","1000 NAC","_",$E56),#REF!,2,)/VLOOKUP(CONCATENATE($B56,"_",$C56,"_",K$2,"_",$D56,"_",$E56),#REF!,2,)</f>
        <v>#REF!</v>
      </c>
      <c r="L56" s="360" t="e">
        <f>VLOOKUP(CONCATENATE($B56,"_",$C56,"_",L$2,"_","1000 NAC","_",$E56),#REF!,2,)/VLOOKUP(CONCATENATE($B56,"_",$C56,"_",L$2,"_",$D56,"_",$E56),#REF!,2,)</f>
        <v>#REF!</v>
      </c>
      <c r="M56" s="361"/>
      <c r="N56" s="362" t="str">
        <f t="shared" si="7"/>
        <v>!!</v>
      </c>
      <c r="O56" s="362" t="str">
        <f t="shared" si="8"/>
        <v>!!</v>
      </c>
      <c r="P56" s="362" t="str">
        <f t="shared" si="9"/>
        <v>!!</v>
      </c>
      <c r="Q56" s="362" t="str">
        <f t="shared" si="10"/>
        <v>!!</v>
      </c>
      <c r="R56" s="362" t="str">
        <f t="shared" si="11"/>
        <v>!!</v>
      </c>
      <c r="S56" s="362" t="str">
        <f t="shared" si="12"/>
        <v>!!</v>
      </c>
      <c r="T56" s="361"/>
      <c r="U56" s="366" t="str">
        <f>IF(ISNUMBER(U54),IF(ISNUMBER(U55),U55/U54,F55/U54),IF(ISNUMBER(U55),U55/F54,""))</f>
        <v/>
      </c>
      <c r="V56" s="366" t="str">
        <f>IF(ISNUMBER(V54),IF(ISNUMBER(V55),V55/V54,G55/V54),IF(ISNUMBER(V55),V55/G54,""))</f>
        <v/>
      </c>
      <c r="W56" s="366" t="str">
        <f>IF(ISNUMBER(W54),IF(ISNUMBER(W55),W55/W54,H55/W54),IF(ISNUMBER(W55),W55/H54,""))</f>
        <v/>
      </c>
      <c r="X56" s="366" t="str">
        <f>IF(ISNUMBER(X54),IF(ISNUMBER(X55),X55/X54,I55/X54),IF(ISNUMBER(X55),X55/I54,""))</f>
        <v/>
      </c>
    </row>
    <row r="57" spans="1:24">
      <c r="A57" s="169" t="s">
        <v>164</v>
      </c>
      <c r="B57" s="169" t="str">
        <f>Cover!$G$16</f>
        <v>CZ</v>
      </c>
      <c r="C57" s="169" t="s">
        <v>267</v>
      </c>
      <c r="D57" s="169" t="s">
        <v>268</v>
      </c>
      <c r="E57" s="170" t="s">
        <v>224</v>
      </c>
      <c r="F57" s="177" t="e">
        <f>IF(ISNUMBER(U57),U57,VLOOKUP(CONCATENATE($B57,"_",$C57,"_",F$2,"_",$D57,"_",$E57),#REF!,2,))</f>
        <v>#REF!</v>
      </c>
      <c r="G57" s="177" t="e">
        <f>IF(ISNUMBER(V57),V57,VLOOKUP(CONCATENATE($B57,"_",$C57,"_",G$2,"_",$D57,"_",$E57),#REF!,2,))</f>
        <v>#REF!</v>
      </c>
      <c r="H57" s="177" t="e">
        <f>IF(ISNUMBER(W57),W57,VLOOKUP(CONCATENATE($B57,"_",$C57,"_",H$2,"_",$D57,"_",$E57),#REF!,2,))</f>
        <v>#REF!</v>
      </c>
      <c r="I57" s="177" t="e">
        <f>IF(ISNUMBER(X57),X57,VLOOKUP(CONCATENATE($B57,"_",$C57,"_",I$2,"_",$D57,"_",$E57),#REF!,2,))</f>
        <v>#REF!</v>
      </c>
      <c r="J57" s="177" t="e">
        <f>VLOOKUP(CONCATENATE($B57,"_",$C57,"_",J$2,"_",$D57,"_",$E57),#REF!,2,)</f>
        <v>#REF!</v>
      </c>
      <c r="K57" s="175" t="e">
        <f>VLOOKUP(CONCATENATE($B57,"_",$C57,"_",K$2,"_",$D57,"_",$E57),#REF!,2,)</f>
        <v>#REF!</v>
      </c>
      <c r="L57" s="175" t="e">
        <f>VLOOKUP(CONCATENATE($B57,"_",$C57,"_",L$2,"_",$D57,"_",$E57),#REF!,2,)</f>
        <v>#REF!</v>
      </c>
      <c r="M57" s="171"/>
      <c r="N57" s="172" t="str">
        <f t="shared" si="7"/>
        <v>!!</v>
      </c>
      <c r="O57" s="172" t="str">
        <f t="shared" si="8"/>
        <v>!!</v>
      </c>
      <c r="P57" s="172" t="str">
        <f t="shared" si="9"/>
        <v>!!</v>
      </c>
      <c r="Q57" s="172" t="str">
        <f t="shared" si="10"/>
        <v>!!</v>
      </c>
      <c r="R57" s="172" t="str">
        <f t="shared" si="11"/>
        <v>!!</v>
      </c>
      <c r="S57" s="172" t="str">
        <f t="shared" si="12"/>
        <v>!!</v>
      </c>
      <c r="T57" s="171"/>
    </row>
    <row r="58" spans="1:24">
      <c r="A58" s="169" t="s">
        <v>163</v>
      </c>
      <c r="B58" s="169" t="str">
        <f>Cover!$G$16</f>
        <v>CZ</v>
      </c>
      <c r="C58" s="169" t="s">
        <v>267</v>
      </c>
      <c r="D58" s="169" t="s">
        <v>198</v>
      </c>
      <c r="E58" s="170" t="s">
        <v>224</v>
      </c>
      <c r="F58" s="177" t="e">
        <f>IF(ISNUMBER(U58),U58,VLOOKUP(CONCATENATE($B58,"_",$C58,"_",F$2,"_",$D58,"_",$E58),#REF!,2,))</f>
        <v>#REF!</v>
      </c>
      <c r="G58" s="177" t="e">
        <f>IF(ISNUMBER(V58),V58,VLOOKUP(CONCATENATE($B58,"_",$C58,"_",G$2,"_",$D58,"_",$E58),#REF!,2,))</f>
        <v>#REF!</v>
      </c>
      <c r="H58" s="177" t="e">
        <f>IF(ISNUMBER(W58),W58,VLOOKUP(CONCATENATE($B58,"_",$C58,"_",H$2,"_",$D58,"_",$E58),#REF!,2,))</f>
        <v>#REF!</v>
      </c>
      <c r="I58" s="177" t="e">
        <f>IF(ISNUMBER(X58),X58,VLOOKUP(CONCATENATE($B58,"_",$C58,"_",I$2,"_",$D58,"_",$E58),#REF!,2,))</f>
        <v>#REF!</v>
      </c>
      <c r="J58" s="177" t="e">
        <f>IF(ISNUMBER(Y58),Y58,VLOOKUP(CONCATENATE($B58,"_",$C58,"_",J$2,"_",$D58,"_",$E58),#REF!,2,))</f>
        <v>#REF!</v>
      </c>
      <c r="K58" s="175" t="e">
        <f>VLOOKUP(CONCATENATE($B58,"_",$C58,"_",K$2,"_",$D58,"_",$E58),#REF!,2,)</f>
        <v>#REF!</v>
      </c>
      <c r="L58" s="175" t="e">
        <f>VLOOKUP(CONCATENATE($B58,"_",$C58,"_",L$2,"_",$D58,"_",$E58),#REF!,2,)</f>
        <v>#REF!</v>
      </c>
      <c r="M58" s="171"/>
      <c r="N58" s="172" t="str">
        <f t="shared" si="7"/>
        <v>!!</v>
      </c>
      <c r="O58" s="172" t="str">
        <f t="shared" si="8"/>
        <v>!!</v>
      </c>
      <c r="P58" s="172" t="str">
        <f t="shared" si="9"/>
        <v>!!</v>
      </c>
      <c r="Q58" s="172" t="str">
        <f t="shared" si="10"/>
        <v>!!</v>
      </c>
      <c r="R58" s="172" t="str">
        <f t="shared" si="11"/>
        <v>!!</v>
      </c>
      <c r="S58" s="172" t="str">
        <f t="shared" si="12"/>
        <v>!!</v>
      </c>
      <c r="T58" s="171"/>
    </row>
    <row r="59" spans="1:24" ht="12">
      <c r="A59" s="357" t="s">
        <v>162</v>
      </c>
      <c r="B59" s="357" t="str">
        <f>Cover!$G$16</f>
        <v>CZ</v>
      </c>
      <c r="C59" s="357" t="s">
        <v>267</v>
      </c>
      <c r="D59" s="357" t="s">
        <v>268</v>
      </c>
      <c r="E59" s="358" t="s">
        <v>224</v>
      </c>
      <c r="F59" s="359" t="e">
        <f>IF(ISNUMBER(U59),U59,VLOOKUP(CONCATENATE($B59,"_",$C59,"_",F$2,"_","1000 NAC","_",$E59),#REF!,2,)/VLOOKUP(CONCATENATE($B59,"_",$C59,"_",F$2,"_",$D59,"_",$E59),#REF!,2,))</f>
        <v>#REF!</v>
      </c>
      <c r="G59" s="359" t="e">
        <f>IF(ISNUMBER(V59),V59,VLOOKUP(CONCATENATE($B59,"_",$C59,"_",G$2,"_","1000 NAC","_",$E59),#REF!,2,)/VLOOKUP(CONCATENATE($B59,"_",$C59,"_",G$2,"_",$D59,"_",$E59),#REF!,2,))</f>
        <v>#REF!</v>
      </c>
      <c r="H59" s="359" t="e">
        <f>IF(ISNUMBER(W59),W59,VLOOKUP(CONCATENATE($B59,"_",$C59,"_",H$2,"_","1000 NAC","_",$E59),#REF!,2,)/VLOOKUP(CONCATENATE($B59,"_",$C59,"_",H$2,"_",$D59,"_",$E59),#REF!,2,))</f>
        <v>#REF!</v>
      </c>
      <c r="I59" s="359" t="e">
        <f>IF(ISNUMBER(X59),X59,VLOOKUP(CONCATENATE($B59,"_",$C59,"_",I$2,"_","1000 NAC","_",$E59),#REF!,2,)/VLOOKUP(CONCATENATE($B59,"_",$C59,"_",I$2,"_",$D59,"_",$E59),#REF!,2,))</f>
        <v>#REF!</v>
      </c>
      <c r="J59" s="359" t="e">
        <f>IF(ISNUMBER(Y59),Y59,VLOOKUP(CONCATENATE($B59,"_",$C59,"_",J$2,"_","1000 NAC","_",$E59),#REF!,2,)/VLOOKUP(CONCATENATE($B59,"_",$C59,"_",J$2,"_",$D59,"_",$E59),#REF!,2,))</f>
        <v>#REF!</v>
      </c>
      <c r="K59" s="360" t="e">
        <f>VLOOKUP(CONCATENATE($B59,"_",$C59,"_",K$2,"_","1000 NAC","_",$E59),#REF!,2,)/VLOOKUP(CONCATENATE($B59,"_",$C59,"_",K$2,"_",$D59,"_",$E59),#REF!,2,)</f>
        <v>#REF!</v>
      </c>
      <c r="L59" s="360" t="e">
        <f>VLOOKUP(CONCATENATE($B59,"_",$C59,"_",L$2,"_","1000 NAC","_",$E59),#REF!,2,)/VLOOKUP(CONCATENATE($B59,"_",$C59,"_",L$2,"_",$D59,"_",$E59),#REF!,2,)</f>
        <v>#REF!</v>
      </c>
      <c r="M59" s="361"/>
      <c r="N59" s="362" t="str">
        <f t="shared" si="7"/>
        <v>!!</v>
      </c>
      <c r="O59" s="362" t="str">
        <f t="shared" si="8"/>
        <v>!!</v>
      </c>
      <c r="P59" s="362" t="str">
        <f t="shared" si="9"/>
        <v>!!</v>
      </c>
      <c r="Q59" s="362" t="str">
        <f t="shared" si="10"/>
        <v>!!</v>
      </c>
      <c r="R59" s="362" t="str">
        <f t="shared" si="11"/>
        <v>!!</v>
      </c>
      <c r="S59" s="362" t="str">
        <f t="shared" si="12"/>
        <v>!!</v>
      </c>
      <c r="T59" s="361"/>
      <c r="U59" s="366" t="str">
        <f>IF(ISNUMBER(U57),IF(ISNUMBER(U58),U58/U57,F58/U57),IF(ISNUMBER(U58),U58/F57,""))</f>
        <v/>
      </c>
      <c r="V59" s="366" t="str">
        <f>IF(ISNUMBER(V57),IF(ISNUMBER(V58),V58/V57,G58/V57),IF(ISNUMBER(V58),V58/G57,""))</f>
        <v/>
      </c>
      <c r="W59" s="366" t="str">
        <f>IF(ISNUMBER(W57),IF(ISNUMBER(W58),W58/W57,H58/W57),IF(ISNUMBER(W58),W58/H57,""))</f>
        <v/>
      </c>
      <c r="X59" s="366" t="str">
        <f>IF(ISNUMBER(X57),IF(ISNUMBER(X58),X58/X57,I58/X57),IF(ISNUMBER(X58),X58/I57,""))</f>
        <v/>
      </c>
    </row>
    <row r="60" spans="1:24">
      <c r="A60" s="169" t="s">
        <v>164</v>
      </c>
      <c r="B60" s="169" t="str">
        <f>Cover!$G$16</f>
        <v>CZ</v>
      </c>
      <c r="C60" s="169" t="s">
        <v>271</v>
      </c>
      <c r="D60" s="169" t="s">
        <v>268</v>
      </c>
      <c r="E60" s="170" t="s">
        <v>224</v>
      </c>
      <c r="F60" s="177" t="e">
        <f>IF(ISNUMBER(U60),U60,VLOOKUP(CONCATENATE($B60,"_",$C60,"_",F$2,"_",$D60,"_",$E60),#REF!,2,))</f>
        <v>#REF!</v>
      </c>
      <c r="G60" s="177" t="e">
        <f>IF(ISNUMBER(V60),V60,VLOOKUP(CONCATENATE($B60,"_",$C60,"_",G$2,"_",$D60,"_",$E60),#REF!,2,))</f>
        <v>#REF!</v>
      </c>
      <c r="H60" s="177" t="e">
        <f>IF(ISNUMBER(W60),W60,VLOOKUP(CONCATENATE($B60,"_",$C60,"_",H$2,"_",$D60,"_",$E60),#REF!,2,))</f>
        <v>#REF!</v>
      </c>
      <c r="I60" s="177" t="e">
        <f>IF(ISNUMBER(X60),X60,VLOOKUP(CONCATENATE($B60,"_",$C60,"_",I$2,"_",$D60,"_",$E60),#REF!,2,))</f>
        <v>#REF!</v>
      </c>
      <c r="J60" s="177" t="e">
        <f>VLOOKUP(CONCATENATE($B60,"_",$C60,"_",J$2,"_",$D60,"_",$E60),#REF!,2,)</f>
        <v>#REF!</v>
      </c>
      <c r="K60" s="175" t="e">
        <f>VLOOKUP(CONCATENATE($B60,"_",$C60,"_",K$2,"_",$D60,"_",$E60),#REF!,2,)</f>
        <v>#REF!</v>
      </c>
      <c r="L60" s="175" t="e">
        <f>VLOOKUP(CONCATENATE($B60,"_",$C60,"_",L$2,"_",$D60,"_",$E60),#REF!,2,)</f>
        <v>#REF!</v>
      </c>
      <c r="M60" s="171"/>
      <c r="N60" s="172" t="str">
        <f t="shared" si="7"/>
        <v>!!</v>
      </c>
      <c r="O60" s="172" t="str">
        <f t="shared" si="8"/>
        <v>!!</v>
      </c>
      <c r="P60" s="172" t="str">
        <f t="shared" si="9"/>
        <v>!!</v>
      </c>
      <c r="Q60" s="172" t="str">
        <f t="shared" si="10"/>
        <v>!!</v>
      </c>
      <c r="R60" s="172" t="str">
        <f t="shared" si="11"/>
        <v>!!</v>
      </c>
      <c r="S60" s="172" t="str">
        <f t="shared" si="12"/>
        <v>!!</v>
      </c>
      <c r="T60" s="171"/>
    </row>
    <row r="61" spans="1:24">
      <c r="A61" s="169" t="s">
        <v>163</v>
      </c>
      <c r="B61" s="169" t="str">
        <f>Cover!$G$16</f>
        <v>CZ</v>
      </c>
      <c r="C61" s="169" t="s">
        <v>271</v>
      </c>
      <c r="D61" s="169" t="s">
        <v>198</v>
      </c>
      <c r="E61" s="170" t="s">
        <v>224</v>
      </c>
      <c r="F61" s="177" t="e">
        <f>IF(ISNUMBER(U61),U61,VLOOKUP(CONCATENATE($B61,"_",$C61,"_",F$2,"_",$D61,"_",$E61),#REF!,2,))</f>
        <v>#REF!</v>
      </c>
      <c r="G61" s="177" t="e">
        <f>IF(ISNUMBER(V61),V61,VLOOKUP(CONCATENATE($B61,"_",$C61,"_",G$2,"_",$D61,"_",$E61),#REF!,2,))</f>
        <v>#REF!</v>
      </c>
      <c r="H61" s="177" t="e">
        <f>IF(ISNUMBER(W61),W61,VLOOKUP(CONCATENATE($B61,"_",$C61,"_",H$2,"_",$D61,"_",$E61),#REF!,2,))</f>
        <v>#REF!</v>
      </c>
      <c r="I61" s="177" t="e">
        <f>IF(ISNUMBER(X61),X61,VLOOKUP(CONCATENATE($B61,"_",$C61,"_",I$2,"_",$D61,"_",$E61),#REF!,2,))</f>
        <v>#REF!</v>
      </c>
      <c r="J61" s="177" t="e">
        <f>IF(ISNUMBER(Y61),Y61,VLOOKUP(CONCATENATE($B61,"_",$C61,"_",J$2,"_",$D61,"_",$E61),#REF!,2,))</f>
        <v>#REF!</v>
      </c>
      <c r="K61" s="175" t="e">
        <f>VLOOKUP(CONCATENATE($B61,"_",$C61,"_",K$2,"_",$D61,"_",$E61),#REF!,2,)</f>
        <v>#REF!</v>
      </c>
      <c r="L61" s="175" t="e">
        <f>VLOOKUP(CONCATENATE($B61,"_",$C61,"_",L$2,"_",$D61,"_",$E61),#REF!,2,)</f>
        <v>#REF!</v>
      </c>
      <c r="M61" s="171"/>
      <c r="N61" s="172" t="str">
        <f t="shared" si="7"/>
        <v>!!</v>
      </c>
      <c r="O61" s="172" t="str">
        <f t="shared" si="8"/>
        <v>!!</v>
      </c>
      <c r="P61" s="172" t="str">
        <f t="shared" si="9"/>
        <v>!!</v>
      </c>
      <c r="Q61" s="172" t="str">
        <f t="shared" si="10"/>
        <v>!!</v>
      </c>
      <c r="R61" s="172" t="str">
        <f t="shared" si="11"/>
        <v>!!</v>
      </c>
      <c r="S61" s="172" t="str">
        <f t="shared" si="12"/>
        <v>!!</v>
      </c>
      <c r="T61" s="171"/>
    </row>
    <row r="62" spans="1:24" ht="12">
      <c r="A62" s="357" t="s">
        <v>162</v>
      </c>
      <c r="B62" s="357" t="str">
        <f>Cover!$G$16</f>
        <v>CZ</v>
      </c>
      <c r="C62" s="357" t="s">
        <v>271</v>
      </c>
      <c r="D62" s="357" t="s">
        <v>268</v>
      </c>
      <c r="E62" s="358" t="s">
        <v>224</v>
      </c>
      <c r="F62" s="359" t="e">
        <f>IF(ISNUMBER(U62),U62,VLOOKUP(CONCATENATE($B62,"_",$C62,"_",F$2,"_","1000 NAC","_",$E62),#REF!,2,)/VLOOKUP(CONCATENATE($B62,"_",$C62,"_",F$2,"_",$D62,"_",$E62),#REF!,2,))</f>
        <v>#REF!</v>
      </c>
      <c r="G62" s="359" t="e">
        <f>IF(ISNUMBER(V62),V62,VLOOKUP(CONCATENATE($B62,"_",$C62,"_",G$2,"_","1000 NAC","_",$E62),#REF!,2,)/VLOOKUP(CONCATENATE($B62,"_",$C62,"_",G$2,"_",$D62,"_",$E62),#REF!,2,))</f>
        <v>#REF!</v>
      </c>
      <c r="H62" s="359" t="e">
        <f>IF(ISNUMBER(W62),W62,VLOOKUP(CONCATENATE($B62,"_",$C62,"_",H$2,"_","1000 NAC","_",$E62),#REF!,2,)/VLOOKUP(CONCATENATE($B62,"_",$C62,"_",H$2,"_",$D62,"_",$E62),#REF!,2,))</f>
        <v>#REF!</v>
      </c>
      <c r="I62" s="359" t="e">
        <f>IF(ISNUMBER(X62),X62,VLOOKUP(CONCATENATE($B62,"_",$C62,"_",I$2,"_","1000 NAC","_",$E62),#REF!,2,)/VLOOKUP(CONCATENATE($B62,"_",$C62,"_",I$2,"_",$D62,"_",$E62),#REF!,2,))</f>
        <v>#REF!</v>
      </c>
      <c r="J62" s="359" t="e">
        <f>IF(ISNUMBER(Y62),Y62,VLOOKUP(CONCATENATE($B62,"_",$C62,"_",J$2,"_","1000 NAC","_",$E62),#REF!,2,)/VLOOKUP(CONCATENATE($B62,"_",$C62,"_",J$2,"_",$D62,"_",$E62),#REF!,2,))</f>
        <v>#REF!</v>
      </c>
      <c r="K62" s="360" t="e">
        <f>VLOOKUP(CONCATENATE($B62,"_",$C62,"_",K$2,"_","1000 NAC","_",$E62),#REF!,2,)/VLOOKUP(CONCATENATE($B62,"_",$C62,"_",K$2,"_",$D62,"_",$E62),#REF!,2,)</f>
        <v>#REF!</v>
      </c>
      <c r="L62" s="360" t="e">
        <f>VLOOKUP(CONCATENATE($B62,"_",$C62,"_",L$2,"_","1000 NAC","_",$E62),#REF!,2,)/VLOOKUP(CONCATENATE($B62,"_",$C62,"_",L$2,"_",$D62,"_",$E62),#REF!,2,)</f>
        <v>#REF!</v>
      </c>
      <c r="M62" s="361"/>
      <c r="N62" s="362" t="str">
        <f t="shared" si="7"/>
        <v>!!</v>
      </c>
      <c r="O62" s="362" t="str">
        <f t="shared" si="8"/>
        <v>!!</v>
      </c>
      <c r="P62" s="362" t="str">
        <f t="shared" si="9"/>
        <v>!!</v>
      </c>
      <c r="Q62" s="362" t="str">
        <f t="shared" si="10"/>
        <v>!!</v>
      </c>
      <c r="R62" s="362" t="str">
        <f t="shared" si="11"/>
        <v>!!</v>
      </c>
      <c r="S62" s="362" t="str">
        <f t="shared" si="12"/>
        <v>!!</v>
      </c>
      <c r="T62" s="361"/>
      <c r="U62" s="366" t="str">
        <f>IF(ISNUMBER(U60),IF(ISNUMBER(U61),U61/U60,F61/U60),IF(ISNUMBER(U61),U61/F60,""))</f>
        <v/>
      </c>
      <c r="V62" s="366" t="str">
        <f>IF(ISNUMBER(V60),IF(ISNUMBER(V61),V61/V60,G61/V60),IF(ISNUMBER(V61),V61/G60,""))</f>
        <v/>
      </c>
      <c r="W62" s="366" t="str">
        <f>IF(ISNUMBER(W60),IF(ISNUMBER(W61),W61/W60,H61/W60),IF(ISNUMBER(W61),W61/H60,""))</f>
        <v/>
      </c>
      <c r="X62" s="366" t="str">
        <f>IF(ISNUMBER(X60),IF(ISNUMBER(X61),X61/X60,I61/X60),IF(ISNUMBER(X61),X61/I60,""))</f>
        <v/>
      </c>
    </row>
    <row r="63" spans="1:24">
      <c r="A63" s="169" t="s">
        <v>164</v>
      </c>
      <c r="B63" s="169" t="str">
        <f>Cover!$G$16</f>
        <v>CZ</v>
      </c>
      <c r="C63" s="169" t="s">
        <v>267</v>
      </c>
      <c r="D63" s="169" t="s">
        <v>268</v>
      </c>
      <c r="E63" s="170" t="s">
        <v>227</v>
      </c>
      <c r="F63" s="177" t="e">
        <f>IF(ISNUMBER(U63),U63,VLOOKUP(CONCATENATE($B63,"_",$C63,"_",F$2,"_",$D63,"_",$E63),#REF!,2,))</f>
        <v>#REF!</v>
      </c>
      <c r="G63" s="177" t="e">
        <f>IF(ISNUMBER(V63),V63,VLOOKUP(CONCATENATE($B63,"_",$C63,"_",G$2,"_",$D63,"_",$E63),#REF!,2,))</f>
        <v>#REF!</v>
      </c>
      <c r="H63" s="177" t="e">
        <f>IF(ISNUMBER(W63),W63,VLOOKUP(CONCATENATE($B63,"_",$C63,"_",H$2,"_",$D63,"_",$E63),#REF!,2,))</f>
        <v>#REF!</v>
      </c>
      <c r="I63" s="177" t="e">
        <f>IF(ISNUMBER(X63),X63,VLOOKUP(CONCATENATE($B63,"_",$C63,"_",I$2,"_",$D63,"_",$E63),#REF!,2,))</f>
        <v>#REF!</v>
      </c>
      <c r="J63" s="177" t="e">
        <f>VLOOKUP(CONCATENATE($B63,"_",$C63,"_",J$2,"_",$D63,"_",$E63),#REF!,2,)</f>
        <v>#REF!</v>
      </c>
      <c r="K63" s="175" t="e">
        <f>VLOOKUP(CONCATENATE($B63,"_",$C63,"_",K$2,"_",$D63,"_",$E63),#REF!,2,)</f>
        <v>#REF!</v>
      </c>
      <c r="L63" s="175" t="e">
        <f>VLOOKUP(CONCATENATE($B63,"_",$C63,"_",L$2,"_",$D63,"_",$E63),#REF!,2,)</f>
        <v>#REF!</v>
      </c>
      <c r="M63" s="171"/>
      <c r="N63" s="172" t="str">
        <f t="shared" si="7"/>
        <v>!!</v>
      </c>
      <c r="O63" s="172" t="str">
        <f t="shared" si="8"/>
        <v>!!</v>
      </c>
      <c r="P63" s="172" t="str">
        <f t="shared" si="9"/>
        <v>!!</v>
      </c>
      <c r="Q63" s="172" t="str">
        <f t="shared" si="10"/>
        <v>!!</v>
      </c>
      <c r="R63" s="172" t="str">
        <f t="shared" si="11"/>
        <v>!!</v>
      </c>
      <c r="S63" s="172" t="str">
        <f t="shared" si="12"/>
        <v>!!</v>
      </c>
      <c r="T63" s="171"/>
    </row>
    <row r="64" spans="1:24">
      <c r="A64" s="169" t="s">
        <v>163</v>
      </c>
      <c r="B64" s="169" t="str">
        <f>Cover!$G$16</f>
        <v>CZ</v>
      </c>
      <c r="C64" s="169" t="s">
        <v>267</v>
      </c>
      <c r="D64" s="169" t="s">
        <v>198</v>
      </c>
      <c r="E64" s="170" t="s">
        <v>227</v>
      </c>
      <c r="F64" s="177" t="e">
        <f>IF(ISNUMBER(U64),U64,VLOOKUP(CONCATENATE($B64,"_",$C64,"_",F$2,"_",$D64,"_",$E64),#REF!,2,))</f>
        <v>#REF!</v>
      </c>
      <c r="G64" s="177" t="e">
        <f>IF(ISNUMBER(V64),V64,VLOOKUP(CONCATENATE($B64,"_",$C64,"_",G$2,"_",$D64,"_",$E64),#REF!,2,))</f>
        <v>#REF!</v>
      </c>
      <c r="H64" s="177" t="e">
        <f>IF(ISNUMBER(W64),W64,VLOOKUP(CONCATENATE($B64,"_",$C64,"_",H$2,"_",$D64,"_",$E64),#REF!,2,))</f>
        <v>#REF!</v>
      </c>
      <c r="I64" s="177" t="e">
        <f>IF(ISNUMBER(X64),X64,VLOOKUP(CONCATENATE($B64,"_",$C64,"_",I$2,"_",$D64,"_",$E64),#REF!,2,))</f>
        <v>#REF!</v>
      </c>
      <c r="J64" s="177" t="e">
        <f>IF(ISNUMBER(Y64),Y64,VLOOKUP(CONCATENATE($B64,"_",$C64,"_",J$2,"_",$D64,"_",$E64),#REF!,2,))</f>
        <v>#REF!</v>
      </c>
      <c r="K64" s="175" t="e">
        <f>VLOOKUP(CONCATENATE($B64,"_",$C64,"_",K$2,"_",$D64,"_",$E64),#REF!,2,)</f>
        <v>#REF!</v>
      </c>
      <c r="L64" s="175" t="e">
        <f>VLOOKUP(CONCATENATE($B64,"_",$C64,"_",L$2,"_",$D64,"_",$E64),#REF!,2,)</f>
        <v>#REF!</v>
      </c>
      <c r="M64" s="171"/>
      <c r="N64" s="172" t="str">
        <f t="shared" si="7"/>
        <v>!!</v>
      </c>
      <c r="O64" s="172" t="str">
        <f t="shared" si="8"/>
        <v>!!</v>
      </c>
      <c r="P64" s="172" t="str">
        <f t="shared" si="9"/>
        <v>!!</v>
      </c>
      <c r="Q64" s="172" t="str">
        <f t="shared" si="10"/>
        <v>!!</v>
      </c>
      <c r="R64" s="172" t="str">
        <f t="shared" si="11"/>
        <v>!!</v>
      </c>
      <c r="S64" s="172" t="str">
        <f t="shared" si="12"/>
        <v>!!</v>
      </c>
      <c r="T64" s="171"/>
    </row>
    <row r="65" spans="1:24" ht="12">
      <c r="A65" s="357" t="s">
        <v>162</v>
      </c>
      <c r="B65" s="357" t="str">
        <f>Cover!$G$16</f>
        <v>CZ</v>
      </c>
      <c r="C65" s="357" t="s">
        <v>267</v>
      </c>
      <c r="D65" s="357" t="s">
        <v>268</v>
      </c>
      <c r="E65" s="358" t="s">
        <v>227</v>
      </c>
      <c r="F65" s="359" t="e">
        <f>IF(ISNUMBER(U65),U65,VLOOKUP(CONCATENATE($B65,"_",$C65,"_",F$2,"_","1000 NAC","_",$E65),#REF!,2,)/VLOOKUP(CONCATENATE($B65,"_",$C65,"_",F$2,"_",$D65,"_",$E65),#REF!,2,))</f>
        <v>#REF!</v>
      </c>
      <c r="G65" s="359" t="e">
        <f>IF(ISNUMBER(V65),V65,VLOOKUP(CONCATENATE($B65,"_",$C65,"_",G$2,"_","1000 NAC","_",$E65),#REF!,2,)/VLOOKUP(CONCATENATE($B65,"_",$C65,"_",G$2,"_",$D65,"_",$E65),#REF!,2,))</f>
        <v>#REF!</v>
      </c>
      <c r="H65" s="359" t="e">
        <f>IF(ISNUMBER(W65),W65,VLOOKUP(CONCATENATE($B65,"_",$C65,"_",H$2,"_","1000 NAC","_",$E65),#REF!,2,)/VLOOKUP(CONCATENATE($B65,"_",$C65,"_",H$2,"_",$D65,"_",$E65),#REF!,2,))</f>
        <v>#REF!</v>
      </c>
      <c r="I65" s="359" t="e">
        <f>IF(ISNUMBER(X65),X65,VLOOKUP(CONCATENATE($B65,"_",$C65,"_",I$2,"_","1000 NAC","_",$E65),#REF!,2,)/VLOOKUP(CONCATENATE($B65,"_",$C65,"_",I$2,"_",$D65,"_",$E65),#REF!,2,))</f>
        <v>#REF!</v>
      </c>
      <c r="J65" s="359" t="e">
        <f>IF(ISNUMBER(Y65),Y65,VLOOKUP(CONCATENATE($B65,"_",$C65,"_",J$2,"_","1000 NAC","_",$E65),#REF!,2,)/VLOOKUP(CONCATENATE($B65,"_",$C65,"_",J$2,"_",$D65,"_",$E65),#REF!,2,))</f>
        <v>#REF!</v>
      </c>
      <c r="K65" s="360" t="e">
        <f>VLOOKUP(CONCATENATE($B65,"_",$C65,"_",K$2,"_","1000 NAC","_",$E65),#REF!,2,)/VLOOKUP(CONCATENATE($B65,"_",$C65,"_",K$2,"_",$D65,"_",$E65),#REF!,2,)</f>
        <v>#REF!</v>
      </c>
      <c r="L65" s="360" t="e">
        <f>VLOOKUP(CONCATENATE($B65,"_",$C65,"_",L$2,"_","1000 NAC","_",$E65),#REF!,2,)/VLOOKUP(CONCATENATE($B65,"_",$C65,"_",L$2,"_",$D65,"_",$E65),#REF!,2,)</f>
        <v>#REF!</v>
      </c>
      <c r="M65" s="361"/>
      <c r="N65" s="362" t="str">
        <f t="shared" si="7"/>
        <v>!!</v>
      </c>
      <c r="O65" s="362" t="str">
        <f t="shared" si="8"/>
        <v>!!</v>
      </c>
      <c r="P65" s="362" t="str">
        <f t="shared" si="9"/>
        <v>!!</v>
      </c>
      <c r="Q65" s="362" t="str">
        <f t="shared" si="10"/>
        <v>!!</v>
      </c>
      <c r="R65" s="362" t="str">
        <f t="shared" si="11"/>
        <v>!!</v>
      </c>
      <c r="S65" s="362" t="str">
        <f t="shared" si="12"/>
        <v>!!</v>
      </c>
      <c r="T65" s="361"/>
      <c r="U65" s="366" t="str">
        <f>IF(ISNUMBER(U63),IF(ISNUMBER(U64),U64/U63,F64/U63),IF(ISNUMBER(U64),U64/F63,""))</f>
        <v/>
      </c>
      <c r="V65" s="366" t="str">
        <f>IF(ISNUMBER(V63),IF(ISNUMBER(V64),V64/V63,G64/V63),IF(ISNUMBER(V64),V64/G63,""))</f>
        <v/>
      </c>
      <c r="W65" s="366" t="str">
        <f>IF(ISNUMBER(W63),IF(ISNUMBER(W64),W64/W63,H64/W63),IF(ISNUMBER(W64),W64/H63,""))</f>
        <v/>
      </c>
      <c r="X65" s="366" t="str">
        <f>IF(ISNUMBER(X63),IF(ISNUMBER(X64),X64/X63,I64/X63),IF(ISNUMBER(X64),X64/I63,""))</f>
        <v/>
      </c>
    </row>
    <row r="66" spans="1:24">
      <c r="A66" s="169" t="s">
        <v>164</v>
      </c>
      <c r="B66" s="169" t="str">
        <f>Cover!$G$16</f>
        <v>CZ</v>
      </c>
      <c r="C66" s="169" t="s">
        <v>271</v>
      </c>
      <c r="D66" s="169" t="s">
        <v>268</v>
      </c>
      <c r="E66" s="170" t="s">
        <v>227</v>
      </c>
      <c r="F66" s="177" t="e">
        <f>IF(ISNUMBER(U66),U66,VLOOKUP(CONCATENATE($B66,"_",$C66,"_",F$2,"_",$D66,"_",$E66),#REF!,2,))</f>
        <v>#REF!</v>
      </c>
      <c r="G66" s="177" t="e">
        <f>IF(ISNUMBER(V66),V66,VLOOKUP(CONCATENATE($B66,"_",$C66,"_",G$2,"_",$D66,"_",$E66),#REF!,2,))</f>
        <v>#REF!</v>
      </c>
      <c r="H66" s="177" t="e">
        <f>IF(ISNUMBER(W66),W66,VLOOKUP(CONCATENATE($B66,"_",$C66,"_",H$2,"_",$D66,"_",$E66),#REF!,2,))</f>
        <v>#REF!</v>
      </c>
      <c r="I66" s="177" t="e">
        <f>IF(ISNUMBER(X66),X66,VLOOKUP(CONCATENATE($B66,"_",$C66,"_",I$2,"_",$D66,"_",$E66),#REF!,2,))</f>
        <v>#REF!</v>
      </c>
      <c r="J66" s="177" t="e">
        <f>VLOOKUP(CONCATENATE($B66,"_",$C66,"_",J$2,"_",$D66,"_",$E66),#REF!,2,)</f>
        <v>#REF!</v>
      </c>
      <c r="K66" s="175" t="e">
        <f>VLOOKUP(CONCATENATE($B66,"_",$C66,"_",K$2,"_",$D66,"_",$E66),#REF!,2,)</f>
        <v>#REF!</v>
      </c>
      <c r="L66" s="175" t="e">
        <f>VLOOKUP(CONCATENATE($B66,"_",$C66,"_",L$2,"_",$D66,"_",$E66),#REF!,2,)</f>
        <v>#REF!</v>
      </c>
      <c r="M66" s="171"/>
      <c r="N66" s="172" t="str">
        <f t="shared" si="7"/>
        <v>!!</v>
      </c>
      <c r="O66" s="172" t="str">
        <f t="shared" si="8"/>
        <v>!!</v>
      </c>
      <c r="P66" s="172" t="str">
        <f t="shared" si="9"/>
        <v>!!</v>
      </c>
      <c r="Q66" s="172" t="str">
        <f t="shared" si="10"/>
        <v>!!</v>
      </c>
      <c r="R66" s="172" t="str">
        <f t="shared" si="11"/>
        <v>!!</v>
      </c>
      <c r="S66" s="172" t="str">
        <f t="shared" si="12"/>
        <v>!!</v>
      </c>
      <c r="T66" s="171"/>
    </row>
    <row r="67" spans="1:24">
      <c r="A67" s="169" t="s">
        <v>163</v>
      </c>
      <c r="B67" s="169" t="str">
        <f>Cover!$G$16</f>
        <v>CZ</v>
      </c>
      <c r="C67" s="169" t="s">
        <v>271</v>
      </c>
      <c r="D67" s="169" t="s">
        <v>198</v>
      </c>
      <c r="E67" s="170" t="s">
        <v>227</v>
      </c>
      <c r="F67" s="177" t="e">
        <f>IF(ISNUMBER(U67),U67,VLOOKUP(CONCATENATE($B67,"_",$C67,"_",F$2,"_",$D67,"_",$E67),#REF!,2,))</f>
        <v>#REF!</v>
      </c>
      <c r="G67" s="177" t="e">
        <f>IF(ISNUMBER(V67),V67,VLOOKUP(CONCATENATE($B67,"_",$C67,"_",G$2,"_",$D67,"_",$E67),#REF!,2,))</f>
        <v>#REF!</v>
      </c>
      <c r="H67" s="177" t="e">
        <f>IF(ISNUMBER(W67),W67,VLOOKUP(CONCATENATE($B67,"_",$C67,"_",H$2,"_",$D67,"_",$E67),#REF!,2,))</f>
        <v>#REF!</v>
      </c>
      <c r="I67" s="177" t="e">
        <f>IF(ISNUMBER(X67),X67,VLOOKUP(CONCATENATE($B67,"_",$C67,"_",I$2,"_",$D67,"_",$E67),#REF!,2,))</f>
        <v>#REF!</v>
      </c>
      <c r="J67" s="177" t="e">
        <f>IF(ISNUMBER(Y67),Y67,VLOOKUP(CONCATENATE($B67,"_",$C67,"_",J$2,"_",$D67,"_",$E67),#REF!,2,))</f>
        <v>#REF!</v>
      </c>
      <c r="K67" s="175" t="e">
        <f>VLOOKUP(CONCATENATE($B67,"_",$C67,"_",K$2,"_",$D67,"_",$E67),#REF!,2,)</f>
        <v>#REF!</v>
      </c>
      <c r="L67" s="175" t="e">
        <f>VLOOKUP(CONCATENATE($B67,"_",$C67,"_",L$2,"_",$D67,"_",$E67),#REF!,2,)</f>
        <v>#REF!</v>
      </c>
      <c r="M67" s="171"/>
      <c r="N67" s="172" t="str">
        <f t="shared" ref="N67:N98" si="13">IF(OR(ISERROR(F67),ISERROR(G67)),"!!",IF(F67=0,"!!",G67/F67))</f>
        <v>!!</v>
      </c>
      <c r="O67" s="172" t="str">
        <f t="shared" ref="O67:O98" si="14">IF(OR(ISERROR(G67),ISERROR(H67)),"!!",IF(G67=0,"!!",H67/G67))</f>
        <v>!!</v>
      </c>
      <c r="P67" s="172" t="str">
        <f t="shared" ref="P67:P98" si="15">IF(OR(ISERROR(H67),ISERROR(I67)),"!!",IF(H67=0,"!!",I67/H67))</f>
        <v>!!</v>
      </c>
      <c r="Q67" s="172" t="str">
        <f t="shared" ref="Q67:Q98" si="16">IF(OR(ISERROR(I67),ISERROR(J67)),"!!",IF(I67=0,"!!",J67/I67))</f>
        <v>!!</v>
      </c>
      <c r="R67" s="172" t="str">
        <f t="shared" ref="R67:R98" si="17">IF(OR(ISERROR(J67),ISERROR(K67)),"!!",IF(J67=0,"!!",K67/J67))</f>
        <v>!!</v>
      </c>
      <c r="S67" s="172" t="str">
        <f t="shared" ref="S67:S98" si="18">IF(OR(ISERROR(K67),ISERROR(L67)),"!!",IF(K67=0,"!!",L67/K67))</f>
        <v>!!</v>
      </c>
      <c r="T67" s="171"/>
    </row>
    <row r="68" spans="1:24" ht="12">
      <c r="A68" s="357" t="s">
        <v>162</v>
      </c>
      <c r="B68" s="357" t="str">
        <f>Cover!$G$16</f>
        <v>CZ</v>
      </c>
      <c r="C68" s="357" t="s">
        <v>271</v>
      </c>
      <c r="D68" s="357" t="s">
        <v>268</v>
      </c>
      <c r="E68" s="358" t="s">
        <v>227</v>
      </c>
      <c r="F68" s="359" t="e">
        <f>IF(ISNUMBER(U68),U68,VLOOKUP(CONCATENATE($B68,"_",$C68,"_",F$2,"_","1000 NAC","_",$E68),#REF!,2,)/VLOOKUP(CONCATENATE($B68,"_",$C68,"_",F$2,"_",$D68,"_",$E68),#REF!,2,))</f>
        <v>#REF!</v>
      </c>
      <c r="G68" s="359" t="e">
        <f>IF(ISNUMBER(V68),V68,VLOOKUP(CONCATENATE($B68,"_",$C68,"_",G$2,"_","1000 NAC","_",$E68),#REF!,2,)/VLOOKUP(CONCATENATE($B68,"_",$C68,"_",G$2,"_",$D68,"_",$E68),#REF!,2,))</f>
        <v>#REF!</v>
      </c>
      <c r="H68" s="359" t="e">
        <f>IF(ISNUMBER(W68),W68,VLOOKUP(CONCATENATE($B68,"_",$C68,"_",H$2,"_","1000 NAC","_",$E68),#REF!,2,)/VLOOKUP(CONCATENATE($B68,"_",$C68,"_",H$2,"_",$D68,"_",$E68),#REF!,2,))</f>
        <v>#REF!</v>
      </c>
      <c r="I68" s="359" t="e">
        <f>IF(ISNUMBER(X68),X68,VLOOKUP(CONCATENATE($B68,"_",$C68,"_",I$2,"_","1000 NAC","_",$E68),#REF!,2,)/VLOOKUP(CONCATENATE($B68,"_",$C68,"_",I$2,"_",$D68,"_",$E68),#REF!,2,))</f>
        <v>#REF!</v>
      </c>
      <c r="J68" s="359" t="e">
        <f>IF(ISNUMBER(Y68),Y68,VLOOKUP(CONCATENATE($B68,"_",$C68,"_",J$2,"_","1000 NAC","_",$E68),#REF!,2,)/VLOOKUP(CONCATENATE($B68,"_",$C68,"_",J$2,"_",$D68,"_",$E68),#REF!,2,))</f>
        <v>#REF!</v>
      </c>
      <c r="K68" s="360" t="e">
        <f>VLOOKUP(CONCATENATE($B68,"_",$C68,"_",K$2,"_","1000 NAC","_",$E68),#REF!,2,)/VLOOKUP(CONCATENATE($B68,"_",$C68,"_",K$2,"_",$D68,"_",$E68),#REF!,2,)</f>
        <v>#REF!</v>
      </c>
      <c r="L68" s="360" t="e">
        <f>VLOOKUP(CONCATENATE($B68,"_",$C68,"_",L$2,"_","1000 NAC","_",$E68),#REF!,2,)/VLOOKUP(CONCATENATE($B68,"_",$C68,"_",L$2,"_",$D68,"_",$E68),#REF!,2,)</f>
        <v>#REF!</v>
      </c>
      <c r="M68" s="361"/>
      <c r="N68" s="362" t="str">
        <f t="shared" si="13"/>
        <v>!!</v>
      </c>
      <c r="O68" s="362" t="str">
        <f t="shared" si="14"/>
        <v>!!</v>
      </c>
      <c r="P68" s="362" t="str">
        <f t="shared" si="15"/>
        <v>!!</v>
      </c>
      <c r="Q68" s="362" t="str">
        <f t="shared" si="16"/>
        <v>!!</v>
      </c>
      <c r="R68" s="362" t="str">
        <f t="shared" si="17"/>
        <v>!!</v>
      </c>
      <c r="S68" s="362" t="str">
        <f t="shared" si="18"/>
        <v>!!</v>
      </c>
      <c r="T68" s="361"/>
      <c r="U68" s="366" t="str">
        <f>IF(ISNUMBER(U66),IF(ISNUMBER(U67),U67/U66,F67/U66),IF(ISNUMBER(U67),U67/F66,""))</f>
        <v/>
      </c>
      <c r="V68" s="366" t="str">
        <f>IF(ISNUMBER(V66),IF(ISNUMBER(V67),V67/V66,G67/V66),IF(ISNUMBER(V67),V67/G66,""))</f>
        <v/>
      </c>
      <c r="W68" s="366" t="str">
        <f>IF(ISNUMBER(W66),IF(ISNUMBER(W67),W67/W66,H67/W66),IF(ISNUMBER(W67),W67/H66,""))</f>
        <v/>
      </c>
      <c r="X68" s="366" t="str">
        <f>IF(ISNUMBER(X66),IF(ISNUMBER(X67),X67/X66,I67/X66),IF(ISNUMBER(X67),X67/I66,""))</f>
        <v/>
      </c>
    </row>
    <row r="69" spans="1:24">
      <c r="A69" s="169" t="s">
        <v>164</v>
      </c>
      <c r="B69" s="169" t="str">
        <f>Cover!$G$16</f>
        <v>CZ</v>
      </c>
      <c r="C69" s="169" t="s">
        <v>267</v>
      </c>
      <c r="D69" s="169" t="s">
        <v>268</v>
      </c>
      <c r="E69" s="170" t="s">
        <v>228</v>
      </c>
      <c r="F69" s="177" t="e">
        <f>IF(ISNUMBER(U69),U69,VLOOKUP(CONCATENATE($B69,"_",$C69,"_",F$2,"_",$D69,"_",$E69),#REF!,2,))</f>
        <v>#REF!</v>
      </c>
      <c r="G69" s="177" t="e">
        <f>IF(ISNUMBER(V69),V69,VLOOKUP(CONCATENATE($B69,"_",$C69,"_",G$2,"_",$D69,"_",$E69),#REF!,2,))</f>
        <v>#REF!</v>
      </c>
      <c r="H69" s="177" t="e">
        <f>IF(ISNUMBER(W69),W69,VLOOKUP(CONCATENATE($B69,"_",$C69,"_",H$2,"_",$D69,"_",$E69),#REF!,2,))</f>
        <v>#REF!</v>
      </c>
      <c r="I69" s="177" t="e">
        <f>IF(ISNUMBER(X69),X69,VLOOKUP(CONCATENATE($B69,"_",$C69,"_",I$2,"_",$D69,"_",$E69),#REF!,2,))</f>
        <v>#REF!</v>
      </c>
      <c r="J69" s="177" t="e">
        <f>VLOOKUP(CONCATENATE($B69,"_",$C69,"_",J$2,"_",$D69,"_",$E69),#REF!,2,)</f>
        <v>#REF!</v>
      </c>
      <c r="K69" s="175" t="e">
        <f>VLOOKUP(CONCATENATE($B69,"_",$C69,"_",K$2,"_",$D69,"_",$E69),#REF!,2,)</f>
        <v>#REF!</v>
      </c>
      <c r="L69" s="175" t="e">
        <f>VLOOKUP(CONCATENATE($B69,"_",$C69,"_",L$2,"_",$D69,"_",$E69),#REF!,2,)</f>
        <v>#REF!</v>
      </c>
      <c r="M69" s="171"/>
      <c r="N69" s="172" t="str">
        <f t="shared" si="13"/>
        <v>!!</v>
      </c>
      <c r="O69" s="172" t="str">
        <f t="shared" si="14"/>
        <v>!!</v>
      </c>
      <c r="P69" s="172" t="str">
        <f t="shared" si="15"/>
        <v>!!</v>
      </c>
      <c r="Q69" s="172" t="str">
        <f t="shared" si="16"/>
        <v>!!</v>
      </c>
      <c r="R69" s="172" t="str">
        <f t="shared" si="17"/>
        <v>!!</v>
      </c>
      <c r="S69" s="172" t="str">
        <f t="shared" si="18"/>
        <v>!!</v>
      </c>
      <c r="T69" s="171"/>
    </row>
    <row r="70" spans="1:24">
      <c r="A70" s="169" t="s">
        <v>163</v>
      </c>
      <c r="B70" s="169" t="str">
        <f>Cover!$G$16</f>
        <v>CZ</v>
      </c>
      <c r="C70" s="169" t="s">
        <v>267</v>
      </c>
      <c r="D70" s="169" t="s">
        <v>198</v>
      </c>
      <c r="E70" s="170" t="s">
        <v>228</v>
      </c>
      <c r="F70" s="177" t="e">
        <f>IF(ISNUMBER(U70),U70,VLOOKUP(CONCATENATE($B70,"_",$C70,"_",F$2,"_",$D70,"_",$E70),#REF!,2,))</f>
        <v>#REF!</v>
      </c>
      <c r="G70" s="177" t="e">
        <f>IF(ISNUMBER(V70),V70,VLOOKUP(CONCATENATE($B70,"_",$C70,"_",G$2,"_",$D70,"_",$E70),#REF!,2,))</f>
        <v>#REF!</v>
      </c>
      <c r="H70" s="177" t="e">
        <f>IF(ISNUMBER(W70),W70,VLOOKUP(CONCATENATE($B70,"_",$C70,"_",H$2,"_",$D70,"_",$E70),#REF!,2,))</f>
        <v>#REF!</v>
      </c>
      <c r="I70" s="177" t="e">
        <f>IF(ISNUMBER(X70),X70,VLOOKUP(CONCATENATE($B70,"_",$C70,"_",I$2,"_",$D70,"_",$E70),#REF!,2,))</f>
        <v>#REF!</v>
      </c>
      <c r="J70" s="177" t="e">
        <f>IF(ISNUMBER(Y70),Y70,VLOOKUP(CONCATENATE($B70,"_",$C70,"_",J$2,"_",$D70,"_",$E70),#REF!,2,))</f>
        <v>#REF!</v>
      </c>
      <c r="K70" s="175" t="e">
        <f>VLOOKUP(CONCATENATE($B70,"_",$C70,"_",K$2,"_",$D70,"_",$E70),#REF!,2,)</f>
        <v>#REF!</v>
      </c>
      <c r="L70" s="175" t="e">
        <f>VLOOKUP(CONCATENATE($B70,"_",$C70,"_",L$2,"_",$D70,"_",$E70),#REF!,2,)</f>
        <v>#REF!</v>
      </c>
      <c r="M70" s="171"/>
      <c r="N70" s="172" t="str">
        <f t="shared" si="13"/>
        <v>!!</v>
      </c>
      <c r="O70" s="172" t="str">
        <f t="shared" si="14"/>
        <v>!!</v>
      </c>
      <c r="P70" s="172" t="str">
        <f t="shared" si="15"/>
        <v>!!</v>
      </c>
      <c r="Q70" s="172" t="str">
        <f t="shared" si="16"/>
        <v>!!</v>
      </c>
      <c r="R70" s="172" t="str">
        <f t="shared" si="17"/>
        <v>!!</v>
      </c>
      <c r="S70" s="172" t="str">
        <f t="shared" si="18"/>
        <v>!!</v>
      </c>
      <c r="T70" s="171"/>
    </row>
    <row r="71" spans="1:24" ht="12">
      <c r="A71" s="357" t="s">
        <v>162</v>
      </c>
      <c r="B71" s="357" t="str">
        <f>Cover!$G$16</f>
        <v>CZ</v>
      </c>
      <c r="C71" s="357" t="s">
        <v>267</v>
      </c>
      <c r="D71" s="357" t="s">
        <v>268</v>
      </c>
      <c r="E71" s="358" t="s">
        <v>228</v>
      </c>
      <c r="F71" s="359" t="e">
        <f>IF(ISNUMBER(U71),U71,VLOOKUP(CONCATENATE($B71,"_",$C71,"_",F$2,"_","1000 NAC","_",$E71),#REF!,2,)/VLOOKUP(CONCATENATE($B71,"_",$C71,"_",F$2,"_",$D71,"_",$E71),#REF!,2,))</f>
        <v>#REF!</v>
      </c>
      <c r="G71" s="359" t="e">
        <f>IF(ISNUMBER(V71),V71,VLOOKUP(CONCATENATE($B71,"_",$C71,"_",G$2,"_","1000 NAC","_",$E71),#REF!,2,)/VLOOKUP(CONCATENATE($B71,"_",$C71,"_",G$2,"_",$D71,"_",$E71),#REF!,2,))</f>
        <v>#REF!</v>
      </c>
      <c r="H71" s="359" t="e">
        <f>IF(ISNUMBER(W71),W71,VLOOKUP(CONCATENATE($B71,"_",$C71,"_",H$2,"_","1000 NAC","_",$E71),#REF!,2,)/VLOOKUP(CONCATENATE($B71,"_",$C71,"_",H$2,"_",$D71,"_",$E71),#REF!,2,))</f>
        <v>#REF!</v>
      </c>
      <c r="I71" s="359" t="e">
        <f>IF(ISNUMBER(X71),X71,VLOOKUP(CONCATENATE($B71,"_",$C71,"_",I$2,"_","1000 NAC","_",$E71),#REF!,2,)/VLOOKUP(CONCATENATE($B71,"_",$C71,"_",I$2,"_",$D71,"_",$E71),#REF!,2,))</f>
        <v>#REF!</v>
      </c>
      <c r="J71" s="359" t="e">
        <f>IF(ISNUMBER(Y71),Y71,VLOOKUP(CONCATENATE($B71,"_",$C71,"_",J$2,"_","1000 NAC","_",$E71),#REF!,2,)/VLOOKUP(CONCATENATE($B71,"_",$C71,"_",J$2,"_",$D71,"_",$E71),#REF!,2,))</f>
        <v>#REF!</v>
      </c>
      <c r="K71" s="360" t="e">
        <f>VLOOKUP(CONCATENATE($B71,"_",$C71,"_",K$2,"_","1000 NAC","_",$E71),#REF!,2,)/VLOOKUP(CONCATENATE($B71,"_",$C71,"_",K$2,"_",$D71,"_",$E71),#REF!,2,)</f>
        <v>#REF!</v>
      </c>
      <c r="L71" s="360" t="e">
        <f>VLOOKUP(CONCATENATE($B71,"_",$C71,"_",L$2,"_","1000 NAC","_",$E71),#REF!,2,)/VLOOKUP(CONCATENATE($B71,"_",$C71,"_",L$2,"_",$D71,"_",$E71),#REF!,2,)</f>
        <v>#REF!</v>
      </c>
      <c r="M71" s="361"/>
      <c r="N71" s="362" t="str">
        <f t="shared" si="13"/>
        <v>!!</v>
      </c>
      <c r="O71" s="362" t="str">
        <f t="shared" si="14"/>
        <v>!!</v>
      </c>
      <c r="P71" s="362" t="str">
        <f t="shared" si="15"/>
        <v>!!</v>
      </c>
      <c r="Q71" s="362" t="str">
        <f t="shared" si="16"/>
        <v>!!</v>
      </c>
      <c r="R71" s="362" t="str">
        <f t="shared" si="17"/>
        <v>!!</v>
      </c>
      <c r="S71" s="362" t="str">
        <f t="shared" si="18"/>
        <v>!!</v>
      </c>
      <c r="T71" s="361"/>
      <c r="U71" s="366" t="str">
        <f>IF(ISNUMBER(U69),IF(ISNUMBER(U70),U70/U69,F70/U69),IF(ISNUMBER(U70),U70/F69,""))</f>
        <v/>
      </c>
      <c r="V71" s="366" t="str">
        <f>IF(ISNUMBER(V69),IF(ISNUMBER(V70),V70/V69,G70/V69),IF(ISNUMBER(V70),V70/G69,""))</f>
        <v/>
      </c>
      <c r="W71" s="366" t="str">
        <f>IF(ISNUMBER(W69),IF(ISNUMBER(W70),W70/W69,H70/W69),IF(ISNUMBER(W70),W70/H69,""))</f>
        <v/>
      </c>
      <c r="X71" s="366" t="str">
        <f>IF(ISNUMBER(X69),IF(ISNUMBER(X70),X70/X69,I70/X69),IF(ISNUMBER(X70),X70/I69,""))</f>
        <v/>
      </c>
    </row>
    <row r="72" spans="1:24">
      <c r="A72" s="169" t="s">
        <v>164</v>
      </c>
      <c r="B72" s="169" t="str">
        <f>Cover!$G$16</f>
        <v>CZ</v>
      </c>
      <c r="C72" s="169" t="s">
        <v>271</v>
      </c>
      <c r="D72" s="169" t="s">
        <v>268</v>
      </c>
      <c r="E72" s="170" t="s">
        <v>228</v>
      </c>
      <c r="F72" s="177" t="e">
        <f>IF(ISNUMBER(U72),U72,VLOOKUP(CONCATENATE($B72,"_",$C72,"_",F$2,"_",$D72,"_",$E72),#REF!,2,))</f>
        <v>#REF!</v>
      </c>
      <c r="G72" s="177" t="e">
        <f>IF(ISNUMBER(V72),V72,VLOOKUP(CONCATENATE($B72,"_",$C72,"_",G$2,"_",$D72,"_",$E72),#REF!,2,))</f>
        <v>#REF!</v>
      </c>
      <c r="H72" s="177" t="e">
        <f>IF(ISNUMBER(W72),W72,VLOOKUP(CONCATENATE($B72,"_",$C72,"_",H$2,"_",$D72,"_",$E72),#REF!,2,))</f>
        <v>#REF!</v>
      </c>
      <c r="I72" s="177" t="e">
        <f>IF(ISNUMBER(X72),X72,VLOOKUP(CONCATENATE($B72,"_",$C72,"_",I$2,"_",$D72,"_",$E72),#REF!,2,))</f>
        <v>#REF!</v>
      </c>
      <c r="J72" s="177" t="e">
        <f>VLOOKUP(CONCATENATE($B72,"_",$C72,"_",J$2,"_",$D72,"_",$E72),#REF!,2,)</f>
        <v>#REF!</v>
      </c>
      <c r="K72" s="175" t="e">
        <f>VLOOKUP(CONCATENATE($B72,"_",$C72,"_",K$2,"_",$D72,"_",$E72),#REF!,2,)</f>
        <v>#REF!</v>
      </c>
      <c r="L72" s="175" t="e">
        <f>VLOOKUP(CONCATENATE($B72,"_",$C72,"_",L$2,"_",$D72,"_",$E72),#REF!,2,)</f>
        <v>#REF!</v>
      </c>
      <c r="M72" s="171"/>
      <c r="N72" s="172" t="str">
        <f t="shared" si="13"/>
        <v>!!</v>
      </c>
      <c r="O72" s="172" t="str">
        <f t="shared" si="14"/>
        <v>!!</v>
      </c>
      <c r="P72" s="172" t="str">
        <f t="shared" si="15"/>
        <v>!!</v>
      </c>
      <c r="Q72" s="172" t="str">
        <f t="shared" si="16"/>
        <v>!!</v>
      </c>
      <c r="R72" s="172" t="str">
        <f t="shared" si="17"/>
        <v>!!</v>
      </c>
      <c r="S72" s="172" t="str">
        <f t="shared" si="18"/>
        <v>!!</v>
      </c>
      <c r="T72" s="171"/>
    </row>
    <row r="73" spans="1:24">
      <c r="A73" s="169" t="s">
        <v>163</v>
      </c>
      <c r="B73" s="169" t="str">
        <f>Cover!$G$16</f>
        <v>CZ</v>
      </c>
      <c r="C73" s="169" t="s">
        <v>271</v>
      </c>
      <c r="D73" s="169" t="s">
        <v>198</v>
      </c>
      <c r="E73" s="170" t="s">
        <v>228</v>
      </c>
      <c r="F73" s="177" t="e">
        <f>IF(ISNUMBER(U73),U73,VLOOKUP(CONCATENATE($B73,"_",$C73,"_",F$2,"_",$D73,"_",$E73),#REF!,2,))</f>
        <v>#REF!</v>
      </c>
      <c r="G73" s="177" t="e">
        <f>IF(ISNUMBER(V73),V73,VLOOKUP(CONCATENATE($B73,"_",$C73,"_",G$2,"_",$D73,"_",$E73),#REF!,2,))</f>
        <v>#REF!</v>
      </c>
      <c r="H73" s="177" t="e">
        <f>IF(ISNUMBER(W73),W73,VLOOKUP(CONCATENATE($B73,"_",$C73,"_",H$2,"_",$D73,"_",$E73),#REF!,2,))</f>
        <v>#REF!</v>
      </c>
      <c r="I73" s="177" t="e">
        <f>IF(ISNUMBER(X73),X73,VLOOKUP(CONCATENATE($B73,"_",$C73,"_",I$2,"_",$D73,"_",$E73),#REF!,2,))</f>
        <v>#REF!</v>
      </c>
      <c r="J73" s="177" t="e">
        <f>IF(ISNUMBER(Y73),Y73,VLOOKUP(CONCATENATE($B73,"_",$C73,"_",J$2,"_",$D73,"_",$E73),#REF!,2,))</f>
        <v>#REF!</v>
      </c>
      <c r="K73" s="175" t="e">
        <f>VLOOKUP(CONCATENATE($B73,"_",$C73,"_",K$2,"_",$D73,"_",$E73),#REF!,2,)</f>
        <v>#REF!</v>
      </c>
      <c r="L73" s="175" t="e">
        <f>VLOOKUP(CONCATENATE($B73,"_",$C73,"_",L$2,"_",$D73,"_",$E73),#REF!,2,)</f>
        <v>#REF!</v>
      </c>
      <c r="M73" s="171"/>
      <c r="N73" s="172" t="str">
        <f t="shared" si="13"/>
        <v>!!</v>
      </c>
      <c r="O73" s="172" t="str">
        <f t="shared" si="14"/>
        <v>!!</v>
      </c>
      <c r="P73" s="172" t="str">
        <f t="shared" si="15"/>
        <v>!!</v>
      </c>
      <c r="Q73" s="172" t="str">
        <f t="shared" si="16"/>
        <v>!!</v>
      </c>
      <c r="R73" s="172" t="str">
        <f t="shared" si="17"/>
        <v>!!</v>
      </c>
      <c r="S73" s="172" t="str">
        <f t="shared" si="18"/>
        <v>!!</v>
      </c>
      <c r="T73" s="171"/>
    </row>
    <row r="74" spans="1:24" ht="12">
      <c r="A74" s="357" t="s">
        <v>162</v>
      </c>
      <c r="B74" s="357" t="str">
        <f>Cover!$G$16</f>
        <v>CZ</v>
      </c>
      <c r="C74" s="357" t="s">
        <v>271</v>
      </c>
      <c r="D74" s="357" t="s">
        <v>268</v>
      </c>
      <c r="E74" s="358" t="s">
        <v>228</v>
      </c>
      <c r="F74" s="359" t="e">
        <f>IF(ISNUMBER(U74),U74,VLOOKUP(CONCATENATE($B74,"_",$C74,"_",F$2,"_","1000 NAC","_",$E74),#REF!,2,)/VLOOKUP(CONCATENATE($B74,"_",$C74,"_",F$2,"_",$D74,"_",$E74),#REF!,2,))</f>
        <v>#REF!</v>
      </c>
      <c r="G74" s="359" t="e">
        <f>IF(ISNUMBER(V74),V74,VLOOKUP(CONCATENATE($B74,"_",$C74,"_",G$2,"_","1000 NAC","_",$E74),#REF!,2,)/VLOOKUP(CONCATENATE($B74,"_",$C74,"_",G$2,"_",$D74,"_",$E74),#REF!,2,))</f>
        <v>#REF!</v>
      </c>
      <c r="H74" s="359" t="e">
        <f>IF(ISNUMBER(W74),W74,VLOOKUP(CONCATENATE($B74,"_",$C74,"_",H$2,"_","1000 NAC","_",$E74),#REF!,2,)/VLOOKUP(CONCATENATE($B74,"_",$C74,"_",H$2,"_",$D74,"_",$E74),#REF!,2,))</f>
        <v>#REF!</v>
      </c>
      <c r="I74" s="359" t="e">
        <f>IF(ISNUMBER(X74),X74,VLOOKUP(CONCATENATE($B74,"_",$C74,"_",I$2,"_","1000 NAC","_",$E74),#REF!,2,)/VLOOKUP(CONCATENATE($B74,"_",$C74,"_",I$2,"_",$D74,"_",$E74),#REF!,2,))</f>
        <v>#REF!</v>
      </c>
      <c r="J74" s="359" t="e">
        <f>IF(ISNUMBER(Y74),Y74,VLOOKUP(CONCATENATE($B74,"_",$C74,"_",J$2,"_","1000 NAC","_",$E74),#REF!,2,)/VLOOKUP(CONCATENATE($B74,"_",$C74,"_",J$2,"_",$D74,"_",$E74),#REF!,2,))</f>
        <v>#REF!</v>
      </c>
      <c r="K74" s="360" t="e">
        <f>VLOOKUP(CONCATENATE($B74,"_",$C74,"_",K$2,"_","1000 NAC","_",$E74),#REF!,2,)/VLOOKUP(CONCATENATE($B74,"_",$C74,"_",K$2,"_",$D74,"_",$E74),#REF!,2,)</f>
        <v>#REF!</v>
      </c>
      <c r="L74" s="360" t="e">
        <f>VLOOKUP(CONCATENATE($B74,"_",$C74,"_",L$2,"_","1000 NAC","_",$E74),#REF!,2,)/VLOOKUP(CONCATENATE($B74,"_",$C74,"_",L$2,"_",$D74,"_",$E74),#REF!,2,)</f>
        <v>#REF!</v>
      </c>
      <c r="M74" s="361"/>
      <c r="N74" s="362" t="str">
        <f t="shared" si="13"/>
        <v>!!</v>
      </c>
      <c r="O74" s="362" t="str">
        <f t="shared" si="14"/>
        <v>!!</v>
      </c>
      <c r="P74" s="362" t="str">
        <f t="shared" si="15"/>
        <v>!!</v>
      </c>
      <c r="Q74" s="362" t="str">
        <f t="shared" si="16"/>
        <v>!!</v>
      </c>
      <c r="R74" s="362" t="str">
        <f t="shared" si="17"/>
        <v>!!</v>
      </c>
      <c r="S74" s="362" t="str">
        <f t="shared" si="18"/>
        <v>!!</v>
      </c>
      <c r="T74" s="361"/>
      <c r="U74" s="366" t="str">
        <f>IF(ISNUMBER(U72),IF(ISNUMBER(U73),U73/U72,F73/U72),IF(ISNUMBER(U73),U73/F72,""))</f>
        <v/>
      </c>
      <c r="V74" s="366" t="str">
        <f>IF(ISNUMBER(V72),IF(ISNUMBER(V73),V73/V72,G73/V72),IF(ISNUMBER(V73),V73/G72,""))</f>
        <v/>
      </c>
      <c r="W74" s="366" t="str">
        <f>IF(ISNUMBER(W72),IF(ISNUMBER(W73),W73/W72,H73/W72),IF(ISNUMBER(W73),W73/H72,""))</f>
        <v/>
      </c>
      <c r="X74" s="366" t="str">
        <f>IF(ISNUMBER(X72),IF(ISNUMBER(X73),X73/X72,I73/X72),IF(ISNUMBER(X73),X73/I72,""))</f>
        <v/>
      </c>
    </row>
    <row r="75" spans="1:24">
      <c r="A75" s="169" t="s">
        <v>164</v>
      </c>
      <c r="B75" s="169" t="str">
        <f>Cover!$G$16</f>
        <v>CZ</v>
      </c>
      <c r="C75" s="169" t="s">
        <v>267</v>
      </c>
      <c r="D75" s="169" t="s">
        <v>268</v>
      </c>
      <c r="E75" s="170" t="s">
        <v>229</v>
      </c>
      <c r="F75" s="177" t="e">
        <f>IF(ISNUMBER(U75),U75,VLOOKUP(CONCATENATE($B75,"_",$C75,"_",F$2,"_",$D75,"_",$E75),#REF!,2,))</f>
        <v>#REF!</v>
      </c>
      <c r="G75" s="177" t="e">
        <f>IF(ISNUMBER(V75),V75,VLOOKUP(CONCATENATE($B75,"_",$C75,"_",G$2,"_",$D75,"_",$E75),#REF!,2,))</f>
        <v>#REF!</v>
      </c>
      <c r="H75" s="177" t="e">
        <f>IF(ISNUMBER(W75),W75,VLOOKUP(CONCATENATE($B75,"_",$C75,"_",H$2,"_",$D75,"_",$E75),#REF!,2,))</f>
        <v>#REF!</v>
      </c>
      <c r="I75" s="177" t="e">
        <f>IF(ISNUMBER(X75),X75,VLOOKUP(CONCATENATE($B75,"_",$C75,"_",I$2,"_",$D75,"_",$E75),#REF!,2,))</f>
        <v>#REF!</v>
      </c>
      <c r="J75" s="177" t="e">
        <f>VLOOKUP(CONCATENATE($B75,"_",$C75,"_",J$2,"_",$D75,"_",$E75),#REF!,2,)</f>
        <v>#REF!</v>
      </c>
      <c r="K75" s="175" t="e">
        <f>VLOOKUP(CONCATENATE($B75,"_",$C75,"_",K$2,"_",$D75,"_",$E75),#REF!,2,)</f>
        <v>#REF!</v>
      </c>
      <c r="L75" s="175" t="e">
        <f>VLOOKUP(CONCATENATE($B75,"_",$C75,"_",L$2,"_",$D75,"_",$E75),#REF!,2,)</f>
        <v>#REF!</v>
      </c>
      <c r="M75" s="171"/>
      <c r="N75" s="172" t="str">
        <f t="shared" si="13"/>
        <v>!!</v>
      </c>
      <c r="O75" s="172" t="str">
        <f t="shared" si="14"/>
        <v>!!</v>
      </c>
      <c r="P75" s="172" t="str">
        <f t="shared" si="15"/>
        <v>!!</v>
      </c>
      <c r="Q75" s="172" t="str">
        <f t="shared" si="16"/>
        <v>!!</v>
      </c>
      <c r="R75" s="172" t="str">
        <f t="shared" si="17"/>
        <v>!!</v>
      </c>
      <c r="S75" s="172" t="str">
        <f t="shared" si="18"/>
        <v>!!</v>
      </c>
      <c r="T75" s="171"/>
    </row>
    <row r="76" spans="1:24">
      <c r="A76" s="169" t="s">
        <v>163</v>
      </c>
      <c r="B76" s="169" t="str">
        <f>Cover!$G$16</f>
        <v>CZ</v>
      </c>
      <c r="C76" s="169" t="s">
        <v>267</v>
      </c>
      <c r="D76" s="169" t="s">
        <v>198</v>
      </c>
      <c r="E76" s="170" t="s">
        <v>229</v>
      </c>
      <c r="F76" s="177" t="e">
        <f>IF(ISNUMBER(U76),U76,VLOOKUP(CONCATENATE($B76,"_",$C76,"_",F$2,"_",$D76,"_",$E76),#REF!,2,))</f>
        <v>#REF!</v>
      </c>
      <c r="G76" s="177" t="e">
        <f>IF(ISNUMBER(V76),V76,VLOOKUP(CONCATENATE($B76,"_",$C76,"_",G$2,"_",$D76,"_",$E76),#REF!,2,))</f>
        <v>#REF!</v>
      </c>
      <c r="H76" s="177" t="e">
        <f>IF(ISNUMBER(W76),W76,VLOOKUP(CONCATENATE($B76,"_",$C76,"_",H$2,"_",$D76,"_",$E76),#REF!,2,))</f>
        <v>#REF!</v>
      </c>
      <c r="I76" s="177" t="e">
        <f>IF(ISNUMBER(X76),X76,VLOOKUP(CONCATENATE($B76,"_",$C76,"_",I$2,"_",$D76,"_",$E76),#REF!,2,))</f>
        <v>#REF!</v>
      </c>
      <c r="J76" s="177" t="e">
        <f>IF(ISNUMBER(Y76),Y76,VLOOKUP(CONCATENATE($B76,"_",$C76,"_",J$2,"_",$D76,"_",$E76),#REF!,2,))</f>
        <v>#REF!</v>
      </c>
      <c r="K76" s="175" t="e">
        <f>VLOOKUP(CONCATENATE($B76,"_",$C76,"_",K$2,"_",$D76,"_",$E76),#REF!,2,)</f>
        <v>#REF!</v>
      </c>
      <c r="L76" s="175" t="e">
        <f>VLOOKUP(CONCATENATE($B76,"_",$C76,"_",L$2,"_",$D76,"_",$E76),#REF!,2,)</f>
        <v>#REF!</v>
      </c>
      <c r="M76" s="171"/>
      <c r="N76" s="172" t="str">
        <f t="shared" si="13"/>
        <v>!!</v>
      </c>
      <c r="O76" s="172" t="str">
        <f t="shared" si="14"/>
        <v>!!</v>
      </c>
      <c r="P76" s="172" t="str">
        <f t="shared" si="15"/>
        <v>!!</v>
      </c>
      <c r="Q76" s="172" t="str">
        <f t="shared" si="16"/>
        <v>!!</v>
      </c>
      <c r="R76" s="172" t="str">
        <f t="shared" si="17"/>
        <v>!!</v>
      </c>
      <c r="S76" s="172" t="str">
        <f t="shared" si="18"/>
        <v>!!</v>
      </c>
      <c r="T76" s="171"/>
    </row>
    <row r="77" spans="1:24" ht="12">
      <c r="A77" s="357" t="s">
        <v>162</v>
      </c>
      <c r="B77" s="357" t="str">
        <f>Cover!$G$16</f>
        <v>CZ</v>
      </c>
      <c r="C77" s="357" t="s">
        <v>267</v>
      </c>
      <c r="D77" s="357" t="s">
        <v>268</v>
      </c>
      <c r="E77" s="358" t="s">
        <v>229</v>
      </c>
      <c r="F77" s="359" t="e">
        <f>IF(ISNUMBER(U77),U77,VLOOKUP(CONCATENATE($B77,"_",$C77,"_",F$2,"_","1000 NAC","_",$E77),#REF!,2,)/VLOOKUP(CONCATENATE($B77,"_",$C77,"_",F$2,"_",$D77,"_",$E77),#REF!,2,))</f>
        <v>#REF!</v>
      </c>
      <c r="G77" s="359" t="e">
        <f>IF(ISNUMBER(V77),V77,VLOOKUP(CONCATENATE($B77,"_",$C77,"_",G$2,"_","1000 NAC","_",$E77),#REF!,2,)/VLOOKUP(CONCATENATE($B77,"_",$C77,"_",G$2,"_",$D77,"_",$E77),#REF!,2,))</f>
        <v>#REF!</v>
      </c>
      <c r="H77" s="359" t="e">
        <f>IF(ISNUMBER(W77),W77,VLOOKUP(CONCATENATE($B77,"_",$C77,"_",H$2,"_","1000 NAC","_",$E77),#REF!,2,)/VLOOKUP(CONCATENATE($B77,"_",$C77,"_",H$2,"_",$D77,"_",$E77),#REF!,2,))</f>
        <v>#REF!</v>
      </c>
      <c r="I77" s="359" t="e">
        <f>IF(ISNUMBER(X77),X77,VLOOKUP(CONCATENATE($B77,"_",$C77,"_",I$2,"_","1000 NAC","_",$E77),#REF!,2,)/VLOOKUP(CONCATENATE($B77,"_",$C77,"_",I$2,"_",$D77,"_",$E77),#REF!,2,))</f>
        <v>#REF!</v>
      </c>
      <c r="J77" s="359" t="e">
        <f>IF(ISNUMBER(Y77),Y77,VLOOKUP(CONCATENATE($B77,"_",$C77,"_",J$2,"_","1000 NAC","_",$E77),#REF!,2,)/VLOOKUP(CONCATENATE($B77,"_",$C77,"_",J$2,"_",$D77,"_",$E77),#REF!,2,))</f>
        <v>#REF!</v>
      </c>
      <c r="K77" s="360" t="e">
        <f>VLOOKUP(CONCATENATE($B77,"_",$C77,"_",K$2,"_","1000 NAC","_",$E77),#REF!,2,)/VLOOKUP(CONCATENATE($B77,"_",$C77,"_",K$2,"_",$D77,"_",$E77),#REF!,2,)</f>
        <v>#REF!</v>
      </c>
      <c r="L77" s="360" t="e">
        <f>VLOOKUP(CONCATENATE($B77,"_",$C77,"_",L$2,"_","1000 NAC","_",$E77),#REF!,2,)/VLOOKUP(CONCATENATE($B77,"_",$C77,"_",L$2,"_",$D77,"_",$E77),#REF!,2,)</f>
        <v>#REF!</v>
      </c>
      <c r="M77" s="361"/>
      <c r="N77" s="362" t="str">
        <f t="shared" si="13"/>
        <v>!!</v>
      </c>
      <c r="O77" s="362" t="str">
        <f t="shared" si="14"/>
        <v>!!</v>
      </c>
      <c r="P77" s="362" t="str">
        <f t="shared" si="15"/>
        <v>!!</v>
      </c>
      <c r="Q77" s="362" t="str">
        <f t="shared" si="16"/>
        <v>!!</v>
      </c>
      <c r="R77" s="362" t="str">
        <f t="shared" si="17"/>
        <v>!!</v>
      </c>
      <c r="S77" s="362" t="str">
        <f t="shared" si="18"/>
        <v>!!</v>
      </c>
      <c r="T77" s="361"/>
      <c r="U77" s="366" t="str">
        <f>IF(ISNUMBER(U75),IF(ISNUMBER(U76),U76/U75,F76/U75),IF(ISNUMBER(U76),U76/F75,""))</f>
        <v/>
      </c>
      <c r="V77" s="366" t="str">
        <f>IF(ISNUMBER(V75),IF(ISNUMBER(V76),V76/V75,G76/V75),IF(ISNUMBER(V76),V76/G75,""))</f>
        <v/>
      </c>
      <c r="W77" s="366" t="str">
        <f>IF(ISNUMBER(W75),IF(ISNUMBER(W76),W76/W75,H76/W75),IF(ISNUMBER(W76),W76/H75,""))</f>
        <v/>
      </c>
      <c r="X77" s="366" t="str">
        <f>IF(ISNUMBER(X75),IF(ISNUMBER(X76),X76/X75,I76/X75),IF(ISNUMBER(X76),X76/I75,""))</f>
        <v/>
      </c>
    </row>
    <row r="78" spans="1:24">
      <c r="A78" s="169" t="s">
        <v>164</v>
      </c>
      <c r="B78" s="169" t="str">
        <f>Cover!$G$16</f>
        <v>CZ</v>
      </c>
      <c r="C78" s="169" t="s">
        <v>271</v>
      </c>
      <c r="D78" s="169" t="s">
        <v>268</v>
      </c>
      <c r="E78" s="170" t="s">
        <v>229</v>
      </c>
      <c r="F78" s="177" t="e">
        <f>IF(ISNUMBER(U78),U78,VLOOKUP(CONCATENATE($B78,"_",$C78,"_",F$2,"_",$D78,"_",$E78),#REF!,2,))</f>
        <v>#REF!</v>
      </c>
      <c r="G78" s="177" t="e">
        <f>IF(ISNUMBER(V78),V78,VLOOKUP(CONCATENATE($B78,"_",$C78,"_",G$2,"_",$D78,"_",$E78),#REF!,2,))</f>
        <v>#REF!</v>
      </c>
      <c r="H78" s="177" t="e">
        <f>IF(ISNUMBER(W78),W78,VLOOKUP(CONCATENATE($B78,"_",$C78,"_",H$2,"_",$D78,"_",$E78),#REF!,2,))</f>
        <v>#REF!</v>
      </c>
      <c r="I78" s="177" t="e">
        <f>IF(ISNUMBER(X78),X78,VLOOKUP(CONCATENATE($B78,"_",$C78,"_",I$2,"_",$D78,"_",$E78),#REF!,2,))</f>
        <v>#REF!</v>
      </c>
      <c r="J78" s="177" t="e">
        <f>VLOOKUP(CONCATENATE($B78,"_",$C78,"_",J$2,"_",$D78,"_",$E78),#REF!,2,)</f>
        <v>#REF!</v>
      </c>
      <c r="K78" s="175" t="e">
        <f>VLOOKUP(CONCATENATE($B78,"_",$C78,"_",K$2,"_",$D78,"_",$E78),#REF!,2,)</f>
        <v>#REF!</v>
      </c>
      <c r="L78" s="175" t="e">
        <f>VLOOKUP(CONCATENATE($B78,"_",$C78,"_",L$2,"_",$D78,"_",$E78),#REF!,2,)</f>
        <v>#REF!</v>
      </c>
      <c r="M78" s="171"/>
      <c r="N78" s="172" t="str">
        <f t="shared" si="13"/>
        <v>!!</v>
      </c>
      <c r="O78" s="172" t="str">
        <f t="shared" si="14"/>
        <v>!!</v>
      </c>
      <c r="P78" s="172" t="str">
        <f t="shared" si="15"/>
        <v>!!</v>
      </c>
      <c r="Q78" s="172" t="str">
        <f t="shared" si="16"/>
        <v>!!</v>
      </c>
      <c r="R78" s="172" t="str">
        <f t="shared" si="17"/>
        <v>!!</v>
      </c>
      <c r="S78" s="172" t="str">
        <f t="shared" si="18"/>
        <v>!!</v>
      </c>
      <c r="T78" s="171"/>
    </row>
    <row r="79" spans="1:24">
      <c r="A79" s="169" t="s">
        <v>163</v>
      </c>
      <c r="B79" s="169" t="str">
        <f>Cover!$G$16</f>
        <v>CZ</v>
      </c>
      <c r="C79" s="169" t="s">
        <v>271</v>
      </c>
      <c r="D79" s="169" t="s">
        <v>198</v>
      </c>
      <c r="E79" s="170" t="s">
        <v>229</v>
      </c>
      <c r="F79" s="177" t="e">
        <f>IF(ISNUMBER(U79),U79,VLOOKUP(CONCATENATE($B79,"_",$C79,"_",F$2,"_",$D79,"_",$E79),#REF!,2,))</f>
        <v>#REF!</v>
      </c>
      <c r="G79" s="177" t="e">
        <f>IF(ISNUMBER(V79),V79,VLOOKUP(CONCATENATE($B79,"_",$C79,"_",G$2,"_",$D79,"_",$E79),#REF!,2,))</f>
        <v>#REF!</v>
      </c>
      <c r="H79" s="177" t="e">
        <f>IF(ISNUMBER(W79),W79,VLOOKUP(CONCATENATE($B79,"_",$C79,"_",H$2,"_",$D79,"_",$E79),#REF!,2,))</f>
        <v>#REF!</v>
      </c>
      <c r="I79" s="177" t="e">
        <f>IF(ISNUMBER(X79),X79,VLOOKUP(CONCATENATE($B79,"_",$C79,"_",I$2,"_",$D79,"_",$E79),#REF!,2,))</f>
        <v>#REF!</v>
      </c>
      <c r="J79" s="177" t="e">
        <f>IF(ISNUMBER(Y79),Y79,VLOOKUP(CONCATENATE($B79,"_",$C79,"_",J$2,"_",$D79,"_",$E79),#REF!,2,))</f>
        <v>#REF!</v>
      </c>
      <c r="K79" s="175" t="e">
        <f>VLOOKUP(CONCATENATE($B79,"_",$C79,"_",K$2,"_",$D79,"_",$E79),#REF!,2,)</f>
        <v>#REF!</v>
      </c>
      <c r="L79" s="175" t="e">
        <f>VLOOKUP(CONCATENATE($B79,"_",$C79,"_",L$2,"_",$D79,"_",$E79),#REF!,2,)</f>
        <v>#REF!</v>
      </c>
      <c r="M79" s="171"/>
      <c r="N79" s="172" t="str">
        <f t="shared" si="13"/>
        <v>!!</v>
      </c>
      <c r="O79" s="172" t="str">
        <f t="shared" si="14"/>
        <v>!!</v>
      </c>
      <c r="P79" s="172" t="str">
        <f t="shared" si="15"/>
        <v>!!</v>
      </c>
      <c r="Q79" s="172" t="str">
        <f t="shared" si="16"/>
        <v>!!</v>
      </c>
      <c r="R79" s="172" t="str">
        <f t="shared" si="17"/>
        <v>!!</v>
      </c>
      <c r="S79" s="172" t="str">
        <f t="shared" si="18"/>
        <v>!!</v>
      </c>
      <c r="T79" s="171"/>
    </row>
    <row r="80" spans="1:24" ht="12">
      <c r="A80" s="357" t="s">
        <v>162</v>
      </c>
      <c r="B80" s="357" t="str">
        <f>Cover!$G$16</f>
        <v>CZ</v>
      </c>
      <c r="C80" s="357" t="s">
        <v>271</v>
      </c>
      <c r="D80" s="357" t="s">
        <v>268</v>
      </c>
      <c r="E80" s="358" t="s">
        <v>229</v>
      </c>
      <c r="F80" s="359" t="e">
        <f>IF(ISNUMBER(U80),U80,VLOOKUP(CONCATENATE($B80,"_",$C80,"_",F$2,"_","1000 NAC","_",$E80),#REF!,2,)/VLOOKUP(CONCATENATE($B80,"_",$C80,"_",F$2,"_",$D80,"_",$E80),#REF!,2,))</f>
        <v>#REF!</v>
      </c>
      <c r="G80" s="359" t="e">
        <f>IF(ISNUMBER(V80),V80,VLOOKUP(CONCATENATE($B80,"_",$C80,"_",G$2,"_","1000 NAC","_",$E80),#REF!,2,)/VLOOKUP(CONCATENATE($B80,"_",$C80,"_",G$2,"_",$D80,"_",$E80),#REF!,2,))</f>
        <v>#REF!</v>
      </c>
      <c r="H80" s="359" t="e">
        <f>IF(ISNUMBER(W80),W80,VLOOKUP(CONCATENATE($B80,"_",$C80,"_",H$2,"_","1000 NAC","_",$E80),#REF!,2,)/VLOOKUP(CONCATENATE($B80,"_",$C80,"_",H$2,"_",$D80,"_",$E80),#REF!,2,))</f>
        <v>#REF!</v>
      </c>
      <c r="I80" s="359" t="e">
        <f>IF(ISNUMBER(X80),X80,VLOOKUP(CONCATENATE($B80,"_",$C80,"_",I$2,"_","1000 NAC","_",$E80),#REF!,2,)/VLOOKUP(CONCATENATE($B80,"_",$C80,"_",I$2,"_",$D80,"_",$E80),#REF!,2,))</f>
        <v>#REF!</v>
      </c>
      <c r="J80" s="359" t="e">
        <f>IF(ISNUMBER(Y80),Y80,VLOOKUP(CONCATENATE($B80,"_",$C80,"_",J$2,"_","1000 NAC","_",$E80),#REF!,2,)/VLOOKUP(CONCATENATE($B80,"_",$C80,"_",J$2,"_",$D80,"_",$E80),#REF!,2,))</f>
        <v>#REF!</v>
      </c>
      <c r="K80" s="360" t="e">
        <f>VLOOKUP(CONCATENATE($B80,"_",$C80,"_",K$2,"_","1000 NAC","_",$E80),#REF!,2,)/VLOOKUP(CONCATENATE($B80,"_",$C80,"_",K$2,"_",$D80,"_",$E80),#REF!,2,)</f>
        <v>#REF!</v>
      </c>
      <c r="L80" s="360" t="e">
        <f>VLOOKUP(CONCATENATE($B80,"_",$C80,"_",L$2,"_","1000 NAC","_",$E80),#REF!,2,)/VLOOKUP(CONCATENATE($B80,"_",$C80,"_",L$2,"_",$D80,"_",$E80),#REF!,2,)</f>
        <v>#REF!</v>
      </c>
      <c r="M80" s="361"/>
      <c r="N80" s="362" t="str">
        <f t="shared" si="13"/>
        <v>!!</v>
      </c>
      <c r="O80" s="362" t="str">
        <f t="shared" si="14"/>
        <v>!!</v>
      </c>
      <c r="P80" s="362" t="str">
        <f t="shared" si="15"/>
        <v>!!</v>
      </c>
      <c r="Q80" s="362" t="str">
        <f t="shared" si="16"/>
        <v>!!</v>
      </c>
      <c r="R80" s="362" t="str">
        <f t="shared" si="17"/>
        <v>!!</v>
      </c>
      <c r="S80" s="362" t="str">
        <f t="shared" si="18"/>
        <v>!!</v>
      </c>
      <c r="T80" s="361"/>
      <c r="U80" s="366" t="str">
        <f>IF(ISNUMBER(U78),IF(ISNUMBER(U79),U79/U78,F79/U78),IF(ISNUMBER(U79),U79/F78,""))</f>
        <v/>
      </c>
      <c r="V80" s="366" t="str">
        <f>IF(ISNUMBER(V78),IF(ISNUMBER(V79),V79/V78,G79/V78),IF(ISNUMBER(V79),V79/G78,""))</f>
        <v/>
      </c>
      <c r="W80" s="366" t="str">
        <f>IF(ISNUMBER(W78),IF(ISNUMBER(W79),W79/W78,H79/W78),IF(ISNUMBER(W79),W79/H78,""))</f>
        <v/>
      </c>
      <c r="X80" s="366" t="str">
        <f>IF(ISNUMBER(X78),IF(ISNUMBER(X79),X79/X78,I79/X78),IF(ISNUMBER(X79),X79/I78,""))</f>
        <v/>
      </c>
    </row>
    <row r="81" spans="1:24">
      <c r="A81" s="169" t="s">
        <v>164</v>
      </c>
      <c r="B81" s="169" t="str">
        <f>Cover!$G$16</f>
        <v>CZ</v>
      </c>
      <c r="C81" s="169" t="s">
        <v>267</v>
      </c>
      <c r="D81" s="169" t="s">
        <v>268</v>
      </c>
      <c r="E81" s="170" t="s">
        <v>232</v>
      </c>
      <c r="F81" s="177" t="e">
        <f>IF(ISNUMBER(U81),U81,VLOOKUP(CONCATENATE($B81,"_",$C81,"_",F$2,"_",$D81,"_",$E81),#REF!,2,))</f>
        <v>#REF!</v>
      </c>
      <c r="G81" s="177" t="e">
        <f>IF(ISNUMBER(V81),V81,VLOOKUP(CONCATENATE($B81,"_",$C81,"_",G$2,"_",$D81,"_",$E81),#REF!,2,))</f>
        <v>#REF!</v>
      </c>
      <c r="H81" s="177" t="e">
        <f>IF(ISNUMBER(W81),W81,VLOOKUP(CONCATENATE($B81,"_",$C81,"_",H$2,"_",$D81,"_",$E81),#REF!,2,))</f>
        <v>#REF!</v>
      </c>
      <c r="I81" s="177" t="e">
        <f>IF(ISNUMBER(X81),X81,VLOOKUP(CONCATENATE($B81,"_",$C81,"_",I$2,"_",$D81,"_",$E81),#REF!,2,))</f>
        <v>#REF!</v>
      </c>
      <c r="J81" s="177" t="e">
        <f>VLOOKUP(CONCATENATE($B81,"_",$C81,"_",J$2,"_",$D81,"_",$E81),#REF!,2,)</f>
        <v>#REF!</v>
      </c>
      <c r="K81" s="175" t="e">
        <f>VLOOKUP(CONCATENATE($B81,"_",$C81,"_",K$2,"_",$D81,"_",$E81),#REF!,2,)</f>
        <v>#REF!</v>
      </c>
      <c r="L81" s="175" t="e">
        <f>VLOOKUP(CONCATENATE($B81,"_",$C81,"_",L$2,"_",$D81,"_",$E81),#REF!,2,)</f>
        <v>#REF!</v>
      </c>
      <c r="M81" s="171"/>
      <c r="N81" s="172" t="str">
        <f t="shared" si="13"/>
        <v>!!</v>
      </c>
      <c r="O81" s="172" t="str">
        <f t="shared" si="14"/>
        <v>!!</v>
      </c>
      <c r="P81" s="172" t="str">
        <f t="shared" si="15"/>
        <v>!!</v>
      </c>
      <c r="Q81" s="172" t="str">
        <f t="shared" si="16"/>
        <v>!!</v>
      </c>
      <c r="R81" s="172" t="str">
        <f t="shared" si="17"/>
        <v>!!</v>
      </c>
      <c r="S81" s="172" t="str">
        <f t="shared" si="18"/>
        <v>!!</v>
      </c>
      <c r="T81" s="171"/>
    </row>
    <row r="82" spans="1:24">
      <c r="A82" s="169" t="s">
        <v>163</v>
      </c>
      <c r="B82" s="169" t="str">
        <f>Cover!$G$16</f>
        <v>CZ</v>
      </c>
      <c r="C82" s="169" t="s">
        <v>267</v>
      </c>
      <c r="D82" s="169" t="s">
        <v>198</v>
      </c>
      <c r="E82" s="170" t="s">
        <v>232</v>
      </c>
      <c r="F82" s="177" t="e">
        <f>IF(ISNUMBER(U82),U82,VLOOKUP(CONCATENATE($B82,"_",$C82,"_",F$2,"_",$D82,"_",$E82),#REF!,2,))</f>
        <v>#REF!</v>
      </c>
      <c r="G82" s="177" t="e">
        <f>IF(ISNUMBER(V82),V82,VLOOKUP(CONCATENATE($B82,"_",$C82,"_",G$2,"_",$D82,"_",$E82),#REF!,2,))</f>
        <v>#REF!</v>
      </c>
      <c r="H82" s="177" t="e">
        <f>IF(ISNUMBER(W82),W82,VLOOKUP(CONCATENATE($B82,"_",$C82,"_",H$2,"_",$D82,"_",$E82),#REF!,2,))</f>
        <v>#REF!</v>
      </c>
      <c r="I82" s="177" t="e">
        <f>IF(ISNUMBER(X82),X82,VLOOKUP(CONCATENATE($B82,"_",$C82,"_",I$2,"_",$D82,"_",$E82),#REF!,2,))</f>
        <v>#REF!</v>
      </c>
      <c r="J82" s="177" t="e">
        <f>IF(ISNUMBER(Y82),Y82,VLOOKUP(CONCATENATE($B82,"_",$C82,"_",J$2,"_",$D82,"_",$E82),#REF!,2,))</f>
        <v>#REF!</v>
      </c>
      <c r="K82" s="175" t="e">
        <f>VLOOKUP(CONCATENATE($B82,"_",$C82,"_",K$2,"_",$D82,"_",$E82),#REF!,2,)</f>
        <v>#REF!</v>
      </c>
      <c r="L82" s="175" t="e">
        <f>VLOOKUP(CONCATENATE($B82,"_",$C82,"_",L$2,"_",$D82,"_",$E82),#REF!,2,)</f>
        <v>#REF!</v>
      </c>
      <c r="M82" s="171"/>
      <c r="N82" s="172" t="str">
        <f t="shared" si="13"/>
        <v>!!</v>
      </c>
      <c r="O82" s="172" t="str">
        <f t="shared" si="14"/>
        <v>!!</v>
      </c>
      <c r="P82" s="172" t="str">
        <f t="shared" si="15"/>
        <v>!!</v>
      </c>
      <c r="Q82" s="172" t="str">
        <f t="shared" si="16"/>
        <v>!!</v>
      </c>
      <c r="R82" s="172" t="str">
        <f t="shared" si="17"/>
        <v>!!</v>
      </c>
      <c r="S82" s="172" t="str">
        <f t="shared" si="18"/>
        <v>!!</v>
      </c>
      <c r="T82" s="171"/>
    </row>
    <row r="83" spans="1:24" ht="12">
      <c r="A83" s="357" t="s">
        <v>162</v>
      </c>
      <c r="B83" s="357" t="str">
        <f>Cover!$G$16</f>
        <v>CZ</v>
      </c>
      <c r="C83" s="357" t="s">
        <v>267</v>
      </c>
      <c r="D83" s="357" t="s">
        <v>268</v>
      </c>
      <c r="E83" s="358" t="s">
        <v>232</v>
      </c>
      <c r="F83" s="359" t="e">
        <f>IF(ISNUMBER(U83),U83,VLOOKUP(CONCATENATE($B83,"_",$C83,"_",F$2,"_","1000 NAC","_",$E83),#REF!,2,)/VLOOKUP(CONCATENATE($B83,"_",$C83,"_",F$2,"_",$D83,"_",$E83),#REF!,2,))</f>
        <v>#REF!</v>
      </c>
      <c r="G83" s="359" t="e">
        <f>IF(ISNUMBER(V83),V83,VLOOKUP(CONCATENATE($B83,"_",$C83,"_",G$2,"_","1000 NAC","_",$E83),#REF!,2,)/VLOOKUP(CONCATENATE($B83,"_",$C83,"_",G$2,"_",$D83,"_",$E83),#REF!,2,))</f>
        <v>#REF!</v>
      </c>
      <c r="H83" s="359" t="e">
        <f>IF(ISNUMBER(W83),W83,VLOOKUP(CONCATENATE($B83,"_",$C83,"_",H$2,"_","1000 NAC","_",$E83),#REF!,2,)/VLOOKUP(CONCATENATE($B83,"_",$C83,"_",H$2,"_",$D83,"_",$E83),#REF!,2,))</f>
        <v>#REF!</v>
      </c>
      <c r="I83" s="359" t="e">
        <f>IF(ISNUMBER(X83),X83,VLOOKUP(CONCATENATE($B83,"_",$C83,"_",I$2,"_","1000 NAC","_",$E83),#REF!,2,)/VLOOKUP(CONCATENATE($B83,"_",$C83,"_",I$2,"_",$D83,"_",$E83),#REF!,2,))</f>
        <v>#REF!</v>
      </c>
      <c r="J83" s="359" t="e">
        <f>IF(ISNUMBER(Y83),Y83,VLOOKUP(CONCATENATE($B83,"_",$C83,"_",J$2,"_","1000 NAC","_",$E83),#REF!,2,)/VLOOKUP(CONCATENATE($B83,"_",$C83,"_",J$2,"_",$D83,"_",$E83),#REF!,2,))</f>
        <v>#REF!</v>
      </c>
      <c r="K83" s="360" t="e">
        <f>VLOOKUP(CONCATENATE($B83,"_",$C83,"_",K$2,"_","1000 NAC","_",$E83),#REF!,2,)/VLOOKUP(CONCATENATE($B83,"_",$C83,"_",K$2,"_",$D83,"_",$E83),#REF!,2,)</f>
        <v>#REF!</v>
      </c>
      <c r="L83" s="360" t="e">
        <f>VLOOKUP(CONCATENATE($B83,"_",$C83,"_",L$2,"_","1000 NAC","_",$E83),#REF!,2,)/VLOOKUP(CONCATENATE($B83,"_",$C83,"_",L$2,"_",$D83,"_",$E83),#REF!,2,)</f>
        <v>#REF!</v>
      </c>
      <c r="M83" s="361"/>
      <c r="N83" s="362" t="str">
        <f t="shared" si="13"/>
        <v>!!</v>
      </c>
      <c r="O83" s="362" t="str">
        <f t="shared" si="14"/>
        <v>!!</v>
      </c>
      <c r="P83" s="362" t="str">
        <f t="shared" si="15"/>
        <v>!!</v>
      </c>
      <c r="Q83" s="362" t="str">
        <f t="shared" si="16"/>
        <v>!!</v>
      </c>
      <c r="R83" s="362" t="str">
        <f t="shared" si="17"/>
        <v>!!</v>
      </c>
      <c r="S83" s="362" t="str">
        <f t="shared" si="18"/>
        <v>!!</v>
      </c>
      <c r="T83" s="361"/>
      <c r="U83" s="366" t="str">
        <f>IF(ISNUMBER(U81),IF(ISNUMBER(U82),U82/U81,F82/U81),IF(ISNUMBER(U82),U82/F81,""))</f>
        <v/>
      </c>
      <c r="V83" s="366" t="str">
        <f>IF(ISNUMBER(V81),IF(ISNUMBER(V82),V82/V81,G82/V81),IF(ISNUMBER(V82),V82/G81,""))</f>
        <v/>
      </c>
      <c r="W83" s="366" t="str">
        <f>IF(ISNUMBER(W81),IF(ISNUMBER(W82),W82/W81,H82/W81),IF(ISNUMBER(W82),W82/H81,""))</f>
        <v/>
      </c>
      <c r="X83" s="366" t="str">
        <f>IF(ISNUMBER(X81),IF(ISNUMBER(X82),X82/X81,I82/X81),IF(ISNUMBER(X82),X82/I81,""))</f>
        <v/>
      </c>
    </row>
    <row r="84" spans="1:24">
      <c r="A84" s="169" t="s">
        <v>164</v>
      </c>
      <c r="B84" s="169" t="str">
        <f>Cover!$G$16</f>
        <v>CZ</v>
      </c>
      <c r="C84" s="169" t="s">
        <v>271</v>
      </c>
      <c r="D84" s="169" t="s">
        <v>268</v>
      </c>
      <c r="E84" s="170" t="s">
        <v>232</v>
      </c>
      <c r="F84" s="177" t="e">
        <f>IF(ISNUMBER(U84),U84,VLOOKUP(CONCATENATE($B84,"_",$C84,"_",F$2,"_",$D84,"_",$E84),#REF!,2,))</f>
        <v>#REF!</v>
      </c>
      <c r="G84" s="177" t="e">
        <f>IF(ISNUMBER(V84),V84,VLOOKUP(CONCATENATE($B84,"_",$C84,"_",G$2,"_",$D84,"_",$E84),#REF!,2,))</f>
        <v>#REF!</v>
      </c>
      <c r="H84" s="177" t="e">
        <f>IF(ISNUMBER(W84),W84,VLOOKUP(CONCATENATE($B84,"_",$C84,"_",H$2,"_",$D84,"_",$E84),#REF!,2,))</f>
        <v>#REF!</v>
      </c>
      <c r="I84" s="177" t="e">
        <f>IF(ISNUMBER(X84),X84,VLOOKUP(CONCATENATE($B84,"_",$C84,"_",I$2,"_",$D84,"_",$E84),#REF!,2,))</f>
        <v>#REF!</v>
      </c>
      <c r="J84" s="177" t="e">
        <f>VLOOKUP(CONCATENATE($B84,"_",$C84,"_",J$2,"_",$D84,"_",$E84),#REF!,2,)</f>
        <v>#REF!</v>
      </c>
      <c r="K84" s="175" t="e">
        <f>VLOOKUP(CONCATENATE($B84,"_",$C84,"_",K$2,"_",$D84,"_",$E84),#REF!,2,)</f>
        <v>#REF!</v>
      </c>
      <c r="L84" s="175" t="e">
        <f>VLOOKUP(CONCATENATE($B84,"_",$C84,"_",L$2,"_",$D84,"_",$E84),#REF!,2,)</f>
        <v>#REF!</v>
      </c>
      <c r="M84" s="171"/>
      <c r="N84" s="172" t="str">
        <f t="shared" si="13"/>
        <v>!!</v>
      </c>
      <c r="O84" s="172" t="str">
        <f t="shared" si="14"/>
        <v>!!</v>
      </c>
      <c r="P84" s="172" t="str">
        <f t="shared" si="15"/>
        <v>!!</v>
      </c>
      <c r="Q84" s="172" t="str">
        <f t="shared" si="16"/>
        <v>!!</v>
      </c>
      <c r="R84" s="172" t="str">
        <f t="shared" si="17"/>
        <v>!!</v>
      </c>
      <c r="S84" s="172" t="str">
        <f t="shared" si="18"/>
        <v>!!</v>
      </c>
      <c r="T84" s="171"/>
    </row>
    <row r="85" spans="1:24">
      <c r="A85" s="169" t="s">
        <v>163</v>
      </c>
      <c r="B85" s="169" t="str">
        <f>Cover!$G$16</f>
        <v>CZ</v>
      </c>
      <c r="C85" s="169" t="s">
        <v>271</v>
      </c>
      <c r="D85" s="169" t="s">
        <v>198</v>
      </c>
      <c r="E85" s="170" t="s">
        <v>232</v>
      </c>
      <c r="F85" s="177" t="e">
        <f>IF(ISNUMBER(U85),U85,VLOOKUP(CONCATENATE($B85,"_",$C85,"_",F$2,"_",$D85,"_",$E85),#REF!,2,))</f>
        <v>#REF!</v>
      </c>
      <c r="G85" s="177" t="e">
        <f>IF(ISNUMBER(V85),V85,VLOOKUP(CONCATENATE($B85,"_",$C85,"_",G$2,"_",$D85,"_",$E85),#REF!,2,))</f>
        <v>#REF!</v>
      </c>
      <c r="H85" s="177" t="e">
        <f>IF(ISNUMBER(W85),W85,VLOOKUP(CONCATENATE($B85,"_",$C85,"_",H$2,"_",$D85,"_",$E85),#REF!,2,))</f>
        <v>#REF!</v>
      </c>
      <c r="I85" s="177" t="e">
        <f>IF(ISNUMBER(X85),X85,VLOOKUP(CONCATENATE($B85,"_",$C85,"_",I$2,"_",$D85,"_",$E85),#REF!,2,))</f>
        <v>#REF!</v>
      </c>
      <c r="J85" s="177" t="e">
        <f>IF(ISNUMBER(Y85),Y85,VLOOKUP(CONCATENATE($B85,"_",$C85,"_",J$2,"_",$D85,"_",$E85),#REF!,2,))</f>
        <v>#REF!</v>
      </c>
      <c r="K85" s="175" t="e">
        <f>VLOOKUP(CONCATENATE($B85,"_",$C85,"_",K$2,"_",$D85,"_",$E85),#REF!,2,)</f>
        <v>#REF!</v>
      </c>
      <c r="L85" s="175" t="e">
        <f>VLOOKUP(CONCATENATE($B85,"_",$C85,"_",L$2,"_",$D85,"_",$E85),#REF!,2,)</f>
        <v>#REF!</v>
      </c>
      <c r="M85" s="171"/>
      <c r="N85" s="172" t="str">
        <f t="shared" si="13"/>
        <v>!!</v>
      </c>
      <c r="O85" s="172" t="str">
        <f t="shared" si="14"/>
        <v>!!</v>
      </c>
      <c r="P85" s="172" t="str">
        <f t="shared" si="15"/>
        <v>!!</v>
      </c>
      <c r="Q85" s="172" t="str">
        <f t="shared" si="16"/>
        <v>!!</v>
      </c>
      <c r="R85" s="172" t="str">
        <f t="shared" si="17"/>
        <v>!!</v>
      </c>
      <c r="S85" s="172" t="str">
        <f t="shared" si="18"/>
        <v>!!</v>
      </c>
      <c r="T85" s="171"/>
    </row>
    <row r="86" spans="1:24" ht="12">
      <c r="A86" s="357" t="s">
        <v>162</v>
      </c>
      <c r="B86" s="357" t="str">
        <f>Cover!$G$16</f>
        <v>CZ</v>
      </c>
      <c r="C86" s="357" t="s">
        <v>271</v>
      </c>
      <c r="D86" s="357" t="s">
        <v>268</v>
      </c>
      <c r="E86" s="358" t="s">
        <v>232</v>
      </c>
      <c r="F86" s="359" t="e">
        <f>IF(ISNUMBER(U86),U86,VLOOKUP(CONCATENATE($B86,"_",$C86,"_",F$2,"_","1000 NAC","_",$E86),#REF!,2,)/VLOOKUP(CONCATENATE($B86,"_",$C86,"_",F$2,"_",$D86,"_",$E86),#REF!,2,))</f>
        <v>#REF!</v>
      </c>
      <c r="G86" s="359" t="e">
        <f>IF(ISNUMBER(V86),V86,VLOOKUP(CONCATENATE($B86,"_",$C86,"_",G$2,"_","1000 NAC","_",$E86),#REF!,2,)/VLOOKUP(CONCATENATE($B86,"_",$C86,"_",G$2,"_",$D86,"_",$E86),#REF!,2,))</f>
        <v>#REF!</v>
      </c>
      <c r="H86" s="359" t="e">
        <f>IF(ISNUMBER(W86),W86,VLOOKUP(CONCATENATE($B86,"_",$C86,"_",H$2,"_","1000 NAC","_",$E86),#REF!,2,)/VLOOKUP(CONCATENATE($B86,"_",$C86,"_",H$2,"_",$D86,"_",$E86),#REF!,2,))</f>
        <v>#REF!</v>
      </c>
      <c r="I86" s="359" t="e">
        <f>IF(ISNUMBER(X86),X86,VLOOKUP(CONCATENATE($B86,"_",$C86,"_",I$2,"_","1000 NAC","_",$E86),#REF!,2,)/VLOOKUP(CONCATENATE($B86,"_",$C86,"_",I$2,"_",$D86,"_",$E86),#REF!,2,))</f>
        <v>#REF!</v>
      </c>
      <c r="J86" s="359" t="e">
        <f>IF(ISNUMBER(Y86),Y86,VLOOKUP(CONCATENATE($B86,"_",$C86,"_",J$2,"_","1000 NAC","_",$E86),#REF!,2,)/VLOOKUP(CONCATENATE($B86,"_",$C86,"_",J$2,"_",$D86,"_",$E86),#REF!,2,))</f>
        <v>#REF!</v>
      </c>
      <c r="K86" s="360" t="e">
        <f>VLOOKUP(CONCATENATE($B86,"_",$C86,"_",K$2,"_","1000 NAC","_",$E86),#REF!,2,)/VLOOKUP(CONCATENATE($B86,"_",$C86,"_",K$2,"_",$D86,"_",$E86),#REF!,2,)</f>
        <v>#REF!</v>
      </c>
      <c r="L86" s="360" t="e">
        <f>VLOOKUP(CONCATENATE($B86,"_",$C86,"_",L$2,"_","1000 NAC","_",$E86),#REF!,2,)/VLOOKUP(CONCATENATE($B86,"_",$C86,"_",L$2,"_",$D86,"_",$E86),#REF!,2,)</f>
        <v>#REF!</v>
      </c>
      <c r="M86" s="361"/>
      <c r="N86" s="362" t="str">
        <f t="shared" si="13"/>
        <v>!!</v>
      </c>
      <c r="O86" s="362" t="str">
        <f t="shared" si="14"/>
        <v>!!</v>
      </c>
      <c r="P86" s="362" t="str">
        <f t="shared" si="15"/>
        <v>!!</v>
      </c>
      <c r="Q86" s="362" t="str">
        <f t="shared" si="16"/>
        <v>!!</v>
      </c>
      <c r="R86" s="362" t="str">
        <f t="shared" si="17"/>
        <v>!!</v>
      </c>
      <c r="S86" s="362" t="str">
        <f t="shared" si="18"/>
        <v>!!</v>
      </c>
      <c r="T86" s="361"/>
      <c r="U86" s="366" t="str">
        <f>IF(ISNUMBER(U84),IF(ISNUMBER(U85),U85/U84,F85/U84),IF(ISNUMBER(U85),U85/F84,""))</f>
        <v/>
      </c>
      <c r="V86" s="366" t="str">
        <f>IF(ISNUMBER(V84),IF(ISNUMBER(V85),V85/V84,G85/V84),IF(ISNUMBER(V85),V85/G84,""))</f>
        <v/>
      </c>
      <c r="W86" s="366" t="str">
        <f>IF(ISNUMBER(W84),IF(ISNUMBER(W85),W85/W84,H85/W84),IF(ISNUMBER(W85),W85/H84,""))</f>
        <v/>
      </c>
      <c r="X86" s="366" t="str">
        <f>IF(ISNUMBER(X84),IF(ISNUMBER(X85),X85/X84,I85/X84),IF(ISNUMBER(X85),X85/I84,""))</f>
        <v/>
      </c>
    </row>
    <row r="87" spans="1:24">
      <c r="A87" s="169" t="s">
        <v>164</v>
      </c>
      <c r="B87" s="169" t="str">
        <f>Cover!$G$16</f>
        <v>CZ</v>
      </c>
      <c r="C87" s="169" t="s">
        <v>267</v>
      </c>
      <c r="D87" s="169" t="s">
        <v>268</v>
      </c>
      <c r="E87" s="170" t="s">
        <v>235</v>
      </c>
      <c r="F87" s="177" t="e">
        <f>IF(ISNUMBER(U87),U87,VLOOKUP(CONCATENATE($B87,"_",$C87,"_",F$2,"_",$D87,"_",$E87),#REF!,2,))</f>
        <v>#REF!</v>
      </c>
      <c r="G87" s="177" t="e">
        <f>IF(ISNUMBER(V87),V87,VLOOKUP(CONCATENATE($B87,"_",$C87,"_",G$2,"_",$D87,"_",$E87),#REF!,2,))</f>
        <v>#REF!</v>
      </c>
      <c r="H87" s="177" t="e">
        <f>IF(ISNUMBER(W87),W87,VLOOKUP(CONCATENATE($B87,"_",$C87,"_",H$2,"_",$D87,"_",$E87),#REF!,2,))</f>
        <v>#REF!</v>
      </c>
      <c r="I87" s="177" t="e">
        <f>IF(ISNUMBER(X87),X87,VLOOKUP(CONCATENATE($B87,"_",$C87,"_",I$2,"_",$D87,"_",$E87),#REF!,2,))</f>
        <v>#REF!</v>
      </c>
      <c r="J87" s="177" t="e">
        <f>VLOOKUP(CONCATENATE($B87,"_",$C87,"_",J$2,"_",$D87,"_",$E87),#REF!,2,)</f>
        <v>#REF!</v>
      </c>
      <c r="K87" s="175" t="e">
        <f>VLOOKUP(CONCATENATE($B87,"_",$C87,"_",K$2,"_",$D87,"_",$E87),#REF!,2,)</f>
        <v>#REF!</v>
      </c>
      <c r="L87" s="175" t="e">
        <f>VLOOKUP(CONCATENATE($B87,"_",$C87,"_",L$2,"_",$D87,"_",$E87),#REF!,2,)</f>
        <v>#REF!</v>
      </c>
      <c r="M87" s="171"/>
      <c r="N87" s="172" t="str">
        <f t="shared" si="13"/>
        <v>!!</v>
      </c>
      <c r="O87" s="172" t="str">
        <f t="shared" si="14"/>
        <v>!!</v>
      </c>
      <c r="P87" s="172" t="str">
        <f t="shared" si="15"/>
        <v>!!</v>
      </c>
      <c r="Q87" s="172" t="str">
        <f t="shared" si="16"/>
        <v>!!</v>
      </c>
      <c r="R87" s="172" t="str">
        <f t="shared" si="17"/>
        <v>!!</v>
      </c>
      <c r="S87" s="172" t="str">
        <f t="shared" si="18"/>
        <v>!!</v>
      </c>
      <c r="T87" s="171"/>
    </row>
    <row r="88" spans="1:24">
      <c r="A88" s="169" t="s">
        <v>163</v>
      </c>
      <c r="B88" s="169" t="str">
        <f>Cover!$G$16</f>
        <v>CZ</v>
      </c>
      <c r="C88" s="169" t="s">
        <v>267</v>
      </c>
      <c r="D88" s="169" t="s">
        <v>198</v>
      </c>
      <c r="E88" s="170" t="s">
        <v>235</v>
      </c>
      <c r="F88" s="177" t="e">
        <f>IF(ISNUMBER(U88),U88,VLOOKUP(CONCATENATE($B88,"_",$C88,"_",F$2,"_",$D88,"_",$E88),#REF!,2,))</f>
        <v>#REF!</v>
      </c>
      <c r="G88" s="177" t="e">
        <f>IF(ISNUMBER(V88),V88,VLOOKUP(CONCATENATE($B88,"_",$C88,"_",G$2,"_",$D88,"_",$E88),#REF!,2,))</f>
        <v>#REF!</v>
      </c>
      <c r="H88" s="177" t="e">
        <f>IF(ISNUMBER(W88),W88,VLOOKUP(CONCATENATE($B88,"_",$C88,"_",H$2,"_",$D88,"_",$E88),#REF!,2,))</f>
        <v>#REF!</v>
      </c>
      <c r="I88" s="177" t="e">
        <f>IF(ISNUMBER(X88),X88,VLOOKUP(CONCATENATE($B88,"_",$C88,"_",I$2,"_",$D88,"_",$E88),#REF!,2,))</f>
        <v>#REF!</v>
      </c>
      <c r="J88" s="177" t="e">
        <f>IF(ISNUMBER(Y88),Y88,VLOOKUP(CONCATENATE($B88,"_",$C88,"_",J$2,"_",$D88,"_",$E88),#REF!,2,))</f>
        <v>#REF!</v>
      </c>
      <c r="K88" s="175" t="e">
        <f>VLOOKUP(CONCATENATE($B88,"_",$C88,"_",K$2,"_",$D88,"_",$E88),#REF!,2,)</f>
        <v>#REF!</v>
      </c>
      <c r="L88" s="175" t="e">
        <f>VLOOKUP(CONCATENATE($B88,"_",$C88,"_",L$2,"_",$D88,"_",$E88),#REF!,2,)</f>
        <v>#REF!</v>
      </c>
      <c r="M88" s="171"/>
      <c r="N88" s="172" t="str">
        <f t="shared" si="13"/>
        <v>!!</v>
      </c>
      <c r="O88" s="172" t="str">
        <f t="shared" si="14"/>
        <v>!!</v>
      </c>
      <c r="P88" s="172" t="str">
        <f t="shared" si="15"/>
        <v>!!</v>
      </c>
      <c r="Q88" s="172" t="str">
        <f t="shared" si="16"/>
        <v>!!</v>
      </c>
      <c r="R88" s="172" t="str">
        <f t="shared" si="17"/>
        <v>!!</v>
      </c>
      <c r="S88" s="172" t="str">
        <f t="shared" si="18"/>
        <v>!!</v>
      </c>
      <c r="T88" s="171"/>
    </row>
    <row r="89" spans="1:24" ht="12">
      <c r="A89" s="357" t="s">
        <v>162</v>
      </c>
      <c r="B89" s="357" t="str">
        <f>Cover!$G$16</f>
        <v>CZ</v>
      </c>
      <c r="C89" s="357" t="s">
        <v>267</v>
      </c>
      <c r="D89" s="357" t="s">
        <v>268</v>
      </c>
      <c r="E89" s="358" t="s">
        <v>235</v>
      </c>
      <c r="F89" s="359" t="e">
        <f>IF(ISNUMBER(U89),U89,VLOOKUP(CONCATENATE($B89,"_",$C89,"_",F$2,"_","1000 NAC","_",$E89),#REF!,2,)/VLOOKUP(CONCATENATE($B89,"_",$C89,"_",F$2,"_",$D89,"_",$E89),#REF!,2,))</f>
        <v>#REF!</v>
      </c>
      <c r="G89" s="359" t="e">
        <f>IF(ISNUMBER(V89),V89,VLOOKUP(CONCATENATE($B89,"_",$C89,"_",G$2,"_","1000 NAC","_",$E89),#REF!,2,)/VLOOKUP(CONCATENATE($B89,"_",$C89,"_",G$2,"_",$D89,"_",$E89),#REF!,2,))</f>
        <v>#REF!</v>
      </c>
      <c r="H89" s="359" t="e">
        <f>IF(ISNUMBER(W89),W89,VLOOKUP(CONCATENATE($B89,"_",$C89,"_",H$2,"_","1000 NAC","_",$E89),#REF!,2,)/VLOOKUP(CONCATENATE($B89,"_",$C89,"_",H$2,"_",$D89,"_",$E89),#REF!,2,))</f>
        <v>#REF!</v>
      </c>
      <c r="I89" s="359" t="e">
        <f>IF(ISNUMBER(X89),X89,VLOOKUP(CONCATENATE($B89,"_",$C89,"_",I$2,"_","1000 NAC","_",$E89),#REF!,2,)/VLOOKUP(CONCATENATE($B89,"_",$C89,"_",I$2,"_",$D89,"_",$E89),#REF!,2,))</f>
        <v>#REF!</v>
      </c>
      <c r="J89" s="359" t="e">
        <f>IF(ISNUMBER(Y89),Y89,VLOOKUP(CONCATENATE($B89,"_",$C89,"_",J$2,"_","1000 NAC","_",$E89),#REF!,2,)/VLOOKUP(CONCATENATE($B89,"_",$C89,"_",J$2,"_",$D89,"_",$E89),#REF!,2,))</f>
        <v>#REF!</v>
      </c>
      <c r="K89" s="360" t="e">
        <f>VLOOKUP(CONCATENATE($B89,"_",$C89,"_",K$2,"_","1000 NAC","_",$E89),#REF!,2,)/VLOOKUP(CONCATENATE($B89,"_",$C89,"_",K$2,"_",$D89,"_",$E89),#REF!,2,)</f>
        <v>#REF!</v>
      </c>
      <c r="L89" s="360" t="e">
        <f>VLOOKUP(CONCATENATE($B89,"_",$C89,"_",L$2,"_","1000 NAC","_",$E89),#REF!,2,)/VLOOKUP(CONCATENATE($B89,"_",$C89,"_",L$2,"_",$D89,"_",$E89),#REF!,2,)</f>
        <v>#REF!</v>
      </c>
      <c r="M89" s="361"/>
      <c r="N89" s="362" t="str">
        <f t="shared" si="13"/>
        <v>!!</v>
      </c>
      <c r="O89" s="362" t="str">
        <f t="shared" si="14"/>
        <v>!!</v>
      </c>
      <c r="P89" s="362" t="str">
        <f t="shared" si="15"/>
        <v>!!</v>
      </c>
      <c r="Q89" s="362" t="str">
        <f t="shared" si="16"/>
        <v>!!</v>
      </c>
      <c r="R89" s="362" t="str">
        <f t="shared" si="17"/>
        <v>!!</v>
      </c>
      <c r="S89" s="362" t="str">
        <f t="shared" si="18"/>
        <v>!!</v>
      </c>
      <c r="T89" s="361"/>
      <c r="U89" s="366" t="str">
        <f>IF(ISNUMBER(U87),IF(ISNUMBER(U88),U88/U87,F88/U87),IF(ISNUMBER(U88),U88/F87,""))</f>
        <v/>
      </c>
      <c r="V89" s="366" t="str">
        <f>IF(ISNUMBER(V87),IF(ISNUMBER(V88),V88/V87,G88/V87),IF(ISNUMBER(V88),V88/G87,""))</f>
        <v/>
      </c>
      <c r="W89" s="366" t="str">
        <f>IF(ISNUMBER(W87),IF(ISNUMBER(W88),W88/W87,H88/W87),IF(ISNUMBER(W88),W88/H87,""))</f>
        <v/>
      </c>
      <c r="X89" s="366" t="str">
        <f>IF(ISNUMBER(X87),IF(ISNUMBER(X88),X88/X87,I88/X87),IF(ISNUMBER(X88),X88/I87,""))</f>
        <v/>
      </c>
    </row>
    <row r="90" spans="1:24">
      <c r="A90" s="169" t="s">
        <v>164</v>
      </c>
      <c r="B90" s="169" t="str">
        <f>Cover!$G$16</f>
        <v>CZ</v>
      </c>
      <c r="C90" s="169" t="s">
        <v>271</v>
      </c>
      <c r="D90" s="169" t="s">
        <v>268</v>
      </c>
      <c r="E90" s="170" t="s">
        <v>235</v>
      </c>
      <c r="F90" s="177" t="e">
        <f>IF(ISNUMBER(U90),U90,VLOOKUP(CONCATENATE($B90,"_",$C90,"_",F$2,"_",$D90,"_",$E90),#REF!,2,))</f>
        <v>#REF!</v>
      </c>
      <c r="G90" s="177" t="e">
        <f>IF(ISNUMBER(V90),V90,VLOOKUP(CONCATENATE($B90,"_",$C90,"_",G$2,"_",$D90,"_",$E90),#REF!,2,))</f>
        <v>#REF!</v>
      </c>
      <c r="H90" s="177" t="e">
        <f>IF(ISNUMBER(W90),W90,VLOOKUP(CONCATENATE($B90,"_",$C90,"_",H$2,"_",$D90,"_",$E90),#REF!,2,))</f>
        <v>#REF!</v>
      </c>
      <c r="I90" s="177" t="e">
        <f>IF(ISNUMBER(X90),X90,VLOOKUP(CONCATENATE($B90,"_",$C90,"_",I$2,"_",$D90,"_",$E90),#REF!,2,))</f>
        <v>#REF!</v>
      </c>
      <c r="J90" s="177" t="e">
        <f>VLOOKUP(CONCATENATE($B90,"_",$C90,"_",J$2,"_",$D90,"_",$E90),#REF!,2,)</f>
        <v>#REF!</v>
      </c>
      <c r="K90" s="175" t="e">
        <f>VLOOKUP(CONCATENATE($B90,"_",$C90,"_",K$2,"_",$D90,"_",$E90),#REF!,2,)</f>
        <v>#REF!</v>
      </c>
      <c r="L90" s="175" t="e">
        <f>VLOOKUP(CONCATENATE($B90,"_",$C90,"_",L$2,"_",$D90,"_",$E90),#REF!,2,)</f>
        <v>#REF!</v>
      </c>
      <c r="M90" s="171"/>
      <c r="N90" s="172" t="str">
        <f t="shared" si="13"/>
        <v>!!</v>
      </c>
      <c r="O90" s="172" t="str">
        <f t="shared" si="14"/>
        <v>!!</v>
      </c>
      <c r="P90" s="172" t="str">
        <f t="shared" si="15"/>
        <v>!!</v>
      </c>
      <c r="Q90" s="172" t="str">
        <f t="shared" si="16"/>
        <v>!!</v>
      </c>
      <c r="R90" s="172" t="str">
        <f t="shared" si="17"/>
        <v>!!</v>
      </c>
      <c r="S90" s="172" t="str">
        <f t="shared" si="18"/>
        <v>!!</v>
      </c>
      <c r="T90" s="171"/>
    </row>
    <row r="91" spans="1:24">
      <c r="A91" s="169" t="s">
        <v>163</v>
      </c>
      <c r="B91" s="169" t="str">
        <f>Cover!$G$16</f>
        <v>CZ</v>
      </c>
      <c r="C91" s="169" t="s">
        <v>271</v>
      </c>
      <c r="D91" s="169" t="s">
        <v>198</v>
      </c>
      <c r="E91" s="170" t="s">
        <v>235</v>
      </c>
      <c r="F91" s="177" t="e">
        <f>IF(ISNUMBER(U91),U91,VLOOKUP(CONCATENATE($B91,"_",$C91,"_",F$2,"_",$D91,"_",$E91),#REF!,2,))</f>
        <v>#REF!</v>
      </c>
      <c r="G91" s="177" t="e">
        <f>IF(ISNUMBER(V91),V91,VLOOKUP(CONCATENATE($B91,"_",$C91,"_",G$2,"_",$D91,"_",$E91),#REF!,2,))</f>
        <v>#REF!</v>
      </c>
      <c r="H91" s="177" t="e">
        <f>IF(ISNUMBER(W91),W91,VLOOKUP(CONCATENATE($B91,"_",$C91,"_",H$2,"_",$D91,"_",$E91),#REF!,2,))</f>
        <v>#REF!</v>
      </c>
      <c r="I91" s="177" t="e">
        <f>IF(ISNUMBER(X91),X91,VLOOKUP(CONCATENATE($B91,"_",$C91,"_",I$2,"_",$D91,"_",$E91),#REF!,2,))</f>
        <v>#REF!</v>
      </c>
      <c r="J91" s="177" t="e">
        <f>IF(ISNUMBER(Y91),Y91,VLOOKUP(CONCATENATE($B91,"_",$C91,"_",J$2,"_",$D91,"_",$E91),#REF!,2,))</f>
        <v>#REF!</v>
      </c>
      <c r="K91" s="175" t="e">
        <f>VLOOKUP(CONCATENATE($B91,"_",$C91,"_",K$2,"_",$D91,"_",$E91),#REF!,2,)</f>
        <v>#REF!</v>
      </c>
      <c r="L91" s="175" t="e">
        <f>VLOOKUP(CONCATENATE($B91,"_",$C91,"_",L$2,"_",$D91,"_",$E91),#REF!,2,)</f>
        <v>#REF!</v>
      </c>
      <c r="M91" s="171"/>
      <c r="N91" s="172" t="str">
        <f t="shared" si="13"/>
        <v>!!</v>
      </c>
      <c r="O91" s="172" t="str">
        <f t="shared" si="14"/>
        <v>!!</v>
      </c>
      <c r="P91" s="172" t="str">
        <f t="shared" si="15"/>
        <v>!!</v>
      </c>
      <c r="Q91" s="172" t="str">
        <f t="shared" si="16"/>
        <v>!!</v>
      </c>
      <c r="R91" s="172" t="str">
        <f t="shared" si="17"/>
        <v>!!</v>
      </c>
      <c r="S91" s="172" t="str">
        <f t="shared" si="18"/>
        <v>!!</v>
      </c>
      <c r="T91" s="171"/>
    </row>
    <row r="92" spans="1:24" ht="12">
      <c r="A92" s="357" t="s">
        <v>162</v>
      </c>
      <c r="B92" s="357" t="str">
        <f>Cover!$G$16</f>
        <v>CZ</v>
      </c>
      <c r="C92" s="357" t="s">
        <v>271</v>
      </c>
      <c r="D92" s="357" t="s">
        <v>268</v>
      </c>
      <c r="E92" s="358" t="s">
        <v>235</v>
      </c>
      <c r="F92" s="359" t="e">
        <f>IF(ISNUMBER(U92),U92,VLOOKUP(CONCATENATE($B92,"_",$C92,"_",F$2,"_","1000 NAC","_",$E92),#REF!,2,)/VLOOKUP(CONCATENATE($B92,"_",$C92,"_",F$2,"_",$D92,"_",$E92),#REF!,2,))</f>
        <v>#REF!</v>
      </c>
      <c r="G92" s="359" t="e">
        <f>IF(ISNUMBER(V92),V92,VLOOKUP(CONCATENATE($B92,"_",$C92,"_",G$2,"_","1000 NAC","_",$E92),#REF!,2,)/VLOOKUP(CONCATENATE($B92,"_",$C92,"_",G$2,"_",$D92,"_",$E92),#REF!,2,))</f>
        <v>#REF!</v>
      </c>
      <c r="H92" s="359" t="e">
        <f>IF(ISNUMBER(W92),W92,VLOOKUP(CONCATENATE($B92,"_",$C92,"_",H$2,"_","1000 NAC","_",$E92),#REF!,2,)/VLOOKUP(CONCATENATE($B92,"_",$C92,"_",H$2,"_",$D92,"_",$E92),#REF!,2,))</f>
        <v>#REF!</v>
      </c>
      <c r="I92" s="359" t="e">
        <f>IF(ISNUMBER(X92),X92,VLOOKUP(CONCATENATE($B92,"_",$C92,"_",I$2,"_","1000 NAC","_",$E92),#REF!,2,)/VLOOKUP(CONCATENATE($B92,"_",$C92,"_",I$2,"_",$D92,"_",$E92),#REF!,2,))</f>
        <v>#REF!</v>
      </c>
      <c r="J92" s="359" t="e">
        <f>IF(ISNUMBER(Y92),Y92,VLOOKUP(CONCATENATE($B92,"_",$C92,"_",J$2,"_","1000 NAC","_",$E92),#REF!,2,)/VLOOKUP(CONCATENATE($B92,"_",$C92,"_",J$2,"_",$D92,"_",$E92),#REF!,2,))</f>
        <v>#REF!</v>
      </c>
      <c r="K92" s="360" t="e">
        <f>VLOOKUP(CONCATENATE($B92,"_",$C92,"_",K$2,"_","1000 NAC","_",$E92),#REF!,2,)/VLOOKUP(CONCATENATE($B92,"_",$C92,"_",K$2,"_",$D92,"_",$E92),#REF!,2,)</f>
        <v>#REF!</v>
      </c>
      <c r="L92" s="360" t="e">
        <f>VLOOKUP(CONCATENATE($B92,"_",$C92,"_",L$2,"_","1000 NAC","_",$E92),#REF!,2,)/VLOOKUP(CONCATENATE($B92,"_",$C92,"_",L$2,"_",$D92,"_",$E92),#REF!,2,)</f>
        <v>#REF!</v>
      </c>
      <c r="M92" s="361"/>
      <c r="N92" s="362" t="str">
        <f t="shared" si="13"/>
        <v>!!</v>
      </c>
      <c r="O92" s="362" t="str">
        <f t="shared" si="14"/>
        <v>!!</v>
      </c>
      <c r="P92" s="362" t="str">
        <f t="shared" si="15"/>
        <v>!!</v>
      </c>
      <c r="Q92" s="362" t="str">
        <f t="shared" si="16"/>
        <v>!!</v>
      </c>
      <c r="R92" s="362" t="str">
        <f t="shared" si="17"/>
        <v>!!</v>
      </c>
      <c r="S92" s="362" t="str">
        <f t="shared" si="18"/>
        <v>!!</v>
      </c>
      <c r="T92" s="361"/>
      <c r="U92" s="366" t="str">
        <f>IF(ISNUMBER(U90),IF(ISNUMBER(U91),U91/U90,F91/U90),IF(ISNUMBER(U91),U91/F90,""))</f>
        <v/>
      </c>
      <c r="V92" s="366" t="str">
        <f>IF(ISNUMBER(V90),IF(ISNUMBER(V91),V91/V90,G91/V90),IF(ISNUMBER(V91),V91/G90,""))</f>
        <v/>
      </c>
      <c r="W92" s="366" t="str">
        <f>IF(ISNUMBER(W90),IF(ISNUMBER(W91),W91/W90,H91/W90),IF(ISNUMBER(W91),W91/H90,""))</f>
        <v/>
      </c>
      <c r="X92" s="366" t="str">
        <f>IF(ISNUMBER(X90),IF(ISNUMBER(X91),X91/X90,I91/X90),IF(ISNUMBER(X91),X91/I90,""))</f>
        <v/>
      </c>
    </row>
    <row r="93" spans="1:24">
      <c r="A93" s="169" t="s">
        <v>164</v>
      </c>
      <c r="B93" s="169" t="str">
        <f>Cover!$G$16</f>
        <v>CZ</v>
      </c>
      <c r="C93" s="169" t="s">
        <v>267</v>
      </c>
      <c r="D93" s="169" t="s">
        <v>268</v>
      </c>
      <c r="E93" s="170" t="s">
        <v>231</v>
      </c>
      <c r="F93" s="177" t="e">
        <f>IF(ISNUMBER(U93),U93,VLOOKUP(CONCATENATE($B93,"_",$C93,"_",F$2,"_",$D93,"_",$E93),#REF!,2,))</f>
        <v>#REF!</v>
      </c>
      <c r="G93" s="177" t="e">
        <f>IF(ISNUMBER(V93),V93,VLOOKUP(CONCATENATE($B93,"_",$C93,"_",G$2,"_",$D93,"_",$E93),#REF!,2,))</f>
        <v>#REF!</v>
      </c>
      <c r="H93" s="177" t="e">
        <f>IF(ISNUMBER(W93),W93,VLOOKUP(CONCATENATE($B93,"_",$C93,"_",H$2,"_",$D93,"_",$E93),#REF!,2,))</f>
        <v>#REF!</v>
      </c>
      <c r="I93" s="177" t="e">
        <f>IF(ISNUMBER(X93),X93,VLOOKUP(CONCATENATE($B93,"_",$C93,"_",I$2,"_",$D93,"_",$E93),#REF!,2,))</f>
        <v>#REF!</v>
      </c>
      <c r="J93" s="177" t="e">
        <f>VLOOKUP(CONCATENATE($B93,"_",$C93,"_",J$2,"_",$D93,"_",$E93),#REF!,2,)</f>
        <v>#REF!</v>
      </c>
      <c r="K93" s="175" t="e">
        <f>VLOOKUP(CONCATENATE($B93,"_",$C93,"_",K$2,"_",$D93,"_",$E93),#REF!,2,)</f>
        <v>#REF!</v>
      </c>
      <c r="L93" s="175" t="e">
        <f>VLOOKUP(CONCATENATE($B93,"_",$C93,"_",L$2,"_",$D93,"_",$E93),#REF!,2,)</f>
        <v>#REF!</v>
      </c>
      <c r="M93" s="171"/>
      <c r="N93" s="172" t="str">
        <f t="shared" si="13"/>
        <v>!!</v>
      </c>
      <c r="O93" s="172" t="str">
        <f t="shared" si="14"/>
        <v>!!</v>
      </c>
      <c r="P93" s="172" t="str">
        <f t="shared" si="15"/>
        <v>!!</v>
      </c>
      <c r="Q93" s="172" t="str">
        <f t="shared" si="16"/>
        <v>!!</v>
      </c>
      <c r="R93" s="172" t="str">
        <f t="shared" si="17"/>
        <v>!!</v>
      </c>
      <c r="S93" s="172" t="str">
        <f t="shared" si="18"/>
        <v>!!</v>
      </c>
      <c r="T93" s="171"/>
    </row>
    <row r="94" spans="1:24">
      <c r="A94" s="169" t="s">
        <v>163</v>
      </c>
      <c r="B94" s="169" t="str">
        <f>Cover!$G$16</f>
        <v>CZ</v>
      </c>
      <c r="C94" s="169" t="s">
        <v>267</v>
      </c>
      <c r="D94" s="169" t="s">
        <v>198</v>
      </c>
      <c r="E94" s="170" t="s">
        <v>231</v>
      </c>
      <c r="F94" s="177" t="e">
        <f>IF(ISNUMBER(U94),U94,VLOOKUP(CONCATENATE($B94,"_",$C94,"_",F$2,"_",$D94,"_",$E94),#REF!,2,))</f>
        <v>#REF!</v>
      </c>
      <c r="G94" s="177" t="e">
        <f>IF(ISNUMBER(V94),V94,VLOOKUP(CONCATENATE($B94,"_",$C94,"_",G$2,"_",$D94,"_",$E94),#REF!,2,))</f>
        <v>#REF!</v>
      </c>
      <c r="H94" s="177" t="e">
        <f>IF(ISNUMBER(W94),W94,VLOOKUP(CONCATENATE($B94,"_",$C94,"_",H$2,"_",$D94,"_",$E94),#REF!,2,))</f>
        <v>#REF!</v>
      </c>
      <c r="I94" s="177" t="e">
        <f>IF(ISNUMBER(X94),X94,VLOOKUP(CONCATENATE($B94,"_",$C94,"_",I$2,"_",$D94,"_",$E94),#REF!,2,))</f>
        <v>#REF!</v>
      </c>
      <c r="J94" s="177" t="e">
        <f>IF(ISNUMBER(Y94),Y94,VLOOKUP(CONCATENATE($B94,"_",$C94,"_",J$2,"_",$D94,"_",$E94),#REF!,2,))</f>
        <v>#REF!</v>
      </c>
      <c r="K94" s="175" t="e">
        <f>VLOOKUP(CONCATENATE($B94,"_",$C94,"_",K$2,"_",$D94,"_",$E94),#REF!,2,)</f>
        <v>#REF!</v>
      </c>
      <c r="L94" s="175" t="e">
        <f>VLOOKUP(CONCATENATE($B94,"_",$C94,"_",L$2,"_",$D94,"_",$E94),#REF!,2,)</f>
        <v>#REF!</v>
      </c>
      <c r="M94" s="171"/>
      <c r="N94" s="172" t="str">
        <f t="shared" si="13"/>
        <v>!!</v>
      </c>
      <c r="O94" s="172" t="str">
        <f t="shared" si="14"/>
        <v>!!</v>
      </c>
      <c r="P94" s="172" t="str">
        <f t="shared" si="15"/>
        <v>!!</v>
      </c>
      <c r="Q94" s="172" t="str">
        <f t="shared" si="16"/>
        <v>!!</v>
      </c>
      <c r="R94" s="172" t="str">
        <f t="shared" si="17"/>
        <v>!!</v>
      </c>
      <c r="S94" s="172" t="str">
        <f t="shared" si="18"/>
        <v>!!</v>
      </c>
      <c r="T94" s="171"/>
    </row>
    <row r="95" spans="1:24" ht="12">
      <c r="A95" s="357" t="s">
        <v>162</v>
      </c>
      <c r="B95" s="357" t="str">
        <f>Cover!$G$16</f>
        <v>CZ</v>
      </c>
      <c r="C95" s="357" t="s">
        <v>267</v>
      </c>
      <c r="D95" s="357" t="s">
        <v>268</v>
      </c>
      <c r="E95" s="358" t="s">
        <v>231</v>
      </c>
      <c r="F95" s="359" t="e">
        <f>IF(ISNUMBER(U95),U95,VLOOKUP(CONCATENATE($B95,"_",$C95,"_",F$2,"_","1000 NAC","_",$E95),#REF!,2,)/VLOOKUP(CONCATENATE($B95,"_",$C95,"_",F$2,"_",$D95,"_",$E95),#REF!,2,))</f>
        <v>#REF!</v>
      </c>
      <c r="G95" s="359" t="e">
        <f>IF(ISNUMBER(V95),V95,VLOOKUP(CONCATENATE($B95,"_",$C95,"_",G$2,"_","1000 NAC","_",$E95),#REF!,2,)/VLOOKUP(CONCATENATE($B95,"_",$C95,"_",G$2,"_",$D95,"_",$E95),#REF!,2,))</f>
        <v>#REF!</v>
      </c>
      <c r="H95" s="359" t="e">
        <f>IF(ISNUMBER(W95),W95,VLOOKUP(CONCATENATE($B95,"_",$C95,"_",H$2,"_","1000 NAC","_",$E95),#REF!,2,)/VLOOKUP(CONCATENATE($B95,"_",$C95,"_",H$2,"_",$D95,"_",$E95),#REF!,2,))</f>
        <v>#REF!</v>
      </c>
      <c r="I95" s="359" t="e">
        <f>IF(ISNUMBER(X95),X95,VLOOKUP(CONCATENATE($B95,"_",$C95,"_",I$2,"_","1000 NAC","_",$E95),#REF!,2,)/VLOOKUP(CONCATENATE($B95,"_",$C95,"_",I$2,"_",$D95,"_",$E95),#REF!,2,))</f>
        <v>#REF!</v>
      </c>
      <c r="J95" s="359" t="e">
        <f>IF(ISNUMBER(Y95),Y95,VLOOKUP(CONCATENATE($B95,"_",$C95,"_",J$2,"_","1000 NAC","_",$E95),#REF!,2,)/VLOOKUP(CONCATENATE($B95,"_",$C95,"_",J$2,"_",$D95,"_",$E95),#REF!,2,))</f>
        <v>#REF!</v>
      </c>
      <c r="K95" s="360" t="e">
        <f>VLOOKUP(CONCATENATE($B95,"_",$C95,"_",K$2,"_","1000 NAC","_",$E95),#REF!,2,)/VLOOKUP(CONCATENATE($B95,"_",$C95,"_",K$2,"_",$D95,"_",$E95),#REF!,2,)</f>
        <v>#REF!</v>
      </c>
      <c r="L95" s="360" t="e">
        <f>VLOOKUP(CONCATENATE($B95,"_",$C95,"_",L$2,"_","1000 NAC","_",$E95),#REF!,2,)/VLOOKUP(CONCATENATE($B95,"_",$C95,"_",L$2,"_",$D95,"_",$E95),#REF!,2,)</f>
        <v>#REF!</v>
      </c>
      <c r="M95" s="361"/>
      <c r="N95" s="362" t="str">
        <f t="shared" si="13"/>
        <v>!!</v>
      </c>
      <c r="O95" s="362" t="str">
        <f t="shared" si="14"/>
        <v>!!</v>
      </c>
      <c r="P95" s="362" t="str">
        <f t="shared" si="15"/>
        <v>!!</v>
      </c>
      <c r="Q95" s="362" t="str">
        <f t="shared" si="16"/>
        <v>!!</v>
      </c>
      <c r="R95" s="362" t="str">
        <f t="shared" si="17"/>
        <v>!!</v>
      </c>
      <c r="S95" s="362" t="str">
        <f t="shared" si="18"/>
        <v>!!</v>
      </c>
      <c r="T95" s="361"/>
      <c r="U95" s="366" t="str">
        <f>IF(ISNUMBER(U93),IF(ISNUMBER(U94),U94/U93,F94/U93),IF(ISNUMBER(U94),U94/F93,""))</f>
        <v/>
      </c>
      <c r="V95" s="366" t="str">
        <f>IF(ISNUMBER(V93),IF(ISNUMBER(V94),V94/V93,G94/V93),IF(ISNUMBER(V94),V94/G93,""))</f>
        <v/>
      </c>
      <c r="W95" s="366" t="str">
        <f>IF(ISNUMBER(W93),IF(ISNUMBER(W94),W94/W93,H94/W93),IF(ISNUMBER(W94),W94/H93,""))</f>
        <v/>
      </c>
      <c r="X95" s="366" t="str">
        <f>IF(ISNUMBER(X93),IF(ISNUMBER(X94),X94/X93,I94/X93),IF(ISNUMBER(X94),X94/I93,""))</f>
        <v/>
      </c>
    </row>
    <row r="96" spans="1:24">
      <c r="A96" s="169" t="s">
        <v>164</v>
      </c>
      <c r="B96" s="169" t="str">
        <f>Cover!$G$16</f>
        <v>CZ</v>
      </c>
      <c r="C96" s="169" t="s">
        <v>271</v>
      </c>
      <c r="D96" s="169" t="s">
        <v>268</v>
      </c>
      <c r="E96" s="170" t="s">
        <v>231</v>
      </c>
      <c r="F96" s="177" t="e">
        <f>IF(ISNUMBER(U96),U96,VLOOKUP(CONCATENATE($B96,"_",$C96,"_",F$2,"_",$D96,"_",$E96),#REF!,2,))</f>
        <v>#REF!</v>
      </c>
      <c r="G96" s="177" t="e">
        <f>IF(ISNUMBER(V96),V96,VLOOKUP(CONCATENATE($B96,"_",$C96,"_",G$2,"_",$D96,"_",$E96),#REF!,2,))</f>
        <v>#REF!</v>
      </c>
      <c r="H96" s="177" t="e">
        <f>IF(ISNUMBER(W96),W96,VLOOKUP(CONCATENATE($B96,"_",$C96,"_",H$2,"_",$D96,"_",$E96),#REF!,2,))</f>
        <v>#REF!</v>
      </c>
      <c r="I96" s="177" t="e">
        <f>IF(ISNUMBER(X96),X96,VLOOKUP(CONCATENATE($B96,"_",$C96,"_",I$2,"_",$D96,"_",$E96),#REF!,2,))</f>
        <v>#REF!</v>
      </c>
      <c r="J96" s="177" t="e">
        <f>VLOOKUP(CONCATENATE($B96,"_",$C96,"_",J$2,"_",$D96,"_",$E96),#REF!,2,)</f>
        <v>#REF!</v>
      </c>
      <c r="K96" s="175" t="e">
        <f>VLOOKUP(CONCATENATE($B96,"_",$C96,"_",K$2,"_",$D96,"_",$E96),#REF!,2,)</f>
        <v>#REF!</v>
      </c>
      <c r="L96" s="175" t="e">
        <f>VLOOKUP(CONCATENATE($B96,"_",$C96,"_",L$2,"_",$D96,"_",$E96),#REF!,2,)</f>
        <v>#REF!</v>
      </c>
      <c r="M96" s="171"/>
      <c r="N96" s="172" t="str">
        <f t="shared" si="13"/>
        <v>!!</v>
      </c>
      <c r="O96" s="172" t="str">
        <f t="shared" si="14"/>
        <v>!!</v>
      </c>
      <c r="P96" s="172" t="str">
        <f t="shared" si="15"/>
        <v>!!</v>
      </c>
      <c r="Q96" s="172" t="str">
        <f t="shared" si="16"/>
        <v>!!</v>
      </c>
      <c r="R96" s="172" t="str">
        <f t="shared" si="17"/>
        <v>!!</v>
      </c>
      <c r="S96" s="172" t="str">
        <f t="shared" si="18"/>
        <v>!!</v>
      </c>
      <c r="T96" s="171"/>
    </row>
    <row r="97" spans="1:24">
      <c r="A97" s="169" t="s">
        <v>163</v>
      </c>
      <c r="B97" s="169" t="str">
        <f>Cover!$G$16</f>
        <v>CZ</v>
      </c>
      <c r="C97" s="169" t="s">
        <v>271</v>
      </c>
      <c r="D97" s="169" t="s">
        <v>198</v>
      </c>
      <c r="E97" s="170" t="s">
        <v>231</v>
      </c>
      <c r="F97" s="177" t="e">
        <f>IF(ISNUMBER(U97),U97,VLOOKUP(CONCATENATE($B97,"_",$C97,"_",F$2,"_",$D97,"_",$E97),#REF!,2,))</f>
        <v>#REF!</v>
      </c>
      <c r="G97" s="177" t="e">
        <f>IF(ISNUMBER(V97),V97,VLOOKUP(CONCATENATE($B97,"_",$C97,"_",G$2,"_",$D97,"_",$E97),#REF!,2,))</f>
        <v>#REF!</v>
      </c>
      <c r="H97" s="177" t="e">
        <f>IF(ISNUMBER(W97),W97,VLOOKUP(CONCATENATE($B97,"_",$C97,"_",H$2,"_",$D97,"_",$E97),#REF!,2,))</f>
        <v>#REF!</v>
      </c>
      <c r="I97" s="177" t="e">
        <f>IF(ISNUMBER(X97),X97,VLOOKUP(CONCATENATE($B97,"_",$C97,"_",I$2,"_",$D97,"_",$E97),#REF!,2,))</f>
        <v>#REF!</v>
      </c>
      <c r="J97" s="177" t="e">
        <f>IF(ISNUMBER(Y97),Y97,VLOOKUP(CONCATENATE($B97,"_",$C97,"_",J$2,"_",$D97,"_",$E97),#REF!,2,))</f>
        <v>#REF!</v>
      </c>
      <c r="K97" s="175" t="e">
        <f>VLOOKUP(CONCATENATE($B97,"_",$C97,"_",K$2,"_",$D97,"_",$E97),#REF!,2,)</f>
        <v>#REF!</v>
      </c>
      <c r="L97" s="175" t="e">
        <f>VLOOKUP(CONCATENATE($B97,"_",$C97,"_",L$2,"_",$D97,"_",$E97),#REF!,2,)</f>
        <v>#REF!</v>
      </c>
      <c r="M97" s="171"/>
      <c r="N97" s="172" t="str">
        <f t="shared" si="13"/>
        <v>!!</v>
      </c>
      <c r="O97" s="172" t="str">
        <f t="shared" si="14"/>
        <v>!!</v>
      </c>
      <c r="P97" s="172" t="str">
        <f t="shared" si="15"/>
        <v>!!</v>
      </c>
      <c r="Q97" s="172" t="str">
        <f t="shared" si="16"/>
        <v>!!</v>
      </c>
      <c r="R97" s="172" t="str">
        <f t="shared" si="17"/>
        <v>!!</v>
      </c>
      <c r="S97" s="172" t="str">
        <f t="shared" si="18"/>
        <v>!!</v>
      </c>
      <c r="T97" s="171"/>
    </row>
    <row r="98" spans="1:24" ht="12">
      <c r="A98" s="357" t="s">
        <v>162</v>
      </c>
      <c r="B98" s="357" t="str">
        <f>Cover!$G$16</f>
        <v>CZ</v>
      </c>
      <c r="C98" s="357" t="s">
        <v>271</v>
      </c>
      <c r="D98" s="357" t="s">
        <v>268</v>
      </c>
      <c r="E98" s="358" t="s">
        <v>231</v>
      </c>
      <c r="F98" s="359" t="e">
        <f>IF(ISNUMBER(U98),U98,VLOOKUP(CONCATENATE($B98,"_",$C98,"_",F$2,"_","1000 NAC","_",$E98),#REF!,2,)/VLOOKUP(CONCATENATE($B98,"_",$C98,"_",F$2,"_",$D98,"_",$E98),#REF!,2,))</f>
        <v>#REF!</v>
      </c>
      <c r="G98" s="359" t="e">
        <f>IF(ISNUMBER(V98),V98,VLOOKUP(CONCATENATE($B98,"_",$C98,"_",G$2,"_","1000 NAC","_",$E98),#REF!,2,)/VLOOKUP(CONCATENATE($B98,"_",$C98,"_",G$2,"_",$D98,"_",$E98),#REF!,2,))</f>
        <v>#REF!</v>
      </c>
      <c r="H98" s="359" t="e">
        <f>IF(ISNUMBER(W98),W98,VLOOKUP(CONCATENATE($B98,"_",$C98,"_",H$2,"_","1000 NAC","_",$E98),#REF!,2,)/VLOOKUP(CONCATENATE($B98,"_",$C98,"_",H$2,"_",$D98,"_",$E98),#REF!,2,))</f>
        <v>#REF!</v>
      </c>
      <c r="I98" s="359" t="e">
        <f>IF(ISNUMBER(X98),X98,VLOOKUP(CONCATENATE($B98,"_",$C98,"_",I$2,"_","1000 NAC","_",$E98),#REF!,2,)/VLOOKUP(CONCATENATE($B98,"_",$C98,"_",I$2,"_",$D98,"_",$E98),#REF!,2,))</f>
        <v>#REF!</v>
      </c>
      <c r="J98" s="359" t="e">
        <f>IF(ISNUMBER(Y98),Y98,VLOOKUP(CONCATENATE($B98,"_",$C98,"_",J$2,"_","1000 NAC","_",$E98),#REF!,2,)/VLOOKUP(CONCATENATE($B98,"_",$C98,"_",J$2,"_",$D98,"_",$E98),#REF!,2,))</f>
        <v>#REF!</v>
      </c>
      <c r="K98" s="360" t="e">
        <f>VLOOKUP(CONCATENATE($B98,"_",$C98,"_",K$2,"_","1000 NAC","_",$E98),#REF!,2,)/VLOOKUP(CONCATENATE($B98,"_",$C98,"_",K$2,"_",$D98,"_",$E98),#REF!,2,)</f>
        <v>#REF!</v>
      </c>
      <c r="L98" s="360" t="e">
        <f>VLOOKUP(CONCATENATE($B98,"_",$C98,"_",L$2,"_","1000 NAC","_",$E98),#REF!,2,)/VLOOKUP(CONCATENATE($B98,"_",$C98,"_",L$2,"_",$D98,"_",$E98),#REF!,2,)</f>
        <v>#REF!</v>
      </c>
      <c r="M98" s="361"/>
      <c r="N98" s="362" t="str">
        <f t="shared" si="13"/>
        <v>!!</v>
      </c>
      <c r="O98" s="362" t="str">
        <f t="shared" si="14"/>
        <v>!!</v>
      </c>
      <c r="P98" s="362" t="str">
        <f t="shared" si="15"/>
        <v>!!</v>
      </c>
      <c r="Q98" s="362" t="str">
        <f t="shared" si="16"/>
        <v>!!</v>
      </c>
      <c r="R98" s="362" t="str">
        <f t="shared" si="17"/>
        <v>!!</v>
      </c>
      <c r="S98" s="362" t="str">
        <f t="shared" si="18"/>
        <v>!!</v>
      </c>
      <c r="T98" s="361"/>
      <c r="U98" s="366" t="str">
        <f>IF(ISNUMBER(U96),IF(ISNUMBER(U97),U97/U96,F97/U96),IF(ISNUMBER(U97),U97/F96,""))</f>
        <v/>
      </c>
      <c r="V98" s="366" t="str">
        <f>IF(ISNUMBER(V96),IF(ISNUMBER(V97),V97/V96,G97/V96),IF(ISNUMBER(V97),V97/G96,""))</f>
        <v/>
      </c>
      <c r="W98" s="366" t="str">
        <f>IF(ISNUMBER(W96),IF(ISNUMBER(W97),W97/W96,H97/W96),IF(ISNUMBER(W97),W97/H96,""))</f>
        <v/>
      </c>
      <c r="X98" s="366" t="str">
        <f>IF(ISNUMBER(X96),IF(ISNUMBER(X97),X97/X96,I97/X96),IF(ISNUMBER(X97),X97/I96,""))</f>
        <v/>
      </c>
    </row>
    <row r="99" spans="1:24">
      <c r="A99" s="169" t="s">
        <v>164</v>
      </c>
      <c r="B99" s="169" t="str">
        <f>Cover!$G$16</f>
        <v>CZ</v>
      </c>
      <c r="C99" s="169" t="s">
        <v>267</v>
      </c>
      <c r="D99" s="169" t="s">
        <v>268</v>
      </c>
      <c r="E99" s="170" t="s">
        <v>230</v>
      </c>
      <c r="F99" s="177" t="e">
        <f>IF(ISNUMBER(U99),U99,VLOOKUP(CONCATENATE($B99,"_",$C99,"_",F$2,"_",$D99,"_",$E99),#REF!,2,))</f>
        <v>#REF!</v>
      </c>
      <c r="G99" s="177" t="e">
        <f>IF(ISNUMBER(V99),V99,VLOOKUP(CONCATENATE($B99,"_",$C99,"_",G$2,"_",$D99,"_",$E99),#REF!,2,))</f>
        <v>#REF!</v>
      </c>
      <c r="H99" s="177" t="e">
        <f>IF(ISNUMBER(W99),W99,VLOOKUP(CONCATENATE($B99,"_",$C99,"_",H$2,"_",$D99,"_",$E99),#REF!,2,))</f>
        <v>#REF!</v>
      </c>
      <c r="I99" s="177" t="e">
        <f>IF(ISNUMBER(X99),X99,VLOOKUP(CONCATENATE($B99,"_",$C99,"_",I$2,"_",$D99,"_",$E99),#REF!,2,))</f>
        <v>#REF!</v>
      </c>
      <c r="J99" s="177" t="e">
        <f>VLOOKUP(CONCATENATE($B99,"_",$C99,"_",J$2,"_",$D99,"_",$E99),#REF!,2,)</f>
        <v>#REF!</v>
      </c>
      <c r="K99" s="175" t="e">
        <f>VLOOKUP(CONCATENATE($B99,"_",$C99,"_",K$2,"_",$D99,"_",$E99),#REF!,2,)</f>
        <v>#REF!</v>
      </c>
      <c r="L99" s="175" t="e">
        <f>VLOOKUP(CONCATENATE($B99,"_",$C99,"_",L$2,"_",$D99,"_",$E99),#REF!,2,)</f>
        <v>#REF!</v>
      </c>
      <c r="M99" s="171"/>
      <c r="N99" s="172" t="str">
        <f t="shared" ref="N99:N130" si="19">IF(OR(ISERROR(F99),ISERROR(G99)),"!!",IF(F99=0,"!!",G99/F99))</f>
        <v>!!</v>
      </c>
      <c r="O99" s="172" t="str">
        <f t="shared" ref="O99:O130" si="20">IF(OR(ISERROR(G99),ISERROR(H99)),"!!",IF(G99=0,"!!",H99/G99))</f>
        <v>!!</v>
      </c>
      <c r="P99" s="172" t="str">
        <f t="shared" ref="P99:P130" si="21">IF(OR(ISERROR(H99),ISERROR(I99)),"!!",IF(H99=0,"!!",I99/H99))</f>
        <v>!!</v>
      </c>
      <c r="Q99" s="172" t="str">
        <f t="shared" ref="Q99:Q130" si="22">IF(OR(ISERROR(I99),ISERROR(J99)),"!!",IF(I99=0,"!!",J99/I99))</f>
        <v>!!</v>
      </c>
      <c r="R99" s="172" t="str">
        <f t="shared" ref="R99:R130" si="23">IF(OR(ISERROR(J99),ISERROR(K99)),"!!",IF(J99=0,"!!",K99/J99))</f>
        <v>!!</v>
      </c>
      <c r="S99" s="172" t="str">
        <f t="shared" ref="S99:S130" si="24">IF(OR(ISERROR(K99),ISERROR(L99)),"!!",IF(K99=0,"!!",L99/K99))</f>
        <v>!!</v>
      </c>
      <c r="T99" s="171"/>
    </row>
    <row r="100" spans="1:24">
      <c r="A100" s="169" t="s">
        <v>163</v>
      </c>
      <c r="B100" s="169" t="str">
        <f>Cover!$G$16</f>
        <v>CZ</v>
      </c>
      <c r="C100" s="169" t="s">
        <v>267</v>
      </c>
      <c r="D100" s="169" t="s">
        <v>198</v>
      </c>
      <c r="E100" s="170" t="s">
        <v>230</v>
      </c>
      <c r="F100" s="177" t="e">
        <f>IF(ISNUMBER(U100),U100,VLOOKUP(CONCATENATE($B100,"_",$C100,"_",F$2,"_",$D100,"_",$E100),#REF!,2,))</f>
        <v>#REF!</v>
      </c>
      <c r="G100" s="177" t="e">
        <f>IF(ISNUMBER(V100),V100,VLOOKUP(CONCATENATE($B100,"_",$C100,"_",G$2,"_",$D100,"_",$E100),#REF!,2,))</f>
        <v>#REF!</v>
      </c>
      <c r="H100" s="177" t="e">
        <f>IF(ISNUMBER(W100),W100,VLOOKUP(CONCATENATE($B100,"_",$C100,"_",H$2,"_",$D100,"_",$E100),#REF!,2,))</f>
        <v>#REF!</v>
      </c>
      <c r="I100" s="177" t="e">
        <f>IF(ISNUMBER(X100),X100,VLOOKUP(CONCATENATE($B100,"_",$C100,"_",I$2,"_",$D100,"_",$E100),#REF!,2,))</f>
        <v>#REF!</v>
      </c>
      <c r="J100" s="177" t="e">
        <f>IF(ISNUMBER(Y100),Y100,VLOOKUP(CONCATENATE($B100,"_",$C100,"_",J$2,"_",$D100,"_",$E100),#REF!,2,))</f>
        <v>#REF!</v>
      </c>
      <c r="K100" s="175" t="e">
        <f>VLOOKUP(CONCATENATE($B100,"_",$C100,"_",K$2,"_",$D100,"_",$E100),#REF!,2,)</f>
        <v>#REF!</v>
      </c>
      <c r="L100" s="175" t="e">
        <f>VLOOKUP(CONCATENATE($B100,"_",$C100,"_",L$2,"_",$D100,"_",$E100),#REF!,2,)</f>
        <v>#REF!</v>
      </c>
      <c r="M100" s="171"/>
      <c r="N100" s="172" t="str">
        <f t="shared" si="19"/>
        <v>!!</v>
      </c>
      <c r="O100" s="172" t="str">
        <f t="shared" si="20"/>
        <v>!!</v>
      </c>
      <c r="P100" s="172" t="str">
        <f t="shared" si="21"/>
        <v>!!</v>
      </c>
      <c r="Q100" s="172" t="str">
        <f t="shared" si="22"/>
        <v>!!</v>
      </c>
      <c r="R100" s="172" t="str">
        <f t="shared" si="23"/>
        <v>!!</v>
      </c>
      <c r="S100" s="172" t="str">
        <f t="shared" si="24"/>
        <v>!!</v>
      </c>
      <c r="T100" s="171"/>
    </row>
    <row r="101" spans="1:24" ht="12">
      <c r="A101" s="357" t="s">
        <v>162</v>
      </c>
      <c r="B101" s="357" t="str">
        <f>Cover!$G$16</f>
        <v>CZ</v>
      </c>
      <c r="C101" s="357" t="s">
        <v>267</v>
      </c>
      <c r="D101" s="357" t="s">
        <v>268</v>
      </c>
      <c r="E101" s="358" t="s">
        <v>230</v>
      </c>
      <c r="F101" s="359" t="e">
        <f>IF(ISNUMBER(U101),U101,VLOOKUP(CONCATENATE($B101,"_",$C101,"_",F$2,"_","1000 NAC","_",$E101),#REF!,2,)/VLOOKUP(CONCATENATE($B101,"_",$C101,"_",F$2,"_",$D101,"_",$E101),#REF!,2,))</f>
        <v>#REF!</v>
      </c>
      <c r="G101" s="359" t="e">
        <f>IF(ISNUMBER(V101),V101,VLOOKUP(CONCATENATE($B101,"_",$C101,"_",G$2,"_","1000 NAC","_",$E101),#REF!,2,)/VLOOKUP(CONCATENATE($B101,"_",$C101,"_",G$2,"_",$D101,"_",$E101),#REF!,2,))</f>
        <v>#REF!</v>
      </c>
      <c r="H101" s="359" t="e">
        <f>IF(ISNUMBER(W101),W101,VLOOKUP(CONCATENATE($B101,"_",$C101,"_",H$2,"_","1000 NAC","_",$E101),#REF!,2,)/VLOOKUP(CONCATENATE($B101,"_",$C101,"_",H$2,"_",$D101,"_",$E101),#REF!,2,))</f>
        <v>#REF!</v>
      </c>
      <c r="I101" s="359" t="e">
        <f>IF(ISNUMBER(X101),X101,VLOOKUP(CONCATENATE($B101,"_",$C101,"_",I$2,"_","1000 NAC","_",$E101),#REF!,2,)/VLOOKUP(CONCATENATE($B101,"_",$C101,"_",I$2,"_",$D101,"_",$E101),#REF!,2,))</f>
        <v>#REF!</v>
      </c>
      <c r="J101" s="359" t="e">
        <f>IF(ISNUMBER(Y101),Y101,VLOOKUP(CONCATENATE($B101,"_",$C101,"_",J$2,"_","1000 NAC","_",$E101),#REF!,2,)/VLOOKUP(CONCATENATE($B101,"_",$C101,"_",J$2,"_",$D101,"_",$E101),#REF!,2,))</f>
        <v>#REF!</v>
      </c>
      <c r="K101" s="360" t="e">
        <f>VLOOKUP(CONCATENATE($B101,"_",$C101,"_",K$2,"_","1000 NAC","_",$E101),#REF!,2,)/VLOOKUP(CONCATENATE($B101,"_",$C101,"_",K$2,"_",$D101,"_",$E101),#REF!,2,)</f>
        <v>#REF!</v>
      </c>
      <c r="L101" s="360" t="e">
        <f>VLOOKUP(CONCATENATE($B101,"_",$C101,"_",L$2,"_","1000 NAC","_",$E101),#REF!,2,)/VLOOKUP(CONCATENATE($B101,"_",$C101,"_",L$2,"_",$D101,"_",$E101),#REF!,2,)</f>
        <v>#REF!</v>
      </c>
      <c r="M101" s="361"/>
      <c r="N101" s="362" t="str">
        <f t="shared" si="19"/>
        <v>!!</v>
      </c>
      <c r="O101" s="362" t="str">
        <f t="shared" si="20"/>
        <v>!!</v>
      </c>
      <c r="P101" s="362" t="str">
        <f t="shared" si="21"/>
        <v>!!</v>
      </c>
      <c r="Q101" s="362" t="str">
        <f t="shared" si="22"/>
        <v>!!</v>
      </c>
      <c r="R101" s="362" t="str">
        <f t="shared" si="23"/>
        <v>!!</v>
      </c>
      <c r="S101" s="362" t="str">
        <f t="shared" si="24"/>
        <v>!!</v>
      </c>
      <c r="T101" s="361"/>
      <c r="U101" s="366" t="str">
        <f>IF(ISNUMBER(U99),IF(ISNUMBER(U100),U100/U99,F100/U99),IF(ISNUMBER(U100),U100/F99,""))</f>
        <v/>
      </c>
      <c r="V101" s="366" t="str">
        <f>IF(ISNUMBER(V99),IF(ISNUMBER(V100),V100/V99,G100/V99),IF(ISNUMBER(V100),V100/G99,""))</f>
        <v/>
      </c>
      <c r="W101" s="366" t="str">
        <f>IF(ISNUMBER(W99),IF(ISNUMBER(W100),W100/W99,H100/W99),IF(ISNUMBER(W100),W100/H99,""))</f>
        <v/>
      </c>
      <c r="X101" s="366" t="str">
        <f>IF(ISNUMBER(X99),IF(ISNUMBER(X100),X100/X99,I100/X99),IF(ISNUMBER(X100),X100/I99,""))</f>
        <v/>
      </c>
    </row>
    <row r="102" spans="1:24">
      <c r="A102" s="169" t="s">
        <v>164</v>
      </c>
      <c r="B102" s="169" t="str">
        <f>Cover!$G$16</f>
        <v>CZ</v>
      </c>
      <c r="C102" s="169" t="s">
        <v>271</v>
      </c>
      <c r="D102" s="169" t="s">
        <v>268</v>
      </c>
      <c r="E102" s="170" t="s">
        <v>230</v>
      </c>
      <c r="F102" s="177" t="e">
        <f>IF(ISNUMBER(U102),U102,VLOOKUP(CONCATENATE($B102,"_",$C102,"_",F$2,"_",$D102,"_",$E102),#REF!,2,))</f>
        <v>#REF!</v>
      </c>
      <c r="G102" s="177" t="e">
        <f>IF(ISNUMBER(V102),V102,VLOOKUP(CONCATENATE($B102,"_",$C102,"_",G$2,"_",$D102,"_",$E102),#REF!,2,))</f>
        <v>#REF!</v>
      </c>
      <c r="H102" s="177" t="e">
        <f>IF(ISNUMBER(W102),W102,VLOOKUP(CONCATENATE($B102,"_",$C102,"_",H$2,"_",$D102,"_",$E102),#REF!,2,))</f>
        <v>#REF!</v>
      </c>
      <c r="I102" s="177" t="e">
        <f>IF(ISNUMBER(X102),X102,VLOOKUP(CONCATENATE($B102,"_",$C102,"_",I$2,"_",$D102,"_",$E102),#REF!,2,))</f>
        <v>#REF!</v>
      </c>
      <c r="J102" s="177" t="e">
        <f>VLOOKUP(CONCATENATE($B102,"_",$C102,"_",J$2,"_",$D102,"_",$E102),#REF!,2,)</f>
        <v>#REF!</v>
      </c>
      <c r="K102" s="175" t="e">
        <f>VLOOKUP(CONCATENATE($B102,"_",$C102,"_",K$2,"_",$D102,"_",$E102),#REF!,2,)</f>
        <v>#REF!</v>
      </c>
      <c r="L102" s="175" t="e">
        <f>VLOOKUP(CONCATENATE($B102,"_",$C102,"_",L$2,"_",$D102,"_",$E102),#REF!,2,)</f>
        <v>#REF!</v>
      </c>
      <c r="M102" s="171"/>
      <c r="N102" s="172" t="str">
        <f t="shared" si="19"/>
        <v>!!</v>
      </c>
      <c r="O102" s="172" t="str">
        <f t="shared" si="20"/>
        <v>!!</v>
      </c>
      <c r="P102" s="172" t="str">
        <f t="shared" si="21"/>
        <v>!!</v>
      </c>
      <c r="Q102" s="172" t="str">
        <f t="shared" si="22"/>
        <v>!!</v>
      </c>
      <c r="R102" s="172" t="str">
        <f t="shared" si="23"/>
        <v>!!</v>
      </c>
      <c r="S102" s="172" t="str">
        <f t="shared" si="24"/>
        <v>!!</v>
      </c>
      <c r="T102" s="171"/>
    </row>
    <row r="103" spans="1:24">
      <c r="A103" s="169" t="s">
        <v>163</v>
      </c>
      <c r="B103" s="169" t="str">
        <f>Cover!$G$16</f>
        <v>CZ</v>
      </c>
      <c r="C103" s="169" t="s">
        <v>271</v>
      </c>
      <c r="D103" s="169" t="s">
        <v>198</v>
      </c>
      <c r="E103" s="170" t="s">
        <v>230</v>
      </c>
      <c r="F103" s="177" t="e">
        <f>IF(ISNUMBER(U103),U103,VLOOKUP(CONCATENATE($B103,"_",$C103,"_",F$2,"_",$D103,"_",$E103),#REF!,2,))</f>
        <v>#REF!</v>
      </c>
      <c r="G103" s="177" t="e">
        <f>IF(ISNUMBER(V103),V103,VLOOKUP(CONCATENATE($B103,"_",$C103,"_",G$2,"_",$D103,"_",$E103),#REF!,2,))</f>
        <v>#REF!</v>
      </c>
      <c r="H103" s="177" t="e">
        <f>IF(ISNUMBER(W103),W103,VLOOKUP(CONCATENATE($B103,"_",$C103,"_",H$2,"_",$D103,"_",$E103),#REF!,2,))</f>
        <v>#REF!</v>
      </c>
      <c r="I103" s="177" t="e">
        <f>IF(ISNUMBER(X103),X103,VLOOKUP(CONCATENATE($B103,"_",$C103,"_",I$2,"_",$D103,"_",$E103),#REF!,2,))</f>
        <v>#REF!</v>
      </c>
      <c r="J103" s="177" t="e">
        <f>IF(ISNUMBER(Y103),Y103,VLOOKUP(CONCATENATE($B103,"_",$C103,"_",J$2,"_",$D103,"_",$E103),#REF!,2,))</f>
        <v>#REF!</v>
      </c>
      <c r="K103" s="175" t="e">
        <f>VLOOKUP(CONCATENATE($B103,"_",$C103,"_",K$2,"_",$D103,"_",$E103),#REF!,2,)</f>
        <v>#REF!</v>
      </c>
      <c r="L103" s="175" t="e">
        <f>VLOOKUP(CONCATENATE($B103,"_",$C103,"_",L$2,"_",$D103,"_",$E103),#REF!,2,)</f>
        <v>#REF!</v>
      </c>
      <c r="M103" s="171"/>
      <c r="N103" s="172" t="str">
        <f t="shared" si="19"/>
        <v>!!</v>
      </c>
      <c r="O103" s="172" t="str">
        <f t="shared" si="20"/>
        <v>!!</v>
      </c>
      <c r="P103" s="172" t="str">
        <f t="shared" si="21"/>
        <v>!!</v>
      </c>
      <c r="Q103" s="172" t="str">
        <f t="shared" si="22"/>
        <v>!!</v>
      </c>
      <c r="R103" s="172" t="str">
        <f t="shared" si="23"/>
        <v>!!</v>
      </c>
      <c r="S103" s="172" t="str">
        <f t="shared" si="24"/>
        <v>!!</v>
      </c>
      <c r="T103" s="171"/>
    </row>
    <row r="104" spans="1:24" ht="12">
      <c r="A104" s="357" t="s">
        <v>162</v>
      </c>
      <c r="B104" s="357" t="str">
        <f>Cover!$G$16</f>
        <v>CZ</v>
      </c>
      <c r="C104" s="357" t="s">
        <v>271</v>
      </c>
      <c r="D104" s="357" t="s">
        <v>268</v>
      </c>
      <c r="E104" s="358" t="s">
        <v>230</v>
      </c>
      <c r="F104" s="359" t="e">
        <f>IF(ISNUMBER(U104),U104,VLOOKUP(CONCATENATE($B104,"_",$C104,"_",F$2,"_","1000 NAC","_",$E104),#REF!,2,)/VLOOKUP(CONCATENATE($B104,"_",$C104,"_",F$2,"_",$D104,"_",$E104),#REF!,2,))</f>
        <v>#REF!</v>
      </c>
      <c r="G104" s="359" t="e">
        <f>IF(ISNUMBER(V104),V104,VLOOKUP(CONCATENATE($B104,"_",$C104,"_",G$2,"_","1000 NAC","_",$E104),#REF!,2,)/VLOOKUP(CONCATENATE($B104,"_",$C104,"_",G$2,"_",$D104,"_",$E104),#REF!,2,))</f>
        <v>#REF!</v>
      </c>
      <c r="H104" s="359" t="e">
        <f>IF(ISNUMBER(W104),W104,VLOOKUP(CONCATENATE($B104,"_",$C104,"_",H$2,"_","1000 NAC","_",$E104),#REF!,2,)/VLOOKUP(CONCATENATE($B104,"_",$C104,"_",H$2,"_",$D104,"_",$E104),#REF!,2,))</f>
        <v>#REF!</v>
      </c>
      <c r="I104" s="359" t="e">
        <f>IF(ISNUMBER(X104),X104,VLOOKUP(CONCATENATE($B104,"_",$C104,"_",I$2,"_","1000 NAC","_",$E104),#REF!,2,)/VLOOKUP(CONCATENATE($B104,"_",$C104,"_",I$2,"_",$D104,"_",$E104),#REF!,2,))</f>
        <v>#REF!</v>
      </c>
      <c r="J104" s="359" t="e">
        <f>IF(ISNUMBER(Y104),Y104,VLOOKUP(CONCATENATE($B104,"_",$C104,"_",J$2,"_","1000 NAC","_",$E104),#REF!,2,)/VLOOKUP(CONCATENATE($B104,"_",$C104,"_",J$2,"_",$D104,"_",$E104),#REF!,2,))</f>
        <v>#REF!</v>
      </c>
      <c r="K104" s="360" t="e">
        <f>VLOOKUP(CONCATENATE($B104,"_",$C104,"_",K$2,"_","1000 NAC","_",$E104),#REF!,2,)/VLOOKUP(CONCATENATE($B104,"_",$C104,"_",K$2,"_",$D104,"_",$E104),#REF!,2,)</f>
        <v>#REF!</v>
      </c>
      <c r="L104" s="360" t="e">
        <f>VLOOKUP(CONCATENATE($B104,"_",$C104,"_",L$2,"_","1000 NAC","_",$E104),#REF!,2,)/VLOOKUP(CONCATENATE($B104,"_",$C104,"_",L$2,"_",$D104,"_",$E104),#REF!,2,)</f>
        <v>#REF!</v>
      </c>
      <c r="M104" s="361"/>
      <c r="N104" s="362" t="str">
        <f t="shared" si="19"/>
        <v>!!</v>
      </c>
      <c r="O104" s="362" t="str">
        <f t="shared" si="20"/>
        <v>!!</v>
      </c>
      <c r="P104" s="362" t="str">
        <f t="shared" si="21"/>
        <v>!!</v>
      </c>
      <c r="Q104" s="362" t="str">
        <f t="shared" si="22"/>
        <v>!!</v>
      </c>
      <c r="R104" s="362" t="str">
        <f t="shared" si="23"/>
        <v>!!</v>
      </c>
      <c r="S104" s="362" t="str">
        <f t="shared" si="24"/>
        <v>!!</v>
      </c>
      <c r="T104" s="361"/>
      <c r="U104" s="366" t="str">
        <f>IF(ISNUMBER(U102),IF(ISNUMBER(U103),U103/U102,F103/U102),IF(ISNUMBER(U103),U103/F102,""))</f>
        <v/>
      </c>
      <c r="V104" s="366" t="str">
        <f>IF(ISNUMBER(V102),IF(ISNUMBER(V103),V103/V102,G103/V102),IF(ISNUMBER(V103),V103/G102,""))</f>
        <v/>
      </c>
      <c r="W104" s="366" t="str">
        <f>IF(ISNUMBER(W102),IF(ISNUMBER(W103),W103/W102,H103/W102),IF(ISNUMBER(W103),W103/H102,""))</f>
        <v/>
      </c>
      <c r="X104" s="366" t="str">
        <f>IF(ISNUMBER(X102),IF(ISNUMBER(X103),X103/X102,I103/X102),IF(ISNUMBER(X103),X103/I102,""))</f>
        <v/>
      </c>
    </row>
    <row r="105" spans="1:24">
      <c r="A105" s="169" t="s">
        <v>164</v>
      </c>
      <c r="B105" s="169" t="str">
        <f>Cover!$G$16</f>
        <v>CZ</v>
      </c>
      <c r="C105" s="169" t="s">
        <v>267</v>
      </c>
      <c r="D105" s="169" t="s">
        <v>268</v>
      </c>
      <c r="E105" s="170" t="s">
        <v>233</v>
      </c>
      <c r="F105" s="177" t="e">
        <f>IF(ISNUMBER(U105),U105,VLOOKUP(CONCATENATE($B105,"_",$C105,"_",F$2,"_",$D105,"_",$E105),#REF!,2,))</f>
        <v>#REF!</v>
      </c>
      <c r="G105" s="177" t="e">
        <f>IF(ISNUMBER(V105),V105,VLOOKUP(CONCATENATE($B105,"_",$C105,"_",G$2,"_",$D105,"_",$E105),#REF!,2,))</f>
        <v>#REF!</v>
      </c>
      <c r="H105" s="177" t="e">
        <f>IF(ISNUMBER(W105),W105,VLOOKUP(CONCATENATE($B105,"_",$C105,"_",H$2,"_",$D105,"_",$E105),#REF!,2,))</f>
        <v>#REF!</v>
      </c>
      <c r="I105" s="177" t="e">
        <f>IF(ISNUMBER(X105),X105,VLOOKUP(CONCATENATE($B105,"_",$C105,"_",I$2,"_",$D105,"_",$E105),#REF!,2,))</f>
        <v>#REF!</v>
      </c>
      <c r="J105" s="177" t="e">
        <f>VLOOKUP(CONCATENATE($B105,"_",$C105,"_",J$2,"_",$D105,"_",$E105),#REF!,2,)</f>
        <v>#REF!</v>
      </c>
      <c r="K105" s="175" t="e">
        <f>VLOOKUP(CONCATENATE($B105,"_",$C105,"_",K$2,"_",$D105,"_",$E105),#REF!,2,)</f>
        <v>#REF!</v>
      </c>
      <c r="L105" s="175" t="e">
        <f>VLOOKUP(CONCATENATE($B105,"_",$C105,"_",L$2,"_",$D105,"_",$E105),#REF!,2,)</f>
        <v>#REF!</v>
      </c>
      <c r="M105" s="171"/>
      <c r="N105" s="172" t="str">
        <f t="shared" si="19"/>
        <v>!!</v>
      </c>
      <c r="O105" s="172" t="str">
        <f t="shared" si="20"/>
        <v>!!</v>
      </c>
      <c r="P105" s="172" t="str">
        <f t="shared" si="21"/>
        <v>!!</v>
      </c>
      <c r="Q105" s="172" t="str">
        <f t="shared" si="22"/>
        <v>!!</v>
      </c>
      <c r="R105" s="172" t="str">
        <f t="shared" si="23"/>
        <v>!!</v>
      </c>
      <c r="S105" s="172" t="str">
        <f t="shared" si="24"/>
        <v>!!</v>
      </c>
      <c r="T105" s="171"/>
    </row>
    <row r="106" spans="1:24">
      <c r="A106" s="169" t="s">
        <v>163</v>
      </c>
      <c r="B106" s="169" t="str">
        <f>Cover!$G$16</f>
        <v>CZ</v>
      </c>
      <c r="C106" s="169" t="s">
        <v>267</v>
      </c>
      <c r="D106" s="169" t="s">
        <v>198</v>
      </c>
      <c r="E106" s="170" t="s">
        <v>233</v>
      </c>
      <c r="F106" s="177" t="e">
        <f>IF(ISNUMBER(U106),U106,VLOOKUP(CONCATENATE($B106,"_",$C106,"_",F$2,"_",$D106,"_",$E106),#REF!,2,))</f>
        <v>#REF!</v>
      </c>
      <c r="G106" s="177" t="e">
        <f>IF(ISNUMBER(V106),V106,VLOOKUP(CONCATENATE($B106,"_",$C106,"_",G$2,"_",$D106,"_",$E106),#REF!,2,))</f>
        <v>#REF!</v>
      </c>
      <c r="H106" s="177" t="e">
        <f>IF(ISNUMBER(W106),W106,VLOOKUP(CONCATENATE($B106,"_",$C106,"_",H$2,"_",$D106,"_",$E106),#REF!,2,))</f>
        <v>#REF!</v>
      </c>
      <c r="I106" s="177" t="e">
        <f>IF(ISNUMBER(X106),X106,VLOOKUP(CONCATENATE($B106,"_",$C106,"_",I$2,"_",$D106,"_",$E106),#REF!,2,))</f>
        <v>#REF!</v>
      </c>
      <c r="J106" s="177" t="e">
        <f>IF(ISNUMBER(Y106),Y106,VLOOKUP(CONCATENATE($B106,"_",$C106,"_",J$2,"_",$D106,"_",$E106),#REF!,2,))</f>
        <v>#REF!</v>
      </c>
      <c r="K106" s="175" t="e">
        <f>VLOOKUP(CONCATENATE($B106,"_",$C106,"_",K$2,"_",$D106,"_",$E106),#REF!,2,)</f>
        <v>#REF!</v>
      </c>
      <c r="L106" s="175" t="e">
        <f>VLOOKUP(CONCATENATE($B106,"_",$C106,"_",L$2,"_",$D106,"_",$E106),#REF!,2,)</f>
        <v>#REF!</v>
      </c>
      <c r="M106" s="171"/>
      <c r="N106" s="172" t="str">
        <f t="shared" si="19"/>
        <v>!!</v>
      </c>
      <c r="O106" s="172" t="str">
        <f t="shared" si="20"/>
        <v>!!</v>
      </c>
      <c r="P106" s="172" t="str">
        <f t="shared" si="21"/>
        <v>!!</v>
      </c>
      <c r="Q106" s="172" t="str">
        <f t="shared" si="22"/>
        <v>!!</v>
      </c>
      <c r="R106" s="172" t="str">
        <f t="shared" si="23"/>
        <v>!!</v>
      </c>
      <c r="S106" s="172" t="str">
        <f t="shared" si="24"/>
        <v>!!</v>
      </c>
      <c r="T106" s="171"/>
    </row>
    <row r="107" spans="1:24" ht="12">
      <c r="A107" s="357" t="s">
        <v>162</v>
      </c>
      <c r="B107" s="357" t="str">
        <f>Cover!$G$16</f>
        <v>CZ</v>
      </c>
      <c r="C107" s="357" t="s">
        <v>267</v>
      </c>
      <c r="D107" s="357" t="s">
        <v>268</v>
      </c>
      <c r="E107" s="358" t="s">
        <v>233</v>
      </c>
      <c r="F107" s="359" t="e">
        <f>IF(ISNUMBER(U107),U107,VLOOKUP(CONCATENATE($B107,"_",$C107,"_",F$2,"_","1000 NAC","_",$E107),#REF!,2,)/VLOOKUP(CONCATENATE($B107,"_",$C107,"_",F$2,"_",$D107,"_",$E107),#REF!,2,))</f>
        <v>#REF!</v>
      </c>
      <c r="G107" s="359" t="e">
        <f>IF(ISNUMBER(V107),V107,VLOOKUP(CONCATENATE($B107,"_",$C107,"_",G$2,"_","1000 NAC","_",$E107),#REF!,2,)/VLOOKUP(CONCATENATE($B107,"_",$C107,"_",G$2,"_",$D107,"_",$E107),#REF!,2,))</f>
        <v>#REF!</v>
      </c>
      <c r="H107" s="359" t="e">
        <f>IF(ISNUMBER(W107),W107,VLOOKUP(CONCATENATE($B107,"_",$C107,"_",H$2,"_","1000 NAC","_",$E107),#REF!,2,)/VLOOKUP(CONCATENATE($B107,"_",$C107,"_",H$2,"_",$D107,"_",$E107),#REF!,2,))</f>
        <v>#REF!</v>
      </c>
      <c r="I107" s="359" t="e">
        <f>IF(ISNUMBER(X107),X107,VLOOKUP(CONCATENATE($B107,"_",$C107,"_",I$2,"_","1000 NAC","_",$E107),#REF!,2,)/VLOOKUP(CONCATENATE($B107,"_",$C107,"_",I$2,"_",$D107,"_",$E107),#REF!,2,))</f>
        <v>#REF!</v>
      </c>
      <c r="J107" s="359" t="e">
        <f>IF(ISNUMBER(Y107),Y107,VLOOKUP(CONCATENATE($B107,"_",$C107,"_",J$2,"_","1000 NAC","_",$E107),#REF!,2,)/VLOOKUP(CONCATENATE($B107,"_",$C107,"_",J$2,"_",$D107,"_",$E107),#REF!,2,))</f>
        <v>#REF!</v>
      </c>
      <c r="K107" s="360" t="e">
        <f>VLOOKUP(CONCATENATE($B107,"_",$C107,"_",K$2,"_","1000 NAC","_",$E107),#REF!,2,)/VLOOKUP(CONCATENATE($B107,"_",$C107,"_",K$2,"_",$D107,"_",$E107),#REF!,2,)</f>
        <v>#REF!</v>
      </c>
      <c r="L107" s="360" t="e">
        <f>VLOOKUP(CONCATENATE($B107,"_",$C107,"_",L$2,"_","1000 NAC","_",$E107),#REF!,2,)/VLOOKUP(CONCATENATE($B107,"_",$C107,"_",L$2,"_",$D107,"_",$E107),#REF!,2,)</f>
        <v>#REF!</v>
      </c>
      <c r="M107" s="361"/>
      <c r="N107" s="362" t="str">
        <f t="shared" si="19"/>
        <v>!!</v>
      </c>
      <c r="O107" s="362" t="str">
        <f t="shared" si="20"/>
        <v>!!</v>
      </c>
      <c r="P107" s="362" t="str">
        <f t="shared" si="21"/>
        <v>!!</v>
      </c>
      <c r="Q107" s="362" t="str">
        <f t="shared" si="22"/>
        <v>!!</v>
      </c>
      <c r="R107" s="362" t="str">
        <f t="shared" si="23"/>
        <v>!!</v>
      </c>
      <c r="S107" s="362" t="str">
        <f t="shared" si="24"/>
        <v>!!</v>
      </c>
      <c r="T107" s="361"/>
      <c r="U107" s="366" t="str">
        <f>IF(ISNUMBER(U105),IF(ISNUMBER(U106),U106/U105,F106/U105),IF(ISNUMBER(U106),U106/F105,""))</f>
        <v/>
      </c>
      <c r="V107" s="366" t="str">
        <f>IF(ISNUMBER(V105),IF(ISNUMBER(V106),V106/V105,G106/V105),IF(ISNUMBER(V106),V106/G105,""))</f>
        <v/>
      </c>
      <c r="W107" s="366" t="str">
        <f>IF(ISNUMBER(W105),IF(ISNUMBER(W106),W106/W105,H106/W105),IF(ISNUMBER(W106),W106/H105,""))</f>
        <v/>
      </c>
      <c r="X107" s="366" t="str">
        <f>IF(ISNUMBER(X105),IF(ISNUMBER(X106),X106/X105,I106/X105),IF(ISNUMBER(X106),X106/I105,""))</f>
        <v/>
      </c>
    </row>
    <row r="108" spans="1:24">
      <c r="A108" s="169" t="s">
        <v>164</v>
      </c>
      <c r="B108" s="169" t="str">
        <f>Cover!$G$16</f>
        <v>CZ</v>
      </c>
      <c r="C108" s="169" t="s">
        <v>271</v>
      </c>
      <c r="D108" s="169" t="s">
        <v>268</v>
      </c>
      <c r="E108" s="170" t="s">
        <v>233</v>
      </c>
      <c r="F108" s="177" t="e">
        <f>IF(ISNUMBER(U108),U108,VLOOKUP(CONCATENATE($B108,"_",$C108,"_",F$2,"_",$D108,"_",$E108),#REF!,2,))</f>
        <v>#REF!</v>
      </c>
      <c r="G108" s="177" t="e">
        <f>IF(ISNUMBER(V108),V108,VLOOKUP(CONCATENATE($B108,"_",$C108,"_",G$2,"_",$D108,"_",$E108),#REF!,2,))</f>
        <v>#REF!</v>
      </c>
      <c r="H108" s="177" t="e">
        <f>IF(ISNUMBER(W108),W108,VLOOKUP(CONCATENATE($B108,"_",$C108,"_",H$2,"_",$D108,"_",$E108),#REF!,2,))</f>
        <v>#REF!</v>
      </c>
      <c r="I108" s="177" t="e">
        <f>IF(ISNUMBER(X108),X108,VLOOKUP(CONCATENATE($B108,"_",$C108,"_",I$2,"_",$D108,"_",$E108),#REF!,2,))</f>
        <v>#REF!</v>
      </c>
      <c r="J108" s="177" t="e">
        <f>VLOOKUP(CONCATENATE($B108,"_",$C108,"_",J$2,"_",$D108,"_",$E108),#REF!,2,)</f>
        <v>#REF!</v>
      </c>
      <c r="K108" s="175" t="e">
        <f>VLOOKUP(CONCATENATE($B108,"_",$C108,"_",K$2,"_",$D108,"_",$E108),#REF!,2,)</f>
        <v>#REF!</v>
      </c>
      <c r="L108" s="175" t="e">
        <f>VLOOKUP(CONCATENATE($B108,"_",$C108,"_",L$2,"_",$D108,"_",$E108),#REF!,2,)</f>
        <v>#REF!</v>
      </c>
      <c r="M108" s="171"/>
      <c r="N108" s="172" t="str">
        <f t="shared" si="19"/>
        <v>!!</v>
      </c>
      <c r="O108" s="172" t="str">
        <f t="shared" si="20"/>
        <v>!!</v>
      </c>
      <c r="P108" s="172" t="str">
        <f t="shared" si="21"/>
        <v>!!</v>
      </c>
      <c r="Q108" s="172" t="str">
        <f t="shared" si="22"/>
        <v>!!</v>
      </c>
      <c r="R108" s="172" t="str">
        <f t="shared" si="23"/>
        <v>!!</v>
      </c>
      <c r="S108" s="172" t="str">
        <f t="shared" si="24"/>
        <v>!!</v>
      </c>
      <c r="T108" s="171"/>
    </row>
    <row r="109" spans="1:24">
      <c r="A109" s="169" t="s">
        <v>163</v>
      </c>
      <c r="B109" s="169" t="str">
        <f>Cover!$G$16</f>
        <v>CZ</v>
      </c>
      <c r="C109" s="169" t="s">
        <v>271</v>
      </c>
      <c r="D109" s="169" t="s">
        <v>198</v>
      </c>
      <c r="E109" s="170" t="s">
        <v>233</v>
      </c>
      <c r="F109" s="177" t="e">
        <f>IF(ISNUMBER(U109),U109,VLOOKUP(CONCATENATE($B109,"_",$C109,"_",F$2,"_",$D109,"_",$E109),#REF!,2,))</f>
        <v>#REF!</v>
      </c>
      <c r="G109" s="177" t="e">
        <f>IF(ISNUMBER(V109),V109,VLOOKUP(CONCATENATE($B109,"_",$C109,"_",G$2,"_",$D109,"_",$E109),#REF!,2,))</f>
        <v>#REF!</v>
      </c>
      <c r="H109" s="177" t="e">
        <f>IF(ISNUMBER(W109),W109,VLOOKUP(CONCATENATE($B109,"_",$C109,"_",H$2,"_",$D109,"_",$E109),#REF!,2,))</f>
        <v>#REF!</v>
      </c>
      <c r="I109" s="177" t="e">
        <f>IF(ISNUMBER(X109),X109,VLOOKUP(CONCATENATE($B109,"_",$C109,"_",I$2,"_",$D109,"_",$E109),#REF!,2,))</f>
        <v>#REF!</v>
      </c>
      <c r="J109" s="177" t="e">
        <f>IF(ISNUMBER(Y109),Y109,VLOOKUP(CONCATENATE($B109,"_",$C109,"_",J$2,"_",$D109,"_",$E109),#REF!,2,))</f>
        <v>#REF!</v>
      </c>
      <c r="K109" s="175" t="e">
        <f>VLOOKUP(CONCATENATE($B109,"_",$C109,"_",K$2,"_",$D109,"_",$E109),#REF!,2,)</f>
        <v>#REF!</v>
      </c>
      <c r="L109" s="175" t="e">
        <f>VLOOKUP(CONCATENATE($B109,"_",$C109,"_",L$2,"_",$D109,"_",$E109),#REF!,2,)</f>
        <v>#REF!</v>
      </c>
      <c r="M109" s="171"/>
      <c r="N109" s="172" t="str">
        <f t="shared" si="19"/>
        <v>!!</v>
      </c>
      <c r="O109" s="172" t="str">
        <f t="shared" si="20"/>
        <v>!!</v>
      </c>
      <c r="P109" s="172" t="str">
        <f t="shared" si="21"/>
        <v>!!</v>
      </c>
      <c r="Q109" s="172" t="str">
        <f t="shared" si="22"/>
        <v>!!</v>
      </c>
      <c r="R109" s="172" t="str">
        <f t="shared" si="23"/>
        <v>!!</v>
      </c>
      <c r="S109" s="172" t="str">
        <f t="shared" si="24"/>
        <v>!!</v>
      </c>
      <c r="T109" s="171"/>
    </row>
    <row r="110" spans="1:24" ht="12">
      <c r="A110" s="357" t="s">
        <v>162</v>
      </c>
      <c r="B110" s="357" t="str">
        <f>Cover!$G$16</f>
        <v>CZ</v>
      </c>
      <c r="C110" s="357" t="s">
        <v>271</v>
      </c>
      <c r="D110" s="357" t="s">
        <v>268</v>
      </c>
      <c r="E110" s="358" t="s">
        <v>233</v>
      </c>
      <c r="F110" s="359" t="e">
        <f>IF(ISNUMBER(U110),U110,VLOOKUP(CONCATENATE($B110,"_",$C110,"_",F$2,"_","1000 NAC","_",$E110),#REF!,2,)/VLOOKUP(CONCATENATE($B110,"_",$C110,"_",F$2,"_",$D110,"_",$E110),#REF!,2,))</f>
        <v>#REF!</v>
      </c>
      <c r="G110" s="359" t="e">
        <f>IF(ISNUMBER(V110),V110,VLOOKUP(CONCATENATE($B110,"_",$C110,"_",G$2,"_","1000 NAC","_",$E110),#REF!,2,)/VLOOKUP(CONCATENATE($B110,"_",$C110,"_",G$2,"_",$D110,"_",$E110),#REF!,2,))</f>
        <v>#REF!</v>
      </c>
      <c r="H110" s="359" t="e">
        <f>IF(ISNUMBER(W110),W110,VLOOKUP(CONCATENATE($B110,"_",$C110,"_",H$2,"_","1000 NAC","_",$E110),#REF!,2,)/VLOOKUP(CONCATENATE($B110,"_",$C110,"_",H$2,"_",$D110,"_",$E110),#REF!,2,))</f>
        <v>#REF!</v>
      </c>
      <c r="I110" s="359" t="e">
        <f>IF(ISNUMBER(X110),X110,VLOOKUP(CONCATENATE($B110,"_",$C110,"_",I$2,"_","1000 NAC","_",$E110),#REF!,2,)/VLOOKUP(CONCATENATE($B110,"_",$C110,"_",I$2,"_",$D110,"_",$E110),#REF!,2,))</f>
        <v>#REF!</v>
      </c>
      <c r="J110" s="359" t="e">
        <f>IF(ISNUMBER(Y110),Y110,VLOOKUP(CONCATENATE($B110,"_",$C110,"_",J$2,"_","1000 NAC","_",$E110),#REF!,2,)/VLOOKUP(CONCATENATE($B110,"_",$C110,"_",J$2,"_",$D110,"_",$E110),#REF!,2,))</f>
        <v>#REF!</v>
      </c>
      <c r="K110" s="360" t="e">
        <f>VLOOKUP(CONCATENATE($B110,"_",$C110,"_",K$2,"_","1000 NAC","_",$E110),#REF!,2,)/VLOOKUP(CONCATENATE($B110,"_",$C110,"_",K$2,"_",$D110,"_",$E110),#REF!,2,)</f>
        <v>#REF!</v>
      </c>
      <c r="L110" s="360" t="e">
        <f>VLOOKUP(CONCATENATE($B110,"_",$C110,"_",L$2,"_","1000 NAC","_",$E110),#REF!,2,)/VLOOKUP(CONCATENATE($B110,"_",$C110,"_",L$2,"_",$D110,"_",$E110),#REF!,2,)</f>
        <v>#REF!</v>
      </c>
      <c r="M110" s="361"/>
      <c r="N110" s="362" t="str">
        <f t="shared" si="19"/>
        <v>!!</v>
      </c>
      <c r="O110" s="362" t="str">
        <f t="shared" si="20"/>
        <v>!!</v>
      </c>
      <c r="P110" s="362" t="str">
        <f t="shared" si="21"/>
        <v>!!</v>
      </c>
      <c r="Q110" s="362" t="str">
        <f t="shared" si="22"/>
        <v>!!</v>
      </c>
      <c r="R110" s="362" t="str">
        <f t="shared" si="23"/>
        <v>!!</v>
      </c>
      <c r="S110" s="362" t="str">
        <f t="shared" si="24"/>
        <v>!!</v>
      </c>
      <c r="T110" s="361"/>
      <c r="U110" s="366" t="str">
        <f>IF(ISNUMBER(U108),IF(ISNUMBER(U109),U109/U108,F109/U108),IF(ISNUMBER(U109),U109/F108,""))</f>
        <v/>
      </c>
      <c r="V110" s="366" t="str">
        <f>IF(ISNUMBER(V108),IF(ISNUMBER(V109),V109/V108,G109/V108),IF(ISNUMBER(V109),V109/G108,""))</f>
        <v/>
      </c>
      <c r="W110" s="366" t="str">
        <f>IF(ISNUMBER(W108),IF(ISNUMBER(W109),W109/W108,H109/W108),IF(ISNUMBER(W109),W109/H108,""))</f>
        <v/>
      </c>
      <c r="X110" s="366" t="str">
        <f>IF(ISNUMBER(X108),IF(ISNUMBER(X109),X109/X108,I109/X108),IF(ISNUMBER(X109),X109/I108,""))</f>
        <v/>
      </c>
    </row>
    <row r="111" spans="1:24">
      <c r="A111" s="169" t="s">
        <v>164</v>
      </c>
      <c r="B111" s="169" t="str">
        <f>Cover!$G$16</f>
        <v>CZ</v>
      </c>
      <c r="C111" s="169" t="s">
        <v>267</v>
      </c>
      <c r="D111" s="169" t="s">
        <v>268</v>
      </c>
      <c r="E111" s="170" t="s">
        <v>236</v>
      </c>
      <c r="F111" s="177" t="e">
        <f>IF(ISNUMBER(U111),U111,VLOOKUP(CONCATENATE($B111,"_",$C111,"_",F$2,"_",$D111,"_",$E111),#REF!,2,))</f>
        <v>#REF!</v>
      </c>
      <c r="G111" s="177" t="e">
        <f>IF(ISNUMBER(V111),V111,VLOOKUP(CONCATENATE($B111,"_",$C111,"_",G$2,"_",$D111,"_",$E111),#REF!,2,))</f>
        <v>#REF!</v>
      </c>
      <c r="H111" s="177" t="e">
        <f>IF(ISNUMBER(W111),W111,VLOOKUP(CONCATENATE($B111,"_",$C111,"_",H$2,"_",$D111,"_",$E111),#REF!,2,))</f>
        <v>#REF!</v>
      </c>
      <c r="I111" s="177" t="e">
        <f>IF(ISNUMBER(X111),X111,VLOOKUP(CONCATENATE($B111,"_",$C111,"_",I$2,"_",$D111,"_",$E111),#REF!,2,))</f>
        <v>#REF!</v>
      </c>
      <c r="J111" s="177" t="e">
        <f>VLOOKUP(CONCATENATE($B111,"_",$C111,"_",J$2,"_",$D111,"_",$E111),#REF!,2,)</f>
        <v>#REF!</v>
      </c>
      <c r="K111" s="175" t="e">
        <f>VLOOKUP(CONCATENATE($B111,"_",$C111,"_",K$2,"_",$D111,"_",$E111),#REF!,2,)</f>
        <v>#REF!</v>
      </c>
      <c r="L111" s="175" t="e">
        <f>VLOOKUP(CONCATENATE($B111,"_",$C111,"_",L$2,"_",$D111,"_",$E111),#REF!,2,)</f>
        <v>#REF!</v>
      </c>
      <c r="M111" s="171"/>
      <c r="N111" s="172" t="str">
        <f t="shared" si="19"/>
        <v>!!</v>
      </c>
      <c r="O111" s="172" t="str">
        <f t="shared" si="20"/>
        <v>!!</v>
      </c>
      <c r="P111" s="172" t="str">
        <f t="shared" si="21"/>
        <v>!!</v>
      </c>
      <c r="Q111" s="172" t="str">
        <f t="shared" si="22"/>
        <v>!!</v>
      </c>
      <c r="R111" s="172" t="str">
        <f t="shared" si="23"/>
        <v>!!</v>
      </c>
      <c r="S111" s="172" t="str">
        <f t="shared" si="24"/>
        <v>!!</v>
      </c>
      <c r="T111" s="171"/>
    </row>
    <row r="112" spans="1:24">
      <c r="A112" s="169" t="s">
        <v>163</v>
      </c>
      <c r="B112" s="169" t="str">
        <f>Cover!$G$16</f>
        <v>CZ</v>
      </c>
      <c r="C112" s="169" t="s">
        <v>267</v>
      </c>
      <c r="D112" s="169" t="s">
        <v>198</v>
      </c>
      <c r="E112" s="170" t="s">
        <v>236</v>
      </c>
      <c r="F112" s="177" t="e">
        <f>IF(ISNUMBER(U112),U112,VLOOKUP(CONCATENATE($B112,"_",$C112,"_",F$2,"_",$D112,"_",$E112),#REF!,2,))</f>
        <v>#REF!</v>
      </c>
      <c r="G112" s="177" t="e">
        <f>IF(ISNUMBER(V112),V112,VLOOKUP(CONCATENATE($B112,"_",$C112,"_",G$2,"_",$D112,"_",$E112),#REF!,2,))</f>
        <v>#REF!</v>
      </c>
      <c r="H112" s="177" t="e">
        <f>IF(ISNUMBER(W112),W112,VLOOKUP(CONCATENATE($B112,"_",$C112,"_",H$2,"_",$D112,"_",$E112),#REF!,2,))</f>
        <v>#REF!</v>
      </c>
      <c r="I112" s="177" t="e">
        <f>IF(ISNUMBER(X112),X112,VLOOKUP(CONCATENATE($B112,"_",$C112,"_",I$2,"_",$D112,"_",$E112),#REF!,2,))</f>
        <v>#REF!</v>
      </c>
      <c r="J112" s="177" t="e">
        <f>IF(ISNUMBER(Y112),Y112,VLOOKUP(CONCATENATE($B112,"_",$C112,"_",J$2,"_",$D112,"_",$E112),#REF!,2,))</f>
        <v>#REF!</v>
      </c>
      <c r="K112" s="175" t="e">
        <f>VLOOKUP(CONCATENATE($B112,"_",$C112,"_",K$2,"_",$D112,"_",$E112),#REF!,2,)</f>
        <v>#REF!</v>
      </c>
      <c r="L112" s="175" t="e">
        <f>VLOOKUP(CONCATENATE($B112,"_",$C112,"_",L$2,"_",$D112,"_",$E112),#REF!,2,)</f>
        <v>#REF!</v>
      </c>
      <c r="M112" s="171"/>
      <c r="N112" s="172" t="str">
        <f t="shared" si="19"/>
        <v>!!</v>
      </c>
      <c r="O112" s="172" t="str">
        <f t="shared" si="20"/>
        <v>!!</v>
      </c>
      <c r="P112" s="172" t="str">
        <f t="shared" si="21"/>
        <v>!!</v>
      </c>
      <c r="Q112" s="172" t="str">
        <f t="shared" si="22"/>
        <v>!!</v>
      </c>
      <c r="R112" s="172" t="str">
        <f t="shared" si="23"/>
        <v>!!</v>
      </c>
      <c r="S112" s="172" t="str">
        <f t="shared" si="24"/>
        <v>!!</v>
      </c>
      <c r="T112" s="171"/>
    </row>
    <row r="113" spans="1:24" ht="12">
      <c r="A113" s="357" t="s">
        <v>162</v>
      </c>
      <c r="B113" s="357" t="str">
        <f>Cover!$G$16</f>
        <v>CZ</v>
      </c>
      <c r="C113" s="357" t="s">
        <v>267</v>
      </c>
      <c r="D113" s="357" t="s">
        <v>268</v>
      </c>
      <c r="E113" s="358" t="s">
        <v>236</v>
      </c>
      <c r="F113" s="359" t="e">
        <f>IF(ISNUMBER(U113),U113,VLOOKUP(CONCATENATE($B113,"_",$C113,"_",F$2,"_","1000 NAC","_",$E113),#REF!,2,)/VLOOKUP(CONCATENATE($B113,"_",$C113,"_",F$2,"_",$D113,"_",$E113),#REF!,2,))</f>
        <v>#REF!</v>
      </c>
      <c r="G113" s="359" t="e">
        <f>IF(ISNUMBER(V113),V113,VLOOKUP(CONCATENATE($B113,"_",$C113,"_",G$2,"_","1000 NAC","_",$E113),#REF!,2,)/VLOOKUP(CONCATENATE($B113,"_",$C113,"_",G$2,"_",$D113,"_",$E113),#REF!,2,))</f>
        <v>#REF!</v>
      </c>
      <c r="H113" s="359" t="e">
        <f>IF(ISNUMBER(W113),W113,VLOOKUP(CONCATENATE($B113,"_",$C113,"_",H$2,"_","1000 NAC","_",$E113),#REF!,2,)/VLOOKUP(CONCATENATE($B113,"_",$C113,"_",H$2,"_",$D113,"_",$E113),#REF!,2,))</f>
        <v>#REF!</v>
      </c>
      <c r="I113" s="359" t="e">
        <f>IF(ISNUMBER(X113),X113,VLOOKUP(CONCATENATE($B113,"_",$C113,"_",I$2,"_","1000 NAC","_",$E113),#REF!,2,)/VLOOKUP(CONCATENATE($B113,"_",$C113,"_",I$2,"_",$D113,"_",$E113),#REF!,2,))</f>
        <v>#REF!</v>
      </c>
      <c r="J113" s="359" t="e">
        <f>IF(ISNUMBER(Y113),Y113,VLOOKUP(CONCATENATE($B113,"_",$C113,"_",J$2,"_","1000 NAC","_",$E113),#REF!,2,)/VLOOKUP(CONCATENATE($B113,"_",$C113,"_",J$2,"_",$D113,"_",$E113),#REF!,2,))</f>
        <v>#REF!</v>
      </c>
      <c r="K113" s="360" t="e">
        <f>VLOOKUP(CONCATENATE($B113,"_",$C113,"_",K$2,"_","1000 NAC","_",$E113),#REF!,2,)/VLOOKUP(CONCATENATE($B113,"_",$C113,"_",K$2,"_",$D113,"_",$E113),#REF!,2,)</f>
        <v>#REF!</v>
      </c>
      <c r="L113" s="360" t="e">
        <f>VLOOKUP(CONCATENATE($B113,"_",$C113,"_",L$2,"_","1000 NAC","_",$E113),#REF!,2,)/VLOOKUP(CONCATENATE($B113,"_",$C113,"_",L$2,"_",$D113,"_",$E113),#REF!,2,)</f>
        <v>#REF!</v>
      </c>
      <c r="M113" s="361"/>
      <c r="N113" s="362" t="str">
        <f t="shared" si="19"/>
        <v>!!</v>
      </c>
      <c r="O113" s="362" t="str">
        <f t="shared" si="20"/>
        <v>!!</v>
      </c>
      <c r="P113" s="362" t="str">
        <f t="shared" si="21"/>
        <v>!!</v>
      </c>
      <c r="Q113" s="362" t="str">
        <f t="shared" si="22"/>
        <v>!!</v>
      </c>
      <c r="R113" s="362" t="str">
        <f t="shared" si="23"/>
        <v>!!</v>
      </c>
      <c r="S113" s="362" t="str">
        <f t="shared" si="24"/>
        <v>!!</v>
      </c>
      <c r="T113" s="361"/>
      <c r="U113" s="366" t="str">
        <f>IF(ISNUMBER(U111),IF(ISNUMBER(U112),U112/U111,F112/U111),IF(ISNUMBER(U112),U112/F111,""))</f>
        <v/>
      </c>
      <c r="V113" s="366" t="str">
        <f>IF(ISNUMBER(V111),IF(ISNUMBER(V112),V112/V111,G112/V111),IF(ISNUMBER(V112),V112/G111,""))</f>
        <v/>
      </c>
      <c r="W113" s="366" t="str">
        <f>IF(ISNUMBER(W111),IF(ISNUMBER(W112),W112/W111,H112/W111),IF(ISNUMBER(W112),W112/H111,""))</f>
        <v/>
      </c>
      <c r="X113" s="366" t="str">
        <f>IF(ISNUMBER(X111),IF(ISNUMBER(X112),X112/X111,I112/X111),IF(ISNUMBER(X112),X112/I111,""))</f>
        <v/>
      </c>
    </row>
    <row r="114" spans="1:24">
      <c r="A114" s="169" t="s">
        <v>164</v>
      </c>
      <c r="B114" s="169" t="str">
        <f>Cover!$G$16</f>
        <v>CZ</v>
      </c>
      <c r="C114" s="169" t="s">
        <v>271</v>
      </c>
      <c r="D114" s="169" t="s">
        <v>268</v>
      </c>
      <c r="E114" s="170" t="s">
        <v>236</v>
      </c>
      <c r="F114" s="177" t="e">
        <f>IF(ISNUMBER(U114),U114,VLOOKUP(CONCATENATE($B114,"_",$C114,"_",F$2,"_",$D114,"_",$E114),#REF!,2,))</f>
        <v>#REF!</v>
      </c>
      <c r="G114" s="177" t="e">
        <f>IF(ISNUMBER(V114),V114,VLOOKUP(CONCATENATE($B114,"_",$C114,"_",G$2,"_",$D114,"_",$E114),#REF!,2,))</f>
        <v>#REF!</v>
      </c>
      <c r="H114" s="177" t="e">
        <f>IF(ISNUMBER(W114),W114,VLOOKUP(CONCATENATE($B114,"_",$C114,"_",H$2,"_",$D114,"_",$E114),#REF!,2,))</f>
        <v>#REF!</v>
      </c>
      <c r="I114" s="177" t="e">
        <f>IF(ISNUMBER(X114),X114,VLOOKUP(CONCATENATE($B114,"_",$C114,"_",I$2,"_",$D114,"_",$E114),#REF!,2,))</f>
        <v>#REF!</v>
      </c>
      <c r="J114" s="177" t="e">
        <f>VLOOKUP(CONCATENATE($B114,"_",$C114,"_",J$2,"_",$D114,"_",$E114),#REF!,2,)</f>
        <v>#REF!</v>
      </c>
      <c r="K114" s="175" t="e">
        <f>VLOOKUP(CONCATENATE($B114,"_",$C114,"_",K$2,"_",$D114,"_",$E114),#REF!,2,)</f>
        <v>#REF!</v>
      </c>
      <c r="L114" s="175" t="e">
        <f>VLOOKUP(CONCATENATE($B114,"_",$C114,"_",L$2,"_",$D114,"_",$E114),#REF!,2,)</f>
        <v>#REF!</v>
      </c>
      <c r="M114" s="171"/>
      <c r="N114" s="172" t="str">
        <f t="shared" si="19"/>
        <v>!!</v>
      </c>
      <c r="O114" s="172" t="str">
        <f t="shared" si="20"/>
        <v>!!</v>
      </c>
      <c r="P114" s="172" t="str">
        <f t="shared" si="21"/>
        <v>!!</v>
      </c>
      <c r="Q114" s="172" t="str">
        <f t="shared" si="22"/>
        <v>!!</v>
      </c>
      <c r="R114" s="172" t="str">
        <f t="shared" si="23"/>
        <v>!!</v>
      </c>
      <c r="S114" s="172" t="str">
        <f t="shared" si="24"/>
        <v>!!</v>
      </c>
      <c r="T114" s="171"/>
    </row>
    <row r="115" spans="1:24">
      <c r="A115" s="169" t="s">
        <v>163</v>
      </c>
      <c r="B115" s="169" t="str">
        <f>Cover!$G$16</f>
        <v>CZ</v>
      </c>
      <c r="C115" s="169" t="s">
        <v>271</v>
      </c>
      <c r="D115" s="169" t="s">
        <v>198</v>
      </c>
      <c r="E115" s="170" t="s">
        <v>236</v>
      </c>
      <c r="F115" s="177" t="e">
        <f>IF(ISNUMBER(U115),U115,VLOOKUP(CONCATENATE($B115,"_",$C115,"_",F$2,"_",$D115,"_",$E115),#REF!,2,))</f>
        <v>#REF!</v>
      </c>
      <c r="G115" s="177" t="e">
        <f>IF(ISNUMBER(V115),V115,VLOOKUP(CONCATENATE($B115,"_",$C115,"_",G$2,"_",$D115,"_",$E115),#REF!,2,))</f>
        <v>#REF!</v>
      </c>
      <c r="H115" s="177" t="e">
        <f>IF(ISNUMBER(W115),W115,VLOOKUP(CONCATENATE($B115,"_",$C115,"_",H$2,"_",$D115,"_",$E115),#REF!,2,))</f>
        <v>#REF!</v>
      </c>
      <c r="I115" s="177" t="e">
        <f>IF(ISNUMBER(X115),X115,VLOOKUP(CONCATENATE($B115,"_",$C115,"_",I$2,"_",$D115,"_",$E115),#REF!,2,))</f>
        <v>#REF!</v>
      </c>
      <c r="J115" s="177" t="e">
        <f>IF(ISNUMBER(Y115),Y115,VLOOKUP(CONCATENATE($B115,"_",$C115,"_",J$2,"_",$D115,"_",$E115),#REF!,2,))</f>
        <v>#REF!</v>
      </c>
      <c r="K115" s="175" t="e">
        <f>VLOOKUP(CONCATENATE($B115,"_",$C115,"_",K$2,"_",$D115,"_",$E115),#REF!,2,)</f>
        <v>#REF!</v>
      </c>
      <c r="L115" s="175" t="e">
        <f>VLOOKUP(CONCATENATE($B115,"_",$C115,"_",L$2,"_",$D115,"_",$E115),#REF!,2,)</f>
        <v>#REF!</v>
      </c>
      <c r="M115" s="171"/>
      <c r="N115" s="172" t="str">
        <f t="shared" si="19"/>
        <v>!!</v>
      </c>
      <c r="O115" s="172" t="str">
        <f t="shared" si="20"/>
        <v>!!</v>
      </c>
      <c r="P115" s="172" t="str">
        <f t="shared" si="21"/>
        <v>!!</v>
      </c>
      <c r="Q115" s="172" t="str">
        <f t="shared" si="22"/>
        <v>!!</v>
      </c>
      <c r="R115" s="172" t="str">
        <f t="shared" si="23"/>
        <v>!!</v>
      </c>
      <c r="S115" s="172" t="str">
        <f t="shared" si="24"/>
        <v>!!</v>
      </c>
      <c r="T115" s="171"/>
    </row>
    <row r="116" spans="1:24" ht="12">
      <c r="A116" s="357" t="s">
        <v>162</v>
      </c>
      <c r="B116" s="357" t="str">
        <f>Cover!$G$16</f>
        <v>CZ</v>
      </c>
      <c r="C116" s="357" t="s">
        <v>271</v>
      </c>
      <c r="D116" s="357" t="s">
        <v>268</v>
      </c>
      <c r="E116" s="358" t="s">
        <v>236</v>
      </c>
      <c r="F116" s="359" t="e">
        <f>IF(ISNUMBER(U116),U116,VLOOKUP(CONCATENATE($B116,"_",$C116,"_",F$2,"_","1000 NAC","_",$E116),#REF!,2,)/VLOOKUP(CONCATENATE($B116,"_",$C116,"_",F$2,"_",$D116,"_",$E116),#REF!,2,))</f>
        <v>#REF!</v>
      </c>
      <c r="G116" s="359" t="e">
        <f>IF(ISNUMBER(V116),V116,VLOOKUP(CONCATENATE($B116,"_",$C116,"_",G$2,"_","1000 NAC","_",$E116),#REF!,2,)/VLOOKUP(CONCATENATE($B116,"_",$C116,"_",G$2,"_",$D116,"_",$E116),#REF!,2,))</f>
        <v>#REF!</v>
      </c>
      <c r="H116" s="359" t="e">
        <f>IF(ISNUMBER(W116),W116,VLOOKUP(CONCATENATE($B116,"_",$C116,"_",H$2,"_","1000 NAC","_",$E116),#REF!,2,)/VLOOKUP(CONCATENATE($B116,"_",$C116,"_",H$2,"_",$D116,"_",$E116),#REF!,2,))</f>
        <v>#REF!</v>
      </c>
      <c r="I116" s="359" t="e">
        <f>IF(ISNUMBER(X116),X116,VLOOKUP(CONCATENATE($B116,"_",$C116,"_",I$2,"_","1000 NAC","_",$E116),#REF!,2,)/VLOOKUP(CONCATENATE($B116,"_",$C116,"_",I$2,"_",$D116,"_",$E116),#REF!,2,))</f>
        <v>#REF!</v>
      </c>
      <c r="J116" s="359" t="e">
        <f>IF(ISNUMBER(Y116),Y116,VLOOKUP(CONCATENATE($B116,"_",$C116,"_",J$2,"_","1000 NAC","_",$E116),#REF!,2,)/VLOOKUP(CONCATENATE($B116,"_",$C116,"_",J$2,"_",$D116,"_",$E116),#REF!,2,))</f>
        <v>#REF!</v>
      </c>
      <c r="K116" s="360" t="e">
        <f>VLOOKUP(CONCATENATE($B116,"_",$C116,"_",K$2,"_","1000 NAC","_",$E116),#REF!,2,)/VLOOKUP(CONCATENATE($B116,"_",$C116,"_",K$2,"_",$D116,"_",$E116),#REF!,2,)</f>
        <v>#REF!</v>
      </c>
      <c r="L116" s="360" t="e">
        <f>VLOOKUP(CONCATENATE($B116,"_",$C116,"_",L$2,"_","1000 NAC","_",$E116),#REF!,2,)/VLOOKUP(CONCATENATE($B116,"_",$C116,"_",L$2,"_",$D116,"_",$E116),#REF!,2,)</f>
        <v>#REF!</v>
      </c>
      <c r="M116" s="361"/>
      <c r="N116" s="362" t="str">
        <f t="shared" si="19"/>
        <v>!!</v>
      </c>
      <c r="O116" s="362" t="str">
        <f t="shared" si="20"/>
        <v>!!</v>
      </c>
      <c r="P116" s="362" t="str">
        <f t="shared" si="21"/>
        <v>!!</v>
      </c>
      <c r="Q116" s="362" t="str">
        <f t="shared" si="22"/>
        <v>!!</v>
      </c>
      <c r="R116" s="362" t="str">
        <f t="shared" si="23"/>
        <v>!!</v>
      </c>
      <c r="S116" s="362" t="str">
        <f t="shared" si="24"/>
        <v>!!</v>
      </c>
      <c r="T116" s="361"/>
      <c r="U116" s="366" t="str">
        <f>IF(ISNUMBER(U114),IF(ISNUMBER(U115),U115/U114,F115/U114),IF(ISNUMBER(U115),U115/F114,""))</f>
        <v/>
      </c>
      <c r="V116" s="366" t="str">
        <f>IF(ISNUMBER(V114),IF(ISNUMBER(V115),V115/V114,G115/V114),IF(ISNUMBER(V115),V115/G114,""))</f>
        <v/>
      </c>
      <c r="W116" s="366" t="str">
        <f>IF(ISNUMBER(W114),IF(ISNUMBER(W115),W115/W114,H115/W114),IF(ISNUMBER(W115),W115/H114,""))</f>
        <v/>
      </c>
      <c r="X116" s="366" t="str">
        <f>IF(ISNUMBER(X114),IF(ISNUMBER(X115),X115/X114,I115/X114),IF(ISNUMBER(X115),X115/I114,""))</f>
        <v/>
      </c>
    </row>
    <row r="117" spans="1:24">
      <c r="A117" s="169" t="s">
        <v>164</v>
      </c>
      <c r="B117" s="169" t="str">
        <f>Cover!$G$16</f>
        <v>CZ</v>
      </c>
      <c r="C117" s="169" t="s">
        <v>267</v>
      </c>
      <c r="D117" s="169" t="s">
        <v>268</v>
      </c>
      <c r="E117" s="170" t="s">
        <v>234</v>
      </c>
      <c r="F117" s="177" t="e">
        <f>IF(ISNUMBER(U117),U117,VLOOKUP(CONCATENATE($B117,"_",$C117,"_",F$2,"_",$D117,"_",$E117),#REF!,2,))</f>
        <v>#REF!</v>
      </c>
      <c r="G117" s="177" t="e">
        <f>IF(ISNUMBER(V117),V117,VLOOKUP(CONCATENATE($B117,"_",$C117,"_",G$2,"_",$D117,"_",$E117),#REF!,2,))</f>
        <v>#REF!</v>
      </c>
      <c r="H117" s="177" t="e">
        <f>IF(ISNUMBER(W117),W117,VLOOKUP(CONCATENATE($B117,"_",$C117,"_",H$2,"_",$D117,"_",$E117),#REF!,2,))</f>
        <v>#REF!</v>
      </c>
      <c r="I117" s="177" t="e">
        <f>IF(ISNUMBER(X117),X117,VLOOKUP(CONCATENATE($B117,"_",$C117,"_",I$2,"_",$D117,"_",$E117),#REF!,2,))</f>
        <v>#REF!</v>
      </c>
      <c r="J117" s="177" t="e">
        <f>VLOOKUP(CONCATENATE($B117,"_",$C117,"_",J$2,"_",$D117,"_",$E117),#REF!,2,)</f>
        <v>#REF!</v>
      </c>
      <c r="K117" s="175" t="e">
        <f>VLOOKUP(CONCATENATE($B117,"_",$C117,"_",K$2,"_",$D117,"_",$E117),#REF!,2,)</f>
        <v>#REF!</v>
      </c>
      <c r="L117" s="175" t="e">
        <f>VLOOKUP(CONCATENATE($B117,"_",$C117,"_",L$2,"_",$D117,"_",$E117),#REF!,2,)</f>
        <v>#REF!</v>
      </c>
      <c r="M117" s="171"/>
      <c r="N117" s="172" t="str">
        <f t="shared" si="19"/>
        <v>!!</v>
      </c>
      <c r="O117" s="172" t="str">
        <f t="shared" si="20"/>
        <v>!!</v>
      </c>
      <c r="P117" s="172" t="str">
        <f t="shared" si="21"/>
        <v>!!</v>
      </c>
      <c r="Q117" s="172" t="str">
        <f t="shared" si="22"/>
        <v>!!</v>
      </c>
      <c r="R117" s="172" t="str">
        <f t="shared" si="23"/>
        <v>!!</v>
      </c>
      <c r="S117" s="172" t="str">
        <f t="shared" si="24"/>
        <v>!!</v>
      </c>
      <c r="T117" s="171"/>
    </row>
    <row r="118" spans="1:24">
      <c r="A118" s="169" t="s">
        <v>163</v>
      </c>
      <c r="B118" s="169" t="str">
        <f>Cover!$G$16</f>
        <v>CZ</v>
      </c>
      <c r="C118" s="169" t="s">
        <v>267</v>
      </c>
      <c r="D118" s="169" t="s">
        <v>198</v>
      </c>
      <c r="E118" s="170" t="s">
        <v>234</v>
      </c>
      <c r="F118" s="177" t="e">
        <f>IF(ISNUMBER(U118),U118,VLOOKUP(CONCATENATE($B118,"_",$C118,"_",F$2,"_",$D118,"_",$E118),#REF!,2,))</f>
        <v>#REF!</v>
      </c>
      <c r="G118" s="177" t="e">
        <f>IF(ISNUMBER(V118),V118,VLOOKUP(CONCATENATE($B118,"_",$C118,"_",G$2,"_",$D118,"_",$E118),#REF!,2,))</f>
        <v>#REF!</v>
      </c>
      <c r="H118" s="177" t="e">
        <f>IF(ISNUMBER(W118),W118,VLOOKUP(CONCATENATE($B118,"_",$C118,"_",H$2,"_",$D118,"_",$E118),#REF!,2,))</f>
        <v>#REF!</v>
      </c>
      <c r="I118" s="177" t="e">
        <f>IF(ISNUMBER(X118),X118,VLOOKUP(CONCATENATE($B118,"_",$C118,"_",I$2,"_",$D118,"_",$E118),#REF!,2,))</f>
        <v>#REF!</v>
      </c>
      <c r="J118" s="177" t="e">
        <f>IF(ISNUMBER(Y118),Y118,VLOOKUP(CONCATENATE($B118,"_",$C118,"_",J$2,"_",$D118,"_",$E118),#REF!,2,))</f>
        <v>#REF!</v>
      </c>
      <c r="K118" s="175" t="e">
        <f>VLOOKUP(CONCATENATE($B118,"_",$C118,"_",K$2,"_",$D118,"_",$E118),#REF!,2,)</f>
        <v>#REF!</v>
      </c>
      <c r="L118" s="175" t="e">
        <f>VLOOKUP(CONCATENATE($B118,"_",$C118,"_",L$2,"_",$D118,"_",$E118),#REF!,2,)</f>
        <v>#REF!</v>
      </c>
      <c r="M118" s="171"/>
      <c r="N118" s="172" t="str">
        <f t="shared" si="19"/>
        <v>!!</v>
      </c>
      <c r="O118" s="172" t="str">
        <f t="shared" si="20"/>
        <v>!!</v>
      </c>
      <c r="P118" s="172" t="str">
        <f t="shared" si="21"/>
        <v>!!</v>
      </c>
      <c r="Q118" s="172" t="str">
        <f t="shared" si="22"/>
        <v>!!</v>
      </c>
      <c r="R118" s="172" t="str">
        <f t="shared" si="23"/>
        <v>!!</v>
      </c>
      <c r="S118" s="172" t="str">
        <f t="shared" si="24"/>
        <v>!!</v>
      </c>
      <c r="T118" s="171"/>
    </row>
    <row r="119" spans="1:24" ht="12">
      <c r="A119" s="357" t="s">
        <v>162</v>
      </c>
      <c r="B119" s="357" t="str">
        <f>Cover!$G$16</f>
        <v>CZ</v>
      </c>
      <c r="C119" s="357" t="s">
        <v>267</v>
      </c>
      <c r="D119" s="357" t="s">
        <v>268</v>
      </c>
      <c r="E119" s="358" t="s">
        <v>234</v>
      </c>
      <c r="F119" s="359" t="e">
        <f>IF(ISNUMBER(U119),U119,VLOOKUP(CONCATENATE($B119,"_",$C119,"_",F$2,"_","1000 NAC","_",$E119),#REF!,2,)/VLOOKUP(CONCATENATE($B119,"_",$C119,"_",F$2,"_",$D119,"_",$E119),#REF!,2,))</f>
        <v>#REF!</v>
      </c>
      <c r="G119" s="359" t="e">
        <f>IF(ISNUMBER(V119),V119,VLOOKUP(CONCATENATE($B119,"_",$C119,"_",G$2,"_","1000 NAC","_",$E119),#REF!,2,)/VLOOKUP(CONCATENATE($B119,"_",$C119,"_",G$2,"_",$D119,"_",$E119),#REF!,2,))</f>
        <v>#REF!</v>
      </c>
      <c r="H119" s="359" t="e">
        <f>IF(ISNUMBER(W119),W119,VLOOKUP(CONCATENATE($B119,"_",$C119,"_",H$2,"_","1000 NAC","_",$E119),#REF!,2,)/VLOOKUP(CONCATENATE($B119,"_",$C119,"_",H$2,"_",$D119,"_",$E119),#REF!,2,))</f>
        <v>#REF!</v>
      </c>
      <c r="I119" s="359" t="e">
        <f>IF(ISNUMBER(X119),X119,VLOOKUP(CONCATENATE($B119,"_",$C119,"_",I$2,"_","1000 NAC","_",$E119),#REF!,2,)/VLOOKUP(CONCATENATE($B119,"_",$C119,"_",I$2,"_",$D119,"_",$E119),#REF!,2,))</f>
        <v>#REF!</v>
      </c>
      <c r="J119" s="359" t="e">
        <f>IF(ISNUMBER(Y119),Y119,VLOOKUP(CONCATENATE($B119,"_",$C119,"_",J$2,"_","1000 NAC","_",$E119),#REF!,2,)/VLOOKUP(CONCATENATE($B119,"_",$C119,"_",J$2,"_",$D119,"_",$E119),#REF!,2,))</f>
        <v>#REF!</v>
      </c>
      <c r="K119" s="360" t="e">
        <f>VLOOKUP(CONCATENATE($B119,"_",$C119,"_",K$2,"_","1000 NAC","_",$E119),#REF!,2,)/VLOOKUP(CONCATENATE($B119,"_",$C119,"_",K$2,"_",$D119,"_",$E119),#REF!,2,)</f>
        <v>#REF!</v>
      </c>
      <c r="L119" s="360" t="e">
        <f>VLOOKUP(CONCATENATE($B119,"_",$C119,"_",L$2,"_","1000 NAC","_",$E119),#REF!,2,)/VLOOKUP(CONCATENATE($B119,"_",$C119,"_",L$2,"_",$D119,"_",$E119),#REF!,2,)</f>
        <v>#REF!</v>
      </c>
      <c r="M119" s="361"/>
      <c r="N119" s="362" t="str">
        <f t="shared" si="19"/>
        <v>!!</v>
      </c>
      <c r="O119" s="362" t="str">
        <f t="shared" si="20"/>
        <v>!!</v>
      </c>
      <c r="P119" s="362" t="str">
        <f t="shared" si="21"/>
        <v>!!</v>
      </c>
      <c r="Q119" s="362" t="str">
        <f t="shared" si="22"/>
        <v>!!</v>
      </c>
      <c r="R119" s="362" t="str">
        <f t="shared" si="23"/>
        <v>!!</v>
      </c>
      <c r="S119" s="362" t="str">
        <f t="shared" si="24"/>
        <v>!!</v>
      </c>
      <c r="T119" s="361"/>
      <c r="U119" s="366" t="str">
        <f>IF(ISNUMBER(U117),IF(ISNUMBER(U118),U118/U117,F118/U117),IF(ISNUMBER(U118),U118/F117,""))</f>
        <v/>
      </c>
      <c r="V119" s="366" t="str">
        <f>IF(ISNUMBER(V117),IF(ISNUMBER(V118),V118/V117,G118/V117),IF(ISNUMBER(V118),V118/G117,""))</f>
        <v/>
      </c>
      <c r="W119" s="366" t="str">
        <f>IF(ISNUMBER(W117),IF(ISNUMBER(W118),W118/W117,H118/W117),IF(ISNUMBER(W118),W118/H117,""))</f>
        <v/>
      </c>
      <c r="X119" s="366" t="str">
        <f>IF(ISNUMBER(X117),IF(ISNUMBER(X118),X118/X117,I118/X117),IF(ISNUMBER(X118),X118/I117,""))</f>
        <v/>
      </c>
    </row>
    <row r="120" spans="1:24">
      <c r="A120" s="169" t="s">
        <v>164</v>
      </c>
      <c r="B120" s="169" t="str">
        <f>Cover!$G$16</f>
        <v>CZ</v>
      </c>
      <c r="C120" s="169" t="s">
        <v>271</v>
      </c>
      <c r="D120" s="169" t="s">
        <v>268</v>
      </c>
      <c r="E120" s="170" t="s">
        <v>234</v>
      </c>
      <c r="F120" s="177" t="e">
        <f>IF(ISNUMBER(U120),U120,VLOOKUP(CONCATENATE($B120,"_",$C120,"_",F$2,"_",$D120,"_",$E120),#REF!,2,))</f>
        <v>#REF!</v>
      </c>
      <c r="G120" s="177" t="e">
        <f>IF(ISNUMBER(V120),V120,VLOOKUP(CONCATENATE($B120,"_",$C120,"_",G$2,"_",$D120,"_",$E120),#REF!,2,))</f>
        <v>#REF!</v>
      </c>
      <c r="H120" s="177" t="e">
        <f>IF(ISNUMBER(W120),W120,VLOOKUP(CONCATENATE($B120,"_",$C120,"_",H$2,"_",$D120,"_",$E120),#REF!,2,))</f>
        <v>#REF!</v>
      </c>
      <c r="I120" s="177" t="e">
        <f>IF(ISNUMBER(X120),X120,VLOOKUP(CONCATENATE($B120,"_",$C120,"_",I$2,"_",$D120,"_",$E120),#REF!,2,))</f>
        <v>#REF!</v>
      </c>
      <c r="J120" s="177" t="e">
        <f>VLOOKUP(CONCATENATE($B120,"_",$C120,"_",J$2,"_",$D120,"_",$E120),#REF!,2,)</f>
        <v>#REF!</v>
      </c>
      <c r="K120" s="175" t="e">
        <f>VLOOKUP(CONCATENATE($B120,"_",$C120,"_",K$2,"_",$D120,"_",$E120),#REF!,2,)</f>
        <v>#REF!</v>
      </c>
      <c r="L120" s="175" t="e">
        <f>VLOOKUP(CONCATENATE($B120,"_",$C120,"_",L$2,"_",$D120,"_",$E120),#REF!,2,)</f>
        <v>#REF!</v>
      </c>
      <c r="M120" s="171"/>
      <c r="N120" s="172" t="str">
        <f t="shared" si="19"/>
        <v>!!</v>
      </c>
      <c r="O120" s="172" t="str">
        <f t="shared" si="20"/>
        <v>!!</v>
      </c>
      <c r="P120" s="172" t="str">
        <f t="shared" si="21"/>
        <v>!!</v>
      </c>
      <c r="Q120" s="172" t="str">
        <f t="shared" si="22"/>
        <v>!!</v>
      </c>
      <c r="R120" s="172" t="str">
        <f t="shared" si="23"/>
        <v>!!</v>
      </c>
      <c r="S120" s="172" t="str">
        <f t="shared" si="24"/>
        <v>!!</v>
      </c>
      <c r="T120" s="171"/>
    </row>
    <row r="121" spans="1:24">
      <c r="A121" s="169" t="s">
        <v>163</v>
      </c>
      <c r="B121" s="169" t="str">
        <f>Cover!$G$16</f>
        <v>CZ</v>
      </c>
      <c r="C121" s="169" t="s">
        <v>271</v>
      </c>
      <c r="D121" s="169" t="s">
        <v>198</v>
      </c>
      <c r="E121" s="170" t="s">
        <v>234</v>
      </c>
      <c r="F121" s="177" t="e">
        <f>IF(ISNUMBER(U121),U121,VLOOKUP(CONCATENATE($B121,"_",$C121,"_",F$2,"_",$D121,"_",$E121),#REF!,2,))</f>
        <v>#REF!</v>
      </c>
      <c r="G121" s="177" t="e">
        <f>IF(ISNUMBER(V121),V121,VLOOKUP(CONCATENATE($B121,"_",$C121,"_",G$2,"_",$D121,"_",$E121),#REF!,2,))</f>
        <v>#REF!</v>
      </c>
      <c r="H121" s="177" t="e">
        <f>IF(ISNUMBER(W121),W121,VLOOKUP(CONCATENATE($B121,"_",$C121,"_",H$2,"_",$D121,"_",$E121),#REF!,2,))</f>
        <v>#REF!</v>
      </c>
      <c r="I121" s="177" t="e">
        <f>IF(ISNUMBER(X121),X121,VLOOKUP(CONCATENATE($B121,"_",$C121,"_",I$2,"_",$D121,"_",$E121),#REF!,2,))</f>
        <v>#REF!</v>
      </c>
      <c r="J121" s="177" t="e">
        <f>IF(ISNUMBER(Y121),Y121,VLOOKUP(CONCATENATE($B121,"_",$C121,"_",J$2,"_",$D121,"_",$E121),#REF!,2,))</f>
        <v>#REF!</v>
      </c>
      <c r="K121" s="175" t="e">
        <f>VLOOKUP(CONCATENATE($B121,"_",$C121,"_",K$2,"_",$D121,"_",$E121),#REF!,2,)</f>
        <v>#REF!</v>
      </c>
      <c r="L121" s="175" t="e">
        <f>VLOOKUP(CONCATENATE($B121,"_",$C121,"_",L$2,"_",$D121,"_",$E121),#REF!,2,)</f>
        <v>#REF!</v>
      </c>
      <c r="M121" s="171"/>
      <c r="N121" s="172" t="str">
        <f t="shared" si="19"/>
        <v>!!</v>
      </c>
      <c r="O121" s="172" t="str">
        <f t="shared" si="20"/>
        <v>!!</v>
      </c>
      <c r="P121" s="172" t="str">
        <f t="shared" si="21"/>
        <v>!!</v>
      </c>
      <c r="Q121" s="172" t="str">
        <f t="shared" si="22"/>
        <v>!!</v>
      </c>
      <c r="R121" s="172" t="str">
        <f t="shared" si="23"/>
        <v>!!</v>
      </c>
      <c r="S121" s="172" t="str">
        <f t="shared" si="24"/>
        <v>!!</v>
      </c>
      <c r="T121" s="171"/>
    </row>
    <row r="122" spans="1:24" ht="12">
      <c r="A122" s="357" t="s">
        <v>162</v>
      </c>
      <c r="B122" s="357" t="str">
        <f>Cover!$G$16</f>
        <v>CZ</v>
      </c>
      <c r="C122" s="357" t="s">
        <v>271</v>
      </c>
      <c r="D122" s="357" t="s">
        <v>268</v>
      </c>
      <c r="E122" s="358" t="s">
        <v>234</v>
      </c>
      <c r="F122" s="359" t="e">
        <f>IF(ISNUMBER(U122),U122,VLOOKUP(CONCATENATE($B122,"_",$C122,"_",F$2,"_","1000 NAC","_",$E122),#REF!,2,)/VLOOKUP(CONCATENATE($B122,"_",$C122,"_",F$2,"_",$D122,"_",$E122),#REF!,2,))</f>
        <v>#REF!</v>
      </c>
      <c r="G122" s="359" t="e">
        <f>IF(ISNUMBER(V122),V122,VLOOKUP(CONCATENATE($B122,"_",$C122,"_",G$2,"_","1000 NAC","_",$E122),#REF!,2,)/VLOOKUP(CONCATENATE($B122,"_",$C122,"_",G$2,"_",$D122,"_",$E122),#REF!,2,))</f>
        <v>#REF!</v>
      </c>
      <c r="H122" s="359" t="e">
        <f>IF(ISNUMBER(W122),W122,VLOOKUP(CONCATENATE($B122,"_",$C122,"_",H$2,"_","1000 NAC","_",$E122),#REF!,2,)/VLOOKUP(CONCATENATE($B122,"_",$C122,"_",H$2,"_",$D122,"_",$E122),#REF!,2,))</f>
        <v>#REF!</v>
      </c>
      <c r="I122" s="359" t="e">
        <f>IF(ISNUMBER(X122),X122,VLOOKUP(CONCATENATE($B122,"_",$C122,"_",I$2,"_","1000 NAC","_",$E122),#REF!,2,)/VLOOKUP(CONCATENATE($B122,"_",$C122,"_",I$2,"_",$D122,"_",$E122),#REF!,2,))</f>
        <v>#REF!</v>
      </c>
      <c r="J122" s="359" t="e">
        <f>IF(ISNUMBER(Y122),Y122,VLOOKUP(CONCATENATE($B122,"_",$C122,"_",J$2,"_","1000 NAC","_",$E122),#REF!,2,)/VLOOKUP(CONCATENATE($B122,"_",$C122,"_",J$2,"_",$D122,"_",$E122),#REF!,2,))</f>
        <v>#REF!</v>
      </c>
      <c r="K122" s="360" t="e">
        <f>VLOOKUP(CONCATENATE($B122,"_",$C122,"_",K$2,"_","1000 NAC","_",$E122),#REF!,2,)/VLOOKUP(CONCATENATE($B122,"_",$C122,"_",K$2,"_",$D122,"_",$E122),#REF!,2,)</f>
        <v>#REF!</v>
      </c>
      <c r="L122" s="360" t="e">
        <f>VLOOKUP(CONCATENATE($B122,"_",$C122,"_",L$2,"_","1000 NAC","_",$E122),#REF!,2,)/VLOOKUP(CONCATENATE($B122,"_",$C122,"_",L$2,"_",$D122,"_",$E122),#REF!,2,)</f>
        <v>#REF!</v>
      </c>
      <c r="M122" s="361"/>
      <c r="N122" s="362" t="str">
        <f t="shared" si="19"/>
        <v>!!</v>
      </c>
      <c r="O122" s="362" t="str">
        <f t="shared" si="20"/>
        <v>!!</v>
      </c>
      <c r="P122" s="362" t="str">
        <f t="shared" si="21"/>
        <v>!!</v>
      </c>
      <c r="Q122" s="362" t="str">
        <f t="shared" si="22"/>
        <v>!!</v>
      </c>
      <c r="R122" s="362" t="str">
        <f t="shared" si="23"/>
        <v>!!</v>
      </c>
      <c r="S122" s="362" t="str">
        <f t="shared" si="24"/>
        <v>!!</v>
      </c>
      <c r="T122" s="361"/>
      <c r="U122" s="366" t="str">
        <f>IF(ISNUMBER(U120),IF(ISNUMBER(U121),U121/U120,F121/U120),IF(ISNUMBER(U121),U121/F120,""))</f>
        <v/>
      </c>
      <c r="V122" s="366" t="str">
        <f>IF(ISNUMBER(V120),IF(ISNUMBER(V121),V121/V120,G121/V120),IF(ISNUMBER(V121),V121/G120,""))</f>
        <v/>
      </c>
      <c r="W122" s="366" t="str">
        <f>IF(ISNUMBER(W120),IF(ISNUMBER(W121),W121/W120,H121/W120),IF(ISNUMBER(W121),W121/H120,""))</f>
        <v/>
      </c>
      <c r="X122" s="366" t="str">
        <f>IF(ISNUMBER(X120),IF(ISNUMBER(X121),X121/X120,I121/X120),IF(ISNUMBER(X121),X121/I120,""))</f>
        <v/>
      </c>
    </row>
    <row r="123" spans="1:24">
      <c r="A123" s="169" t="s">
        <v>164</v>
      </c>
      <c r="B123" s="169" t="str">
        <f>Cover!$G$16</f>
        <v>CZ</v>
      </c>
      <c r="C123" s="169" t="s">
        <v>267</v>
      </c>
      <c r="D123" s="169" t="s">
        <v>268</v>
      </c>
      <c r="E123" s="170" t="s">
        <v>237</v>
      </c>
      <c r="F123" s="177" t="e">
        <f>IF(ISNUMBER(U123),U123,VLOOKUP(CONCATENATE($B123,"_",$C123,"_",F$2,"_",$D123,"_",$E123),#REF!,2,))</f>
        <v>#REF!</v>
      </c>
      <c r="G123" s="177" t="e">
        <f>IF(ISNUMBER(V123),V123,VLOOKUP(CONCATENATE($B123,"_",$C123,"_",G$2,"_",$D123,"_",$E123),#REF!,2,))</f>
        <v>#REF!</v>
      </c>
      <c r="H123" s="177" t="e">
        <f>IF(ISNUMBER(W123),W123,VLOOKUP(CONCATENATE($B123,"_",$C123,"_",H$2,"_",$D123,"_",$E123),#REF!,2,))</f>
        <v>#REF!</v>
      </c>
      <c r="I123" s="177" t="e">
        <f>IF(ISNUMBER(X123),X123,VLOOKUP(CONCATENATE($B123,"_",$C123,"_",I$2,"_",$D123,"_",$E123),#REF!,2,))</f>
        <v>#REF!</v>
      </c>
      <c r="J123" s="177" t="e">
        <f>VLOOKUP(CONCATENATE($B123,"_",$C123,"_",J$2,"_",$D123,"_",$E123),#REF!,2,)</f>
        <v>#REF!</v>
      </c>
      <c r="K123" s="175" t="e">
        <f>VLOOKUP(CONCATENATE($B123,"_",$C123,"_",K$2,"_",$D123,"_",$E123),#REF!,2,)</f>
        <v>#REF!</v>
      </c>
      <c r="L123" s="175" t="e">
        <f>VLOOKUP(CONCATENATE($B123,"_",$C123,"_",L$2,"_",$D123,"_",$E123),#REF!,2,)</f>
        <v>#REF!</v>
      </c>
      <c r="M123" s="171"/>
      <c r="N123" s="172" t="str">
        <f t="shared" si="19"/>
        <v>!!</v>
      </c>
      <c r="O123" s="172" t="str">
        <f t="shared" si="20"/>
        <v>!!</v>
      </c>
      <c r="P123" s="172" t="str">
        <f t="shared" si="21"/>
        <v>!!</v>
      </c>
      <c r="Q123" s="172" t="str">
        <f t="shared" si="22"/>
        <v>!!</v>
      </c>
      <c r="R123" s="172" t="str">
        <f t="shared" si="23"/>
        <v>!!</v>
      </c>
      <c r="S123" s="172" t="str">
        <f t="shared" si="24"/>
        <v>!!</v>
      </c>
      <c r="T123" s="171"/>
    </row>
    <row r="124" spans="1:24">
      <c r="A124" s="169" t="s">
        <v>163</v>
      </c>
      <c r="B124" s="169" t="str">
        <f>Cover!$G$16</f>
        <v>CZ</v>
      </c>
      <c r="C124" s="169" t="s">
        <v>267</v>
      </c>
      <c r="D124" s="169" t="s">
        <v>198</v>
      </c>
      <c r="E124" s="170" t="s">
        <v>237</v>
      </c>
      <c r="F124" s="177" t="e">
        <f>IF(ISNUMBER(U124),U124,VLOOKUP(CONCATENATE($B124,"_",$C124,"_",F$2,"_",$D124,"_",$E124),#REF!,2,))</f>
        <v>#REF!</v>
      </c>
      <c r="G124" s="177" t="e">
        <f>IF(ISNUMBER(V124),V124,VLOOKUP(CONCATENATE($B124,"_",$C124,"_",G$2,"_",$D124,"_",$E124),#REF!,2,))</f>
        <v>#REF!</v>
      </c>
      <c r="H124" s="177" t="e">
        <f>IF(ISNUMBER(W124),W124,VLOOKUP(CONCATENATE($B124,"_",$C124,"_",H$2,"_",$D124,"_",$E124),#REF!,2,))</f>
        <v>#REF!</v>
      </c>
      <c r="I124" s="177" t="e">
        <f>IF(ISNUMBER(X124),X124,VLOOKUP(CONCATENATE($B124,"_",$C124,"_",I$2,"_",$D124,"_",$E124),#REF!,2,))</f>
        <v>#REF!</v>
      </c>
      <c r="J124" s="177" t="e">
        <f>IF(ISNUMBER(Y124),Y124,VLOOKUP(CONCATENATE($B124,"_",$C124,"_",J$2,"_",$D124,"_",$E124),#REF!,2,))</f>
        <v>#REF!</v>
      </c>
      <c r="K124" s="175" t="e">
        <f>VLOOKUP(CONCATENATE($B124,"_",$C124,"_",K$2,"_",$D124,"_",$E124),#REF!,2,)</f>
        <v>#REF!</v>
      </c>
      <c r="L124" s="175" t="e">
        <f>VLOOKUP(CONCATENATE($B124,"_",$C124,"_",L$2,"_",$D124,"_",$E124),#REF!,2,)</f>
        <v>#REF!</v>
      </c>
      <c r="M124" s="171"/>
      <c r="N124" s="172" t="str">
        <f t="shared" si="19"/>
        <v>!!</v>
      </c>
      <c r="O124" s="172" t="str">
        <f t="shared" si="20"/>
        <v>!!</v>
      </c>
      <c r="P124" s="172" t="str">
        <f t="shared" si="21"/>
        <v>!!</v>
      </c>
      <c r="Q124" s="172" t="str">
        <f t="shared" si="22"/>
        <v>!!</v>
      </c>
      <c r="R124" s="172" t="str">
        <f t="shared" si="23"/>
        <v>!!</v>
      </c>
      <c r="S124" s="172" t="str">
        <f t="shared" si="24"/>
        <v>!!</v>
      </c>
      <c r="T124" s="171"/>
    </row>
    <row r="125" spans="1:24" ht="12">
      <c r="A125" s="357" t="s">
        <v>162</v>
      </c>
      <c r="B125" s="357" t="str">
        <f>Cover!$G$16</f>
        <v>CZ</v>
      </c>
      <c r="C125" s="357" t="s">
        <v>267</v>
      </c>
      <c r="D125" s="357" t="s">
        <v>268</v>
      </c>
      <c r="E125" s="358" t="s">
        <v>237</v>
      </c>
      <c r="F125" s="359" t="e">
        <f>IF(ISNUMBER(U125),U125,VLOOKUP(CONCATENATE($B125,"_",$C125,"_",F$2,"_","1000 NAC","_",$E125),#REF!,2,)/VLOOKUP(CONCATENATE($B125,"_",$C125,"_",F$2,"_",$D125,"_",$E125),#REF!,2,))</f>
        <v>#REF!</v>
      </c>
      <c r="G125" s="359" t="e">
        <f>IF(ISNUMBER(V125),V125,VLOOKUP(CONCATENATE($B125,"_",$C125,"_",G$2,"_","1000 NAC","_",$E125),#REF!,2,)/VLOOKUP(CONCATENATE($B125,"_",$C125,"_",G$2,"_",$D125,"_",$E125),#REF!,2,))</f>
        <v>#REF!</v>
      </c>
      <c r="H125" s="359" t="e">
        <f>IF(ISNUMBER(W125),W125,VLOOKUP(CONCATENATE($B125,"_",$C125,"_",H$2,"_","1000 NAC","_",$E125),#REF!,2,)/VLOOKUP(CONCATENATE($B125,"_",$C125,"_",H$2,"_",$D125,"_",$E125),#REF!,2,))</f>
        <v>#REF!</v>
      </c>
      <c r="I125" s="359" t="e">
        <f>IF(ISNUMBER(X125),X125,VLOOKUP(CONCATENATE($B125,"_",$C125,"_",I$2,"_","1000 NAC","_",$E125),#REF!,2,)/VLOOKUP(CONCATENATE($B125,"_",$C125,"_",I$2,"_",$D125,"_",$E125),#REF!,2,))</f>
        <v>#REF!</v>
      </c>
      <c r="J125" s="359" t="e">
        <f>IF(ISNUMBER(Y125),Y125,VLOOKUP(CONCATENATE($B125,"_",$C125,"_",J$2,"_","1000 NAC","_",$E125),#REF!,2,)/VLOOKUP(CONCATENATE($B125,"_",$C125,"_",J$2,"_",$D125,"_",$E125),#REF!,2,))</f>
        <v>#REF!</v>
      </c>
      <c r="K125" s="360" t="e">
        <f>VLOOKUP(CONCATENATE($B125,"_",$C125,"_",K$2,"_","1000 NAC","_",$E125),#REF!,2,)/VLOOKUP(CONCATENATE($B125,"_",$C125,"_",K$2,"_",$D125,"_",$E125),#REF!,2,)</f>
        <v>#REF!</v>
      </c>
      <c r="L125" s="360" t="e">
        <f>VLOOKUP(CONCATENATE($B125,"_",$C125,"_",L$2,"_","1000 NAC","_",$E125),#REF!,2,)/VLOOKUP(CONCATENATE($B125,"_",$C125,"_",L$2,"_",$D125,"_",$E125),#REF!,2,)</f>
        <v>#REF!</v>
      </c>
      <c r="M125" s="361"/>
      <c r="N125" s="362" t="str">
        <f t="shared" si="19"/>
        <v>!!</v>
      </c>
      <c r="O125" s="362" t="str">
        <f t="shared" si="20"/>
        <v>!!</v>
      </c>
      <c r="P125" s="362" t="str">
        <f t="shared" si="21"/>
        <v>!!</v>
      </c>
      <c r="Q125" s="362" t="str">
        <f t="shared" si="22"/>
        <v>!!</v>
      </c>
      <c r="R125" s="362" t="str">
        <f t="shared" si="23"/>
        <v>!!</v>
      </c>
      <c r="S125" s="362" t="str">
        <f t="shared" si="24"/>
        <v>!!</v>
      </c>
      <c r="T125" s="361"/>
      <c r="U125" s="366" t="str">
        <f>IF(ISNUMBER(U123),IF(ISNUMBER(U124),U124/U123,F124/U123),IF(ISNUMBER(U124),U124/F123,""))</f>
        <v/>
      </c>
      <c r="V125" s="366" t="str">
        <f>IF(ISNUMBER(V123),IF(ISNUMBER(V124),V124/V123,G124/V123),IF(ISNUMBER(V124),V124/G123,""))</f>
        <v/>
      </c>
      <c r="W125" s="366" t="str">
        <f>IF(ISNUMBER(W123),IF(ISNUMBER(W124),W124/W123,H124/W123),IF(ISNUMBER(W124),W124/H123,""))</f>
        <v/>
      </c>
      <c r="X125" s="366" t="str">
        <f>IF(ISNUMBER(X123),IF(ISNUMBER(X124),X124/X123,I124/X123),IF(ISNUMBER(X124),X124/I123,""))</f>
        <v/>
      </c>
    </row>
    <row r="126" spans="1:24">
      <c r="A126" s="169" t="s">
        <v>164</v>
      </c>
      <c r="B126" s="169" t="str">
        <f>Cover!$G$16</f>
        <v>CZ</v>
      </c>
      <c r="C126" s="169" t="s">
        <v>271</v>
      </c>
      <c r="D126" s="169" t="s">
        <v>268</v>
      </c>
      <c r="E126" s="170" t="s">
        <v>237</v>
      </c>
      <c r="F126" s="177" t="e">
        <f>IF(ISNUMBER(U126),U126,VLOOKUP(CONCATENATE($B126,"_",$C126,"_",F$2,"_",$D126,"_",$E126),#REF!,2,))</f>
        <v>#REF!</v>
      </c>
      <c r="G126" s="177" t="e">
        <f>IF(ISNUMBER(V126),V126,VLOOKUP(CONCATENATE($B126,"_",$C126,"_",G$2,"_",$D126,"_",$E126),#REF!,2,))</f>
        <v>#REF!</v>
      </c>
      <c r="H126" s="177" t="e">
        <f>IF(ISNUMBER(W126),W126,VLOOKUP(CONCATENATE($B126,"_",$C126,"_",H$2,"_",$D126,"_",$E126),#REF!,2,))</f>
        <v>#REF!</v>
      </c>
      <c r="I126" s="177" t="e">
        <f>IF(ISNUMBER(X126),X126,VLOOKUP(CONCATENATE($B126,"_",$C126,"_",I$2,"_",$D126,"_",$E126),#REF!,2,))</f>
        <v>#REF!</v>
      </c>
      <c r="J126" s="177" t="e">
        <f>VLOOKUP(CONCATENATE($B126,"_",$C126,"_",J$2,"_",$D126,"_",$E126),#REF!,2,)</f>
        <v>#REF!</v>
      </c>
      <c r="K126" s="175" t="e">
        <f>VLOOKUP(CONCATENATE($B126,"_",$C126,"_",K$2,"_",$D126,"_",$E126),#REF!,2,)</f>
        <v>#REF!</v>
      </c>
      <c r="L126" s="175" t="e">
        <f>VLOOKUP(CONCATENATE($B126,"_",$C126,"_",L$2,"_",$D126,"_",$E126),#REF!,2,)</f>
        <v>#REF!</v>
      </c>
      <c r="M126" s="171"/>
      <c r="N126" s="172" t="str">
        <f t="shared" si="19"/>
        <v>!!</v>
      </c>
      <c r="O126" s="172" t="str">
        <f t="shared" si="20"/>
        <v>!!</v>
      </c>
      <c r="P126" s="172" t="str">
        <f t="shared" si="21"/>
        <v>!!</v>
      </c>
      <c r="Q126" s="172" t="str">
        <f t="shared" si="22"/>
        <v>!!</v>
      </c>
      <c r="R126" s="172" t="str">
        <f t="shared" si="23"/>
        <v>!!</v>
      </c>
      <c r="S126" s="172" t="str">
        <f t="shared" si="24"/>
        <v>!!</v>
      </c>
      <c r="T126" s="171"/>
    </row>
    <row r="127" spans="1:24">
      <c r="A127" s="169" t="s">
        <v>163</v>
      </c>
      <c r="B127" s="169" t="str">
        <f>Cover!$G$16</f>
        <v>CZ</v>
      </c>
      <c r="C127" s="169" t="s">
        <v>271</v>
      </c>
      <c r="D127" s="169" t="s">
        <v>198</v>
      </c>
      <c r="E127" s="170" t="s">
        <v>237</v>
      </c>
      <c r="F127" s="177" t="e">
        <f>IF(ISNUMBER(U127),U127,VLOOKUP(CONCATENATE($B127,"_",$C127,"_",F$2,"_",$D127,"_",$E127),#REF!,2,))</f>
        <v>#REF!</v>
      </c>
      <c r="G127" s="177" t="e">
        <f>IF(ISNUMBER(V127),V127,VLOOKUP(CONCATENATE($B127,"_",$C127,"_",G$2,"_",$D127,"_",$E127),#REF!,2,))</f>
        <v>#REF!</v>
      </c>
      <c r="H127" s="177" t="e">
        <f>IF(ISNUMBER(W127),W127,VLOOKUP(CONCATENATE($B127,"_",$C127,"_",H$2,"_",$D127,"_",$E127),#REF!,2,))</f>
        <v>#REF!</v>
      </c>
      <c r="I127" s="177" t="e">
        <f>IF(ISNUMBER(X127),X127,VLOOKUP(CONCATENATE($B127,"_",$C127,"_",I$2,"_",$D127,"_",$E127),#REF!,2,))</f>
        <v>#REF!</v>
      </c>
      <c r="J127" s="177" t="e">
        <f>IF(ISNUMBER(Y127),Y127,VLOOKUP(CONCATENATE($B127,"_",$C127,"_",J$2,"_",$D127,"_",$E127),#REF!,2,))</f>
        <v>#REF!</v>
      </c>
      <c r="K127" s="175" t="e">
        <f>VLOOKUP(CONCATENATE($B127,"_",$C127,"_",K$2,"_",$D127,"_",$E127),#REF!,2,)</f>
        <v>#REF!</v>
      </c>
      <c r="L127" s="175" t="e">
        <f>VLOOKUP(CONCATENATE($B127,"_",$C127,"_",L$2,"_",$D127,"_",$E127),#REF!,2,)</f>
        <v>#REF!</v>
      </c>
      <c r="M127" s="171"/>
      <c r="N127" s="172" t="str">
        <f t="shared" si="19"/>
        <v>!!</v>
      </c>
      <c r="O127" s="172" t="str">
        <f t="shared" si="20"/>
        <v>!!</v>
      </c>
      <c r="P127" s="172" t="str">
        <f t="shared" si="21"/>
        <v>!!</v>
      </c>
      <c r="Q127" s="172" t="str">
        <f t="shared" si="22"/>
        <v>!!</v>
      </c>
      <c r="R127" s="172" t="str">
        <f t="shared" si="23"/>
        <v>!!</v>
      </c>
      <c r="S127" s="172" t="str">
        <f t="shared" si="24"/>
        <v>!!</v>
      </c>
      <c r="T127" s="171"/>
    </row>
    <row r="128" spans="1:24" ht="12">
      <c r="A128" s="357" t="s">
        <v>162</v>
      </c>
      <c r="B128" s="357" t="str">
        <f>Cover!$G$16</f>
        <v>CZ</v>
      </c>
      <c r="C128" s="357" t="s">
        <v>271</v>
      </c>
      <c r="D128" s="357" t="s">
        <v>268</v>
      </c>
      <c r="E128" s="358" t="s">
        <v>237</v>
      </c>
      <c r="F128" s="359" t="e">
        <f>IF(ISNUMBER(U128),U128,VLOOKUP(CONCATENATE($B128,"_",$C128,"_",F$2,"_","1000 NAC","_",$E128),#REF!,2,)/VLOOKUP(CONCATENATE($B128,"_",$C128,"_",F$2,"_",$D128,"_",$E128),#REF!,2,))</f>
        <v>#REF!</v>
      </c>
      <c r="G128" s="359" t="e">
        <f>IF(ISNUMBER(V128),V128,VLOOKUP(CONCATENATE($B128,"_",$C128,"_",G$2,"_","1000 NAC","_",$E128),#REF!,2,)/VLOOKUP(CONCATENATE($B128,"_",$C128,"_",G$2,"_",$D128,"_",$E128),#REF!,2,))</f>
        <v>#REF!</v>
      </c>
      <c r="H128" s="359" t="e">
        <f>IF(ISNUMBER(W128),W128,VLOOKUP(CONCATENATE($B128,"_",$C128,"_",H$2,"_","1000 NAC","_",$E128),#REF!,2,)/VLOOKUP(CONCATENATE($B128,"_",$C128,"_",H$2,"_",$D128,"_",$E128),#REF!,2,))</f>
        <v>#REF!</v>
      </c>
      <c r="I128" s="359" t="e">
        <f>IF(ISNUMBER(X128),X128,VLOOKUP(CONCATENATE($B128,"_",$C128,"_",I$2,"_","1000 NAC","_",$E128),#REF!,2,)/VLOOKUP(CONCATENATE($B128,"_",$C128,"_",I$2,"_",$D128,"_",$E128),#REF!,2,))</f>
        <v>#REF!</v>
      </c>
      <c r="J128" s="359" t="e">
        <f>IF(ISNUMBER(Y128),Y128,VLOOKUP(CONCATENATE($B128,"_",$C128,"_",J$2,"_","1000 NAC","_",$E128),#REF!,2,)/VLOOKUP(CONCATENATE($B128,"_",$C128,"_",J$2,"_",$D128,"_",$E128),#REF!,2,))</f>
        <v>#REF!</v>
      </c>
      <c r="K128" s="360" t="e">
        <f>VLOOKUP(CONCATENATE($B128,"_",$C128,"_",K$2,"_","1000 NAC","_",$E128),#REF!,2,)/VLOOKUP(CONCATENATE($B128,"_",$C128,"_",K$2,"_",$D128,"_",$E128),#REF!,2,)</f>
        <v>#REF!</v>
      </c>
      <c r="L128" s="360" t="e">
        <f>VLOOKUP(CONCATENATE($B128,"_",$C128,"_",L$2,"_","1000 NAC","_",$E128),#REF!,2,)/VLOOKUP(CONCATENATE($B128,"_",$C128,"_",L$2,"_",$D128,"_",$E128),#REF!,2,)</f>
        <v>#REF!</v>
      </c>
      <c r="M128" s="361"/>
      <c r="N128" s="362" t="str">
        <f t="shared" si="19"/>
        <v>!!</v>
      </c>
      <c r="O128" s="362" t="str">
        <f t="shared" si="20"/>
        <v>!!</v>
      </c>
      <c r="P128" s="362" t="str">
        <f t="shared" si="21"/>
        <v>!!</v>
      </c>
      <c r="Q128" s="362" t="str">
        <f t="shared" si="22"/>
        <v>!!</v>
      </c>
      <c r="R128" s="362" t="str">
        <f t="shared" si="23"/>
        <v>!!</v>
      </c>
      <c r="S128" s="362" t="str">
        <f t="shared" si="24"/>
        <v>!!</v>
      </c>
      <c r="T128" s="361"/>
      <c r="U128" s="366" t="str">
        <f>IF(ISNUMBER(U126),IF(ISNUMBER(U127),U127/U126,F127/U126),IF(ISNUMBER(U127),U127/F126,""))</f>
        <v/>
      </c>
      <c r="V128" s="366" t="str">
        <f>IF(ISNUMBER(V126),IF(ISNUMBER(V127),V127/V126,G127/V126),IF(ISNUMBER(V127),V127/G126,""))</f>
        <v/>
      </c>
      <c r="W128" s="366" t="str">
        <f>IF(ISNUMBER(W126),IF(ISNUMBER(W127),W127/W126,H127/W126),IF(ISNUMBER(W127),W127/H126,""))</f>
        <v/>
      </c>
      <c r="X128" s="366" t="str">
        <f>IF(ISNUMBER(X126),IF(ISNUMBER(X127),X127/X126,I127/X126),IF(ISNUMBER(X127),X127/I126,""))</f>
        <v/>
      </c>
    </row>
    <row r="129" spans="1:24">
      <c r="A129" s="169" t="s">
        <v>164</v>
      </c>
      <c r="B129" s="169" t="str">
        <f>Cover!$G$16</f>
        <v>CZ</v>
      </c>
      <c r="C129" s="169" t="s">
        <v>267</v>
      </c>
      <c r="D129" s="169" t="s">
        <v>268</v>
      </c>
      <c r="E129" s="170" t="s">
        <v>238</v>
      </c>
      <c r="F129" s="177" t="e">
        <f>IF(ISNUMBER(U129),U129,VLOOKUP(CONCATENATE($B129,"_",$C129,"_",F$2,"_",$D129,"_",$E129),#REF!,2,))</f>
        <v>#REF!</v>
      </c>
      <c r="G129" s="177" t="e">
        <f>IF(ISNUMBER(V129),V129,VLOOKUP(CONCATENATE($B129,"_",$C129,"_",G$2,"_",$D129,"_",$E129),#REF!,2,))</f>
        <v>#REF!</v>
      </c>
      <c r="H129" s="177" t="e">
        <f>IF(ISNUMBER(W129),W129,VLOOKUP(CONCATENATE($B129,"_",$C129,"_",H$2,"_",$D129,"_",$E129),#REF!,2,))</f>
        <v>#REF!</v>
      </c>
      <c r="I129" s="177" t="e">
        <f>IF(ISNUMBER(X129),X129,VLOOKUP(CONCATENATE($B129,"_",$C129,"_",I$2,"_",$D129,"_",$E129),#REF!,2,))</f>
        <v>#REF!</v>
      </c>
      <c r="J129" s="177" t="e">
        <f>VLOOKUP(CONCATENATE($B129,"_",$C129,"_",J$2,"_",$D129,"_",$E129),#REF!,2,)</f>
        <v>#REF!</v>
      </c>
      <c r="K129" s="175" t="e">
        <f>VLOOKUP(CONCATENATE($B129,"_",$C129,"_",K$2,"_",$D129,"_",$E129),#REF!,2,)</f>
        <v>#REF!</v>
      </c>
      <c r="L129" s="175" t="e">
        <f>VLOOKUP(CONCATENATE($B129,"_",$C129,"_",L$2,"_",$D129,"_",$E129),#REF!,2,)</f>
        <v>#REF!</v>
      </c>
      <c r="M129" s="171"/>
      <c r="N129" s="172" t="str">
        <f t="shared" si="19"/>
        <v>!!</v>
      </c>
      <c r="O129" s="172" t="str">
        <f t="shared" si="20"/>
        <v>!!</v>
      </c>
      <c r="P129" s="172" t="str">
        <f t="shared" si="21"/>
        <v>!!</v>
      </c>
      <c r="Q129" s="172" t="str">
        <f t="shared" si="22"/>
        <v>!!</v>
      </c>
      <c r="R129" s="172" t="str">
        <f t="shared" si="23"/>
        <v>!!</v>
      </c>
      <c r="S129" s="172" t="str">
        <f t="shared" si="24"/>
        <v>!!</v>
      </c>
      <c r="T129" s="171"/>
    </row>
    <row r="130" spans="1:24">
      <c r="A130" s="169" t="s">
        <v>163</v>
      </c>
      <c r="B130" s="169" t="str">
        <f>Cover!$G$16</f>
        <v>CZ</v>
      </c>
      <c r="C130" s="169" t="s">
        <v>267</v>
      </c>
      <c r="D130" s="169" t="s">
        <v>198</v>
      </c>
      <c r="E130" s="170" t="s">
        <v>238</v>
      </c>
      <c r="F130" s="177" t="e">
        <f>IF(ISNUMBER(U130),U130,VLOOKUP(CONCATENATE($B130,"_",$C130,"_",F$2,"_",$D130,"_",$E130),#REF!,2,))</f>
        <v>#REF!</v>
      </c>
      <c r="G130" s="177" t="e">
        <f>IF(ISNUMBER(V130),V130,VLOOKUP(CONCATENATE($B130,"_",$C130,"_",G$2,"_",$D130,"_",$E130),#REF!,2,))</f>
        <v>#REF!</v>
      </c>
      <c r="H130" s="177" t="e">
        <f>IF(ISNUMBER(W130),W130,VLOOKUP(CONCATENATE($B130,"_",$C130,"_",H$2,"_",$D130,"_",$E130),#REF!,2,))</f>
        <v>#REF!</v>
      </c>
      <c r="I130" s="177" t="e">
        <f>IF(ISNUMBER(X130),X130,VLOOKUP(CONCATENATE($B130,"_",$C130,"_",I$2,"_",$D130,"_",$E130),#REF!,2,))</f>
        <v>#REF!</v>
      </c>
      <c r="J130" s="177" t="e">
        <f>IF(ISNUMBER(Y130),Y130,VLOOKUP(CONCATENATE($B130,"_",$C130,"_",J$2,"_",$D130,"_",$E130),#REF!,2,))</f>
        <v>#REF!</v>
      </c>
      <c r="K130" s="175" t="e">
        <f>VLOOKUP(CONCATENATE($B130,"_",$C130,"_",K$2,"_",$D130,"_",$E130),#REF!,2,)</f>
        <v>#REF!</v>
      </c>
      <c r="L130" s="175" t="e">
        <f>VLOOKUP(CONCATENATE($B130,"_",$C130,"_",L$2,"_",$D130,"_",$E130),#REF!,2,)</f>
        <v>#REF!</v>
      </c>
      <c r="M130" s="171"/>
      <c r="N130" s="172" t="str">
        <f t="shared" si="19"/>
        <v>!!</v>
      </c>
      <c r="O130" s="172" t="str">
        <f t="shared" si="20"/>
        <v>!!</v>
      </c>
      <c r="P130" s="172" t="str">
        <f t="shared" si="21"/>
        <v>!!</v>
      </c>
      <c r="Q130" s="172" t="str">
        <f t="shared" si="22"/>
        <v>!!</v>
      </c>
      <c r="R130" s="172" t="str">
        <f t="shared" si="23"/>
        <v>!!</v>
      </c>
      <c r="S130" s="172" t="str">
        <f t="shared" si="24"/>
        <v>!!</v>
      </c>
      <c r="T130" s="171"/>
    </row>
    <row r="131" spans="1:24" ht="12">
      <c r="A131" s="357" t="s">
        <v>162</v>
      </c>
      <c r="B131" s="357" t="str">
        <f>Cover!$G$16</f>
        <v>CZ</v>
      </c>
      <c r="C131" s="357" t="s">
        <v>267</v>
      </c>
      <c r="D131" s="357" t="s">
        <v>268</v>
      </c>
      <c r="E131" s="358" t="s">
        <v>238</v>
      </c>
      <c r="F131" s="359" t="e">
        <f>IF(ISNUMBER(U131),U131,VLOOKUP(CONCATENATE($B131,"_",$C131,"_",F$2,"_","1000 NAC","_",$E131),#REF!,2,)/VLOOKUP(CONCATENATE($B131,"_",$C131,"_",F$2,"_",$D131,"_",$E131),#REF!,2,))</f>
        <v>#REF!</v>
      </c>
      <c r="G131" s="359" t="e">
        <f>IF(ISNUMBER(V131),V131,VLOOKUP(CONCATENATE($B131,"_",$C131,"_",G$2,"_","1000 NAC","_",$E131),#REF!,2,)/VLOOKUP(CONCATENATE($B131,"_",$C131,"_",G$2,"_",$D131,"_",$E131),#REF!,2,))</f>
        <v>#REF!</v>
      </c>
      <c r="H131" s="359" t="e">
        <f>IF(ISNUMBER(W131),W131,VLOOKUP(CONCATENATE($B131,"_",$C131,"_",H$2,"_","1000 NAC","_",$E131),#REF!,2,)/VLOOKUP(CONCATENATE($B131,"_",$C131,"_",H$2,"_",$D131,"_",$E131),#REF!,2,))</f>
        <v>#REF!</v>
      </c>
      <c r="I131" s="359" t="e">
        <f>IF(ISNUMBER(X131),X131,VLOOKUP(CONCATENATE($B131,"_",$C131,"_",I$2,"_","1000 NAC","_",$E131),#REF!,2,)/VLOOKUP(CONCATENATE($B131,"_",$C131,"_",I$2,"_",$D131,"_",$E131),#REF!,2,))</f>
        <v>#REF!</v>
      </c>
      <c r="J131" s="359" t="e">
        <f>IF(ISNUMBER(Y131),Y131,VLOOKUP(CONCATENATE($B131,"_",$C131,"_",J$2,"_","1000 NAC","_",$E131),#REF!,2,)/VLOOKUP(CONCATENATE($B131,"_",$C131,"_",J$2,"_",$D131,"_",$E131),#REF!,2,))</f>
        <v>#REF!</v>
      </c>
      <c r="K131" s="360" t="e">
        <f>VLOOKUP(CONCATENATE($B131,"_",$C131,"_",K$2,"_","1000 NAC","_",$E131),#REF!,2,)/VLOOKUP(CONCATENATE($B131,"_",$C131,"_",K$2,"_",$D131,"_",$E131),#REF!,2,)</f>
        <v>#REF!</v>
      </c>
      <c r="L131" s="360" t="e">
        <f>VLOOKUP(CONCATENATE($B131,"_",$C131,"_",L$2,"_","1000 NAC","_",$E131),#REF!,2,)/VLOOKUP(CONCATENATE($B131,"_",$C131,"_",L$2,"_",$D131,"_",$E131),#REF!,2,)</f>
        <v>#REF!</v>
      </c>
      <c r="M131" s="361"/>
      <c r="N131" s="362" t="str">
        <f t="shared" ref="N131:N162" si="25">IF(OR(ISERROR(F131),ISERROR(G131)),"!!",IF(F131=0,"!!",G131/F131))</f>
        <v>!!</v>
      </c>
      <c r="O131" s="362" t="str">
        <f t="shared" ref="O131:O162" si="26">IF(OR(ISERROR(G131),ISERROR(H131)),"!!",IF(G131=0,"!!",H131/G131))</f>
        <v>!!</v>
      </c>
      <c r="P131" s="362" t="str">
        <f t="shared" ref="P131:P162" si="27">IF(OR(ISERROR(H131),ISERROR(I131)),"!!",IF(H131=0,"!!",I131/H131))</f>
        <v>!!</v>
      </c>
      <c r="Q131" s="362" t="str">
        <f t="shared" ref="Q131:Q162" si="28">IF(OR(ISERROR(I131),ISERROR(J131)),"!!",IF(I131=0,"!!",J131/I131))</f>
        <v>!!</v>
      </c>
      <c r="R131" s="362" t="str">
        <f t="shared" ref="R131:R162" si="29">IF(OR(ISERROR(J131),ISERROR(K131)),"!!",IF(J131=0,"!!",K131/J131))</f>
        <v>!!</v>
      </c>
      <c r="S131" s="362" t="str">
        <f t="shared" ref="S131:S162" si="30">IF(OR(ISERROR(K131),ISERROR(L131)),"!!",IF(K131=0,"!!",L131/K131))</f>
        <v>!!</v>
      </c>
      <c r="T131" s="361"/>
      <c r="U131" s="366" t="str">
        <f>IF(ISNUMBER(U129),IF(ISNUMBER(U130),U130/U129,F130/U129),IF(ISNUMBER(U130),U130/F129,""))</f>
        <v/>
      </c>
      <c r="V131" s="366" t="str">
        <f>IF(ISNUMBER(V129),IF(ISNUMBER(V130),V130/V129,G130/V129),IF(ISNUMBER(V130),V130/G129,""))</f>
        <v/>
      </c>
      <c r="W131" s="366" t="str">
        <f>IF(ISNUMBER(W129),IF(ISNUMBER(W130),W130/W129,H130/W129),IF(ISNUMBER(W130),W130/H129,""))</f>
        <v/>
      </c>
      <c r="X131" s="366" t="str">
        <f>IF(ISNUMBER(X129),IF(ISNUMBER(X130),X130/X129,I130/X129),IF(ISNUMBER(X130),X130/I129,""))</f>
        <v/>
      </c>
    </row>
    <row r="132" spans="1:24">
      <c r="A132" s="169" t="s">
        <v>164</v>
      </c>
      <c r="B132" s="169" t="str">
        <f>Cover!$G$16</f>
        <v>CZ</v>
      </c>
      <c r="C132" s="169" t="s">
        <v>271</v>
      </c>
      <c r="D132" s="169" t="s">
        <v>268</v>
      </c>
      <c r="E132" s="170" t="s">
        <v>238</v>
      </c>
      <c r="F132" s="177" t="e">
        <f>IF(ISNUMBER(U132),U132,VLOOKUP(CONCATENATE($B132,"_",$C132,"_",F$2,"_",$D132,"_",$E132),#REF!,2,))</f>
        <v>#REF!</v>
      </c>
      <c r="G132" s="177" t="e">
        <f>IF(ISNUMBER(V132),V132,VLOOKUP(CONCATENATE($B132,"_",$C132,"_",G$2,"_",$D132,"_",$E132),#REF!,2,))</f>
        <v>#REF!</v>
      </c>
      <c r="H132" s="177" t="e">
        <f>IF(ISNUMBER(W132),W132,VLOOKUP(CONCATENATE($B132,"_",$C132,"_",H$2,"_",$D132,"_",$E132),#REF!,2,))</f>
        <v>#REF!</v>
      </c>
      <c r="I132" s="177" t="e">
        <f>IF(ISNUMBER(X132),X132,VLOOKUP(CONCATENATE($B132,"_",$C132,"_",I$2,"_",$D132,"_",$E132),#REF!,2,))</f>
        <v>#REF!</v>
      </c>
      <c r="J132" s="177" t="e">
        <f>VLOOKUP(CONCATENATE($B132,"_",$C132,"_",J$2,"_",$D132,"_",$E132),#REF!,2,)</f>
        <v>#REF!</v>
      </c>
      <c r="K132" s="175" t="e">
        <f>VLOOKUP(CONCATENATE($B132,"_",$C132,"_",K$2,"_",$D132,"_",$E132),#REF!,2,)</f>
        <v>#REF!</v>
      </c>
      <c r="L132" s="175" t="e">
        <f>VLOOKUP(CONCATENATE($B132,"_",$C132,"_",L$2,"_",$D132,"_",$E132),#REF!,2,)</f>
        <v>#REF!</v>
      </c>
      <c r="M132" s="171"/>
      <c r="N132" s="172" t="str">
        <f t="shared" si="25"/>
        <v>!!</v>
      </c>
      <c r="O132" s="172" t="str">
        <f t="shared" si="26"/>
        <v>!!</v>
      </c>
      <c r="P132" s="172" t="str">
        <f t="shared" si="27"/>
        <v>!!</v>
      </c>
      <c r="Q132" s="172" t="str">
        <f t="shared" si="28"/>
        <v>!!</v>
      </c>
      <c r="R132" s="172" t="str">
        <f t="shared" si="29"/>
        <v>!!</v>
      </c>
      <c r="S132" s="172" t="str">
        <f t="shared" si="30"/>
        <v>!!</v>
      </c>
      <c r="T132" s="171"/>
    </row>
    <row r="133" spans="1:24">
      <c r="A133" s="169" t="s">
        <v>163</v>
      </c>
      <c r="B133" s="169" t="str">
        <f>Cover!$G$16</f>
        <v>CZ</v>
      </c>
      <c r="C133" s="169" t="s">
        <v>271</v>
      </c>
      <c r="D133" s="169" t="s">
        <v>198</v>
      </c>
      <c r="E133" s="170" t="s">
        <v>238</v>
      </c>
      <c r="F133" s="177" t="e">
        <f>IF(ISNUMBER(U133),U133,VLOOKUP(CONCATENATE($B133,"_",$C133,"_",F$2,"_",$D133,"_",$E133),#REF!,2,))</f>
        <v>#REF!</v>
      </c>
      <c r="G133" s="177" t="e">
        <f>IF(ISNUMBER(V133),V133,VLOOKUP(CONCATENATE($B133,"_",$C133,"_",G$2,"_",$D133,"_",$E133),#REF!,2,))</f>
        <v>#REF!</v>
      </c>
      <c r="H133" s="177" t="e">
        <f>IF(ISNUMBER(W133),W133,VLOOKUP(CONCATENATE($B133,"_",$C133,"_",H$2,"_",$D133,"_",$E133),#REF!,2,))</f>
        <v>#REF!</v>
      </c>
      <c r="I133" s="177" t="e">
        <f>IF(ISNUMBER(X133),X133,VLOOKUP(CONCATENATE($B133,"_",$C133,"_",I$2,"_",$D133,"_",$E133),#REF!,2,))</f>
        <v>#REF!</v>
      </c>
      <c r="J133" s="177" t="e">
        <f>IF(ISNUMBER(Y133),Y133,VLOOKUP(CONCATENATE($B133,"_",$C133,"_",J$2,"_",$D133,"_",$E133),#REF!,2,))</f>
        <v>#REF!</v>
      </c>
      <c r="K133" s="175" t="e">
        <f>VLOOKUP(CONCATENATE($B133,"_",$C133,"_",K$2,"_",$D133,"_",$E133),#REF!,2,)</f>
        <v>#REF!</v>
      </c>
      <c r="L133" s="175" t="e">
        <f>VLOOKUP(CONCATENATE($B133,"_",$C133,"_",L$2,"_",$D133,"_",$E133),#REF!,2,)</f>
        <v>#REF!</v>
      </c>
      <c r="M133" s="171"/>
      <c r="N133" s="172" t="str">
        <f t="shared" si="25"/>
        <v>!!</v>
      </c>
      <c r="O133" s="172" t="str">
        <f t="shared" si="26"/>
        <v>!!</v>
      </c>
      <c r="P133" s="172" t="str">
        <f t="shared" si="27"/>
        <v>!!</v>
      </c>
      <c r="Q133" s="172" t="str">
        <f t="shared" si="28"/>
        <v>!!</v>
      </c>
      <c r="R133" s="172" t="str">
        <f t="shared" si="29"/>
        <v>!!</v>
      </c>
      <c r="S133" s="172" t="str">
        <f t="shared" si="30"/>
        <v>!!</v>
      </c>
      <c r="T133" s="171"/>
    </row>
    <row r="134" spans="1:24" ht="12">
      <c r="A134" s="357" t="s">
        <v>162</v>
      </c>
      <c r="B134" s="357" t="str">
        <f>Cover!$G$16</f>
        <v>CZ</v>
      </c>
      <c r="C134" s="357" t="s">
        <v>271</v>
      </c>
      <c r="D134" s="357" t="s">
        <v>268</v>
      </c>
      <c r="E134" s="358" t="s">
        <v>238</v>
      </c>
      <c r="F134" s="359" t="e">
        <f>IF(ISNUMBER(U134),U134,VLOOKUP(CONCATENATE($B134,"_",$C134,"_",F$2,"_","1000 NAC","_",$E134),#REF!,2,)/VLOOKUP(CONCATENATE($B134,"_",$C134,"_",F$2,"_",$D134,"_",$E134),#REF!,2,))</f>
        <v>#REF!</v>
      </c>
      <c r="G134" s="359" t="e">
        <f>IF(ISNUMBER(V134),V134,VLOOKUP(CONCATENATE($B134,"_",$C134,"_",G$2,"_","1000 NAC","_",$E134),#REF!,2,)/VLOOKUP(CONCATENATE($B134,"_",$C134,"_",G$2,"_",$D134,"_",$E134),#REF!,2,))</f>
        <v>#REF!</v>
      </c>
      <c r="H134" s="359" t="e">
        <f>IF(ISNUMBER(W134),W134,VLOOKUP(CONCATENATE($B134,"_",$C134,"_",H$2,"_","1000 NAC","_",$E134),#REF!,2,)/VLOOKUP(CONCATENATE($B134,"_",$C134,"_",H$2,"_",$D134,"_",$E134),#REF!,2,))</f>
        <v>#REF!</v>
      </c>
      <c r="I134" s="359" t="e">
        <f>IF(ISNUMBER(X134),X134,VLOOKUP(CONCATENATE($B134,"_",$C134,"_",I$2,"_","1000 NAC","_",$E134),#REF!,2,)/VLOOKUP(CONCATENATE($B134,"_",$C134,"_",I$2,"_",$D134,"_",$E134),#REF!,2,))</f>
        <v>#REF!</v>
      </c>
      <c r="J134" s="359" t="e">
        <f>IF(ISNUMBER(Y134),Y134,VLOOKUP(CONCATENATE($B134,"_",$C134,"_",J$2,"_","1000 NAC","_",$E134),#REF!,2,)/VLOOKUP(CONCATENATE($B134,"_",$C134,"_",J$2,"_",$D134,"_",$E134),#REF!,2,))</f>
        <v>#REF!</v>
      </c>
      <c r="K134" s="360" t="e">
        <f>VLOOKUP(CONCATENATE($B134,"_",$C134,"_",K$2,"_","1000 NAC","_",$E134),#REF!,2,)/VLOOKUP(CONCATENATE($B134,"_",$C134,"_",K$2,"_",$D134,"_",$E134),#REF!,2,)</f>
        <v>#REF!</v>
      </c>
      <c r="L134" s="360" t="e">
        <f>VLOOKUP(CONCATENATE($B134,"_",$C134,"_",L$2,"_","1000 NAC","_",$E134),#REF!,2,)/VLOOKUP(CONCATENATE($B134,"_",$C134,"_",L$2,"_",$D134,"_",$E134),#REF!,2,)</f>
        <v>#REF!</v>
      </c>
      <c r="M134" s="361"/>
      <c r="N134" s="362" t="str">
        <f t="shared" si="25"/>
        <v>!!</v>
      </c>
      <c r="O134" s="362" t="str">
        <f t="shared" si="26"/>
        <v>!!</v>
      </c>
      <c r="P134" s="362" t="str">
        <f t="shared" si="27"/>
        <v>!!</v>
      </c>
      <c r="Q134" s="362" t="str">
        <f t="shared" si="28"/>
        <v>!!</v>
      </c>
      <c r="R134" s="362" t="str">
        <f t="shared" si="29"/>
        <v>!!</v>
      </c>
      <c r="S134" s="362" t="str">
        <f t="shared" si="30"/>
        <v>!!</v>
      </c>
      <c r="T134" s="361"/>
      <c r="U134" s="366" t="str">
        <f>IF(ISNUMBER(U132),IF(ISNUMBER(U133),U133/U132,F133/U132),IF(ISNUMBER(U133),U133/F132,""))</f>
        <v/>
      </c>
      <c r="V134" s="366" t="str">
        <f>IF(ISNUMBER(V132),IF(ISNUMBER(V133),V133/V132,G133/V132),IF(ISNUMBER(V133),V133/G132,""))</f>
        <v/>
      </c>
      <c r="W134" s="366" t="str">
        <f>IF(ISNUMBER(W132),IF(ISNUMBER(W133),W133/W132,H133/W132),IF(ISNUMBER(W133),W133/H132,""))</f>
        <v/>
      </c>
      <c r="X134" s="366" t="str">
        <f>IF(ISNUMBER(X132),IF(ISNUMBER(X133),X133/X132,I133/X132),IF(ISNUMBER(X133),X133/I132,""))</f>
        <v/>
      </c>
    </row>
    <row r="135" spans="1:24">
      <c r="A135" s="169" t="s">
        <v>164</v>
      </c>
      <c r="B135" s="169" t="str">
        <f>Cover!$G$16</f>
        <v>CZ</v>
      </c>
      <c r="C135" s="169" t="s">
        <v>267</v>
      </c>
      <c r="D135" s="169" t="s">
        <v>268</v>
      </c>
      <c r="E135" s="170" t="s">
        <v>239</v>
      </c>
      <c r="F135" s="177" t="e">
        <f>IF(ISNUMBER(U135),U135,VLOOKUP(CONCATENATE($B135,"_",$C135,"_",F$2,"_",$D135,"_",$E135),#REF!,2,))</f>
        <v>#REF!</v>
      </c>
      <c r="G135" s="177" t="e">
        <f>IF(ISNUMBER(V135),V135,VLOOKUP(CONCATENATE($B135,"_",$C135,"_",G$2,"_",$D135,"_",$E135),#REF!,2,))</f>
        <v>#REF!</v>
      </c>
      <c r="H135" s="177" t="e">
        <f>IF(ISNUMBER(W135),W135,VLOOKUP(CONCATENATE($B135,"_",$C135,"_",H$2,"_",$D135,"_",$E135),#REF!,2,))</f>
        <v>#REF!</v>
      </c>
      <c r="I135" s="177" t="e">
        <f>IF(ISNUMBER(X135),X135,VLOOKUP(CONCATENATE($B135,"_",$C135,"_",I$2,"_",$D135,"_",$E135),#REF!,2,))</f>
        <v>#REF!</v>
      </c>
      <c r="J135" s="177" t="e">
        <f>VLOOKUP(CONCATENATE($B135,"_",$C135,"_",J$2,"_",$D135,"_",$E135),#REF!,2,)</f>
        <v>#REF!</v>
      </c>
      <c r="K135" s="175" t="e">
        <f>VLOOKUP(CONCATENATE($B135,"_",$C135,"_",K$2,"_",$D135,"_",$E135),#REF!,2,)</f>
        <v>#REF!</v>
      </c>
      <c r="L135" s="175" t="e">
        <f>VLOOKUP(CONCATENATE($B135,"_",$C135,"_",L$2,"_",$D135,"_",$E135),#REF!,2,)</f>
        <v>#REF!</v>
      </c>
      <c r="M135" s="171"/>
      <c r="N135" s="172" t="str">
        <f t="shared" si="25"/>
        <v>!!</v>
      </c>
      <c r="O135" s="172" t="str">
        <f t="shared" si="26"/>
        <v>!!</v>
      </c>
      <c r="P135" s="172" t="str">
        <f t="shared" si="27"/>
        <v>!!</v>
      </c>
      <c r="Q135" s="172" t="str">
        <f t="shared" si="28"/>
        <v>!!</v>
      </c>
      <c r="R135" s="172" t="str">
        <f t="shared" si="29"/>
        <v>!!</v>
      </c>
      <c r="S135" s="172" t="str">
        <f t="shared" si="30"/>
        <v>!!</v>
      </c>
      <c r="T135" s="171"/>
    </row>
    <row r="136" spans="1:24">
      <c r="A136" s="169" t="s">
        <v>163</v>
      </c>
      <c r="B136" s="169" t="str">
        <f>Cover!$G$16</f>
        <v>CZ</v>
      </c>
      <c r="C136" s="169" t="s">
        <v>267</v>
      </c>
      <c r="D136" s="169" t="s">
        <v>198</v>
      </c>
      <c r="E136" s="170" t="s">
        <v>239</v>
      </c>
      <c r="F136" s="177" t="e">
        <f>IF(ISNUMBER(U136),U136,VLOOKUP(CONCATENATE($B136,"_",$C136,"_",F$2,"_",$D136,"_",$E136),#REF!,2,))</f>
        <v>#REF!</v>
      </c>
      <c r="G136" s="177" t="e">
        <f>IF(ISNUMBER(V136),V136,VLOOKUP(CONCATENATE($B136,"_",$C136,"_",G$2,"_",$D136,"_",$E136),#REF!,2,))</f>
        <v>#REF!</v>
      </c>
      <c r="H136" s="177" t="e">
        <f>IF(ISNUMBER(W136),W136,VLOOKUP(CONCATENATE($B136,"_",$C136,"_",H$2,"_",$D136,"_",$E136),#REF!,2,))</f>
        <v>#REF!</v>
      </c>
      <c r="I136" s="177" t="e">
        <f>IF(ISNUMBER(X136),X136,VLOOKUP(CONCATENATE($B136,"_",$C136,"_",I$2,"_",$D136,"_",$E136),#REF!,2,))</f>
        <v>#REF!</v>
      </c>
      <c r="J136" s="177" t="e">
        <f>IF(ISNUMBER(Y136),Y136,VLOOKUP(CONCATENATE($B136,"_",$C136,"_",J$2,"_",$D136,"_",$E136),#REF!,2,))</f>
        <v>#REF!</v>
      </c>
      <c r="K136" s="175" t="e">
        <f>VLOOKUP(CONCATENATE($B136,"_",$C136,"_",K$2,"_",$D136,"_",$E136),#REF!,2,)</f>
        <v>#REF!</v>
      </c>
      <c r="L136" s="175" t="e">
        <f>VLOOKUP(CONCATENATE($B136,"_",$C136,"_",L$2,"_",$D136,"_",$E136),#REF!,2,)</f>
        <v>#REF!</v>
      </c>
      <c r="M136" s="171"/>
      <c r="N136" s="172" t="str">
        <f t="shared" si="25"/>
        <v>!!</v>
      </c>
      <c r="O136" s="172" t="str">
        <f t="shared" si="26"/>
        <v>!!</v>
      </c>
      <c r="P136" s="172" t="str">
        <f t="shared" si="27"/>
        <v>!!</v>
      </c>
      <c r="Q136" s="172" t="str">
        <f t="shared" si="28"/>
        <v>!!</v>
      </c>
      <c r="R136" s="172" t="str">
        <f t="shared" si="29"/>
        <v>!!</v>
      </c>
      <c r="S136" s="172" t="str">
        <f t="shared" si="30"/>
        <v>!!</v>
      </c>
      <c r="T136" s="171"/>
    </row>
    <row r="137" spans="1:24" ht="12">
      <c r="A137" s="357" t="s">
        <v>162</v>
      </c>
      <c r="B137" s="357" t="str">
        <f>Cover!$G$16</f>
        <v>CZ</v>
      </c>
      <c r="C137" s="357" t="s">
        <v>267</v>
      </c>
      <c r="D137" s="357" t="s">
        <v>268</v>
      </c>
      <c r="E137" s="358" t="s">
        <v>239</v>
      </c>
      <c r="F137" s="359" t="e">
        <f>IF(ISNUMBER(U137),U137,VLOOKUP(CONCATENATE($B137,"_",$C137,"_",F$2,"_","1000 NAC","_",$E137),#REF!,2,)/VLOOKUP(CONCATENATE($B137,"_",$C137,"_",F$2,"_",$D137,"_",$E137),#REF!,2,))</f>
        <v>#REF!</v>
      </c>
      <c r="G137" s="359" t="e">
        <f>IF(ISNUMBER(V137),V137,VLOOKUP(CONCATENATE($B137,"_",$C137,"_",G$2,"_","1000 NAC","_",$E137),#REF!,2,)/VLOOKUP(CONCATENATE($B137,"_",$C137,"_",G$2,"_",$D137,"_",$E137),#REF!,2,))</f>
        <v>#REF!</v>
      </c>
      <c r="H137" s="359" t="e">
        <f>IF(ISNUMBER(W137),W137,VLOOKUP(CONCATENATE($B137,"_",$C137,"_",H$2,"_","1000 NAC","_",$E137),#REF!,2,)/VLOOKUP(CONCATENATE($B137,"_",$C137,"_",H$2,"_",$D137,"_",$E137),#REF!,2,))</f>
        <v>#REF!</v>
      </c>
      <c r="I137" s="359" t="e">
        <f>IF(ISNUMBER(X137),X137,VLOOKUP(CONCATENATE($B137,"_",$C137,"_",I$2,"_","1000 NAC","_",$E137),#REF!,2,)/VLOOKUP(CONCATENATE($B137,"_",$C137,"_",I$2,"_",$D137,"_",$E137),#REF!,2,))</f>
        <v>#REF!</v>
      </c>
      <c r="J137" s="359" t="e">
        <f>IF(ISNUMBER(Y137),Y137,VLOOKUP(CONCATENATE($B137,"_",$C137,"_",J$2,"_","1000 NAC","_",$E137),#REF!,2,)/VLOOKUP(CONCATENATE($B137,"_",$C137,"_",J$2,"_",$D137,"_",$E137),#REF!,2,))</f>
        <v>#REF!</v>
      </c>
      <c r="K137" s="360" t="e">
        <f>VLOOKUP(CONCATENATE($B137,"_",$C137,"_",K$2,"_","1000 NAC","_",$E137),#REF!,2,)/VLOOKUP(CONCATENATE($B137,"_",$C137,"_",K$2,"_",$D137,"_",$E137),#REF!,2,)</f>
        <v>#REF!</v>
      </c>
      <c r="L137" s="360" t="e">
        <f>VLOOKUP(CONCATENATE($B137,"_",$C137,"_",L$2,"_","1000 NAC","_",$E137),#REF!,2,)/VLOOKUP(CONCATENATE($B137,"_",$C137,"_",L$2,"_",$D137,"_",$E137),#REF!,2,)</f>
        <v>#REF!</v>
      </c>
      <c r="M137" s="361"/>
      <c r="N137" s="362" t="str">
        <f t="shared" si="25"/>
        <v>!!</v>
      </c>
      <c r="O137" s="362" t="str">
        <f t="shared" si="26"/>
        <v>!!</v>
      </c>
      <c r="P137" s="362" t="str">
        <f t="shared" si="27"/>
        <v>!!</v>
      </c>
      <c r="Q137" s="362" t="str">
        <f t="shared" si="28"/>
        <v>!!</v>
      </c>
      <c r="R137" s="362" t="str">
        <f t="shared" si="29"/>
        <v>!!</v>
      </c>
      <c r="S137" s="362" t="str">
        <f t="shared" si="30"/>
        <v>!!</v>
      </c>
      <c r="T137" s="361"/>
      <c r="U137" s="366" t="str">
        <f>IF(ISNUMBER(U135),IF(ISNUMBER(U136),U136/U135,F136/U135),IF(ISNUMBER(U136),U136/F135,""))</f>
        <v/>
      </c>
      <c r="V137" s="366" t="str">
        <f>IF(ISNUMBER(V135),IF(ISNUMBER(V136),V136/V135,G136/V135),IF(ISNUMBER(V136),V136/G135,""))</f>
        <v/>
      </c>
      <c r="W137" s="366" t="str">
        <f>IF(ISNUMBER(W135),IF(ISNUMBER(W136),W136/W135,H136/W135),IF(ISNUMBER(W136),W136/H135,""))</f>
        <v/>
      </c>
      <c r="X137" s="366" t="str">
        <f>IF(ISNUMBER(X135),IF(ISNUMBER(X136),X136/X135,I136/X135),IF(ISNUMBER(X136),X136/I135,""))</f>
        <v/>
      </c>
    </row>
    <row r="138" spans="1:24">
      <c r="A138" s="169" t="s">
        <v>164</v>
      </c>
      <c r="B138" s="169" t="str">
        <f>Cover!$G$16</f>
        <v>CZ</v>
      </c>
      <c r="C138" s="169" t="s">
        <v>271</v>
      </c>
      <c r="D138" s="169" t="s">
        <v>268</v>
      </c>
      <c r="E138" s="170" t="s">
        <v>239</v>
      </c>
      <c r="F138" s="177" t="e">
        <f>IF(ISNUMBER(U138),U138,VLOOKUP(CONCATENATE($B138,"_",$C138,"_",F$2,"_",$D138,"_",$E138),#REF!,2,))</f>
        <v>#REF!</v>
      </c>
      <c r="G138" s="177" t="e">
        <f>IF(ISNUMBER(V138),V138,VLOOKUP(CONCATENATE($B138,"_",$C138,"_",G$2,"_",$D138,"_",$E138),#REF!,2,))</f>
        <v>#REF!</v>
      </c>
      <c r="H138" s="177" t="e">
        <f>IF(ISNUMBER(W138),W138,VLOOKUP(CONCATENATE($B138,"_",$C138,"_",H$2,"_",$D138,"_",$E138),#REF!,2,))</f>
        <v>#REF!</v>
      </c>
      <c r="I138" s="177" t="e">
        <f>IF(ISNUMBER(X138),X138,VLOOKUP(CONCATENATE($B138,"_",$C138,"_",I$2,"_",$D138,"_",$E138),#REF!,2,))</f>
        <v>#REF!</v>
      </c>
      <c r="J138" s="177" t="e">
        <f>VLOOKUP(CONCATENATE($B138,"_",$C138,"_",J$2,"_",$D138,"_",$E138),#REF!,2,)</f>
        <v>#REF!</v>
      </c>
      <c r="K138" s="175" t="e">
        <f>VLOOKUP(CONCATENATE($B138,"_",$C138,"_",K$2,"_",$D138,"_",$E138),#REF!,2,)</f>
        <v>#REF!</v>
      </c>
      <c r="L138" s="175" t="e">
        <f>VLOOKUP(CONCATENATE($B138,"_",$C138,"_",L$2,"_",$D138,"_",$E138),#REF!,2,)</f>
        <v>#REF!</v>
      </c>
      <c r="M138" s="171"/>
      <c r="N138" s="172" t="str">
        <f t="shared" si="25"/>
        <v>!!</v>
      </c>
      <c r="O138" s="172" t="str">
        <f t="shared" si="26"/>
        <v>!!</v>
      </c>
      <c r="P138" s="172" t="str">
        <f t="shared" si="27"/>
        <v>!!</v>
      </c>
      <c r="Q138" s="172" t="str">
        <f t="shared" si="28"/>
        <v>!!</v>
      </c>
      <c r="R138" s="172" t="str">
        <f t="shared" si="29"/>
        <v>!!</v>
      </c>
      <c r="S138" s="172" t="str">
        <f t="shared" si="30"/>
        <v>!!</v>
      </c>
      <c r="T138" s="171"/>
    </row>
    <row r="139" spans="1:24">
      <c r="A139" s="169" t="s">
        <v>163</v>
      </c>
      <c r="B139" s="169" t="str">
        <f>Cover!$G$16</f>
        <v>CZ</v>
      </c>
      <c r="C139" s="169" t="s">
        <v>271</v>
      </c>
      <c r="D139" s="169" t="s">
        <v>198</v>
      </c>
      <c r="E139" s="170" t="s">
        <v>239</v>
      </c>
      <c r="F139" s="177" t="e">
        <f>IF(ISNUMBER(U139),U139,VLOOKUP(CONCATENATE($B139,"_",$C139,"_",F$2,"_",$D139,"_",$E139),#REF!,2,))</f>
        <v>#REF!</v>
      </c>
      <c r="G139" s="177" t="e">
        <f>IF(ISNUMBER(V139),V139,VLOOKUP(CONCATENATE($B139,"_",$C139,"_",G$2,"_",$D139,"_",$E139),#REF!,2,))</f>
        <v>#REF!</v>
      </c>
      <c r="H139" s="177" t="e">
        <f>IF(ISNUMBER(W139),W139,VLOOKUP(CONCATENATE($B139,"_",$C139,"_",H$2,"_",$D139,"_",$E139),#REF!,2,))</f>
        <v>#REF!</v>
      </c>
      <c r="I139" s="177" t="e">
        <f>IF(ISNUMBER(X139),X139,VLOOKUP(CONCATENATE($B139,"_",$C139,"_",I$2,"_",$D139,"_",$E139),#REF!,2,))</f>
        <v>#REF!</v>
      </c>
      <c r="J139" s="177" t="e">
        <f>IF(ISNUMBER(Y139),Y139,VLOOKUP(CONCATENATE($B139,"_",$C139,"_",J$2,"_",$D139,"_",$E139),#REF!,2,))</f>
        <v>#REF!</v>
      </c>
      <c r="K139" s="175" t="e">
        <f>VLOOKUP(CONCATENATE($B139,"_",$C139,"_",K$2,"_",$D139,"_",$E139),#REF!,2,)</f>
        <v>#REF!</v>
      </c>
      <c r="L139" s="175" t="e">
        <f>VLOOKUP(CONCATENATE($B139,"_",$C139,"_",L$2,"_",$D139,"_",$E139),#REF!,2,)</f>
        <v>#REF!</v>
      </c>
      <c r="M139" s="171"/>
      <c r="N139" s="172" t="str">
        <f t="shared" si="25"/>
        <v>!!</v>
      </c>
      <c r="O139" s="172" t="str">
        <f t="shared" si="26"/>
        <v>!!</v>
      </c>
      <c r="P139" s="172" t="str">
        <f t="shared" si="27"/>
        <v>!!</v>
      </c>
      <c r="Q139" s="172" t="str">
        <f t="shared" si="28"/>
        <v>!!</v>
      </c>
      <c r="R139" s="172" t="str">
        <f t="shared" si="29"/>
        <v>!!</v>
      </c>
      <c r="S139" s="172" t="str">
        <f t="shared" si="30"/>
        <v>!!</v>
      </c>
      <c r="T139" s="171"/>
    </row>
    <row r="140" spans="1:24" ht="12">
      <c r="A140" s="357" t="s">
        <v>162</v>
      </c>
      <c r="B140" s="357" t="str">
        <f>Cover!$G$16</f>
        <v>CZ</v>
      </c>
      <c r="C140" s="357" t="s">
        <v>271</v>
      </c>
      <c r="D140" s="357" t="s">
        <v>268</v>
      </c>
      <c r="E140" s="358" t="s">
        <v>239</v>
      </c>
      <c r="F140" s="359" t="e">
        <f>IF(ISNUMBER(U140),U140,VLOOKUP(CONCATENATE($B140,"_",$C140,"_",F$2,"_","1000 NAC","_",$E140),#REF!,2,)/VLOOKUP(CONCATENATE($B140,"_",$C140,"_",F$2,"_",$D140,"_",$E140),#REF!,2,))</f>
        <v>#REF!</v>
      </c>
      <c r="G140" s="359" t="e">
        <f>IF(ISNUMBER(V140),V140,VLOOKUP(CONCATENATE($B140,"_",$C140,"_",G$2,"_","1000 NAC","_",$E140),#REF!,2,)/VLOOKUP(CONCATENATE($B140,"_",$C140,"_",G$2,"_",$D140,"_",$E140),#REF!,2,))</f>
        <v>#REF!</v>
      </c>
      <c r="H140" s="359" t="e">
        <f>IF(ISNUMBER(W140),W140,VLOOKUP(CONCATENATE($B140,"_",$C140,"_",H$2,"_","1000 NAC","_",$E140),#REF!,2,)/VLOOKUP(CONCATENATE($B140,"_",$C140,"_",H$2,"_",$D140,"_",$E140),#REF!,2,))</f>
        <v>#REF!</v>
      </c>
      <c r="I140" s="359" t="e">
        <f>IF(ISNUMBER(X140),X140,VLOOKUP(CONCATENATE($B140,"_",$C140,"_",I$2,"_","1000 NAC","_",$E140),#REF!,2,)/VLOOKUP(CONCATENATE($B140,"_",$C140,"_",I$2,"_",$D140,"_",$E140),#REF!,2,))</f>
        <v>#REF!</v>
      </c>
      <c r="J140" s="359" t="e">
        <f>IF(ISNUMBER(Y140),Y140,VLOOKUP(CONCATENATE($B140,"_",$C140,"_",J$2,"_","1000 NAC","_",$E140),#REF!,2,)/VLOOKUP(CONCATENATE($B140,"_",$C140,"_",J$2,"_",$D140,"_",$E140),#REF!,2,))</f>
        <v>#REF!</v>
      </c>
      <c r="K140" s="360" t="e">
        <f>VLOOKUP(CONCATENATE($B140,"_",$C140,"_",K$2,"_","1000 NAC","_",$E140),#REF!,2,)/VLOOKUP(CONCATENATE($B140,"_",$C140,"_",K$2,"_",$D140,"_",$E140),#REF!,2,)</f>
        <v>#REF!</v>
      </c>
      <c r="L140" s="360" t="e">
        <f>VLOOKUP(CONCATENATE($B140,"_",$C140,"_",L$2,"_","1000 NAC","_",$E140),#REF!,2,)/VLOOKUP(CONCATENATE($B140,"_",$C140,"_",L$2,"_",$D140,"_",$E140),#REF!,2,)</f>
        <v>#REF!</v>
      </c>
      <c r="M140" s="361"/>
      <c r="N140" s="362" t="str">
        <f t="shared" si="25"/>
        <v>!!</v>
      </c>
      <c r="O140" s="362" t="str">
        <f t="shared" si="26"/>
        <v>!!</v>
      </c>
      <c r="P140" s="362" t="str">
        <f t="shared" si="27"/>
        <v>!!</v>
      </c>
      <c r="Q140" s="362" t="str">
        <f t="shared" si="28"/>
        <v>!!</v>
      </c>
      <c r="R140" s="362" t="str">
        <f t="shared" si="29"/>
        <v>!!</v>
      </c>
      <c r="S140" s="362" t="str">
        <f t="shared" si="30"/>
        <v>!!</v>
      </c>
      <c r="T140" s="361"/>
      <c r="U140" s="366" t="str">
        <f>IF(ISNUMBER(U138),IF(ISNUMBER(U139),U139/U138,F139/U138),IF(ISNUMBER(U139),U139/F138,""))</f>
        <v/>
      </c>
      <c r="V140" s="366" t="str">
        <f>IF(ISNUMBER(V138),IF(ISNUMBER(V139),V139/V138,G139/V138),IF(ISNUMBER(V139),V139/G138,""))</f>
        <v/>
      </c>
      <c r="W140" s="366" t="str">
        <f>IF(ISNUMBER(W138),IF(ISNUMBER(W139),W139/W138,H139/W138),IF(ISNUMBER(W139),W139/H138,""))</f>
        <v/>
      </c>
      <c r="X140" s="366" t="str">
        <f>IF(ISNUMBER(X138),IF(ISNUMBER(X139),X139/X138,I139/X138),IF(ISNUMBER(X139),X139/I138,""))</f>
        <v/>
      </c>
    </row>
    <row r="141" spans="1:24">
      <c r="A141" s="169" t="s">
        <v>164</v>
      </c>
      <c r="B141" s="169" t="str">
        <f>Cover!$G$16</f>
        <v>CZ</v>
      </c>
      <c r="C141" s="169" t="s">
        <v>267</v>
      </c>
      <c r="D141" s="169" t="s">
        <v>268</v>
      </c>
      <c r="E141" s="170" t="s">
        <v>240</v>
      </c>
      <c r="F141" s="177" t="e">
        <f>IF(ISNUMBER(U141),U141,VLOOKUP(CONCATENATE($B141,"_",$C141,"_",F$2,"_",$D141,"_",$E141),#REF!,2,))</f>
        <v>#REF!</v>
      </c>
      <c r="G141" s="177" t="e">
        <f>IF(ISNUMBER(V141),V141,VLOOKUP(CONCATENATE($B141,"_",$C141,"_",G$2,"_",$D141,"_",$E141),#REF!,2,))</f>
        <v>#REF!</v>
      </c>
      <c r="H141" s="177" t="e">
        <f>IF(ISNUMBER(W141),W141,VLOOKUP(CONCATENATE($B141,"_",$C141,"_",H$2,"_",$D141,"_",$E141),#REF!,2,))</f>
        <v>#REF!</v>
      </c>
      <c r="I141" s="177" t="e">
        <f>IF(ISNUMBER(X141),X141,VLOOKUP(CONCATENATE($B141,"_",$C141,"_",I$2,"_",$D141,"_",$E141),#REF!,2,))</f>
        <v>#REF!</v>
      </c>
      <c r="J141" s="177" t="e">
        <f>VLOOKUP(CONCATENATE($B141,"_",$C141,"_",J$2,"_",$D141,"_",$E141),#REF!,2,)</f>
        <v>#REF!</v>
      </c>
      <c r="K141" s="175" t="e">
        <f>VLOOKUP(CONCATENATE($B141,"_",$C141,"_",K$2,"_",$D141,"_",$E141),#REF!,2,)</f>
        <v>#REF!</v>
      </c>
      <c r="L141" s="175" t="e">
        <f>VLOOKUP(CONCATENATE($B141,"_",$C141,"_",L$2,"_",$D141,"_",$E141),#REF!,2,)</f>
        <v>#REF!</v>
      </c>
      <c r="M141" s="171"/>
      <c r="N141" s="172" t="str">
        <f t="shared" si="25"/>
        <v>!!</v>
      </c>
      <c r="O141" s="172" t="str">
        <f t="shared" si="26"/>
        <v>!!</v>
      </c>
      <c r="P141" s="172" t="str">
        <f t="shared" si="27"/>
        <v>!!</v>
      </c>
      <c r="Q141" s="172" t="str">
        <f t="shared" si="28"/>
        <v>!!</v>
      </c>
      <c r="R141" s="172" t="str">
        <f t="shared" si="29"/>
        <v>!!</v>
      </c>
      <c r="S141" s="172" t="str">
        <f t="shared" si="30"/>
        <v>!!</v>
      </c>
      <c r="T141" s="171"/>
    </row>
    <row r="142" spans="1:24">
      <c r="A142" s="169" t="s">
        <v>163</v>
      </c>
      <c r="B142" s="169" t="str">
        <f>Cover!$G$16</f>
        <v>CZ</v>
      </c>
      <c r="C142" s="169" t="s">
        <v>267</v>
      </c>
      <c r="D142" s="169" t="s">
        <v>198</v>
      </c>
      <c r="E142" s="170" t="s">
        <v>240</v>
      </c>
      <c r="F142" s="177" t="e">
        <f>IF(ISNUMBER(U142),U142,VLOOKUP(CONCATENATE($B142,"_",$C142,"_",F$2,"_",$D142,"_",$E142),#REF!,2,))</f>
        <v>#REF!</v>
      </c>
      <c r="G142" s="177" t="e">
        <f>IF(ISNUMBER(V142),V142,VLOOKUP(CONCATENATE($B142,"_",$C142,"_",G$2,"_",$D142,"_",$E142),#REF!,2,))</f>
        <v>#REF!</v>
      </c>
      <c r="H142" s="177" t="e">
        <f>IF(ISNUMBER(W142),W142,VLOOKUP(CONCATENATE($B142,"_",$C142,"_",H$2,"_",$D142,"_",$E142),#REF!,2,))</f>
        <v>#REF!</v>
      </c>
      <c r="I142" s="177" t="e">
        <f>IF(ISNUMBER(X142),X142,VLOOKUP(CONCATENATE($B142,"_",$C142,"_",I$2,"_",$D142,"_",$E142),#REF!,2,))</f>
        <v>#REF!</v>
      </c>
      <c r="J142" s="177" t="e">
        <f>IF(ISNUMBER(Y142),Y142,VLOOKUP(CONCATENATE($B142,"_",$C142,"_",J$2,"_",$D142,"_",$E142),#REF!,2,))</f>
        <v>#REF!</v>
      </c>
      <c r="K142" s="175" t="e">
        <f>VLOOKUP(CONCATENATE($B142,"_",$C142,"_",K$2,"_",$D142,"_",$E142),#REF!,2,)</f>
        <v>#REF!</v>
      </c>
      <c r="L142" s="175" t="e">
        <f>VLOOKUP(CONCATENATE($B142,"_",$C142,"_",L$2,"_",$D142,"_",$E142),#REF!,2,)</f>
        <v>#REF!</v>
      </c>
      <c r="M142" s="171"/>
      <c r="N142" s="172" t="str">
        <f t="shared" si="25"/>
        <v>!!</v>
      </c>
      <c r="O142" s="172" t="str">
        <f t="shared" si="26"/>
        <v>!!</v>
      </c>
      <c r="P142" s="172" t="str">
        <f t="shared" si="27"/>
        <v>!!</v>
      </c>
      <c r="Q142" s="172" t="str">
        <f t="shared" si="28"/>
        <v>!!</v>
      </c>
      <c r="R142" s="172" t="str">
        <f t="shared" si="29"/>
        <v>!!</v>
      </c>
      <c r="S142" s="172" t="str">
        <f t="shared" si="30"/>
        <v>!!</v>
      </c>
      <c r="T142" s="171"/>
    </row>
    <row r="143" spans="1:24" ht="12">
      <c r="A143" s="357" t="s">
        <v>162</v>
      </c>
      <c r="B143" s="357" t="str">
        <f>Cover!$G$16</f>
        <v>CZ</v>
      </c>
      <c r="C143" s="357" t="s">
        <v>267</v>
      </c>
      <c r="D143" s="357" t="s">
        <v>268</v>
      </c>
      <c r="E143" s="358" t="s">
        <v>240</v>
      </c>
      <c r="F143" s="359" t="e">
        <f>IF(ISNUMBER(U143),U143,VLOOKUP(CONCATENATE($B143,"_",$C143,"_",F$2,"_","1000 NAC","_",$E143),#REF!,2,)/VLOOKUP(CONCATENATE($B143,"_",$C143,"_",F$2,"_",$D143,"_",$E143),#REF!,2,))</f>
        <v>#REF!</v>
      </c>
      <c r="G143" s="359" t="e">
        <f>IF(ISNUMBER(V143),V143,VLOOKUP(CONCATENATE($B143,"_",$C143,"_",G$2,"_","1000 NAC","_",$E143),#REF!,2,)/VLOOKUP(CONCATENATE($B143,"_",$C143,"_",G$2,"_",$D143,"_",$E143),#REF!,2,))</f>
        <v>#REF!</v>
      </c>
      <c r="H143" s="359" t="e">
        <f>IF(ISNUMBER(W143),W143,VLOOKUP(CONCATENATE($B143,"_",$C143,"_",H$2,"_","1000 NAC","_",$E143),#REF!,2,)/VLOOKUP(CONCATENATE($B143,"_",$C143,"_",H$2,"_",$D143,"_",$E143),#REF!,2,))</f>
        <v>#REF!</v>
      </c>
      <c r="I143" s="359" t="e">
        <f>IF(ISNUMBER(X143),X143,VLOOKUP(CONCATENATE($B143,"_",$C143,"_",I$2,"_","1000 NAC","_",$E143),#REF!,2,)/VLOOKUP(CONCATENATE($B143,"_",$C143,"_",I$2,"_",$D143,"_",$E143),#REF!,2,))</f>
        <v>#REF!</v>
      </c>
      <c r="J143" s="359" t="e">
        <f>IF(ISNUMBER(Y143),Y143,VLOOKUP(CONCATENATE($B143,"_",$C143,"_",J$2,"_","1000 NAC","_",$E143),#REF!,2,)/VLOOKUP(CONCATENATE($B143,"_",$C143,"_",J$2,"_",$D143,"_",$E143),#REF!,2,))</f>
        <v>#REF!</v>
      </c>
      <c r="K143" s="360" t="e">
        <f>VLOOKUP(CONCATENATE($B143,"_",$C143,"_",K$2,"_","1000 NAC","_",$E143),#REF!,2,)/VLOOKUP(CONCATENATE($B143,"_",$C143,"_",K$2,"_",$D143,"_",$E143),#REF!,2,)</f>
        <v>#REF!</v>
      </c>
      <c r="L143" s="360" t="e">
        <f>VLOOKUP(CONCATENATE($B143,"_",$C143,"_",L$2,"_","1000 NAC","_",$E143),#REF!,2,)/VLOOKUP(CONCATENATE($B143,"_",$C143,"_",L$2,"_",$D143,"_",$E143),#REF!,2,)</f>
        <v>#REF!</v>
      </c>
      <c r="M143" s="361"/>
      <c r="N143" s="362" t="str">
        <f t="shared" si="25"/>
        <v>!!</v>
      </c>
      <c r="O143" s="362" t="str">
        <f t="shared" si="26"/>
        <v>!!</v>
      </c>
      <c r="P143" s="362" t="str">
        <f t="shared" si="27"/>
        <v>!!</v>
      </c>
      <c r="Q143" s="362" t="str">
        <f t="shared" si="28"/>
        <v>!!</v>
      </c>
      <c r="R143" s="362" t="str">
        <f t="shared" si="29"/>
        <v>!!</v>
      </c>
      <c r="S143" s="362" t="str">
        <f t="shared" si="30"/>
        <v>!!</v>
      </c>
      <c r="T143" s="361"/>
      <c r="U143" s="366" t="str">
        <f>IF(ISNUMBER(U141),IF(ISNUMBER(U142),U142/U141,F142/U141),IF(ISNUMBER(U142),U142/F141,""))</f>
        <v/>
      </c>
      <c r="V143" s="366" t="str">
        <f>IF(ISNUMBER(V141),IF(ISNUMBER(V142),V142/V141,G142/V141),IF(ISNUMBER(V142),V142/G141,""))</f>
        <v/>
      </c>
      <c r="W143" s="366" t="str">
        <f>IF(ISNUMBER(W141),IF(ISNUMBER(W142),W142/W141,H142/W141),IF(ISNUMBER(W142),W142/H141,""))</f>
        <v/>
      </c>
      <c r="X143" s="366" t="str">
        <f>IF(ISNUMBER(X141),IF(ISNUMBER(X142),X142/X141,I142/X141),IF(ISNUMBER(X142),X142/I141,""))</f>
        <v/>
      </c>
    </row>
    <row r="144" spans="1:24">
      <c r="A144" s="169" t="s">
        <v>164</v>
      </c>
      <c r="B144" s="169" t="str">
        <f>Cover!$G$16</f>
        <v>CZ</v>
      </c>
      <c r="C144" s="169" t="s">
        <v>271</v>
      </c>
      <c r="D144" s="169" t="s">
        <v>268</v>
      </c>
      <c r="E144" s="170" t="s">
        <v>240</v>
      </c>
      <c r="F144" s="177" t="e">
        <f>IF(ISNUMBER(U144),U144,VLOOKUP(CONCATENATE($B144,"_",$C144,"_",F$2,"_",$D144,"_",$E144),#REF!,2,))</f>
        <v>#REF!</v>
      </c>
      <c r="G144" s="177" t="e">
        <f>IF(ISNUMBER(V144),V144,VLOOKUP(CONCATENATE($B144,"_",$C144,"_",G$2,"_",$D144,"_",$E144),#REF!,2,))</f>
        <v>#REF!</v>
      </c>
      <c r="H144" s="177" t="e">
        <f>IF(ISNUMBER(W144),W144,VLOOKUP(CONCATENATE($B144,"_",$C144,"_",H$2,"_",$D144,"_",$E144),#REF!,2,))</f>
        <v>#REF!</v>
      </c>
      <c r="I144" s="177" t="e">
        <f>IF(ISNUMBER(X144),X144,VLOOKUP(CONCATENATE($B144,"_",$C144,"_",I$2,"_",$D144,"_",$E144),#REF!,2,))</f>
        <v>#REF!</v>
      </c>
      <c r="J144" s="177" t="e">
        <f>VLOOKUP(CONCATENATE($B144,"_",$C144,"_",J$2,"_",$D144,"_",$E144),#REF!,2,)</f>
        <v>#REF!</v>
      </c>
      <c r="K144" s="175" t="e">
        <f>VLOOKUP(CONCATENATE($B144,"_",$C144,"_",K$2,"_",$D144,"_",$E144),#REF!,2,)</f>
        <v>#REF!</v>
      </c>
      <c r="L144" s="175" t="e">
        <f>VLOOKUP(CONCATENATE($B144,"_",$C144,"_",L$2,"_",$D144,"_",$E144),#REF!,2,)</f>
        <v>#REF!</v>
      </c>
      <c r="M144" s="171"/>
      <c r="N144" s="172" t="str">
        <f t="shared" si="25"/>
        <v>!!</v>
      </c>
      <c r="O144" s="172" t="str">
        <f t="shared" si="26"/>
        <v>!!</v>
      </c>
      <c r="P144" s="172" t="str">
        <f t="shared" si="27"/>
        <v>!!</v>
      </c>
      <c r="Q144" s="172" t="str">
        <f t="shared" si="28"/>
        <v>!!</v>
      </c>
      <c r="R144" s="172" t="str">
        <f t="shared" si="29"/>
        <v>!!</v>
      </c>
      <c r="S144" s="172" t="str">
        <f t="shared" si="30"/>
        <v>!!</v>
      </c>
      <c r="T144" s="171"/>
    </row>
    <row r="145" spans="1:24">
      <c r="A145" s="169" t="s">
        <v>163</v>
      </c>
      <c r="B145" s="169" t="str">
        <f>Cover!$G$16</f>
        <v>CZ</v>
      </c>
      <c r="C145" s="169" t="s">
        <v>271</v>
      </c>
      <c r="D145" s="169" t="s">
        <v>198</v>
      </c>
      <c r="E145" s="170" t="s">
        <v>240</v>
      </c>
      <c r="F145" s="177" t="e">
        <f>IF(ISNUMBER(U145),U145,VLOOKUP(CONCATENATE($B145,"_",$C145,"_",F$2,"_",$D145,"_",$E145),#REF!,2,))</f>
        <v>#REF!</v>
      </c>
      <c r="G145" s="177" t="e">
        <f>IF(ISNUMBER(V145),V145,VLOOKUP(CONCATENATE($B145,"_",$C145,"_",G$2,"_",$D145,"_",$E145),#REF!,2,))</f>
        <v>#REF!</v>
      </c>
      <c r="H145" s="177" t="e">
        <f>IF(ISNUMBER(W145),W145,VLOOKUP(CONCATENATE($B145,"_",$C145,"_",H$2,"_",$D145,"_",$E145),#REF!,2,))</f>
        <v>#REF!</v>
      </c>
      <c r="I145" s="177" t="e">
        <f>IF(ISNUMBER(X145),X145,VLOOKUP(CONCATENATE($B145,"_",$C145,"_",I$2,"_",$D145,"_",$E145),#REF!,2,))</f>
        <v>#REF!</v>
      </c>
      <c r="J145" s="177" t="e">
        <f>IF(ISNUMBER(Y145),Y145,VLOOKUP(CONCATENATE($B145,"_",$C145,"_",J$2,"_",$D145,"_",$E145),#REF!,2,))</f>
        <v>#REF!</v>
      </c>
      <c r="K145" s="175" t="e">
        <f>VLOOKUP(CONCATENATE($B145,"_",$C145,"_",K$2,"_",$D145,"_",$E145),#REF!,2,)</f>
        <v>#REF!</v>
      </c>
      <c r="L145" s="175" t="e">
        <f>VLOOKUP(CONCATENATE($B145,"_",$C145,"_",L$2,"_",$D145,"_",$E145),#REF!,2,)</f>
        <v>#REF!</v>
      </c>
      <c r="M145" s="171"/>
      <c r="N145" s="172" t="str">
        <f t="shared" si="25"/>
        <v>!!</v>
      </c>
      <c r="O145" s="172" t="str">
        <f t="shared" si="26"/>
        <v>!!</v>
      </c>
      <c r="P145" s="172" t="str">
        <f t="shared" si="27"/>
        <v>!!</v>
      </c>
      <c r="Q145" s="172" t="str">
        <f t="shared" si="28"/>
        <v>!!</v>
      </c>
      <c r="R145" s="172" t="str">
        <f t="shared" si="29"/>
        <v>!!</v>
      </c>
      <c r="S145" s="172" t="str">
        <f t="shared" si="30"/>
        <v>!!</v>
      </c>
      <c r="T145" s="171"/>
    </row>
    <row r="146" spans="1:24" ht="12">
      <c r="A146" s="357" t="s">
        <v>162</v>
      </c>
      <c r="B146" s="357" t="str">
        <f>Cover!$G$16</f>
        <v>CZ</v>
      </c>
      <c r="C146" s="357" t="s">
        <v>271</v>
      </c>
      <c r="D146" s="357" t="s">
        <v>268</v>
      </c>
      <c r="E146" s="358" t="s">
        <v>240</v>
      </c>
      <c r="F146" s="359" t="e">
        <f>IF(ISNUMBER(U146),U146,VLOOKUP(CONCATENATE($B146,"_",$C146,"_",F$2,"_","1000 NAC","_",$E146),#REF!,2,)/VLOOKUP(CONCATENATE($B146,"_",$C146,"_",F$2,"_",$D146,"_",$E146),#REF!,2,))</f>
        <v>#REF!</v>
      </c>
      <c r="G146" s="359" t="e">
        <f>IF(ISNUMBER(V146),V146,VLOOKUP(CONCATENATE($B146,"_",$C146,"_",G$2,"_","1000 NAC","_",$E146),#REF!,2,)/VLOOKUP(CONCATENATE($B146,"_",$C146,"_",G$2,"_",$D146,"_",$E146),#REF!,2,))</f>
        <v>#REF!</v>
      </c>
      <c r="H146" s="359" t="e">
        <f>IF(ISNUMBER(W146),W146,VLOOKUP(CONCATENATE($B146,"_",$C146,"_",H$2,"_","1000 NAC","_",$E146),#REF!,2,)/VLOOKUP(CONCATENATE($B146,"_",$C146,"_",H$2,"_",$D146,"_",$E146),#REF!,2,))</f>
        <v>#REF!</v>
      </c>
      <c r="I146" s="359" t="e">
        <f>IF(ISNUMBER(X146),X146,VLOOKUP(CONCATENATE($B146,"_",$C146,"_",I$2,"_","1000 NAC","_",$E146),#REF!,2,)/VLOOKUP(CONCATENATE($B146,"_",$C146,"_",I$2,"_",$D146,"_",$E146),#REF!,2,))</f>
        <v>#REF!</v>
      </c>
      <c r="J146" s="359" t="e">
        <f>IF(ISNUMBER(Y146),Y146,VLOOKUP(CONCATENATE($B146,"_",$C146,"_",J$2,"_","1000 NAC","_",$E146),#REF!,2,)/VLOOKUP(CONCATENATE($B146,"_",$C146,"_",J$2,"_",$D146,"_",$E146),#REF!,2,))</f>
        <v>#REF!</v>
      </c>
      <c r="K146" s="360" t="e">
        <f>VLOOKUP(CONCATENATE($B146,"_",$C146,"_",K$2,"_","1000 NAC","_",$E146),#REF!,2,)/VLOOKUP(CONCATENATE($B146,"_",$C146,"_",K$2,"_",$D146,"_",$E146),#REF!,2,)</f>
        <v>#REF!</v>
      </c>
      <c r="L146" s="360" t="e">
        <f>VLOOKUP(CONCATENATE($B146,"_",$C146,"_",L$2,"_","1000 NAC","_",$E146),#REF!,2,)/VLOOKUP(CONCATENATE($B146,"_",$C146,"_",L$2,"_",$D146,"_",$E146),#REF!,2,)</f>
        <v>#REF!</v>
      </c>
      <c r="M146" s="361"/>
      <c r="N146" s="362" t="str">
        <f t="shared" si="25"/>
        <v>!!</v>
      </c>
      <c r="O146" s="362" t="str">
        <f t="shared" si="26"/>
        <v>!!</v>
      </c>
      <c r="P146" s="362" t="str">
        <f t="shared" si="27"/>
        <v>!!</v>
      </c>
      <c r="Q146" s="362" t="str">
        <f t="shared" si="28"/>
        <v>!!</v>
      </c>
      <c r="R146" s="362" t="str">
        <f t="shared" si="29"/>
        <v>!!</v>
      </c>
      <c r="S146" s="362" t="str">
        <f t="shared" si="30"/>
        <v>!!</v>
      </c>
      <c r="T146" s="361"/>
      <c r="U146" s="366" t="str">
        <f>IF(ISNUMBER(U144),IF(ISNUMBER(U145),U145/U144,F145/U144),IF(ISNUMBER(U145),U145/F144,""))</f>
        <v/>
      </c>
      <c r="V146" s="366" t="str">
        <f>IF(ISNUMBER(V144),IF(ISNUMBER(V145),V145/V144,G145/V144),IF(ISNUMBER(V145),V145/G144,""))</f>
        <v/>
      </c>
      <c r="W146" s="366" t="str">
        <f>IF(ISNUMBER(W144),IF(ISNUMBER(W145),W145/W144,H145/W144),IF(ISNUMBER(W145),W145/H144,""))</f>
        <v/>
      </c>
      <c r="X146" s="366" t="str">
        <f>IF(ISNUMBER(X144),IF(ISNUMBER(X145),X145/X144,I145/X144),IF(ISNUMBER(X145),X145/I144,""))</f>
        <v/>
      </c>
    </row>
    <row r="147" spans="1:24">
      <c r="A147" s="169" t="s">
        <v>164</v>
      </c>
      <c r="B147" s="169" t="str">
        <f>Cover!$G$16</f>
        <v>CZ</v>
      </c>
      <c r="C147" s="169" t="s">
        <v>267</v>
      </c>
      <c r="D147" s="169" t="s">
        <v>268</v>
      </c>
      <c r="E147" s="170" t="s">
        <v>241</v>
      </c>
      <c r="F147" s="177" t="e">
        <f>IF(ISNUMBER(U147),U147,VLOOKUP(CONCATENATE($B147,"_",$C147,"_",F$2,"_",$D147,"_",$E147),#REF!,2,))</f>
        <v>#REF!</v>
      </c>
      <c r="G147" s="177" t="e">
        <f>IF(ISNUMBER(V147),V147,VLOOKUP(CONCATENATE($B147,"_",$C147,"_",G$2,"_",$D147,"_",$E147),#REF!,2,))</f>
        <v>#REF!</v>
      </c>
      <c r="H147" s="177" t="e">
        <f>IF(ISNUMBER(W147),W147,VLOOKUP(CONCATENATE($B147,"_",$C147,"_",H$2,"_",$D147,"_",$E147),#REF!,2,))</f>
        <v>#REF!</v>
      </c>
      <c r="I147" s="177" t="e">
        <f>IF(ISNUMBER(X147),X147,VLOOKUP(CONCATENATE($B147,"_",$C147,"_",I$2,"_",$D147,"_",$E147),#REF!,2,))</f>
        <v>#REF!</v>
      </c>
      <c r="J147" s="177" t="e">
        <f>VLOOKUP(CONCATENATE($B147,"_",$C147,"_",J$2,"_",$D147,"_",$E147),#REF!,2,)</f>
        <v>#REF!</v>
      </c>
      <c r="K147" s="175" t="e">
        <f>VLOOKUP(CONCATENATE($B147,"_",$C147,"_",K$2,"_",$D147,"_",$E147),#REF!,2,)</f>
        <v>#REF!</v>
      </c>
      <c r="L147" s="175" t="e">
        <f>VLOOKUP(CONCATENATE($B147,"_",$C147,"_",L$2,"_",$D147,"_",$E147),#REF!,2,)</f>
        <v>#REF!</v>
      </c>
      <c r="M147" s="171"/>
      <c r="N147" s="172" t="str">
        <f t="shared" si="25"/>
        <v>!!</v>
      </c>
      <c r="O147" s="172" t="str">
        <f t="shared" si="26"/>
        <v>!!</v>
      </c>
      <c r="P147" s="172" t="str">
        <f t="shared" si="27"/>
        <v>!!</v>
      </c>
      <c r="Q147" s="172" t="str">
        <f t="shared" si="28"/>
        <v>!!</v>
      </c>
      <c r="R147" s="172" t="str">
        <f t="shared" si="29"/>
        <v>!!</v>
      </c>
      <c r="S147" s="172" t="str">
        <f t="shared" si="30"/>
        <v>!!</v>
      </c>
      <c r="T147" s="171"/>
    </row>
    <row r="148" spans="1:24">
      <c r="A148" s="169" t="s">
        <v>163</v>
      </c>
      <c r="B148" s="169" t="str">
        <f>Cover!$G$16</f>
        <v>CZ</v>
      </c>
      <c r="C148" s="169" t="s">
        <v>267</v>
      </c>
      <c r="D148" s="169" t="s">
        <v>198</v>
      </c>
      <c r="E148" s="170" t="s">
        <v>241</v>
      </c>
      <c r="F148" s="177" t="e">
        <f>IF(ISNUMBER(U148),U148,VLOOKUP(CONCATENATE($B148,"_",$C148,"_",F$2,"_",$D148,"_",$E148),#REF!,2,))</f>
        <v>#REF!</v>
      </c>
      <c r="G148" s="177" t="e">
        <f>IF(ISNUMBER(V148),V148,VLOOKUP(CONCATENATE($B148,"_",$C148,"_",G$2,"_",$D148,"_",$E148),#REF!,2,))</f>
        <v>#REF!</v>
      </c>
      <c r="H148" s="177" t="e">
        <f>IF(ISNUMBER(W148),W148,VLOOKUP(CONCATENATE($B148,"_",$C148,"_",H$2,"_",$D148,"_",$E148),#REF!,2,))</f>
        <v>#REF!</v>
      </c>
      <c r="I148" s="177" t="e">
        <f>IF(ISNUMBER(X148),X148,VLOOKUP(CONCATENATE($B148,"_",$C148,"_",I$2,"_",$D148,"_",$E148),#REF!,2,))</f>
        <v>#REF!</v>
      </c>
      <c r="J148" s="177" t="e">
        <f>IF(ISNUMBER(Y148),Y148,VLOOKUP(CONCATENATE($B148,"_",$C148,"_",J$2,"_",$D148,"_",$E148),#REF!,2,))</f>
        <v>#REF!</v>
      </c>
      <c r="K148" s="175" t="e">
        <f>VLOOKUP(CONCATENATE($B148,"_",$C148,"_",K$2,"_",$D148,"_",$E148),#REF!,2,)</f>
        <v>#REF!</v>
      </c>
      <c r="L148" s="175" t="e">
        <f>VLOOKUP(CONCATENATE($B148,"_",$C148,"_",L$2,"_",$D148,"_",$E148),#REF!,2,)</f>
        <v>#REF!</v>
      </c>
      <c r="M148" s="171"/>
      <c r="N148" s="172" t="str">
        <f t="shared" si="25"/>
        <v>!!</v>
      </c>
      <c r="O148" s="172" t="str">
        <f t="shared" si="26"/>
        <v>!!</v>
      </c>
      <c r="P148" s="172" t="str">
        <f t="shared" si="27"/>
        <v>!!</v>
      </c>
      <c r="Q148" s="172" t="str">
        <f t="shared" si="28"/>
        <v>!!</v>
      </c>
      <c r="R148" s="172" t="str">
        <f t="shared" si="29"/>
        <v>!!</v>
      </c>
      <c r="S148" s="172" t="str">
        <f t="shared" si="30"/>
        <v>!!</v>
      </c>
      <c r="T148" s="171"/>
    </row>
    <row r="149" spans="1:24" ht="12">
      <c r="A149" s="357" t="s">
        <v>162</v>
      </c>
      <c r="B149" s="357" t="str">
        <f>Cover!$G$16</f>
        <v>CZ</v>
      </c>
      <c r="C149" s="357" t="s">
        <v>267</v>
      </c>
      <c r="D149" s="357" t="s">
        <v>268</v>
      </c>
      <c r="E149" s="358" t="s">
        <v>241</v>
      </c>
      <c r="F149" s="359" t="e">
        <f>IF(ISNUMBER(U149),U149,VLOOKUP(CONCATENATE($B149,"_",$C149,"_",F$2,"_","1000 NAC","_",$E149),#REF!,2,)/VLOOKUP(CONCATENATE($B149,"_",$C149,"_",F$2,"_",$D149,"_",$E149),#REF!,2,))</f>
        <v>#REF!</v>
      </c>
      <c r="G149" s="359" t="e">
        <f>IF(ISNUMBER(V149),V149,VLOOKUP(CONCATENATE($B149,"_",$C149,"_",G$2,"_","1000 NAC","_",$E149),#REF!,2,)/VLOOKUP(CONCATENATE($B149,"_",$C149,"_",G$2,"_",$D149,"_",$E149),#REF!,2,))</f>
        <v>#REF!</v>
      </c>
      <c r="H149" s="359" t="e">
        <f>IF(ISNUMBER(W149),W149,VLOOKUP(CONCATENATE($B149,"_",$C149,"_",H$2,"_","1000 NAC","_",$E149),#REF!,2,)/VLOOKUP(CONCATENATE($B149,"_",$C149,"_",H$2,"_",$D149,"_",$E149),#REF!,2,))</f>
        <v>#REF!</v>
      </c>
      <c r="I149" s="359" t="e">
        <f>IF(ISNUMBER(X149),X149,VLOOKUP(CONCATENATE($B149,"_",$C149,"_",I$2,"_","1000 NAC","_",$E149),#REF!,2,)/VLOOKUP(CONCATENATE($B149,"_",$C149,"_",I$2,"_",$D149,"_",$E149),#REF!,2,))</f>
        <v>#REF!</v>
      </c>
      <c r="J149" s="359" t="e">
        <f>IF(ISNUMBER(Y149),Y149,VLOOKUP(CONCATENATE($B149,"_",$C149,"_",J$2,"_","1000 NAC","_",$E149),#REF!,2,)/VLOOKUP(CONCATENATE($B149,"_",$C149,"_",J$2,"_",$D149,"_",$E149),#REF!,2,))</f>
        <v>#REF!</v>
      </c>
      <c r="K149" s="360" t="e">
        <f>VLOOKUP(CONCATENATE($B149,"_",$C149,"_",K$2,"_","1000 NAC","_",$E149),#REF!,2,)/VLOOKUP(CONCATENATE($B149,"_",$C149,"_",K$2,"_",$D149,"_",$E149),#REF!,2,)</f>
        <v>#REF!</v>
      </c>
      <c r="L149" s="360" t="e">
        <f>VLOOKUP(CONCATENATE($B149,"_",$C149,"_",L$2,"_","1000 NAC","_",$E149),#REF!,2,)/VLOOKUP(CONCATENATE($B149,"_",$C149,"_",L$2,"_",$D149,"_",$E149),#REF!,2,)</f>
        <v>#REF!</v>
      </c>
      <c r="M149" s="361"/>
      <c r="N149" s="362" t="str">
        <f t="shared" si="25"/>
        <v>!!</v>
      </c>
      <c r="O149" s="362" t="str">
        <f t="shared" si="26"/>
        <v>!!</v>
      </c>
      <c r="P149" s="362" t="str">
        <f t="shared" si="27"/>
        <v>!!</v>
      </c>
      <c r="Q149" s="362" t="str">
        <f t="shared" si="28"/>
        <v>!!</v>
      </c>
      <c r="R149" s="362" t="str">
        <f t="shared" si="29"/>
        <v>!!</v>
      </c>
      <c r="S149" s="362" t="str">
        <f t="shared" si="30"/>
        <v>!!</v>
      </c>
      <c r="T149" s="361"/>
      <c r="U149" s="366" t="str">
        <f>IF(ISNUMBER(U147),IF(ISNUMBER(U148),U148/U147,F148/U147),IF(ISNUMBER(U148),U148/F147,""))</f>
        <v/>
      </c>
      <c r="V149" s="366" t="str">
        <f>IF(ISNUMBER(V147),IF(ISNUMBER(V148),V148/V147,G148/V147),IF(ISNUMBER(V148),V148/G147,""))</f>
        <v/>
      </c>
      <c r="W149" s="366" t="str">
        <f>IF(ISNUMBER(W147),IF(ISNUMBER(W148),W148/W147,H148/W147),IF(ISNUMBER(W148),W148/H147,""))</f>
        <v/>
      </c>
      <c r="X149" s="366" t="str">
        <f>IF(ISNUMBER(X147),IF(ISNUMBER(X148),X148/X147,I148/X147),IF(ISNUMBER(X148),X148/I147,""))</f>
        <v/>
      </c>
    </row>
    <row r="150" spans="1:24">
      <c r="A150" s="169" t="s">
        <v>164</v>
      </c>
      <c r="B150" s="169" t="str">
        <f>Cover!$G$16</f>
        <v>CZ</v>
      </c>
      <c r="C150" s="169" t="s">
        <v>271</v>
      </c>
      <c r="D150" s="169" t="s">
        <v>268</v>
      </c>
      <c r="E150" s="170" t="s">
        <v>241</v>
      </c>
      <c r="F150" s="177" t="e">
        <f>IF(ISNUMBER(U150),U150,VLOOKUP(CONCATENATE($B150,"_",$C150,"_",F$2,"_",$D150,"_",$E150),#REF!,2,))</f>
        <v>#REF!</v>
      </c>
      <c r="G150" s="177" t="e">
        <f>IF(ISNUMBER(V150),V150,VLOOKUP(CONCATENATE($B150,"_",$C150,"_",G$2,"_",$D150,"_",$E150),#REF!,2,))</f>
        <v>#REF!</v>
      </c>
      <c r="H150" s="177" t="e">
        <f>IF(ISNUMBER(W150),W150,VLOOKUP(CONCATENATE($B150,"_",$C150,"_",H$2,"_",$D150,"_",$E150),#REF!,2,))</f>
        <v>#REF!</v>
      </c>
      <c r="I150" s="177" t="e">
        <f>IF(ISNUMBER(X150),X150,VLOOKUP(CONCATENATE($B150,"_",$C150,"_",I$2,"_",$D150,"_",$E150),#REF!,2,))</f>
        <v>#REF!</v>
      </c>
      <c r="J150" s="177" t="e">
        <f>VLOOKUP(CONCATENATE($B150,"_",$C150,"_",J$2,"_",$D150,"_",$E150),#REF!,2,)</f>
        <v>#REF!</v>
      </c>
      <c r="K150" s="175" t="e">
        <f>VLOOKUP(CONCATENATE($B150,"_",$C150,"_",K$2,"_",$D150,"_",$E150),#REF!,2,)</f>
        <v>#REF!</v>
      </c>
      <c r="L150" s="175" t="e">
        <f>VLOOKUP(CONCATENATE($B150,"_",$C150,"_",L$2,"_",$D150,"_",$E150),#REF!,2,)</f>
        <v>#REF!</v>
      </c>
      <c r="M150" s="171"/>
      <c r="N150" s="172" t="str">
        <f t="shared" si="25"/>
        <v>!!</v>
      </c>
      <c r="O150" s="172" t="str">
        <f t="shared" si="26"/>
        <v>!!</v>
      </c>
      <c r="P150" s="172" t="str">
        <f t="shared" si="27"/>
        <v>!!</v>
      </c>
      <c r="Q150" s="172" t="str">
        <f t="shared" si="28"/>
        <v>!!</v>
      </c>
      <c r="R150" s="172" t="str">
        <f t="shared" si="29"/>
        <v>!!</v>
      </c>
      <c r="S150" s="172" t="str">
        <f t="shared" si="30"/>
        <v>!!</v>
      </c>
      <c r="T150" s="171"/>
    </row>
    <row r="151" spans="1:24">
      <c r="A151" s="169" t="s">
        <v>163</v>
      </c>
      <c r="B151" s="169" t="str">
        <f>Cover!$G$16</f>
        <v>CZ</v>
      </c>
      <c r="C151" s="169" t="s">
        <v>271</v>
      </c>
      <c r="D151" s="169" t="s">
        <v>198</v>
      </c>
      <c r="E151" s="170" t="s">
        <v>241</v>
      </c>
      <c r="F151" s="177" t="e">
        <f>IF(ISNUMBER(U151),U151,VLOOKUP(CONCATENATE($B151,"_",$C151,"_",F$2,"_",$D151,"_",$E151),#REF!,2,))</f>
        <v>#REF!</v>
      </c>
      <c r="G151" s="177" t="e">
        <f>IF(ISNUMBER(V151),V151,VLOOKUP(CONCATENATE($B151,"_",$C151,"_",G$2,"_",$D151,"_",$E151),#REF!,2,))</f>
        <v>#REF!</v>
      </c>
      <c r="H151" s="177" t="e">
        <f>IF(ISNUMBER(W151),W151,VLOOKUP(CONCATENATE($B151,"_",$C151,"_",H$2,"_",$D151,"_",$E151),#REF!,2,))</f>
        <v>#REF!</v>
      </c>
      <c r="I151" s="177" t="e">
        <f>IF(ISNUMBER(X151),X151,VLOOKUP(CONCATENATE($B151,"_",$C151,"_",I$2,"_",$D151,"_",$E151),#REF!,2,))</f>
        <v>#REF!</v>
      </c>
      <c r="J151" s="177" t="e">
        <f>IF(ISNUMBER(Y151),Y151,VLOOKUP(CONCATENATE($B151,"_",$C151,"_",J$2,"_",$D151,"_",$E151),#REF!,2,))</f>
        <v>#REF!</v>
      </c>
      <c r="K151" s="175" t="e">
        <f>VLOOKUP(CONCATENATE($B151,"_",$C151,"_",K$2,"_",$D151,"_",$E151),#REF!,2,)</f>
        <v>#REF!</v>
      </c>
      <c r="L151" s="175" t="e">
        <f>VLOOKUP(CONCATENATE($B151,"_",$C151,"_",L$2,"_",$D151,"_",$E151),#REF!,2,)</f>
        <v>#REF!</v>
      </c>
      <c r="M151" s="171"/>
      <c r="N151" s="172" t="str">
        <f t="shared" si="25"/>
        <v>!!</v>
      </c>
      <c r="O151" s="172" t="str">
        <f t="shared" si="26"/>
        <v>!!</v>
      </c>
      <c r="P151" s="172" t="str">
        <f t="shared" si="27"/>
        <v>!!</v>
      </c>
      <c r="Q151" s="172" t="str">
        <f t="shared" si="28"/>
        <v>!!</v>
      </c>
      <c r="R151" s="172" t="str">
        <f t="shared" si="29"/>
        <v>!!</v>
      </c>
      <c r="S151" s="172" t="str">
        <f t="shared" si="30"/>
        <v>!!</v>
      </c>
      <c r="T151" s="171"/>
    </row>
    <row r="152" spans="1:24" ht="12">
      <c r="A152" s="357" t="s">
        <v>162</v>
      </c>
      <c r="B152" s="357" t="str">
        <f>Cover!$G$16</f>
        <v>CZ</v>
      </c>
      <c r="C152" s="357" t="s">
        <v>271</v>
      </c>
      <c r="D152" s="357" t="s">
        <v>268</v>
      </c>
      <c r="E152" s="358" t="s">
        <v>241</v>
      </c>
      <c r="F152" s="359" t="e">
        <f>IF(ISNUMBER(U152),U152,VLOOKUP(CONCATENATE($B152,"_",$C152,"_",F$2,"_","1000 NAC","_",$E152),#REF!,2,)/VLOOKUP(CONCATENATE($B152,"_",$C152,"_",F$2,"_",$D152,"_",$E152),#REF!,2,))</f>
        <v>#REF!</v>
      </c>
      <c r="G152" s="359" t="e">
        <f>IF(ISNUMBER(V152),V152,VLOOKUP(CONCATENATE($B152,"_",$C152,"_",G$2,"_","1000 NAC","_",$E152),#REF!,2,)/VLOOKUP(CONCATENATE($B152,"_",$C152,"_",G$2,"_",$D152,"_",$E152),#REF!,2,))</f>
        <v>#REF!</v>
      </c>
      <c r="H152" s="359" t="e">
        <f>IF(ISNUMBER(W152),W152,VLOOKUP(CONCATENATE($B152,"_",$C152,"_",H$2,"_","1000 NAC","_",$E152),#REF!,2,)/VLOOKUP(CONCATENATE($B152,"_",$C152,"_",H$2,"_",$D152,"_",$E152),#REF!,2,))</f>
        <v>#REF!</v>
      </c>
      <c r="I152" s="359" t="e">
        <f>IF(ISNUMBER(X152),X152,VLOOKUP(CONCATENATE($B152,"_",$C152,"_",I$2,"_","1000 NAC","_",$E152),#REF!,2,)/VLOOKUP(CONCATENATE($B152,"_",$C152,"_",I$2,"_",$D152,"_",$E152),#REF!,2,))</f>
        <v>#REF!</v>
      </c>
      <c r="J152" s="359" t="e">
        <f>IF(ISNUMBER(Y152),Y152,VLOOKUP(CONCATENATE($B152,"_",$C152,"_",J$2,"_","1000 NAC","_",$E152),#REF!,2,)/VLOOKUP(CONCATENATE($B152,"_",$C152,"_",J$2,"_",$D152,"_",$E152),#REF!,2,))</f>
        <v>#REF!</v>
      </c>
      <c r="K152" s="360" t="e">
        <f>VLOOKUP(CONCATENATE($B152,"_",$C152,"_",K$2,"_","1000 NAC","_",$E152),#REF!,2,)/VLOOKUP(CONCATENATE($B152,"_",$C152,"_",K$2,"_",$D152,"_",$E152),#REF!,2,)</f>
        <v>#REF!</v>
      </c>
      <c r="L152" s="360" t="e">
        <f>VLOOKUP(CONCATENATE($B152,"_",$C152,"_",L$2,"_","1000 NAC","_",$E152),#REF!,2,)/VLOOKUP(CONCATENATE($B152,"_",$C152,"_",L$2,"_",$D152,"_",$E152),#REF!,2,)</f>
        <v>#REF!</v>
      </c>
      <c r="M152" s="361"/>
      <c r="N152" s="362" t="str">
        <f t="shared" si="25"/>
        <v>!!</v>
      </c>
      <c r="O152" s="362" t="str">
        <f t="shared" si="26"/>
        <v>!!</v>
      </c>
      <c r="P152" s="362" t="str">
        <f t="shared" si="27"/>
        <v>!!</v>
      </c>
      <c r="Q152" s="362" t="str">
        <f t="shared" si="28"/>
        <v>!!</v>
      </c>
      <c r="R152" s="362" t="str">
        <f t="shared" si="29"/>
        <v>!!</v>
      </c>
      <c r="S152" s="362" t="str">
        <f t="shared" si="30"/>
        <v>!!</v>
      </c>
      <c r="T152" s="361"/>
      <c r="U152" s="366" t="str">
        <f>IF(ISNUMBER(U150),IF(ISNUMBER(U151),U151/U150,F151/U150),IF(ISNUMBER(U151),U151/F150,""))</f>
        <v/>
      </c>
      <c r="V152" s="366" t="str">
        <f>IF(ISNUMBER(V150),IF(ISNUMBER(V151),V151/V150,G151/V150),IF(ISNUMBER(V151),V151/G150,""))</f>
        <v/>
      </c>
      <c r="W152" s="366" t="str">
        <f>IF(ISNUMBER(W150),IF(ISNUMBER(W151),W151/W150,H151/W150),IF(ISNUMBER(W151),W151/H150,""))</f>
        <v/>
      </c>
      <c r="X152" s="366" t="str">
        <f>IF(ISNUMBER(X150),IF(ISNUMBER(X151),X151/X150,I151/X150),IF(ISNUMBER(X151),X151/I150,""))</f>
        <v/>
      </c>
    </row>
    <row r="153" spans="1:24">
      <c r="A153" s="169" t="s">
        <v>164</v>
      </c>
      <c r="B153" s="169" t="str">
        <f>Cover!$G$16</f>
        <v>CZ</v>
      </c>
      <c r="C153" s="169" t="s">
        <v>267</v>
      </c>
      <c r="D153" s="169" t="s">
        <v>268</v>
      </c>
      <c r="E153" s="170" t="s">
        <v>242</v>
      </c>
      <c r="F153" s="177" t="e">
        <f>IF(ISNUMBER(U153),U153,VLOOKUP(CONCATENATE($B153,"_",$C153,"_",F$2,"_",$D153,"_",$E153),#REF!,2,))</f>
        <v>#REF!</v>
      </c>
      <c r="G153" s="177" t="e">
        <f>IF(ISNUMBER(V153),V153,VLOOKUP(CONCATENATE($B153,"_",$C153,"_",G$2,"_",$D153,"_",$E153),#REF!,2,))</f>
        <v>#REF!</v>
      </c>
      <c r="H153" s="177" t="e">
        <f>IF(ISNUMBER(W153),W153,VLOOKUP(CONCATENATE($B153,"_",$C153,"_",H$2,"_",$D153,"_",$E153),#REF!,2,))</f>
        <v>#REF!</v>
      </c>
      <c r="I153" s="177" t="e">
        <f>IF(ISNUMBER(X153),X153,VLOOKUP(CONCATENATE($B153,"_",$C153,"_",I$2,"_",$D153,"_",$E153),#REF!,2,))</f>
        <v>#REF!</v>
      </c>
      <c r="J153" s="177" t="e">
        <f>VLOOKUP(CONCATENATE($B153,"_",$C153,"_",J$2,"_",$D153,"_",$E153),#REF!,2,)</f>
        <v>#REF!</v>
      </c>
      <c r="K153" s="175" t="e">
        <f>VLOOKUP(CONCATENATE($B153,"_",$C153,"_",K$2,"_",$D153,"_",$E153),#REF!,2,)</f>
        <v>#REF!</v>
      </c>
      <c r="L153" s="175" t="e">
        <f>VLOOKUP(CONCATENATE($B153,"_",$C153,"_",L$2,"_",$D153,"_",$E153),#REF!,2,)</f>
        <v>#REF!</v>
      </c>
      <c r="M153" s="171"/>
      <c r="N153" s="172" t="str">
        <f t="shared" si="25"/>
        <v>!!</v>
      </c>
      <c r="O153" s="172" t="str">
        <f t="shared" si="26"/>
        <v>!!</v>
      </c>
      <c r="P153" s="172" t="str">
        <f t="shared" si="27"/>
        <v>!!</v>
      </c>
      <c r="Q153" s="172" t="str">
        <f t="shared" si="28"/>
        <v>!!</v>
      </c>
      <c r="R153" s="172" t="str">
        <f t="shared" si="29"/>
        <v>!!</v>
      </c>
      <c r="S153" s="172" t="str">
        <f t="shared" si="30"/>
        <v>!!</v>
      </c>
      <c r="T153" s="171"/>
    </row>
    <row r="154" spans="1:24">
      <c r="A154" s="169" t="s">
        <v>163</v>
      </c>
      <c r="B154" s="169" t="str">
        <f>Cover!$G$16</f>
        <v>CZ</v>
      </c>
      <c r="C154" s="169" t="s">
        <v>267</v>
      </c>
      <c r="D154" s="169" t="s">
        <v>198</v>
      </c>
      <c r="E154" s="170" t="s">
        <v>242</v>
      </c>
      <c r="F154" s="177" t="e">
        <f>IF(ISNUMBER(U154),U154,VLOOKUP(CONCATENATE($B154,"_",$C154,"_",F$2,"_",$D154,"_",$E154),#REF!,2,))</f>
        <v>#REF!</v>
      </c>
      <c r="G154" s="177" t="e">
        <f>IF(ISNUMBER(V154),V154,VLOOKUP(CONCATENATE($B154,"_",$C154,"_",G$2,"_",$D154,"_",$E154),#REF!,2,))</f>
        <v>#REF!</v>
      </c>
      <c r="H154" s="177" t="e">
        <f>IF(ISNUMBER(W154),W154,VLOOKUP(CONCATENATE($B154,"_",$C154,"_",H$2,"_",$D154,"_",$E154),#REF!,2,))</f>
        <v>#REF!</v>
      </c>
      <c r="I154" s="177" t="e">
        <f>IF(ISNUMBER(X154),X154,VLOOKUP(CONCATENATE($B154,"_",$C154,"_",I$2,"_",$D154,"_",$E154),#REF!,2,))</f>
        <v>#REF!</v>
      </c>
      <c r="J154" s="177" t="e">
        <f>IF(ISNUMBER(Y154),Y154,VLOOKUP(CONCATENATE($B154,"_",$C154,"_",J$2,"_",$D154,"_",$E154),#REF!,2,))</f>
        <v>#REF!</v>
      </c>
      <c r="K154" s="175" t="e">
        <f>VLOOKUP(CONCATENATE($B154,"_",$C154,"_",K$2,"_",$D154,"_",$E154),#REF!,2,)</f>
        <v>#REF!</v>
      </c>
      <c r="L154" s="175" t="e">
        <f>VLOOKUP(CONCATENATE($B154,"_",$C154,"_",L$2,"_",$D154,"_",$E154),#REF!,2,)</f>
        <v>#REF!</v>
      </c>
      <c r="M154" s="171"/>
      <c r="N154" s="172" t="str">
        <f t="shared" si="25"/>
        <v>!!</v>
      </c>
      <c r="O154" s="172" t="str">
        <f t="shared" si="26"/>
        <v>!!</v>
      </c>
      <c r="P154" s="172" t="str">
        <f t="shared" si="27"/>
        <v>!!</v>
      </c>
      <c r="Q154" s="172" t="str">
        <f t="shared" si="28"/>
        <v>!!</v>
      </c>
      <c r="R154" s="172" t="str">
        <f t="shared" si="29"/>
        <v>!!</v>
      </c>
      <c r="S154" s="172" t="str">
        <f t="shared" si="30"/>
        <v>!!</v>
      </c>
      <c r="T154" s="171"/>
    </row>
    <row r="155" spans="1:24" ht="12">
      <c r="A155" s="357" t="s">
        <v>162</v>
      </c>
      <c r="B155" s="357" t="str">
        <f>Cover!$G$16</f>
        <v>CZ</v>
      </c>
      <c r="C155" s="357" t="s">
        <v>267</v>
      </c>
      <c r="D155" s="357" t="s">
        <v>268</v>
      </c>
      <c r="E155" s="358" t="s">
        <v>242</v>
      </c>
      <c r="F155" s="359" t="e">
        <f>IF(ISNUMBER(U155),U155,VLOOKUP(CONCATENATE($B155,"_",$C155,"_",F$2,"_","1000 NAC","_",$E155),#REF!,2,)/VLOOKUP(CONCATENATE($B155,"_",$C155,"_",F$2,"_",$D155,"_",$E155),#REF!,2,))</f>
        <v>#REF!</v>
      </c>
      <c r="G155" s="359" t="e">
        <f>IF(ISNUMBER(V155),V155,VLOOKUP(CONCATENATE($B155,"_",$C155,"_",G$2,"_","1000 NAC","_",$E155),#REF!,2,)/VLOOKUP(CONCATENATE($B155,"_",$C155,"_",G$2,"_",$D155,"_",$E155),#REF!,2,))</f>
        <v>#REF!</v>
      </c>
      <c r="H155" s="359" t="e">
        <f>IF(ISNUMBER(W155),W155,VLOOKUP(CONCATENATE($B155,"_",$C155,"_",H$2,"_","1000 NAC","_",$E155),#REF!,2,)/VLOOKUP(CONCATENATE($B155,"_",$C155,"_",H$2,"_",$D155,"_",$E155),#REF!,2,))</f>
        <v>#REF!</v>
      </c>
      <c r="I155" s="359" t="e">
        <f>IF(ISNUMBER(X155),X155,VLOOKUP(CONCATENATE($B155,"_",$C155,"_",I$2,"_","1000 NAC","_",$E155),#REF!,2,)/VLOOKUP(CONCATENATE($B155,"_",$C155,"_",I$2,"_",$D155,"_",$E155),#REF!,2,))</f>
        <v>#REF!</v>
      </c>
      <c r="J155" s="359" t="e">
        <f>IF(ISNUMBER(Y155),Y155,VLOOKUP(CONCATENATE($B155,"_",$C155,"_",J$2,"_","1000 NAC","_",$E155),#REF!,2,)/VLOOKUP(CONCATENATE($B155,"_",$C155,"_",J$2,"_",$D155,"_",$E155),#REF!,2,))</f>
        <v>#REF!</v>
      </c>
      <c r="K155" s="360" t="e">
        <f>VLOOKUP(CONCATENATE($B155,"_",$C155,"_",K$2,"_","1000 NAC","_",$E155),#REF!,2,)/VLOOKUP(CONCATENATE($B155,"_",$C155,"_",K$2,"_",$D155,"_",$E155),#REF!,2,)</f>
        <v>#REF!</v>
      </c>
      <c r="L155" s="360" t="e">
        <f>VLOOKUP(CONCATENATE($B155,"_",$C155,"_",L$2,"_","1000 NAC","_",$E155),#REF!,2,)/VLOOKUP(CONCATENATE($B155,"_",$C155,"_",L$2,"_",$D155,"_",$E155),#REF!,2,)</f>
        <v>#REF!</v>
      </c>
      <c r="M155" s="361"/>
      <c r="N155" s="362" t="str">
        <f t="shared" si="25"/>
        <v>!!</v>
      </c>
      <c r="O155" s="362" t="str">
        <f t="shared" si="26"/>
        <v>!!</v>
      </c>
      <c r="P155" s="362" t="str">
        <f t="shared" si="27"/>
        <v>!!</v>
      </c>
      <c r="Q155" s="362" t="str">
        <f t="shared" si="28"/>
        <v>!!</v>
      </c>
      <c r="R155" s="362" t="str">
        <f t="shared" si="29"/>
        <v>!!</v>
      </c>
      <c r="S155" s="362" t="str">
        <f t="shared" si="30"/>
        <v>!!</v>
      </c>
      <c r="T155" s="361"/>
      <c r="U155" s="366" t="str">
        <f>IF(ISNUMBER(U153),IF(ISNUMBER(U154),U154/U153,F154/U153),IF(ISNUMBER(U154),U154/F153,""))</f>
        <v/>
      </c>
      <c r="V155" s="366" t="str">
        <f>IF(ISNUMBER(V153),IF(ISNUMBER(V154),V154/V153,G154/V153),IF(ISNUMBER(V154),V154/G153,""))</f>
        <v/>
      </c>
      <c r="W155" s="366" t="str">
        <f>IF(ISNUMBER(W153),IF(ISNUMBER(W154),W154/W153,H154/W153),IF(ISNUMBER(W154),W154/H153,""))</f>
        <v/>
      </c>
      <c r="X155" s="366" t="str">
        <f>IF(ISNUMBER(X153),IF(ISNUMBER(X154),X154/X153,I154/X153),IF(ISNUMBER(X154),X154/I153,""))</f>
        <v/>
      </c>
    </row>
    <row r="156" spans="1:24">
      <c r="A156" s="169" t="s">
        <v>164</v>
      </c>
      <c r="B156" s="169" t="str">
        <f>Cover!$G$16</f>
        <v>CZ</v>
      </c>
      <c r="C156" s="169" t="s">
        <v>271</v>
      </c>
      <c r="D156" s="169" t="s">
        <v>268</v>
      </c>
      <c r="E156" s="170" t="s">
        <v>242</v>
      </c>
      <c r="F156" s="177" t="e">
        <f>IF(ISNUMBER(U156),U156,VLOOKUP(CONCATENATE($B156,"_",$C156,"_",F$2,"_",$D156,"_",$E156),#REF!,2,))</f>
        <v>#REF!</v>
      </c>
      <c r="G156" s="177" t="e">
        <f>IF(ISNUMBER(V156),V156,VLOOKUP(CONCATENATE($B156,"_",$C156,"_",G$2,"_",$D156,"_",$E156),#REF!,2,))</f>
        <v>#REF!</v>
      </c>
      <c r="H156" s="177" t="e">
        <f>IF(ISNUMBER(W156),W156,VLOOKUP(CONCATENATE($B156,"_",$C156,"_",H$2,"_",$D156,"_",$E156),#REF!,2,))</f>
        <v>#REF!</v>
      </c>
      <c r="I156" s="177" t="e">
        <f>IF(ISNUMBER(X156),X156,VLOOKUP(CONCATENATE($B156,"_",$C156,"_",I$2,"_",$D156,"_",$E156),#REF!,2,))</f>
        <v>#REF!</v>
      </c>
      <c r="J156" s="177" t="e">
        <f>VLOOKUP(CONCATENATE($B156,"_",$C156,"_",J$2,"_",$D156,"_",$E156),#REF!,2,)</f>
        <v>#REF!</v>
      </c>
      <c r="K156" s="175" t="e">
        <f>VLOOKUP(CONCATENATE($B156,"_",$C156,"_",K$2,"_",$D156,"_",$E156),#REF!,2,)</f>
        <v>#REF!</v>
      </c>
      <c r="L156" s="175" t="e">
        <f>VLOOKUP(CONCATENATE($B156,"_",$C156,"_",L$2,"_",$D156,"_",$E156),#REF!,2,)</f>
        <v>#REF!</v>
      </c>
      <c r="M156" s="171"/>
      <c r="N156" s="172" t="str">
        <f t="shared" si="25"/>
        <v>!!</v>
      </c>
      <c r="O156" s="172" t="str">
        <f t="shared" si="26"/>
        <v>!!</v>
      </c>
      <c r="P156" s="172" t="str">
        <f t="shared" si="27"/>
        <v>!!</v>
      </c>
      <c r="Q156" s="172" t="str">
        <f t="shared" si="28"/>
        <v>!!</v>
      </c>
      <c r="R156" s="172" t="str">
        <f t="shared" si="29"/>
        <v>!!</v>
      </c>
      <c r="S156" s="172" t="str">
        <f t="shared" si="30"/>
        <v>!!</v>
      </c>
      <c r="T156" s="171"/>
    </row>
    <row r="157" spans="1:24">
      <c r="A157" s="169" t="s">
        <v>163</v>
      </c>
      <c r="B157" s="169" t="str">
        <f>Cover!$G$16</f>
        <v>CZ</v>
      </c>
      <c r="C157" s="169" t="s">
        <v>271</v>
      </c>
      <c r="D157" s="169" t="s">
        <v>198</v>
      </c>
      <c r="E157" s="170" t="s">
        <v>242</v>
      </c>
      <c r="F157" s="177" t="e">
        <f>IF(ISNUMBER(U157),U157,VLOOKUP(CONCATENATE($B157,"_",$C157,"_",F$2,"_",$D157,"_",$E157),#REF!,2,))</f>
        <v>#REF!</v>
      </c>
      <c r="G157" s="177" t="e">
        <f>IF(ISNUMBER(V157),V157,VLOOKUP(CONCATENATE($B157,"_",$C157,"_",G$2,"_",$D157,"_",$E157),#REF!,2,))</f>
        <v>#REF!</v>
      </c>
      <c r="H157" s="177" t="e">
        <f>IF(ISNUMBER(W157),W157,VLOOKUP(CONCATENATE($B157,"_",$C157,"_",H$2,"_",$D157,"_",$E157),#REF!,2,))</f>
        <v>#REF!</v>
      </c>
      <c r="I157" s="177" t="e">
        <f>IF(ISNUMBER(X157),X157,VLOOKUP(CONCATENATE($B157,"_",$C157,"_",I$2,"_",$D157,"_",$E157),#REF!,2,))</f>
        <v>#REF!</v>
      </c>
      <c r="J157" s="177" t="e">
        <f>IF(ISNUMBER(Y157),Y157,VLOOKUP(CONCATENATE($B157,"_",$C157,"_",J$2,"_",$D157,"_",$E157),#REF!,2,))</f>
        <v>#REF!</v>
      </c>
      <c r="K157" s="175" t="e">
        <f>VLOOKUP(CONCATENATE($B157,"_",$C157,"_",K$2,"_",$D157,"_",$E157),#REF!,2,)</f>
        <v>#REF!</v>
      </c>
      <c r="L157" s="175" t="e">
        <f>VLOOKUP(CONCATENATE($B157,"_",$C157,"_",L$2,"_",$D157,"_",$E157),#REF!,2,)</f>
        <v>#REF!</v>
      </c>
      <c r="M157" s="171"/>
      <c r="N157" s="172" t="str">
        <f t="shared" si="25"/>
        <v>!!</v>
      </c>
      <c r="O157" s="172" t="str">
        <f t="shared" si="26"/>
        <v>!!</v>
      </c>
      <c r="P157" s="172" t="str">
        <f t="shared" si="27"/>
        <v>!!</v>
      </c>
      <c r="Q157" s="172" t="str">
        <f t="shared" si="28"/>
        <v>!!</v>
      </c>
      <c r="R157" s="172" t="str">
        <f t="shared" si="29"/>
        <v>!!</v>
      </c>
      <c r="S157" s="172" t="str">
        <f t="shared" si="30"/>
        <v>!!</v>
      </c>
      <c r="T157" s="171"/>
    </row>
    <row r="158" spans="1:24" ht="12">
      <c r="A158" s="357" t="s">
        <v>162</v>
      </c>
      <c r="B158" s="357" t="str">
        <f>Cover!$G$16</f>
        <v>CZ</v>
      </c>
      <c r="C158" s="357" t="s">
        <v>271</v>
      </c>
      <c r="D158" s="357" t="s">
        <v>268</v>
      </c>
      <c r="E158" s="358" t="s">
        <v>242</v>
      </c>
      <c r="F158" s="359" t="e">
        <f>IF(ISNUMBER(U158),U158,VLOOKUP(CONCATENATE($B158,"_",$C158,"_",F$2,"_","1000 NAC","_",$E158),#REF!,2,)/VLOOKUP(CONCATENATE($B158,"_",$C158,"_",F$2,"_",$D158,"_",$E158),#REF!,2,))</f>
        <v>#REF!</v>
      </c>
      <c r="G158" s="359" t="e">
        <f>IF(ISNUMBER(V158),V158,VLOOKUP(CONCATENATE($B158,"_",$C158,"_",G$2,"_","1000 NAC","_",$E158),#REF!,2,)/VLOOKUP(CONCATENATE($B158,"_",$C158,"_",G$2,"_",$D158,"_",$E158),#REF!,2,))</f>
        <v>#REF!</v>
      </c>
      <c r="H158" s="359" t="e">
        <f>IF(ISNUMBER(W158),W158,VLOOKUP(CONCATENATE($B158,"_",$C158,"_",H$2,"_","1000 NAC","_",$E158),#REF!,2,)/VLOOKUP(CONCATENATE($B158,"_",$C158,"_",H$2,"_",$D158,"_",$E158),#REF!,2,))</f>
        <v>#REF!</v>
      </c>
      <c r="I158" s="359" t="e">
        <f>IF(ISNUMBER(X158),X158,VLOOKUP(CONCATENATE($B158,"_",$C158,"_",I$2,"_","1000 NAC","_",$E158),#REF!,2,)/VLOOKUP(CONCATENATE($B158,"_",$C158,"_",I$2,"_",$D158,"_",$E158),#REF!,2,))</f>
        <v>#REF!</v>
      </c>
      <c r="J158" s="359" t="e">
        <f>IF(ISNUMBER(Y158),Y158,VLOOKUP(CONCATENATE($B158,"_",$C158,"_",J$2,"_","1000 NAC","_",$E158),#REF!,2,)/VLOOKUP(CONCATENATE($B158,"_",$C158,"_",J$2,"_",$D158,"_",$E158),#REF!,2,))</f>
        <v>#REF!</v>
      </c>
      <c r="K158" s="360" t="e">
        <f>VLOOKUP(CONCATENATE($B158,"_",$C158,"_",K$2,"_","1000 NAC","_",$E158),#REF!,2,)/VLOOKUP(CONCATENATE($B158,"_",$C158,"_",K$2,"_",$D158,"_",$E158),#REF!,2,)</f>
        <v>#REF!</v>
      </c>
      <c r="L158" s="360" t="e">
        <f>VLOOKUP(CONCATENATE($B158,"_",$C158,"_",L$2,"_","1000 NAC","_",$E158),#REF!,2,)/VLOOKUP(CONCATENATE($B158,"_",$C158,"_",L$2,"_",$D158,"_",$E158),#REF!,2,)</f>
        <v>#REF!</v>
      </c>
      <c r="M158" s="361"/>
      <c r="N158" s="362" t="str">
        <f t="shared" si="25"/>
        <v>!!</v>
      </c>
      <c r="O158" s="362" t="str">
        <f t="shared" si="26"/>
        <v>!!</v>
      </c>
      <c r="P158" s="362" t="str">
        <f t="shared" si="27"/>
        <v>!!</v>
      </c>
      <c r="Q158" s="362" t="str">
        <f t="shared" si="28"/>
        <v>!!</v>
      </c>
      <c r="R158" s="362" t="str">
        <f t="shared" si="29"/>
        <v>!!</v>
      </c>
      <c r="S158" s="362" t="str">
        <f t="shared" si="30"/>
        <v>!!</v>
      </c>
      <c r="T158" s="361"/>
      <c r="U158" s="366" t="str">
        <f>IF(ISNUMBER(U156),IF(ISNUMBER(U157),U157/U156,F157/U156),IF(ISNUMBER(U157),U157/F156,""))</f>
        <v/>
      </c>
      <c r="V158" s="366" t="str">
        <f>IF(ISNUMBER(V156),IF(ISNUMBER(V157),V157/V156,G157/V156),IF(ISNUMBER(V157),V157/G156,""))</f>
        <v/>
      </c>
      <c r="W158" s="366" t="str">
        <f>IF(ISNUMBER(W156),IF(ISNUMBER(W157),W157/W156,H157/W156),IF(ISNUMBER(W157),W157/H156,""))</f>
        <v/>
      </c>
      <c r="X158" s="366" t="str">
        <f>IF(ISNUMBER(X156),IF(ISNUMBER(X157),X157/X156,I157/X156),IF(ISNUMBER(X157),X157/I156,""))</f>
        <v/>
      </c>
    </row>
    <row r="159" spans="1:24">
      <c r="A159" s="169" t="s">
        <v>164</v>
      </c>
      <c r="B159" s="169" t="str">
        <f>Cover!$G$16</f>
        <v>CZ</v>
      </c>
      <c r="C159" s="169" t="s">
        <v>267</v>
      </c>
      <c r="D159" s="169" t="s">
        <v>268</v>
      </c>
      <c r="E159" s="170" t="s">
        <v>243</v>
      </c>
      <c r="F159" s="177" t="e">
        <f>IF(ISNUMBER(U159),U159,VLOOKUP(CONCATENATE($B159,"_",$C159,"_",F$2,"_",$D159,"_",$E159),#REF!,2,))</f>
        <v>#REF!</v>
      </c>
      <c r="G159" s="177" t="e">
        <f>IF(ISNUMBER(V159),V159,VLOOKUP(CONCATENATE($B159,"_",$C159,"_",G$2,"_",$D159,"_",$E159),#REF!,2,))</f>
        <v>#REF!</v>
      </c>
      <c r="H159" s="177" t="e">
        <f>IF(ISNUMBER(W159),W159,VLOOKUP(CONCATENATE($B159,"_",$C159,"_",H$2,"_",$D159,"_",$E159),#REF!,2,))</f>
        <v>#REF!</v>
      </c>
      <c r="I159" s="177" t="e">
        <f>IF(ISNUMBER(X159),X159,VLOOKUP(CONCATENATE($B159,"_",$C159,"_",I$2,"_",$D159,"_",$E159),#REF!,2,))</f>
        <v>#REF!</v>
      </c>
      <c r="J159" s="177" t="e">
        <f>VLOOKUP(CONCATENATE($B159,"_",$C159,"_",J$2,"_",$D159,"_",$E159),#REF!,2,)</f>
        <v>#REF!</v>
      </c>
      <c r="K159" s="175" t="e">
        <f>VLOOKUP(CONCATENATE($B159,"_",$C159,"_",K$2,"_",$D159,"_",$E159),#REF!,2,)</f>
        <v>#REF!</v>
      </c>
      <c r="L159" s="175" t="e">
        <f>VLOOKUP(CONCATENATE($B159,"_",$C159,"_",L$2,"_",$D159,"_",$E159),#REF!,2,)</f>
        <v>#REF!</v>
      </c>
      <c r="M159" s="171"/>
      <c r="N159" s="172" t="str">
        <f t="shared" si="25"/>
        <v>!!</v>
      </c>
      <c r="O159" s="172" t="str">
        <f t="shared" si="26"/>
        <v>!!</v>
      </c>
      <c r="P159" s="172" t="str">
        <f t="shared" si="27"/>
        <v>!!</v>
      </c>
      <c r="Q159" s="172" t="str">
        <f t="shared" si="28"/>
        <v>!!</v>
      </c>
      <c r="R159" s="172" t="str">
        <f t="shared" si="29"/>
        <v>!!</v>
      </c>
      <c r="S159" s="172" t="str">
        <f t="shared" si="30"/>
        <v>!!</v>
      </c>
      <c r="T159" s="171"/>
    </row>
    <row r="160" spans="1:24">
      <c r="A160" s="169" t="s">
        <v>163</v>
      </c>
      <c r="B160" s="169" t="str">
        <f>Cover!$G$16</f>
        <v>CZ</v>
      </c>
      <c r="C160" s="169" t="s">
        <v>267</v>
      </c>
      <c r="D160" s="169" t="s">
        <v>198</v>
      </c>
      <c r="E160" s="170" t="s">
        <v>243</v>
      </c>
      <c r="F160" s="177" t="e">
        <f>IF(ISNUMBER(U160),U160,VLOOKUP(CONCATENATE($B160,"_",$C160,"_",F$2,"_",$D160,"_",$E160),#REF!,2,))</f>
        <v>#REF!</v>
      </c>
      <c r="G160" s="177" t="e">
        <f>IF(ISNUMBER(V160),V160,VLOOKUP(CONCATENATE($B160,"_",$C160,"_",G$2,"_",$D160,"_",$E160),#REF!,2,))</f>
        <v>#REF!</v>
      </c>
      <c r="H160" s="177" t="e">
        <f>IF(ISNUMBER(W160),W160,VLOOKUP(CONCATENATE($B160,"_",$C160,"_",H$2,"_",$D160,"_",$E160),#REF!,2,))</f>
        <v>#REF!</v>
      </c>
      <c r="I160" s="177" t="e">
        <f>IF(ISNUMBER(X160),X160,VLOOKUP(CONCATENATE($B160,"_",$C160,"_",I$2,"_",$D160,"_",$E160),#REF!,2,))</f>
        <v>#REF!</v>
      </c>
      <c r="J160" s="177" t="e">
        <f>IF(ISNUMBER(Y160),Y160,VLOOKUP(CONCATENATE($B160,"_",$C160,"_",J$2,"_",$D160,"_",$E160),#REF!,2,))</f>
        <v>#REF!</v>
      </c>
      <c r="K160" s="175" t="e">
        <f>VLOOKUP(CONCATENATE($B160,"_",$C160,"_",K$2,"_",$D160,"_",$E160),#REF!,2,)</f>
        <v>#REF!</v>
      </c>
      <c r="L160" s="175" t="e">
        <f>VLOOKUP(CONCATENATE($B160,"_",$C160,"_",L$2,"_",$D160,"_",$E160),#REF!,2,)</f>
        <v>#REF!</v>
      </c>
      <c r="M160" s="171"/>
      <c r="N160" s="172" t="str">
        <f t="shared" si="25"/>
        <v>!!</v>
      </c>
      <c r="O160" s="172" t="str">
        <f t="shared" si="26"/>
        <v>!!</v>
      </c>
      <c r="P160" s="172" t="str">
        <f t="shared" si="27"/>
        <v>!!</v>
      </c>
      <c r="Q160" s="172" t="str">
        <f t="shared" si="28"/>
        <v>!!</v>
      </c>
      <c r="R160" s="172" t="str">
        <f t="shared" si="29"/>
        <v>!!</v>
      </c>
      <c r="S160" s="172" t="str">
        <f t="shared" si="30"/>
        <v>!!</v>
      </c>
      <c r="T160" s="171"/>
    </row>
    <row r="161" spans="1:24" ht="12">
      <c r="A161" s="357" t="s">
        <v>162</v>
      </c>
      <c r="B161" s="357" t="str">
        <f>Cover!$G$16</f>
        <v>CZ</v>
      </c>
      <c r="C161" s="357" t="s">
        <v>267</v>
      </c>
      <c r="D161" s="357" t="s">
        <v>268</v>
      </c>
      <c r="E161" s="358" t="s">
        <v>243</v>
      </c>
      <c r="F161" s="359" t="e">
        <f>IF(ISNUMBER(U161),U161,VLOOKUP(CONCATENATE($B161,"_",$C161,"_",F$2,"_","1000 NAC","_",$E161),#REF!,2,)/VLOOKUP(CONCATENATE($B161,"_",$C161,"_",F$2,"_",$D161,"_",$E161),#REF!,2,))</f>
        <v>#REF!</v>
      </c>
      <c r="G161" s="359" t="e">
        <f>IF(ISNUMBER(V161),V161,VLOOKUP(CONCATENATE($B161,"_",$C161,"_",G$2,"_","1000 NAC","_",$E161),#REF!,2,)/VLOOKUP(CONCATENATE($B161,"_",$C161,"_",G$2,"_",$D161,"_",$E161),#REF!,2,))</f>
        <v>#REF!</v>
      </c>
      <c r="H161" s="359" t="e">
        <f>IF(ISNUMBER(W161),W161,VLOOKUP(CONCATENATE($B161,"_",$C161,"_",H$2,"_","1000 NAC","_",$E161),#REF!,2,)/VLOOKUP(CONCATENATE($B161,"_",$C161,"_",H$2,"_",$D161,"_",$E161),#REF!,2,))</f>
        <v>#REF!</v>
      </c>
      <c r="I161" s="359" t="e">
        <f>IF(ISNUMBER(X161),X161,VLOOKUP(CONCATENATE($B161,"_",$C161,"_",I$2,"_","1000 NAC","_",$E161),#REF!,2,)/VLOOKUP(CONCATENATE($B161,"_",$C161,"_",I$2,"_",$D161,"_",$E161),#REF!,2,))</f>
        <v>#REF!</v>
      </c>
      <c r="J161" s="359" t="e">
        <f>IF(ISNUMBER(Y161),Y161,VLOOKUP(CONCATENATE($B161,"_",$C161,"_",J$2,"_","1000 NAC","_",$E161),#REF!,2,)/VLOOKUP(CONCATENATE($B161,"_",$C161,"_",J$2,"_",$D161,"_",$E161),#REF!,2,))</f>
        <v>#REF!</v>
      </c>
      <c r="K161" s="360" t="e">
        <f>VLOOKUP(CONCATENATE($B161,"_",$C161,"_",K$2,"_","1000 NAC","_",$E161),#REF!,2,)/VLOOKUP(CONCATENATE($B161,"_",$C161,"_",K$2,"_",$D161,"_",$E161),#REF!,2,)</f>
        <v>#REF!</v>
      </c>
      <c r="L161" s="360" t="e">
        <f>VLOOKUP(CONCATENATE($B161,"_",$C161,"_",L$2,"_","1000 NAC","_",$E161),#REF!,2,)/VLOOKUP(CONCATENATE($B161,"_",$C161,"_",L$2,"_",$D161,"_",$E161),#REF!,2,)</f>
        <v>#REF!</v>
      </c>
      <c r="M161" s="361"/>
      <c r="N161" s="362" t="str">
        <f t="shared" si="25"/>
        <v>!!</v>
      </c>
      <c r="O161" s="362" t="str">
        <f t="shared" si="26"/>
        <v>!!</v>
      </c>
      <c r="P161" s="362" t="str">
        <f t="shared" si="27"/>
        <v>!!</v>
      </c>
      <c r="Q161" s="362" t="str">
        <f t="shared" si="28"/>
        <v>!!</v>
      </c>
      <c r="R161" s="362" t="str">
        <f t="shared" si="29"/>
        <v>!!</v>
      </c>
      <c r="S161" s="362" t="str">
        <f t="shared" si="30"/>
        <v>!!</v>
      </c>
      <c r="T161" s="361"/>
      <c r="U161" s="366" t="str">
        <f>IF(ISNUMBER(U159),IF(ISNUMBER(U160),U160/U159,F160/U159),IF(ISNUMBER(U160),U160/F159,""))</f>
        <v/>
      </c>
      <c r="V161" s="366" t="str">
        <f>IF(ISNUMBER(V159),IF(ISNUMBER(V160),V160/V159,G160/V159),IF(ISNUMBER(V160),V160/G159,""))</f>
        <v/>
      </c>
      <c r="W161" s="366" t="str">
        <f>IF(ISNUMBER(W159),IF(ISNUMBER(W160),W160/W159,H160/W159),IF(ISNUMBER(W160),W160/H159,""))</f>
        <v/>
      </c>
      <c r="X161" s="366" t="str">
        <f>IF(ISNUMBER(X159),IF(ISNUMBER(X160),X160/X159,I160/X159),IF(ISNUMBER(X160),X160/I159,""))</f>
        <v/>
      </c>
    </row>
    <row r="162" spans="1:24">
      <c r="A162" s="169" t="s">
        <v>164</v>
      </c>
      <c r="B162" s="169" t="str">
        <f>Cover!$G$16</f>
        <v>CZ</v>
      </c>
      <c r="C162" s="169" t="s">
        <v>271</v>
      </c>
      <c r="D162" s="169" t="s">
        <v>268</v>
      </c>
      <c r="E162" s="170" t="s">
        <v>243</v>
      </c>
      <c r="F162" s="177" t="e">
        <f>IF(ISNUMBER(U162),U162,VLOOKUP(CONCATENATE($B162,"_",$C162,"_",F$2,"_",$D162,"_",$E162),#REF!,2,))</f>
        <v>#REF!</v>
      </c>
      <c r="G162" s="177" t="e">
        <f>IF(ISNUMBER(V162),V162,VLOOKUP(CONCATENATE($B162,"_",$C162,"_",G$2,"_",$D162,"_",$E162),#REF!,2,))</f>
        <v>#REF!</v>
      </c>
      <c r="H162" s="177" t="e">
        <f>IF(ISNUMBER(W162),W162,VLOOKUP(CONCATENATE($B162,"_",$C162,"_",H$2,"_",$D162,"_",$E162),#REF!,2,))</f>
        <v>#REF!</v>
      </c>
      <c r="I162" s="177" t="e">
        <f>IF(ISNUMBER(X162),X162,VLOOKUP(CONCATENATE($B162,"_",$C162,"_",I$2,"_",$D162,"_",$E162),#REF!,2,))</f>
        <v>#REF!</v>
      </c>
      <c r="J162" s="177" t="e">
        <f>VLOOKUP(CONCATENATE($B162,"_",$C162,"_",J$2,"_",$D162,"_",$E162),#REF!,2,)</f>
        <v>#REF!</v>
      </c>
      <c r="K162" s="175" t="e">
        <f>VLOOKUP(CONCATENATE($B162,"_",$C162,"_",K$2,"_",$D162,"_",$E162),#REF!,2,)</f>
        <v>#REF!</v>
      </c>
      <c r="L162" s="175" t="e">
        <f>VLOOKUP(CONCATENATE($B162,"_",$C162,"_",L$2,"_",$D162,"_",$E162),#REF!,2,)</f>
        <v>#REF!</v>
      </c>
      <c r="M162" s="171"/>
      <c r="N162" s="172" t="str">
        <f t="shared" si="25"/>
        <v>!!</v>
      </c>
      <c r="O162" s="172" t="str">
        <f t="shared" si="26"/>
        <v>!!</v>
      </c>
      <c r="P162" s="172" t="str">
        <f t="shared" si="27"/>
        <v>!!</v>
      </c>
      <c r="Q162" s="172" t="str">
        <f t="shared" si="28"/>
        <v>!!</v>
      </c>
      <c r="R162" s="172" t="str">
        <f t="shared" si="29"/>
        <v>!!</v>
      </c>
      <c r="S162" s="172" t="str">
        <f t="shared" si="30"/>
        <v>!!</v>
      </c>
      <c r="T162" s="171"/>
    </row>
    <row r="163" spans="1:24">
      <c r="A163" s="169" t="s">
        <v>163</v>
      </c>
      <c r="B163" s="169" t="str">
        <f>Cover!$G$16</f>
        <v>CZ</v>
      </c>
      <c r="C163" s="169" t="s">
        <v>271</v>
      </c>
      <c r="D163" s="169" t="s">
        <v>198</v>
      </c>
      <c r="E163" s="170" t="s">
        <v>243</v>
      </c>
      <c r="F163" s="177" t="e">
        <f>IF(ISNUMBER(U163),U163,VLOOKUP(CONCATENATE($B163,"_",$C163,"_",F$2,"_",$D163,"_",$E163),#REF!,2,))</f>
        <v>#REF!</v>
      </c>
      <c r="G163" s="177" t="e">
        <f>IF(ISNUMBER(V163),V163,VLOOKUP(CONCATENATE($B163,"_",$C163,"_",G$2,"_",$D163,"_",$E163),#REF!,2,))</f>
        <v>#REF!</v>
      </c>
      <c r="H163" s="177" t="e">
        <f>IF(ISNUMBER(W163),W163,VLOOKUP(CONCATENATE($B163,"_",$C163,"_",H$2,"_",$D163,"_",$E163),#REF!,2,))</f>
        <v>#REF!</v>
      </c>
      <c r="I163" s="177" t="e">
        <f>IF(ISNUMBER(X163),X163,VLOOKUP(CONCATENATE($B163,"_",$C163,"_",I$2,"_",$D163,"_",$E163),#REF!,2,))</f>
        <v>#REF!</v>
      </c>
      <c r="J163" s="177" t="e">
        <f>IF(ISNUMBER(Y163),Y163,VLOOKUP(CONCATENATE($B163,"_",$C163,"_",J$2,"_",$D163,"_",$E163),#REF!,2,))</f>
        <v>#REF!</v>
      </c>
      <c r="K163" s="175" t="e">
        <f>VLOOKUP(CONCATENATE($B163,"_",$C163,"_",K$2,"_",$D163,"_",$E163),#REF!,2,)</f>
        <v>#REF!</v>
      </c>
      <c r="L163" s="175" t="e">
        <f>VLOOKUP(CONCATENATE($B163,"_",$C163,"_",L$2,"_",$D163,"_",$E163),#REF!,2,)</f>
        <v>#REF!</v>
      </c>
      <c r="M163" s="171"/>
      <c r="N163" s="172" t="str">
        <f t="shared" ref="N163:N194" si="31">IF(OR(ISERROR(F163),ISERROR(G163)),"!!",IF(F163=0,"!!",G163/F163))</f>
        <v>!!</v>
      </c>
      <c r="O163" s="172" t="str">
        <f t="shared" ref="O163:O194" si="32">IF(OR(ISERROR(G163),ISERROR(H163)),"!!",IF(G163=0,"!!",H163/G163))</f>
        <v>!!</v>
      </c>
      <c r="P163" s="172" t="str">
        <f t="shared" ref="P163:P194" si="33">IF(OR(ISERROR(H163),ISERROR(I163)),"!!",IF(H163=0,"!!",I163/H163))</f>
        <v>!!</v>
      </c>
      <c r="Q163" s="172" t="str">
        <f t="shared" ref="Q163:Q194" si="34">IF(OR(ISERROR(I163),ISERROR(J163)),"!!",IF(I163=0,"!!",J163/I163))</f>
        <v>!!</v>
      </c>
      <c r="R163" s="172" t="str">
        <f t="shared" ref="R163:R194" si="35">IF(OR(ISERROR(J163),ISERROR(K163)),"!!",IF(J163=0,"!!",K163/J163))</f>
        <v>!!</v>
      </c>
      <c r="S163" s="172" t="str">
        <f t="shared" ref="S163:S194" si="36">IF(OR(ISERROR(K163),ISERROR(L163)),"!!",IF(K163=0,"!!",L163/K163))</f>
        <v>!!</v>
      </c>
      <c r="T163" s="171"/>
    </row>
    <row r="164" spans="1:24" ht="12">
      <c r="A164" s="357" t="s">
        <v>162</v>
      </c>
      <c r="B164" s="357" t="str">
        <f>Cover!$G$16</f>
        <v>CZ</v>
      </c>
      <c r="C164" s="357" t="s">
        <v>271</v>
      </c>
      <c r="D164" s="357" t="s">
        <v>268</v>
      </c>
      <c r="E164" s="358" t="s">
        <v>243</v>
      </c>
      <c r="F164" s="359" t="e">
        <f>IF(ISNUMBER(U164),U164,VLOOKUP(CONCATENATE($B164,"_",$C164,"_",F$2,"_","1000 NAC","_",$E164),#REF!,2,)/VLOOKUP(CONCATENATE($B164,"_",$C164,"_",F$2,"_",$D164,"_",$E164),#REF!,2,))</f>
        <v>#REF!</v>
      </c>
      <c r="G164" s="359" t="e">
        <f>IF(ISNUMBER(V164),V164,VLOOKUP(CONCATENATE($B164,"_",$C164,"_",G$2,"_","1000 NAC","_",$E164),#REF!,2,)/VLOOKUP(CONCATENATE($B164,"_",$C164,"_",G$2,"_",$D164,"_",$E164),#REF!,2,))</f>
        <v>#REF!</v>
      </c>
      <c r="H164" s="359" t="e">
        <f>IF(ISNUMBER(W164),W164,VLOOKUP(CONCATENATE($B164,"_",$C164,"_",H$2,"_","1000 NAC","_",$E164),#REF!,2,)/VLOOKUP(CONCATENATE($B164,"_",$C164,"_",H$2,"_",$D164,"_",$E164),#REF!,2,))</f>
        <v>#REF!</v>
      </c>
      <c r="I164" s="359" t="e">
        <f>IF(ISNUMBER(X164),X164,VLOOKUP(CONCATENATE($B164,"_",$C164,"_",I$2,"_","1000 NAC","_",$E164),#REF!,2,)/VLOOKUP(CONCATENATE($B164,"_",$C164,"_",I$2,"_",$D164,"_",$E164),#REF!,2,))</f>
        <v>#REF!</v>
      </c>
      <c r="J164" s="359" t="e">
        <f>IF(ISNUMBER(Y164),Y164,VLOOKUP(CONCATENATE($B164,"_",$C164,"_",J$2,"_","1000 NAC","_",$E164),#REF!,2,)/VLOOKUP(CONCATENATE($B164,"_",$C164,"_",J$2,"_",$D164,"_",$E164),#REF!,2,))</f>
        <v>#REF!</v>
      </c>
      <c r="K164" s="360" t="e">
        <f>VLOOKUP(CONCATENATE($B164,"_",$C164,"_",K$2,"_","1000 NAC","_",$E164),#REF!,2,)/VLOOKUP(CONCATENATE($B164,"_",$C164,"_",K$2,"_",$D164,"_",$E164),#REF!,2,)</f>
        <v>#REF!</v>
      </c>
      <c r="L164" s="360" t="e">
        <f>VLOOKUP(CONCATENATE($B164,"_",$C164,"_",L$2,"_","1000 NAC","_",$E164),#REF!,2,)/VLOOKUP(CONCATENATE($B164,"_",$C164,"_",L$2,"_",$D164,"_",$E164),#REF!,2,)</f>
        <v>#REF!</v>
      </c>
      <c r="M164" s="361"/>
      <c r="N164" s="362" t="str">
        <f t="shared" si="31"/>
        <v>!!</v>
      </c>
      <c r="O164" s="362" t="str">
        <f t="shared" si="32"/>
        <v>!!</v>
      </c>
      <c r="P164" s="362" t="str">
        <f t="shared" si="33"/>
        <v>!!</v>
      </c>
      <c r="Q164" s="362" t="str">
        <f t="shared" si="34"/>
        <v>!!</v>
      </c>
      <c r="R164" s="362" t="str">
        <f t="shared" si="35"/>
        <v>!!</v>
      </c>
      <c r="S164" s="362" t="str">
        <f t="shared" si="36"/>
        <v>!!</v>
      </c>
      <c r="T164" s="361"/>
      <c r="U164" s="366" t="str">
        <f>IF(ISNUMBER(U162),IF(ISNUMBER(U163),U163/U162,F163/U162),IF(ISNUMBER(U163),U163/F162,""))</f>
        <v/>
      </c>
      <c r="V164" s="366" t="str">
        <f>IF(ISNUMBER(V162),IF(ISNUMBER(V163),V163/V162,G163/V162),IF(ISNUMBER(V163),V163/G162,""))</f>
        <v/>
      </c>
      <c r="W164" s="366" t="str">
        <f>IF(ISNUMBER(W162),IF(ISNUMBER(W163),W163/W162,H163/W162),IF(ISNUMBER(W163),W163/H162,""))</f>
        <v/>
      </c>
      <c r="X164" s="366" t="str">
        <f>IF(ISNUMBER(X162),IF(ISNUMBER(X163),X163/X162,I163/X162),IF(ISNUMBER(X163),X163/I162,""))</f>
        <v/>
      </c>
    </row>
    <row r="165" spans="1:24">
      <c r="A165" s="169" t="s">
        <v>164</v>
      </c>
      <c r="B165" s="169" t="str">
        <f>Cover!$G$16</f>
        <v>CZ</v>
      </c>
      <c r="C165" s="169" t="s">
        <v>267</v>
      </c>
      <c r="D165" s="169" t="s">
        <v>268</v>
      </c>
      <c r="E165" s="170" t="s">
        <v>244</v>
      </c>
      <c r="F165" s="177" t="e">
        <f>IF(ISNUMBER(U165),U165,VLOOKUP(CONCATENATE($B165,"_",$C165,"_",F$2,"_",$D165,"_",$E165),#REF!,2,))</f>
        <v>#REF!</v>
      </c>
      <c r="G165" s="177" t="e">
        <f>IF(ISNUMBER(V165),V165,VLOOKUP(CONCATENATE($B165,"_",$C165,"_",G$2,"_",$D165,"_",$E165),#REF!,2,))</f>
        <v>#REF!</v>
      </c>
      <c r="H165" s="177" t="e">
        <f>IF(ISNUMBER(W165),W165,VLOOKUP(CONCATENATE($B165,"_",$C165,"_",H$2,"_",$D165,"_",$E165),#REF!,2,))</f>
        <v>#REF!</v>
      </c>
      <c r="I165" s="177" t="e">
        <f>IF(ISNUMBER(X165),X165,VLOOKUP(CONCATENATE($B165,"_",$C165,"_",I$2,"_",$D165,"_",$E165),#REF!,2,))</f>
        <v>#REF!</v>
      </c>
      <c r="J165" s="177" t="e">
        <f>VLOOKUP(CONCATENATE($B165,"_",$C165,"_",J$2,"_",$D165,"_",$E165),#REF!,2,)</f>
        <v>#REF!</v>
      </c>
      <c r="K165" s="175" t="e">
        <f>VLOOKUP(CONCATENATE($B165,"_",$C165,"_",K$2,"_",$D165,"_",$E165),#REF!,2,)</f>
        <v>#REF!</v>
      </c>
      <c r="L165" s="175" t="e">
        <f>VLOOKUP(CONCATENATE($B165,"_",$C165,"_",L$2,"_",$D165,"_",$E165),#REF!,2,)</f>
        <v>#REF!</v>
      </c>
      <c r="M165" s="171"/>
      <c r="N165" s="172" t="str">
        <f t="shared" si="31"/>
        <v>!!</v>
      </c>
      <c r="O165" s="172" t="str">
        <f t="shared" si="32"/>
        <v>!!</v>
      </c>
      <c r="P165" s="172" t="str">
        <f t="shared" si="33"/>
        <v>!!</v>
      </c>
      <c r="Q165" s="172" t="str">
        <f t="shared" si="34"/>
        <v>!!</v>
      </c>
      <c r="R165" s="172" t="str">
        <f t="shared" si="35"/>
        <v>!!</v>
      </c>
      <c r="S165" s="172" t="str">
        <f t="shared" si="36"/>
        <v>!!</v>
      </c>
      <c r="T165" s="171"/>
    </row>
    <row r="166" spans="1:24">
      <c r="A166" s="169" t="s">
        <v>163</v>
      </c>
      <c r="B166" s="169" t="str">
        <f>Cover!$G$16</f>
        <v>CZ</v>
      </c>
      <c r="C166" s="169" t="s">
        <v>267</v>
      </c>
      <c r="D166" s="169" t="s">
        <v>198</v>
      </c>
      <c r="E166" s="170" t="s">
        <v>244</v>
      </c>
      <c r="F166" s="177" t="e">
        <f>IF(ISNUMBER(U166),U166,VLOOKUP(CONCATENATE($B166,"_",$C166,"_",F$2,"_",$D166,"_",$E166),#REF!,2,))</f>
        <v>#REF!</v>
      </c>
      <c r="G166" s="177" t="e">
        <f>IF(ISNUMBER(V166),V166,VLOOKUP(CONCATENATE($B166,"_",$C166,"_",G$2,"_",$D166,"_",$E166),#REF!,2,))</f>
        <v>#REF!</v>
      </c>
      <c r="H166" s="177" t="e">
        <f>IF(ISNUMBER(W166),W166,VLOOKUP(CONCATENATE($B166,"_",$C166,"_",H$2,"_",$D166,"_",$E166),#REF!,2,))</f>
        <v>#REF!</v>
      </c>
      <c r="I166" s="177" t="e">
        <f>IF(ISNUMBER(X166),X166,VLOOKUP(CONCATENATE($B166,"_",$C166,"_",I$2,"_",$D166,"_",$E166),#REF!,2,))</f>
        <v>#REF!</v>
      </c>
      <c r="J166" s="177" t="e">
        <f>IF(ISNUMBER(Y166),Y166,VLOOKUP(CONCATENATE($B166,"_",$C166,"_",J$2,"_",$D166,"_",$E166),#REF!,2,))</f>
        <v>#REF!</v>
      </c>
      <c r="K166" s="175" t="e">
        <f>VLOOKUP(CONCATENATE($B166,"_",$C166,"_",K$2,"_",$D166,"_",$E166),#REF!,2,)</f>
        <v>#REF!</v>
      </c>
      <c r="L166" s="175" t="e">
        <f>VLOOKUP(CONCATENATE($B166,"_",$C166,"_",L$2,"_",$D166,"_",$E166),#REF!,2,)</f>
        <v>#REF!</v>
      </c>
      <c r="M166" s="171"/>
      <c r="N166" s="172" t="str">
        <f t="shared" si="31"/>
        <v>!!</v>
      </c>
      <c r="O166" s="172" t="str">
        <f t="shared" si="32"/>
        <v>!!</v>
      </c>
      <c r="P166" s="172" t="str">
        <f t="shared" si="33"/>
        <v>!!</v>
      </c>
      <c r="Q166" s="172" t="str">
        <f t="shared" si="34"/>
        <v>!!</v>
      </c>
      <c r="R166" s="172" t="str">
        <f t="shared" si="35"/>
        <v>!!</v>
      </c>
      <c r="S166" s="172" t="str">
        <f t="shared" si="36"/>
        <v>!!</v>
      </c>
      <c r="T166" s="171"/>
    </row>
    <row r="167" spans="1:24" ht="12">
      <c r="A167" s="357" t="s">
        <v>162</v>
      </c>
      <c r="B167" s="357" t="str">
        <f>Cover!$G$16</f>
        <v>CZ</v>
      </c>
      <c r="C167" s="357" t="s">
        <v>267</v>
      </c>
      <c r="D167" s="357" t="s">
        <v>268</v>
      </c>
      <c r="E167" s="358" t="s">
        <v>244</v>
      </c>
      <c r="F167" s="359" t="e">
        <f>IF(ISNUMBER(U167),U167,VLOOKUP(CONCATENATE($B167,"_",$C167,"_",F$2,"_","1000 NAC","_",$E167),#REF!,2,)/VLOOKUP(CONCATENATE($B167,"_",$C167,"_",F$2,"_",$D167,"_",$E167),#REF!,2,))</f>
        <v>#REF!</v>
      </c>
      <c r="G167" s="359" t="e">
        <f>IF(ISNUMBER(V167),V167,VLOOKUP(CONCATENATE($B167,"_",$C167,"_",G$2,"_","1000 NAC","_",$E167),#REF!,2,)/VLOOKUP(CONCATENATE($B167,"_",$C167,"_",G$2,"_",$D167,"_",$E167),#REF!,2,))</f>
        <v>#REF!</v>
      </c>
      <c r="H167" s="359" t="e">
        <f>IF(ISNUMBER(W167),W167,VLOOKUP(CONCATENATE($B167,"_",$C167,"_",H$2,"_","1000 NAC","_",$E167),#REF!,2,)/VLOOKUP(CONCATENATE($B167,"_",$C167,"_",H$2,"_",$D167,"_",$E167),#REF!,2,))</f>
        <v>#REF!</v>
      </c>
      <c r="I167" s="359" t="e">
        <f>IF(ISNUMBER(X167),X167,VLOOKUP(CONCATENATE($B167,"_",$C167,"_",I$2,"_","1000 NAC","_",$E167),#REF!,2,)/VLOOKUP(CONCATENATE($B167,"_",$C167,"_",I$2,"_",$D167,"_",$E167),#REF!,2,))</f>
        <v>#REF!</v>
      </c>
      <c r="J167" s="359" t="e">
        <f>IF(ISNUMBER(Y167),Y167,VLOOKUP(CONCATENATE($B167,"_",$C167,"_",J$2,"_","1000 NAC","_",$E167),#REF!,2,)/VLOOKUP(CONCATENATE($B167,"_",$C167,"_",J$2,"_",$D167,"_",$E167),#REF!,2,))</f>
        <v>#REF!</v>
      </c>
      <c r="K167" s="360" t="e">
        <f>VLOOKUP(CONCATENATE($B167,"_",$C167,"_",K$2,"_","1000 NAC","_",$E167),#REF!,2,)/VLOOKUP(CONCATENATE($B167,"_",$C167,"_",K$2,"_",$D167,"_",$E167),#REF!,2,)</f>
        <v>#REF!</v>
      </c>
      <c r="L167" s="360" t="e">
        <f>VLOOKUP(CONCATENATE($B167,"_",$C167,"_",L$2,"_","1000 NAC","_",$E167),#REF!,2,)/VLOOKUP(CONCATENATE($B167,"_",$C167,"_",L$2,"_",$D167,"_",$E167),#REF!,2,)</f>
        <v>#REF!</v>
      </c>
      <c r="M167" s="361"/>
      <c r="N167" s="362" t="str">
        <f t="shared" si="31"/>
        <v>!!</v>
      </c>
      <c r="O167" s="362" t="str">
        <f t="shared" si="32"/>
        <v>!!</v>
      </c>
      <c r="P167" s="362" t="str">
        <f t="shared" si="33"/>
        <v>!!</v>
      </c>
      <c r="Q167" s="362" t="str">
        <f t="shared" si="34"/>
        <v>!!</v>
      </c>
      <c r="R167" s="362" t="str">
        <f t="shared" si="35"/>
        <v>!!</v>
      </c>
      <c r="S167" s="362" t="str">
        <f t="shared" si="36"/>
        <v>!!</v>
      </c>
      <c r="T167" s="361"/>
      <c r="U167" s="366" t="str">
        <f>IF(ISNUMBER(U165),IF(ISNUMBER(U166),U166/U165,F166/U165),IF(ISNUMBER(U166),U166/F165,""))</f>
        <v/>
      </c>
      <c r="V167" s="366" t="str">
        <f>IF(ISNUMBER(V165),IF(ISNUMBER(V166),V166/V165,G166/V165),IF(ISNUMBER(V166),V166/G165,""))</f>
        <v/>
      </c>
      <c r="W167" s="366" t="str">
        <f>IF(ISNUMBER(W165),IF(ISNUMBER(W166),W166/W165,H166/W165),IF(ISNUMBER(W166),W166/H165,""))</f>
        <v/>
      </c>
      <c r="X167" s="366" t="str">
        <f>IF(ISNUMBER(X165),IF(ISNUMBER(X166),X166/X165,I166/X165),IF(ISNUMBER(X166),X166/I165,""))</f>
        <v/>
      </c>
    </row>
    <row r="168" spans="1:24">
      <c r="A168" s="169" t="s">
        <v>164</v>
      </c>
      <c r="B168" s="169" t="str">
        <f>Cover!$G$16</f>
        <v>CZ</v>
      </c>
      <c r="C168" s="169" t="s">
        <v>271</v>
      </c>
      <c r="D168" s="169" t="s">
        <v>268</v>
      </c>
      <c r="E168" s="170" t="s">
        <v>244</v>
      </c>
      <c r="F168" s="177" t="e">
        <f>IF(ISNUMBER(U168),U168,VLOOKUP(CONCATENATE($B168,"_",$C168,"_",F$2,"_",$D168,"_",$E168),#REF!,2,))</f>
        <v>#REF!</v>
      </c>
      <c r="G168" s="177" t="e">
        <f>IF(ISNUMBER(V168),V168,VLOOKUP(CONCATENATE($B168,"_",$C168,"_",G$2,"_",$D168,"_",$E168),#REF!,2,))</f>
        <v>#REF!</v>
      </c>
      <c r="H168" s="177" t="e">
        <f>IF(ISNUMBER(W168),W168,VLOOKUP(CONCATENATE($B168,"_",$C168,"_",H$2,"_",$D168,"_",$E168),#REF!,2,))</f>
        <v>#REF!</v>
      </c>
      <c r="I168" s="177" t="e">
        <f>IF(ISNUMBER(X168),X168,VLOOKUP(CONCATENATE($B168,"_",$C168,"_",I$2,"_",$D168,"_",$E168),#REF!,2,))</f>
        <v>#REF!</v>
      </c>
      <c r="J168" s="177" t="e">
        <f>VLOOKUP(CONCATENATE($B168,"_",$C168,"_",J$2,"_",$D168,"_",$E168),#REF!,2,)</f>
        <v>#REF!</v>
      </c>
      <c r="K168" s="175" t="e">
        <f>VLOOKUP(CONCATENATE($B168,"_",$C168,"_",K$2,"_",$D168,"_",$E168),#REF!,2,)</f>
        <v>#REF!</v>
      </c>
      <c r="L168" s="175" t="e">
        <f>VLOOKUP(CONCATENATE($B168,"_",$C168,"_",L$2,"_",$D168,"_",$E168),#REF!,2,)</f>
        <v>#REF!</v>
      </c>
      <c r="M168" s="171"/>
      <c r="N168" s="172" t="str">
        <f t="shared" si="31"/>
        <v>!!</v>
      </c>
      <c r="O168" s="172" t="str">
        <f t="shared" si="32"/>
        <v>!!</v>
      </c>
      <c r="P168" s="172" t="str">
        <f t="shared" si="33"/>
        <v>!!</v>
      </c>
      <c r="Q168" s="172" t="str">
        <f t="shared" si="34"/>
        <v>!!</v>
      </c>
      <c r="R168" s="172" t="str">
        <f t="shared" si="35"/>
        <v>!!</v>
      </c>
      <c r="S168" s="172" t="str">
        <f t="shared" si="36"/>
        <v>!!</v>
      </c>
      <c r="T168" s="171"/>
    </row>
    <row r="169" spans="1:24">
      <c r="A169" s="169" t="s">
        <v>163</v>
      </c>
      <c r="B169" s="169" t="str">
        <f>Cover!$G$16</f>
        <v>CZ</v>
      </c>
      <c r="C169" s="169" t="s">
        <v>271</v>
      </c>
      <c r="D169" s="169" t="s">
        <v>198</v>
      </c>
      <c r="E169" s="170" t="s">
        <v>244</v>
      </c>
      <c r="F169" s="177" t="e">
        <f>IF(ISNUMBER(U169),U169,VLOOKUP(CONCATENATE($B169,"_",$C169,"_",F$2,"_",$D169,"_",$E169),#REF!,2,))</f>
        <v>#REF!</v>
      </c>
      <c r="G169" s="177" t="e">
        <f>IF(ISNUMBER(V169),V169,VLOOKUP(CONCATENATE($B169,"_",$C169,"_",G$2,"_",$D169,"_",$E169),#REF!,2,))</f>
        <v>#REF!</v>
      </c>
      <c r="H169" s="177" t="e">
        <f>IF(ISNUMBER(W169),W169,VLOOKUP(CONCATENATE($B169,"_",$C169,"_",H$2,"_",$D169,"_",$E169),#REF!,2,))</f>
        <v>#REF!</v>
      </c>
      <c r="I169" s="177" t="e">
        <f>IF(ISNUMBER(X169),X169,VLOOKUP(CONCATENATE($B169,"_",$C169,"_",I$2,"_",$D169,"_",$E169),#REF!,2,))</f>
        <v>#REF!</v>
      </c>
      <c r="J169" s="177" t="e">
        <f>IF(ISNUMBER(Y169),Y169,VLOOKUP(CONCATENATE($B169,"_",$C169,"_",J$2,"_",$D169,"_",$E169),#REF!,2,))</f>
        <v>#REF!</v>
      </c>
      <c r="K169" s="175" t="e">
        <f>VLOOKUP(CONCATENATE($B169,"_",$C169,"_",K$2,"_",$D169,"_",$E169),#REF!,2,)</f>
        <v>#REF!</v>
      </c>
      <c r="L169" s="175" t="e">
        <f>VLOOKUP(CONCATENATE($B169,"_",$C169,"_",L$2,"_",$D169,"_",$E169),#REF!,2,)</f>
        <v>#REF!</v>
      </c>
      <c r="M169" s="171"/>
      <c r="N169" s="172" t="str">
        <f t="shared" si="31"/>
        <v>!!</v>
      </c>
      <c r="O169" s="172" t="str">
        <f t="shared" si="32"/>
        <v>!!</v>
      </c>
      <c r="P169" s="172" t="str">
        <f t="shared" si="33"/>
        <v>!!</v>
      </c>
      <c r="Q169" s="172" t="str">
        <f t="shared" si="34"/>
        <v>!!</v>
      </c>
      <c r="R169" s="172" t="str">
        <f t="shared" si="35"/>
        <v>!!</v>
      </c>
      <c r="S169" s="172" t="str">
        <f t="shared" si="36"/>
        <v>!!</v>
      </c>
      <c r="T169" s="171"/>
    </row>
    <row r="170" spans="1:24" ht="12">
      <c r="A170" s="357" t="s">
        <v>162</v>
      </c>
      <c r="B170" s="357" t="str">
        <f>Cover!$G$16</f>
        <v>CZ</v>
      </c>
      <c r="C170" s="357" t="s">
        <v>271</v>
      </c>
      <c r="D170" s="357" t="s">
        <v>268</v>
      </c>
      <c r="E170" s="358" t="s">
        <v>244</v>
      </c>
      <c r="F170" s="359" t="e">
        <f>IF(ISNUMBER(U170),U170,VLOOKUP(CONCATENATE($B170,"_",$C170,"_",F$2,"_","1000 NAC","_",$E170),#REF!,2,)/VLOOKUP(CONCATENATE($B170,"_",$C170,"_",F$2,"_",$D170,"_",$E170),#REF!,2,))</f>
        <v>#REF!</v>
      </c>
      <c r="G170" s="359" t="e">
        <f>IF(ISNUMBER(V170),V170,VLOOKUP(CONCATENATE($B170,"_",$C170,"_",G$2,"_","1000 NAC","_",$E170),#REF!,2,)/VLOOKUP(CONCATENATE($B170,"_",$C170,"_",G$2,"_",$D170,"_",$E170),#REF!,2,))</f>
        <v>#REF!</v>
      </c>
      <c r="H170" s="359" t="e">
        <f>IF(ISNUMBER(W170),W170,VLOOKUP(CONCATENATE($B170,"_",$C170,"_",H$2,"_","1000 NAC","_",$E170),#REF!,2,)/VLOOKUP(CONCATENATE($B170,"_",$C170,"_",H$2,"_",$D170,"_",$E170),#REF!,2,))</f>
        <v>#REF!</v>
      </c>
      <c r="I170" s="359" t="e">
        <f>IF(ISNUMBER(X170),X170,VLOOKUP(CONCATENATE($B170,"_",$C170,"_",I$2,"_","1000 NAC","_",$E170),#REF!,2,)/VLOOKUP(CONCATENATE($B170,"_",$C170,"_",I$2,"_",$D170,"_",$E170),#REF!,2,))</f>
        <v>#REF!</v>
      </c>
      <c r="J170" s="359" t="e">
        <f>IF(ISNUMBER(Y170),Y170,VLOOKUP(CONCATENATE($B170,"_",$C170,"_",J$2,"_","1000 NAC","_",$E170),#REF!,2,)/VLOOKUP(CONCATENATE($B170,"_",$C170,"_",J$2,"_",$D170,"_",$E170),#REF!,2,))</f>
        <v>#REF!</v>
      </c>
      <c r="K170" s="360" t="e">
        <f>VLOOKUP(CONCATENATE($B170,"_",$C170,"_",K$2,"_","1000 NAC","_",$E170),#REF!,2,)/VLOOKUP(CONCATENATE($B170,"_",$C170,"_",K$2,"_",$D170,"_",$E170),#REF!,2,)</f>
        <v>#REF!</v>
      </c>
      <c r="L170" s="360" t="e">
        <f>VLOOKUP(CONCATENATE($B170,"_",$C170,"_",L$2,"_","1000 NAC","_",$E170),#REF!,2,)/VLOOKUP(CONCATENATE($B170,"_",$C170,"_",L$2,"_",$D170,"_",$E170),#REF!,2,)</f>
        <v>#REF!</v>
      </c>
      <c r="M170" s="361"/>
      <c r="N170" s="362" t="str">
        <f t="shared" si="31"/>
        <v>!!</v>
      </c>
      <c r="O170" s="362" t="str">
        <f t="shared" si="32"/>
        <v>!!</v>
      </c>
      <c r="P170" s="362" t="str">
        <f t="shared" si="33"/>
        <v>!!</v>
      </c>
      <c r="Q170" s="362" t="str">
        <f t="shared" si="34"/>
        <v>!!</v>
      </c>
      <c r="R170" s="362" t="str">
        <f t="shared" si="35"/>
        <v>!!</v>
      </c>
      <c r="S170" s="362" t="str">
        <f t="shared" si="36"/>
        <v>!!</v>
      </c>
      <c r="T170" s="361"/>
      <c r="U170" s="366" t="str">
        <f>IF(ISNUMBER(U168),IF(ISNUMBER(U169),U169/U168,F169/U168),IF(ISNUMBER(U169),U169/F168,""))</f>
        <v/>
      </c>
      <c r="V170" s="366" t="str">
        <f>IF(ISNUMBER(V168),IF(ISNUMBER(V169),V169/V168,G169/V168),IF(ISNUMBER(V169),V169/G168,""))</f>
        <v/>
      </c>
      <c r="W170" s="366" t="str">
        <f>IF(ISNUMBER(W168),IF(ISNUMBER(W169),W169/W168,H169/W168),IF(ISNUMBER(W169),W169/H168,""))</f>
        <v/>
      </c>
      <c r="X170" s="366" t="str">
        <f>IF(ISNUMBER(X168),IF(ISNUMBER(X169),X169/X168,I169/X168),IF(ISNUMBER(X169),X169/I168,""))</f>
        <v/>
      </c>
    </row>
    <row r="171" spans="1:24">
      <c r="A171" s="169" t="s">
        <v>164</v>
      </c>
      <c r="B171" s="169" t="str">
        <f>Cover!$G$16</f>
        <v>CZ</v>
      </c>
      <c r="C171" s="169" t="s">
        <v>267</v>
      </c>
      <c r="D171" s="169" t="s">
        <v>268</v>
      </c>
      <c r="E171" s="170" t="s">
        <v>245</v>
      </c>
      <c r="F171" s="177" t="e">
        <f>IF(ISNUMBER(U171),U171,VLOOKUP(CONCATENATE($B171,"_",$C171,"_",F$2,"_",$D171,"_",$E171),#REF!,2,))</f>
        <v>#REF!</v>
      </c>
      <c r="G171" s="177" t="e">
        <f>IF(ISNUMBER(V171),V171,VLOOKUP(CONCATENATE($B171,"_",$C171,"_",G$2,"_",$D171,"_",$E171),#REF!,2,))</f>
        <v>#REF!</v>
      </c>
      <c r="H171" s="177" t="e">
        <f>IF(ISNUMBER(W171),W171,VLOOKUP(CONCATENATE($B171,"_",$C171,"_",H$2,"_",$D171,"_",$E171),#REF!,2,))</f>
        <v>#REF!</v>
      </c>
      <c r="I171" s="177" t="e">
        <f>IF(ISNUMBER(X171),X171,VLOOKUP(CONCATENATE($B171,"_",$C171,"_",I$2,"_",$D171,"_",$E171),#REF!,2,))</f>
        <v>#REF!</v>
      </c>
      <c r="J171" s="177" t="e">
        <f>VLOOKUP(CONCATENATE($B171,"_",$C171,"_",J$2,"_",$D171,"_",$E171),#REF!,2,)</f>
        <v>#REF!</v>
      </c>
      <c r="K171" s="175" t="e">
        <f>VLOOKUP(CONCATENATE($B171,"_",$C171,"_",K$2,"_",$D171,"_",$E171),#REF!,2,)</f>
        <v>#REF!</v>
      </c>
      <c r="L171" s="175" t="e">
        <f>VLOOKUP(CONCATENATE($B171,"_",$C171,"_",L$2,"_",$D171,"_",$E171),#REF!,2,)</f>
        <v>#REF!</v>
      </c>
      <c r="M171" s="171"/>
      <c r="N171" s="172" t="str">
        <f t="shared" si="31"/>
        <v>!!</v>
      </c>
      <c r="O171" s="172" t="str">
        <f t="shared" si="32"/>
        <v>!!</v>
      </c>
      <c r="P171" s="172" t="str">
        <f t="shared" si="33"/>
        <v>!!</v>
      </c>
      <c r="Q171" s="172" t="str">
        <f t="shared" si="34"/>
        <v>!!</v>
      </c>
      <c r="R171" s="172" t="str">
        <f t="shared" si="35"/>
        <v>!!</v>
      </c>
      <c r="S171" s="172" t="str">
        <f t="shared" si="36"/>
        <v>!!</v>
      </c>
      <c r="T171" s="171"/>
    </row>
    <row r="172" spans="1:24">
      <c r="A172" s="169" t="s">
        <v>163</v>
      </c>
      <c r="B172" s="169" t="str">
        <f>Cover!$G$16</f>
        <v>CZ</v>
      </c>
      <c r="C172" s="169" t="s">
        <v>267</v>
      </c>
      <c r="D172" s="169" t="s">
        <v>198</v>
      </c>
      <c r="E172" s="170" t="s">
        <v>245</v>
      </c>
      <c r="F172" s="177" t="e">
        <f>IF(ISNUMBER(U172),U172,VLOOKUP(CONCATENATE($B172,"_",$C172,"_",F$2,"_",$D172,"_",$E172),#REF!,2,))</f>
        <v>#REF!</v>
      </c>
      <c r="G172" s="177" t="e">
        <f>IF(ISNUMBER(V172),V172,VLOOKUP(CONCATENATE($B172,"_",$C172,"_",G$2,"_",$D172,"_",$E172),#REF!,2,))</f>
        <v>#REF!</v>
      </c>
      <c r="H172" s="177" t="e">
        <f>IF(ISNUMBER(W172),W172,VLOOKUP(CONCATENATE($B172,"_",$C172,"_",H$2,"_",$D172,"_",$E172),#REF!,2,))</f>
        <v>#REF!</v>
      </c>
      <c r="I172" s="177" t="e">
        <f>IF(ISNUMBER(X172),X172,VLOOKUP(CONCATENATE($B172,"_",$C172,"_",I$2,"_",$D172,"_",$E172),#REF!,2,))</f>
        <v>#REF!</v>
      </c>
      <c r="J172" s="177" t="e">
        <f>IF(ISNUMBER(Y172),Y172,VLOOKUP(CONCATENATE($B172,"_",$C172,"_",J$2,"_",$D172,"_",$E172),#REF!,2,))</f>
        <v>#REF!</v>
      </c>
      <c r="K172" s="175" t="e">
        <f>VLOOKUP(CONCATENATE($B172,"_",$C172,"_",K$2,"_",$D172,"_",$E172),#REF!,2,)</f>
        <v>#REF!</v>
      </c>
      <c r="L172" s="175" t="e">
        <f>VLOOKUP(CONCATENATE($B172,"_",$C172,"_",L$2,"_",$D172,"_",$E172),#REF!,2,)</f>
        <v>#REF!</v>
      </c>
      <c r="M172" s="171"/>
      <c r="N172" s="172" t="str">
        <f t="shared" si="31"/>
        <v>!!</v>
      </c>
      <c r="O172" s="172" t="str">
        <f t="shared" si="32"/>
        <v>!!</v>
      </c>
      <c r="P172" s="172" t="str">
        <f t="shared" si="33"/>
        <v>!!</v>
      </c>
      <c r="Q172" s="172" t="str">
        <f t="shared" si="34"/>
        <v>!!</v>
      </c>
      <c r="R172" s="172" t="str">
        <f t="shared" si="35"/>
        <v>!!</v>
      </c>
      <c r="S172" s="172" t="str">
        <f t="shared" si="36"/>
        <v>!!</v>
      </c>
      <c r="T172" s="171"/>
    </row>
    <row r="173" spans="1:24" ht="12">
      <c r="A173" s="357" t="s">
        <v>162</v>
      </c>
      <c r="B173" s="357" t="str">
        <f>Cover!$G$16</f>
        <v>CZ</v>
      </c>
      <c r="C173" s="357" t="s">
        <v>267</v>
      </c>
      <c r="D173" s="357" t="s">
        <v>268</v>
      </c>
      <c r="E173" s="358" t="s">
        <v>245</v>
      </c>
      <c r="F173" s="359" t="e">
        <f>IF(ISNUMBER(U173),U173,VLOOKUP(CONCATENATE($B173,"_",$C173,"_",F$2,"_","1000 NAC","_",$E173),#REF!,2,)/VLOOKUP(CONCATENATE($B173,"_",$C173,"_",F$2,"_",$D173,"_",$E173),#REF!,2,))</f>
        <v>#REF!</v>
      </c>
      <c r="G173" s="359" t="e">
        <f>IF(ISNUMBER(V173),V173,VLOOKUP(CONCATENATE($B173,"_",$C173,"_",G$2,"_","1000 NAC","_",$E173),#REF!,2,)/VLOOKUP(CONCATENATE($B173,"_",$C173,"_",G$2,"_",$D173,"_",$E173),#REF!,2,))</f>
        <v>#REF!</v>
      </c>
      <c r="H173" s="359" t="e">
        <f>IF(ISNUMBER(W173),W173,VLOOKUP(CONCATENATE($B173,"_",$C173,"_",H$2,"_","1000 NAC","_",$E173),#REF!,2,)/VLOOKUP(CONCATENATE($B173,"_",$C173,"_",H$2,"_",$D173,"_",$E173),#REF!,2,))</f>
        <v>#REF!</v>
      </c>
      <c r="I173" s="359" t="e">
        <f>IF(ISNUMBER(X173),X173,VLOOKUP(CONCATENATE($B173,"_",$C173,"_",I$2,"_","1000 NAC","_",$E173),#REF!,2,)/VLOOKUP(CONCATENATE($B173,"_",$C173,"_",I$2,"_",$D173,"_",$E173),#REF!,2,))</f>
        <v>#REF!</v>
      </c>
      <c r="J173" s="359" t="e">
        <f>IF(ISNUMBER(Y173),Y173,VLOOKUP(CONCATENATE($B173,"_",$C173,"_",J$2,"_","1000 NAC","_",$E173),#REF!,2,)/VLOOKUP(CONCATENATE($B173,"_",$C173,"_",J$2,"_",$D173,"_",$E173),#REF!,2,))</f>
        <v>#REF!</v>
      </c>
      <c r="K173" s="360" t="e">
        <f>VLOOKUP(CONCATENATE($B173,"_",$C173,"_",K$2,"_","1000 NAC","_",$E173),#REF!,2,)/VLOOKUP(CONCATENATE($B173,"_",$C173,"_",K$2,"_",$D173,"_",$E173),#REF!,2,)</f>
        <v>#REF!</v>
      </c>
      <c r="L173" s="360" t="e">
        <f>VLOOKUP(CONCATENATE($B173,"_",$C173,"_",L$2,"_","1000 NAC","_",$E173),#REF!,2,)/VLOOKUP(CONCATENATE($B173,"_",$C173,"_",L$2,"_",$D173,"_",$E173),#REF!,2,)</f>
        <v>#REF!</v>
      </c>
      <c r="M173" s="361"/>
      <c r="N173" s="362" t="str">
        <f t="shared" si="31"/>
        <v>!!</v>
      </c>
      <c r="O173" s="362" t="str">
        <f t="shared" si="32"/>
        <v>!!</v>
      </c>
      <c r="P173" s="362" t="str">
        <f t="shared" si="33"/>
        <v>!!</v>
      </c>
      <c r="Q173" s="362" t="str">
        <f t="shared" si="34"/>
        <v>!!</v>
      </c>
      <c r="R173" s="362" t="str">
        <f t="shared" si="35"/>
        <v>!!</v>
      </c>
      <c r="S173" s="362" t="str">
        <f t="shared" si="36"/>
        <v>!!</v>
      </c>
      <c r="T173" s="361"/>
      <c r="U173" s="366" t="str">
        <f>IF(ISNUMBER(U171),IF(ISNUMBER(U172),U172/U171,F172/U171),IF(ISNUMBER(U172),U172/F171,""))</f>
        <v/>
      </c>
      <c r="V173" s="366" t="str">
        <f>IF(ISNUMBER(V171),IF(ISNUMBER(V172),V172/V171,G172/V171),IF(ISNUMBER(V172),V172/G171,""))</f>
        <v/>
      </c>
      <c r="W173" s="366" t="str">
        <f>IF(ISNUMBER(W171),IF(ISNUMBER(W172),W172/W171,H172/W171),IF(ISNUMBER(W172),W172/H171,""))</f>
        <v/>
      </c>
      <c r="X173" s="366" t="str">
        <f>IF(ISNUMBER(X171),IF(ISNUMBER(X172),X172/X171,I172/X171),IF(ISNUMBER(X172),X172/I171,""))</f>
        <v/>
      </c>
    </row>
    <row r="174" spans="1:24">
      <c r="A174" s="169" t="s">
        <v>164</v>
      </c>
      <c r="B174" s="169" t="str">
        <f>Cover!$G$16</f>
        <v>CZ</v>
      </c>
      <c r="C174" s="169" t="s">
        <v>271</v>
      </c>
      <c r="D174" s="169" t="s">
        <v>268</v>
      </c>
      <c r="E174" s="170" t="s">
        <v>245</v>
      </c>
      <c r="F174" s="177" t="e">
        <f>IF(ISNUMBER(U174),U174,VLOOKUP(CONCATENATE($B174,"_",$C174,"_",F$2,"_",$D174,"_",$E174),#REF!,2,))</f>
        <v>#REF!</v>
      </c>
      <c r="G174" s="177" t="e">
        <f>IF(ISNUMBER(V174),V174,VLOOKUP(CONCATENATE($B174,"_",$C174,"_",G$2,"_",$D174,"_",$E174),#REF!,2,))</f>
        <v>#REF!</v>
      </c>
      <c r="H174" s="177" t="e">
        <f>IF(ISNUMBER(W174),W174,VLOOKUP(CONCATENATE($B174,"_",$C174,"_",H$2,"_",$D174,"_",$E174),#REF!,2,))</f>
        <v>#REF!</v>
      </c>
      <c r="I174" s="177" t="e">
        <f>IF(ISNUMBER(X174),X174,VLOOKUP(CONCATENATE($B174,"_",$C174,"_",I$2,"_",$D174,"_",$E174),#REF!,2,))</f>
        <v>#REF!</v>
      </c>
      <c r="J174" s="177" t="e">
        <f>VLOOKUP(CONCATENATE($B174,"_",$C174,"_",J$2,"_",$D174,"_",$E174),#REF!,2,)</f>
        <v>#REF!</v>
      </c>
      <c r="K174" s="175" t="e">
        <f>VLOOKUP(CONCATENATE($B174,"_",$C174,"_",K$2,"_",$D174,"_",$E174),#REF!,2,)</f>
        <v>#REF!</v>
      </c>
      <c r="L174" s="175" t="e">
        <f>VLOOKUP(CONCATENATE($B174,"_",$C174,"_",L$2,"_",$D174,"_",$E174),#REF!,2,)</f>
        <v>#REF!</v>
      </c>
      <c r="M174" s="171"/>
      <c r="N174" s="172" t="str">
        <f t="shared" si="31"/>
        <v>!!</v>
      </c>
      <c r="O174" s="172" t="str">
        <f t="shared" si="32"/>
        <v>!!</v>
      </c>
      <c r="P174" s="172" t="str">
        <f t="shared" si="33"/>
        <v>!!</v>
      </c>
      <c r="Q174" s="172" t="str">
        <f t="shared" si="34"/>
        <v>!!</v>
      </c>
      <c r="R174" s="172" t="str">
        <f t="shared" si="35"/>
        <v>!!</v>
      </c>
      <c r="S174" s="172" t="str">
        <f t="shared" si="36"/>
        <v>!!</v>
      </c>
      <c r="T174" s="171"/>
    </row>
    <row r="175" spans="1:24">
      <c r="A175" s="169" t="s">
        <v>163</v>
      </c>
      <c r="B175" s="169" t="str">
        <f>Cover!$G$16</f>
        <v>CZ</v>
      </c>
      <c r="C175" s="169" t="s">
        <v>271</v>
      </c>
      <c r="D175" s="169" t="s">
        <v>198</v>
      </c>
      <c r="E175" s="170" t="s">
        <v>245</v>
      </c>
      <c r="F175" s="177" t="e">
        <f>IF(ISNUMBER(U175),U175,VLOOKUP(CONCATENATE($B175,"_",$C175,"_",F$2,"_",$D175,"_",$E175),#REF!,2,))</f>
        <v>#REF!</v>
      </c>
      <c r="G175" s="177" t="e">
        <f>IF(ISNUMBER(V175),V175,VLOOKUP(CONCATENATE($B175,"_",$C175,"_",G$2,"_",$D175,"_",$E175),#REF!,2,))</f>
        <v>#REF!</v>
      </c>
      <c r="H175" s="177" t="e">
        <f>IF(ISNUMBER(W175),W175,VLOOKUP(CONCATENATE($B175,"_",$C175,"_",H$2,"_",$D175,"_",$E175),#REF!,2,))</f>
        <v>#REF!</v>
      </c>
      <c r="I175" s="177" t="e">
        <f>IF(ISNUMBER(X175),X175,VLOOKUP(CONCATENATE($B175,"_",$C175,"_",I$2,"_",$D175,"_",$E175),#REF!,2,))</f>
        <v>#REF!</v>
      </c>
      <c r="J175" s="177" t="e">
        <f>IF(ISNUMBER(Y175),Y175,VLOOKUP(CONCATENATE($B175,"_",$C175,"_",J$2,"_",$D175,"_",$E175),#REF!,2,))</f>
        <v>#REF!</v>
      </c>
      <c r="K175" s="175" t="e">
        <f>VLOOKUP(CONCATENATE($B175,"_",$C175,"_",K$2,"_",$D175,"_",$E175),#REF!,2,)</f>
        <v>#REF!</v>
      </c>
      <c r="L175" s="175" t="e">
        <f>VLOOKUP(CONCATENATE($B175,"_",$C175,"_",L$2,"_",$D175,"_",$E175),#REF!,2,)</f>
        <v>#REF!</v>
      </c>
      <c r="M175" s="171"/>
      <c r="N175" s="172" t="str">
        <f t="shared" si="31"/>
        <v>!!</v>
      </c>
      <c r="O175" s="172" t="str">
        <f t="shared" si="32"/>
        <v>!!</v>
      </c>
      <c r="P175" s="172" t="str">
        <f t="shared" si="33"/>
        <v>!!</v>
      </c>
      <c r="Q175" s="172" t="str">
        <f t="shared" si="34"/>
        <v>!!</v>
      </c>
      <c r="R175" s="172" t="str">
        <f t="shared" si="35"/>
        <v>!!</v>
      </c>
      <c r="S175" s="172" t="str">
        <f t="shared" si="36"/>
        <v>!!</v>
      </c>
      <c r="T175" s="171"/>
    </row>
    <row r="176" spans="1:24" ht="12">
      <c r="A176" s="357" t="s">
        <v>162</v>
      </c>
      <c r="B176" s="357" t="str">
        <f>Cover!$G$16</f>
        <v>CZ</v>
      </c>
      <c r="C176" s="357" t="s">
        <v>271</v>
      </c>
      <c r="D176" s="357" t="s">
        <v>268</v>
      </c>
      <c r="E176" s="358" t="s">
        <v>245</v>
      </c>
      <c r="F176" s="359" t="e">
        <f>IF(ISNUMBER(U176),U176,VLOOKUP(CONCATENATE($B176,"_",$C176,"_",F$2,"_","1000 NAC","_",$E176),#REF!,2,)/VLOOKUP(CONCATENATE($B176,"_",$C176,"_",F$2,"_",$D176,"_",$E176),#REF!,2,))</f>
        <v>#REF!</v>
      </c>
      <c r="G176" s="359" t="e">
        <f>IF(ISNUMBER(V176),V176,VLOOKUP(CONCATENATE($B176,"_",$C176,"_",G$2,"_","1000 NAC","_",$E176),#REF!,2,)/VLOOKUP(CONCATENATE($B176,"_",$C176,"_",G$2,"_",$D176,"_",$E176),#REF!,2,))</f>
        <v>#REF!</v>
      </c>
      <c r="H176" s="359" t="e">
        <f>IF(ISNUMBER(W176),W176,VLOOKUP(CONCATENATE($B176,"_",$C176,"_",H$2,"_","1000 NAC","_",$E176),#REF!,2,)/VLOOKUP(CONCATENATE($B176,"_",$C176,"_",H$2,"_",$D176,"_",$E176),#REF!,2,))</f>
        <v>#REF!</v>
      </c>
      <c r="I176" s="359" t="e">
        <f>IF(ISNUMBER(X176),X176,VLOOKUP(CONCATENATE($B176,"_",$C176,"_",I$2,"_","1000 NAC","_",$E176),#REF!,2,)/VLOOKUP(CONCATENATE($B176,"_",$C176,"_",I$2,"_",$D176,"_",$E176),#REF!,2,))</f>
        <v>#REF!</v>
      </c>
      <c r="J176" s="359" t="e">
        <f>IF(ISNUMBER(Y176),Y176,VLOOKUP(CONCATENATE($B176,"_",$C176,"_",J$2,"_","1000 NAC","_",$E176),#REF!,2,)/VLOOKUP(CONCATENATE($B176,"_",$C176,"_",J$2,"_",$D176,"_",$E176),#REF!,2,))</f>
        <v>#REF!</v>
      </c>
      <c r="K176" s="360" t="e">
        <f>VLOOKUP(CONCATENATE($B176,"_",$C176,"_",K$2,"_","1000 NAC","_",$E176),#REF!,2,)/VLOOKUP(CONCATENATE($B176,"_",$C176,"_",K$2,"_",$D176,"_",$E176),#REF!,2,)</f>
        <v>#REF!</v>
      </c>
      <c r="L176" s="360" t="e">
        <f>VLOOKUP(CONCATENATE($B176,"_",$C176,"_",L$2,"_","1000 NAC","_",$E176),#REF!,2,)/VLOOKUP(CONCATENATE($B176,"_",$C176,"_",L$2,"_",$D176,"_",$E176),#REF!,2,)</f>
        <v>#REF!</v>
      </c>
      <c r="M176" s="361"/>
      <c r="N176" s="362" t="str">
        <f t="shared" si="31"/>
        <v>!!</v>
      </c>
      <c r="O176" s="362" t="str">
        <f t="shared" si="32"/>
        <v>!!</v>
      </c>
      <c r="P176" s="362" t="str">
        <f t="shared" si="33"/>
        <v>!!</v>
      </c>
      <c r="Q176" s="362" t="str">
        <f t="shared" si="34"/>
        <v>!!</v>
      </c>
      <c r="R176" s="362" t="str">
        <f t="shared" si="35"/>
        <v>!!</v>
      </c>
      <c r="S176" s="362" t="str">
        <f t="shared" si="36"/>
        <v>!!</v>
      </c>
      <c r="T176" s="361"/>
      <c r="U176" s="366" t="str">
        <f>IF(ISNUMBER(U174),IF(ISNUMBER(U175),U175/U174,F175/U174),IF(ISNUMBER(U175),U175/F174,""))</f>
        <v/>
      </c>
      <c r="V176" s="366" t="str">
        <f>IF(ISNUMBER(V174),IF(ISNUMBER(V175),V175/V174,G175/V174),IF(ISNUMBER(V175),V175/G174,""))</f>
        <v/>
      </c>
      <c r="W176" s="366" t="str">
        <f>IF(ISNUMBER(W174),IF(ISNUMBER(W175),W175/W174,H175/W174),IF(ISNUMBER(W175),W175/H174,""))</f>
        <v/>
      </c>
      <c r="X176" s="366" t="str">
        <f>IF(ISNUMBER(X174),IF(ISNUMBER(X175),X175/X174,I175/X174),IF(ISNUMBER(X175),X175/I174,""))</f>
        <v/>
      </c>
    </row>
    <row r="177" spans="1:24">
      <c r="A177" s="169" t="s">
        <v>164</v>
      </c>
      <c r="B177" s="169" t="str">
        <f>Cover!$G$16</f>
        <v>CZ</v>
      </c>
      <c r="C177" s="169" t="s">
        <v>267</v>
      </c>
      <c r="D177" s="169" t="s">
        <v>268</v>
      </c>
      <c r="E177" s="170" t="s">
        <v>246</v>
      </c>
      <c r="F177" s="177" t="e">
        <f>IF(ISNUMBER(U177),U177,VLOOKUP(CONCATENATE($B177,"_",$C177,"_",F$2,"_",$D177,"_",$E177),#REF!,2,))</f>
        <v>#REF!</v>
      </c>
      <c r="G177" s="177" t="e">
        <f>IF(ISNUMBER(V177),V177,VLOOKUP(CONCATENATE($B177,"_",$C177,"_",G$2,"_",$D177,"_",$E177),#REF!,2,))</f>
        <v>#REF!</v>
      </c>
      <c r="H177" s="177" t="e">
        <f>IF(ISNUMBER(W177),W177,VLOOKUP(CONCATENATE($B177,"_",$C177,"_",H$2,"_",$D177,"_",$E177),#REF!,2,))</f>
        <v>#REF!</v>
      </c>
      <c r="I177" s="177" t="e">
        <f>IF(ISNUMBER(X177),X177,VLOOKUP(CONCATENATE($B177,"_",$C177,"_",I$2,"_",$D177,"_",$E177),#REF!,2,))</f>
        <v>#REF!</v>
      </c>
      <c r="J177" s="177" t="e">
        <f>VLOOKUP(CONCATENATE($B177,"_",$C177,"_",J$2,"_",$D177,"_",$E177),#REF!,2,)</f>
        <v>#REF!</v>
      </c>
      <c r="K177" s="175" t="e">
        <f>VLOOKUP(CONCATENATE($B177,"_",$C177,"_",K$2,"_",$D177,"_",$E177),#REF!,2,)</f>
        <v>#REF!</v>
      </c>
      <c r="L177" s="175" t="e">
        <f>VLOOKUP(CONCATENATE($B177,"_",$C177,"_",L$2,"_",$D177,"_",$E177),#REF!,2,)</f>
        <v>#REF!</v>
      </c>
      <c r="M177" s="171"/>
      <c r="N177" s="172" t="str">
        <f t="shared" si="31"/>
        <v>!!</v>
      </c>
      <c r="O177" s="172" t="str">
        <f t="shared" si="32"/>
        <v>!!</v>
      </c>
      <c r="P177" s="172" t="str">
        <f t="shared" si="33"/>
        <v>!!</v>
      </c>
      <c r="Q177" s="172" t="str">
        <f t="shared" si="34"/>
        <v>!!</v>
      </c>
      <c r="R177" s="172" t="str">
        <f t="shared" si="35"/>
        <v>!!</v>
      </c>
      <c r="S177" s="172" t="str">
        <f t="shared" si="36"/>
        <v>!!</v>
      </c>
      <c r="T177" s="171"/>
    </row>
    <row r="178" spans="1:24">
      <c r="A178" s="169" t="s">
        <v>163</v>
      </c>
      <c r="B178" s="169" t="str">
        <f>Cover!$G$16</f>
        <v>CZ</v>
      </c>
      <c r="C178" s="169" t="s">
        <v>267</v>
      </c>
      <c r="D178" s="169" t="s">
        <v>198</v>
      </c>
      <c r="E178" s="170" t="s">
        <v>246</v>
      </c>
      <c r="F178" s="177" t="e">
        <f>IF(ISNUMBER(U178),U178,VLOOKUP(CONCATENATE($B178,"_",$C178,"_",F$2,"_",$D178,"_",$E178),#REF!,2,))</f>
        <v>#REF!</v>
      </c>
      <c r="G178" s="177" t="e">
        <f>IF(ISNUMBER(V178),V178,VLOOKUP(CONCATENATE($B178,"_",$C178,"_",G$2,"_",$D178,"_",$E178),#REF!,2,))</f>
        <v>#REF!</v>
      </c>
      <c r="H178" s="177" t="e">
        <f>IF(ISNUMBER(W178),W178,VLOOKUP(CONCATENATE($B178,"_",$C178,"_",H$2,"_",$D178,"_",$E178),#REF!,2,))</f>
        <v>#REF!</v>
      </c>
      <c r="I178" s="177" t="e">
        <f>IF(ISNUMBER(X178),X178,VLOOKUP(CONCATENATE($B178,"_",$C178,"_",I$2,"_",$D178,"_",$E178),#REF!,2,))</f>
        <v>#REF!</v>
      </c>
      <c r="J178" s="177" t="e">
        <f>IF(ISNUMBER(Y178),Y178,VLOOKUP(CONCATENATE($B178,"_",$C178,"_",J$2,"_",$D178,"_",$E178),#REF!,2,))</f>
        <v>#REF!</v>
      </c>
      <c r="K178" s="175" t="e">
        <f>VLOOKUP(CONCATENATE($B178,"_",$C178,"_",K$2,"_",$D178,"_",$E178),#REF!,2,)</f>
        <v>#REF!</v>
      </c>
      <c r="L178" s="175" t="e">
        <f>VLOOKUP(CONCATENATE($B178,"_",$C178,"_",L$2,"_",$D178,"_",$E178),#REF!,2,)</f>
        <v>#REF!</v>
      </c>
      <c r="M178" s="171"/>
      <c r="N178" s="172" t="str">
        <f t="shared" si="31"/>
        <v>!!</v>
      </c>
      <c r="O178" s="172" t="str">
        <f t="shared" si="32"/>
        <v>!!</v>
      </c>
      <c r="P178" s="172" t="str">
        <f t="shared" si="33"/>
        <v>!!</v>
      </c>
      <c r="Q178" s="172" t="str">
        <f t="shared" si="34"/>
        <v>!!</v>
      </c>
      <c r="R178" s="172" t="str">
        <f t="shared" si="35"/>
        <v>!!</v>
      </c>
      <c r="S178" s="172" t="str">
        <f t="shared" si="36"/>
        <v>!!</v>
      </c>
      <c r="T178" s="171"/>
    </row>
    <row r="179" spans="1:24" ht="12">
      <c r="A179" s="357" t="s">
        <v>162</v>
      </c>
      <c r="B179" s="357" t="str">
        <f>Cover!$G$16</f>
        <v>CZ</v>
      </c>
      <c r="C179" s="357" t="s">
        <v>267</v>
      </c>
      <c r="D179" s="357" t="s">
        <v>268</v>
      </c>
      <c r="E179" s="358" t="s">
        <v>246</v>
      </c>
      <c r="F179" s="359" t="e">
        <f>IF(ISNUMBER(U179),U179,VLOOKUP(CONCATENATE($B179,"_",$C179,"_",F$2,"_","1000 NAC","_",$E179),#REF!,2,)/VLOOKUP(CONCATENATE($B179,"_",$C179,"_",F$2,"_",$D179,"_",$E179),#REF!,2,))</f>
        <v>#REF!</v>
      </c>
      <c r="G179" s="359" t="e">
        <f>IF(ISNUMBER(V179),V179,VLOOKUP(CONCATENATE($B179,"_",$C179,"_",G$2,"_","1000 NAC","_",$E179),#REF!,2,)/VLOOKUP(CONCATENATE($B179,"_",$C179,"_",G$2,"_",$D179,"_",$E179),#REF!,2,))</f>
        <v>#REF!</v>
      </c>
      <c r="H179" s="359" t="e">
        <f>IF(ISNUMBER(W179),W179,VLOOKUP(CONCATENATE($B179,"_",$C179,"_",H$2,"_","1000 NAC","_",$E179),#REF!,2,)/VLOOKUP(CONCATENATE($B179,"_",$C179,"_",H$2,"_",$D179,"_",$E179),#REF!,2,))</f>
        <v>#REF!</v>
      </c>
      <c r="I179" s="359" t="e">
        <f>IF(ISNUMBER(X179),X179,VLOOKUP(CONCATENATE($B179,"_",$C179,"_",I$2,"_","1000 NAC","_",$E179),#REF!,2,)/VLOOKUP(CONCATENATE($B179,"_",$C179,"_",I$2,"_",$D179,"_",$E179),#REF!,2,))</f>
        <v>#REF!</v>
      </c>
      <c r="J179" s="359" t="e">
        <f>IF(ISNUMBER(Y179),Y179,VLOOKUP(CONCATENATE($B179,"_",$C179,"_",J$2,"_","1000 NAC","_",$E179),#REF!,2,)/VLOOKUP(CONCATENATE($B179,"_",$C179,"_",J$2,"_",$D179,"_",$E179),#REF!,2,))</f>
        <v>#REF!</v>
      </c>
      <c r="K179" s="360" t="e">
        <f>VLOOKUP(CONCATENATE($B179,"_",$C179,"_",K$2,"_","1000 NAC","_",$E179),#REF!,2,)/VLOOKUP(CONCATENATE($B179,"_",$C179,"_",K$2,"_",$D179,"_",$E179),#REF!,2,)</f>
        <v>#REF!</v>
      </c>
      <c r="L179" s="360" t="e">
        <f>VLOOKUP(CONCATENATE($B179,"_",$C179,"_",L$2,"_","1000 NAC","_",$E179),#REF!,2,)/VLOOKUP(CONCATENATE($B179,"_",$C179,"_",L$2,"_",$D179,"_",$E179),#REF!,2,)</f>
        <v>#REF!</v>
      </c>
      <c r="M179" s="361"/>
      <c r="N179" s="362" t="str">
        <f t="shared" si="31"/>
        <v>!!</v>
      </c>
      <c r="O179" s="362" t="str">
        <f t="shared" si="32"/>
        <v>!!</v>
      </c>
      <c r="P179" s="362" t="str">
        <f t="shared" si="33"/>
        <v>!!</v>
      </c>
      <c r="Q179" s="362" t="str">
        <f t="shared" si="34"/>
        <v>!!</v>
      </c>
      <c r="R179" s="362" t="str">
        <f t="shared" si="35"/>
        <v>!!</v>
      </c>
      <c r="S179" s="362" t="str">
        <f t="shared" si="36"/>
        <v>!!</v>
      </c>
      <c r="T179" s="361"/>
      <c r="U179" s="366" t="str">
        <f>IF(ISNUMBER(U177),IF(ISNUMBER(U178),U178/U177,F178/U177),IF(ISNUMBER(U178),U178/F177,""))</f>
        <v/>
      </c>
      <c r="V179" s="366" t="str">
        <f>IF(ISNUMBER(V177),IF(ISNUMBER(V178),V178/V177,G178/V177),IF(ISNUMBER(V178),V178/G177,""))</f>
        <v/>
      </c>
      <c r="W179" s="366" t="str">
        <f>IF(ISNUMBER(W177),IF(ISNUMBER(W178),W178/W177,H178/W177),IF(ISNUMBER(W178),W178/H177,""))</f>
        <v/>
      </c>
      <c r="X179" s="366" t="str">
        <f>IF(ISNUMBER(X177),IF(ISNUMBER(X178),X178/X177,I178/X177),IF(ISNUMBER(X178),X178/I177,""))</f>
        <v/>
      </c>
    </row>
    <row r="180" spans="1:24">
      <c r="A180" s="169" t="s">
        <v>164</v>
      </c>
      <c r="B180" s="169" t="str">
        <f>Cover!$G$16</f>
        <v>CZ</v>
      </c>
      <c r="C180" s="169" t="s">
        <v>271</v>
      </c>
      <c r="D180" s="169" t="s">
        <v>268</v>
      </c>
      <c r="E180" s="170" t="s">
        <v>246</v>
      </c>
      <c r="F180" s="177" t="e">
        <f>IF(ISNUMBER(U180),U180,VLOOKUP(CONCATENATE($B180,"_",$C180,"_",F$2,"_",$D180,"_",$E180),#REF!,2,))</f>
        <v>#REF!</v>
      </c>
      <c r="G180" s="177" t="e">
        <f>IF(ISNUMBER(V180),V180,VLOOKUP(CONCATENATE($B180,"_",$C180,"_",G$2,"_",$D180,"_",$E180),#REF!,2,))</f>
        <v>#REF!</v>
      </c>
      <c r="H180" s="177" t="e">
        <f>IF(ISNUMBER(W180),W180,VLOOKUP(CONCATENATE($B180,"_",$C180,"_",H$2,"_",$D180,"_",$E180),#REF!,2,))</f>
        <v>#REF!</v>
      </c>
      <c r="I180" s="177" t="e">
        <f>IF(ISNUMBER(X180),X180,VLOOKUP(CONCATENATE($B180,"_",$C180,"_",I$2,"_",$D180,"_",$E180),#REF!,2,))</f>
        <v>#REF!</v>
      </c>
      <c r="J180" s="177" t="e">
        <f>VLOOKUP(CONCATENATE($B180,"_",$C180,"_",J$2,"_",$D180,"_",$E180),#REF!,2,)</f>
        <v>#REF!</v>
      </c>
      <c r="K180" s="175" t="e">
        <f>VLOOKUP(CONCATENATE($B180,"_",$C180,"_",K$2,"_",$D180,"_",$E180),#REF!,2,)</f>
        <v>#REF!</v>
      </c>
      <c r="L180" s="175" t="e">
        <f>VLOOKUP(CONCATENATE($B180,"_",$C180,"_",L$2,"_",$D180,"_",$E180),#REF!,2,)</f>
        <v>#REF!</v>
      </c>
      <c r="M180" s="171"/>
      <c r="N180" s="172" t="str">
        <f t="shared" si="31"/>
        <v>!!</v>
      </c>
      <c r="O180" s="172" t="str">
        <f t="shared" si="32"/>
        <v>!!</v>
      </c>
      <c r="P180" s="172" t="str">
        <f t="shared" si="33"/>
        <v>!!</v>
      </c>
      <c r="Q180" s="172" t="str">
        <f t="shared" si="34"/>
        <v>!!</v>
      </c>
      <c r="R180" s="172" t="str">
        <f t="shared" si="35"/>
        <v>!!</v>
      </c>
      <c r="S180" s="172" t="str">
        <f t="shared" si="36"/>
        <v>!!</v>
      </c>
      <c r="T180" s="171"/>
    </row>
    <row r="181" spans="1:24">
      <c r="A181" s="169" t="s">
        <v>163</v>
      </c>
      <c r="B181" s="169" t="str">
        <f>Cover!$G$16</f>
        <v>CZ</v>
      </c>
      <c r="C181" s="169" t="s">
        <v>271</v>
      </c>
      <c r="D181" s="169" t="s">
        <v>198</v>
      </c>
      <c r="E181" s="170" t="s">
        <v>246</v>
      </c>
      <c r="F181" s="177" t="e">
        <f>IF(ISNUMBER(U181),U181,VLOOKUP(CONCATENATE($B181,"_",$C181,"_",F$2,"_",$D181,"_",$E181),#REF!,2,))</f>
        <v>#REF!</v>
      </c>
      <c r="G181" s="177" t="e">
        <f>IF(ISNUMBER(V181),V181,VLOOKUP(CONCATENATE($B181,"_",$C181,"_",G$2,"_",$D181,"_",$E181),#REF!,2,))</f>
        <v>#REF!</v>
      </c>
      <c r="H181" s="177" t="e">
        <f>IF(ISNUMBER(W181),W181,VLOOKUP(CONCATENATE($B181,"_",$C181,"_",H$2,"_",$D181,"_",$E181),#REF!,2,))</f>
        <v>#REF!</v>
      </c>
      <c r="I181" s="177" t="e">
        <f>IF(ISNUMBER(X181),X181,VLOOKUP(CONCATENATE($B181,"_",$C181,"_",I$2,"_",$D181,"_",$E181),#REF!,2,))</f>
        <v>#REF!</v>
      </c>
      <c r="J181" s="177" t="e">
        <f>IF(ISNUMBER(Y181),Y181,VLOOKUP(CONCATENATE($B181,"_",$C181,"_",J$2,"_",$D181,"_",$E181),#REF!,2,))</f>
        <v>#REF!</v>
      </c>
      <c r="K181" s="175" t="e">
        <f>VLOOKUP(CONCATENATE($B181,"_",$C181,"_",K$2,"_",$D181,"_",$E181),#REF!,2,)</f>
        <v>#REF!</v>
      </c>
      <c r="L181" s="175" t="e">
        <f>VLOOKUP(CONCATENATE($B181,"_",$C181,"_",L$2,"_",$D181,"_",$E181),#REF!,2,)</f>
        <v>#REF!</v>
      </c>
      <c r="M181" s="171"/>
      <c r="N181" s="172" t="str">
        <f t="shared" si="31"/>
        <v>!!</v>
      </c>
      <c r="O181" s="172" t="str">
        <f t="shared" si="32"/>
        <v>!!</v>
      </c>
      <c r="P181" s="172" t="str">
        <f t="shared" si="33"/>
        <v>!!</v>
      </c>
      <c r="Q181" s="172" t="str">
        <f t="shared" si="34"/>
        <v>!!</v>
      </c>
      <c r="R181" s="172" t="str">
        <f t="shared" si="35"/>
        <v>!!</v>
      </c>
      <c r="S181" s="172" t="str">
        <f t="shared" si="36"/>
        <v>!!</v>
      </c>
      <c r="T181" s="171"/>
    </row>
    <row r="182" spans="1:24" ht="12">
      <c r="A182" s="357" t="s">
        <v>162</v>
      </c>
      <c r="B182" s="357" t="str">
        <f>Cover!$G$16</f>
        <v>CZ</v>
      </c>
      <c r="C182" s="357" t="s">
        <v>271</v>
      </c>
      <c r="D182" s="357" t="s">
        <v>268</v>
      </c>
      <c r="E182" s="358" t="s">
        <v>246</v>
      </c>
      <c r="F182" s="359" t="e">
        <f>IF(ISNUMBER(U182),U182,VLOOKUP(CONCATENATE($B182,"_",$C182,"_",F$2,"_","1000 NAC","_",$E182),#REF!,2,)/VLOOKUP(CONCATENATE($B182,"_",$C182,"_",F$2,"_",$D182,"_",$E182),#REF!,2,))</f>
        <v>#REF!</v>
      </c>
      <c r="G182" s="359" t="e">
        <f>IF(ISNUMBER(V182),V182,VLOOKUP(CONCATENATE($B182,"_",$C182,"_",G$2,"_","1000 NAC","_",$E182),#REF!,2,)/VLOOKUP(CONCATENATE($B182,"_",$C182,"_",G$2,"_",$D182,"_",$E182),#REF!,2,))</f>
        <v>#REF!</v>
      </c>
      <c r="H182" s="359" t="e">
        <f>IF(ISNUMBER(W182),W182,VLOOKUP(CONCATENATE($B182,"_",$C182,"_",H$2,"_","1000 NAC","_",$E182),#REF!,2,)/VLOOKUP(CONCATENATE($B182,"_",$C182,"_",H$2,"_",$D182,"_",$E182),#REF!,2,))</f>
        <v>#REF!</v>
      </c>
      <c r="I182" s="359" t="e">
        <f>IF(ISNUMBER(X182),X182,VLOOKUP(CONCATENATE($B182,"_",$C182,"_",I$2,"_","1000 NAC","_",$E182),#REF!,2,)/VLOOKUP(CONCATENATE($B182,"_",$C182,"_",I$2,"_",$D182,"_",$E182),#REF!,2,))</f>
        <v>#REF!</v>
      </c>
      <c r="J182" s="359" t="e">
        <f>IF(ISNUMBER(Y182),Y182,VLOOKUP(CONCATENATE($B182,"_",$C182,"_",J$2,"_","1000 NAC","_",$E182),#REF!,2,)/VLOOKUP(CONCATENATE($B182,"_",$C182,"_",J$2,"_",$D182,"_",$E182),#REF!,2,))</f>
        <v>#REF!</v>
      </c>
      <c r="K182" s="360" t="e">
        <f>VLOOKUP(CONCATENATE($B182,"_",$C182,"_",K$2,"_","1000 NAC","_",$E182),#REF!,2,)/VLOOKUP(CONCATENATE($B182,"_",$C182,"_",K$2,"_",$D182,"_",$E182),#REF!,2,)</f>
        <v>#REF!</v>
      </c>
      <c r="L182" s="360" t="e">
        <f>VLOOKUP(CONCATENATE($B182,"_",$C182,"_",L$2,"_","1000 NAC","_",$E182),#REF!,2,)/VLOOKUP(CONCATENATE($B182,"_",$C182,"_",L$2,"_",$D182,"_",$E182),#REF!,2,)</f>
        <v>#REF!</v>
      </c>
      <c r="M182" s="361"/>
      <c r="N182" s="362" t="str">
        <f t="shared" si="31"/>
        <v>!!</v>
      </c>
      <c r="O182" s="362" t="str">
        <f t="shared" si="32"/>
        <v>!!</v>
      </c>
      <c r="P182" s="362" t="str">
        <f t="shared" si="33"/>
        <v>!!</v>
      </c>
      <c r="Q182" s="362" t="str">
        <f t="shared" si="34"/>
        <v>!!</v>
      </c>
      <c r="R182" s="362" t="str">
        <f t="shared" si="35"/>
        <v>!!</v>
      </c>
      <c r="S182" s="362" t="str">
        <f t="shared" si="36"/>
        <v>!!</v>
      </c>
      <c r="T182" s="361"/>
      <c r="U182" s="366" t="str">
        <f>IF(ISNUMBER(U180),IF(ISNUMBER(U181),U181/U180,F181/U180),IF(ISNUMBER(U181),U181/F180,""))</f>
        <v/>
      </c>
      <c r="V182" s="366" t="str">
        <f>IF(ISNUMBER(V180),IF(ISNUMBER(V181),V181/V180,G181/V180),IF(ISNUMBER(V181),V181/G180,""))</f>
        <v/>
      </c>
      <c r="W182" s="366" t="str">
        <f>IF(ISNUMBER(W180),IF(ISNUMBER(W181),W181/W180,H181/W180),IF(ISNUMBER(W181),W181/H180,""))</f>
        <v/>
      </c>
      <c r="X182" s="366" t="str">
        <f>IF(ISNUMBER(X180),IF(ISNUMBER(X181),X181/X180,I181/X180),IF(ISNUMBER(X181),X181/I180,""))</f>
        <v/>
      </c>
    </row>
    <row r="183" spans="1:24">
      <c r="A183" s="169" t="s">
        <v>164</v>
      </c>
      <c r="B183" s="169" t="str">
        <f>Cover!$G$16</f>
        <v>CZ</v>
      </c>
      <c r="C183" s="169" t="s">
        <v>267</v>
      </c>
      <c r="D183" s="169" t="s">
        <v>268</v>
      </c>
      <c r="E183" s="170" t="s">
        <v>247</v>
      </c>
      <c r="F183" s="177" t="e">
        <f>IF(ISNUMBER(U183),U183,VLOOKUP(CONCATENATE($B183,"_",$C183,"_",F$2,"_",$D183,"_",$E183),#REF!,2,))</f>
        <v>#REF!</v>
      </c>
      <c r="G183" s="177" t="e">
        <f>IF(ISNUMBER(V183),V183,VLOOKUP(CONCATENATE($B183,"_",$C183,"_",G$2,"_",$D183,"_",$E183),#REF!,2,))</f>
        <v>#REF!</v>
      </c>
      <c r="H183" s="177" t="e">
        <f>IF(ISNUMBER(W183),W183,VLOOKUP(CONCATENATE($B183,"_",$C183,"_",H$2,"_",$D183,"_",$E183),#REF!,2,))</f>
        <v>#REF!</v>
      </c>
      <c r="I183" s="177" t="e">
        <f>IF(ISNUMBER(X183),X183,VLOOKUP(CONCATENATE($B183,"_",$C183,"_",I$2,"_",$D183,"_",$E183),#REF!,2,))</f>
        <v>#REF!</v>
      </c>
      <c r="J183" s="177" t="e">
        <f>VLOOKUP(CONCATENATE($B183,"_",$C183,"_",J$2,"_",$D183,"_",$E183),#REF!,2,)</f>
        <v>#REF!</v>
      </c>
      <c r="K183" s="175" t="e">
        <f>VLOOKUP(CONCATENATE($B183,"_",$C183,"_",K$2,"_",$D183,"_",$E183),#REF!,2,)</f>
        <v>#REF!</v>
      </c>
      <c r="L183" s="175" t="e">
        <f>VLOOKUP(CONCATENATE($B183,"_",$C183,"_",L$2,"_",$D183,"_",$E183),#REF!,2,)</f>
        <v>#REF!</v>
      </c>
      <c r="M183" s="171"/>
      <c r="N183" s="172" t="str">
        <f t="shared" si="31"/>
        <v>!!</v>
      </c>
      <c r="O183" s="172" t="str">
        <f t="shared" si="32"/>
        <v>!!</v>
      </c>
      <c r="P183" s="172" t="str">
        <f t="shared" si="33"/>
        <v>!!</v>
      </c>
      <c r="Q183" s="172" t="str">
        <f t="shared" si="34"/>
        <v>!!</v>
      </c>
      <c r="R183" s="172" t="str">
        <f t="shared" si="35"/>
        <v>!!</v>
      </c>
      <c r="S183" s="172" t="str">
        <f t="shared" si="36"/>
        <v>!!</v>
      </c>
      <c r="T183" s="171"/>
    </row>
    <row r="184" spans="1:24">
      <c r="A184" s="169" t="s">
        <v>163</v>
      </c>
      <c r="B184" s="169" t="str">
        <f>Cover!$G$16</f>
        <v>CZ</v>
      </c>
      <c r="C184" s="169" t="s">
        <v>267</v>
      </c>
      <c r="D184" s="169" t="s">
        <v>198</v>
      </c>
      <c r="E184" s="170" t="s">
        <v>247</v>
      </c>
      <c r="F184" s="177" t="e">
        <f>IF(ISNUMBER(U184),U184,VLOOKUP(CONCATENATE($B184,"_",$C184,"_",F$2,"_",$D184,"_",$E184),#REF!,2,))</f>
        <v>#REF!</v>
      </c>
      <c r="G184" s="177" t="e">
        <f>IF(ISNUMBER(V184),V184,VLOOKUP(CONCATENATE($B184,"_",$C184,"_",G$2,"_",$D184,"_",$E184),#REF!,2,))</f>
        <v>#REF!</v>
      </c>
      <c r="H184" s="177" t="e">
        <f>IF(ISNUMBER(W184),W184,VLOOKUP(CONCATENATE($B184,"_",$C184,"_",H$2,"_",$D184,"_",$E184),#REF!,2,))</f>
        <v>#REF!</v>
      </c>
      <c r="I184" s="177" t="e">
        <f>IF(ISNUMBER(X184),X184,VLOOKUP(CONCATENATE($B184,"_",$C184,"_",I$2,"_",$D184,"_",$E184),#REF!,2,))</f>
        <v>#REF!</v>
      </c>
      <c r="J184" s="177" t="e">
        <f>IF(ISNUMBER(Y184),Y184,VLOOKUP(CONCATENATE($B184,"_",$C184,"_",J$2,"_",$D184,"_",$E184),#REF!,2,))</f>
        <v>#REF!</v>
      </c>
      <c r="K184" s="175" t="e">
        <f>VLOOKUP(CONCATENATE($B184,"_",$C184,"_",K$2,"_",$D184,"_",$E184),#REF!,2,)</f>
        <v>#REF!</v>
      </c>
      <c r="L184" s="175" t="e">
        <f>VLOOKUP(CONCATENATE($B184,"_",$C184,"_",L$2,"_",$D184,"_",$E184),#REF!,2,)</f>
        <v>#REF!</v>
      </c>
      <c r="M184" s="171"/>
      <c r="N184" s="172" t="str">
        <f t="shared" si="31"/>
        <v>!!</v>
      </c>
      <c r="O184" s="172" t="str">
        <f t="shared" si="32"/>
        <v>!!</v>
      </c>
      <c r="P184" s="172" t="str">
        <f t="shared" si="33"/>
        <v>!!</v>
      </c>
      <c r="Q184" s="172" t="str">
        <f t="shared" si="34"/>
        <v>!!</v>
      </c>
      <c r="R184" s="172" t="str">
        <f t="shared" si="35"/>
        <v>!!</v>
      </c>
      <c r="S184" s="172" t="str">
        <f t="shared" si="36"/>
        <v>!!</v>
      </c>
      <c r="T184" s="171"/>
    </row>
    <row r="185" spans="1:24" ht="12">
      <c r="A185" s="357" t="s">
        <v>162</v>
      </c>
      <c r="B185" s="357" t="str">
        <f>Cover!$G$16</f>
        <v>CZ</v>
      </c>
      <c r="C185" s="357" t="s">
        <v>267</v>
      </c>
      <c r="D185" s="357" t="s">
        <v>268</v>
      </c>
      <c r="E185" s="358" t="s">
        <v>247</v>
      </c>
      <c r="F185" s="359" t="e">
        <f>IF(ISNUMBER(U185),U185,VLOOKUP(CONCATENATE($B185,"_",$C185,"_",F$2,"_","1000 NAC","_",$E185),#REF!,2,)/VLOOKUP(CONCATENATE($B185,"_",$C185,"_",F$2,"_",$D185,"_",$E185),#REF!,2,))</f>
        <v>#REF!</v>
      </c>
      <c r="G185" s="359" t="e">
        <f>IF(ISNUMBER(V185),V185,VLOOKUP(CONCATENATE($B185,"_",$C185,"_",G$2,"_","1000 NAC","_",$E185),#REF!,2,)/VLOOKUP(CONCATENATE($B185,"_",$C185,"_",G$2,"_",$D185,"_",$E185),#REF!,2,))</f>
        <v>#REF!</v>
      </c>
      <c r="H185" s="359" t="e">
        <f>IF(ISNUMBER(W185),W185,VLOOKUP(CONCATENATE($B185,"_",$C185,"_",H$2,"_","1000 NAC","_",$E185),#REF!,2,)/VLOOKUP(CONCATENATE($B185,"_",$C185,"_",H$2,"_",$D185,"_",$E185),#REF!,2,))</f>
        <v>#REF!</v>
      </c>
      <c r="I185" s="359" t="e">
        <f>IF(ISNUMBER(X185),X185,VLOOKUP(CONCATENATE($B185,"_",$C185,"_",I$2,"_","1000 NAC","_",$E185),#REF!,2,)/VLOOKUP(CONCATENATE($B185,"_",$C185,"_",I$2,"_",$D185,"_",$E185),#REF!,2,))</f>
        <v>#REF!</v>
      </c>
      <c r="J185" s="359" t="e">
        <f>IF(ISNUMBER(Y185),Y185,VLOOKUP(CONCATENATE($B185,"_",$C185,"_",J$2,"_","1000 NAC","_",$E185),#REF!,2,)/VLOOKUP(CONCATENATE($B185,"_",$C185,"_",J$2,"_",$D185,"_",$E185),#REF!,2,))</f>
        <v>#REF!</v>
      </c>
      <c r="K185" s="360" t="e">
        <f>VLOOKUP(CONCATENATE($B185,"_",$C185,"_",K$2,"_","1000 NAC","_",$E185),#REF!,2,)/VLOOKUP(CONCATENATE($B185,"_",$C185,"_",K$2,"_",$D185,"_",$E185),#REF!,2,)</f>
        <v>#REF!</v>
      </c>
      <c r="L185" s="360" t="e">
        <f>VLOOKUP(CONCATENATE($B185,"_",$C185,"_",L$2,"_","1000 NAC","_",$E185),#REF!,2,)/VLOOKUP(CONCATENATE($B185,"_",$C185,"_",L$2,"_",$D185,"_",$E185),#REF!,2,)</f>
        <v>#REF!</v>
      </c>
      <c r="M185" s="361"/>
      <c r="N185" s="362" t="str">
        <f t="shared" si="31"/>
        <v>!!</v>
      </c>
      <c r="O185" s="362" t="str">
        <f t="shared" si="32"/>
        <v>!!</v>
      </c>
      <c r="P185" s="362" t="str">
        <f t="shared" si="33"/>
        <v>!!</v>
      </c>
      <c r="Q185" s="362" t="str">
        <f t="shared" si="34"/>
        <v>!!</v>
      </c>
      <c r="R185" s="362" t="str">
        <f t="shared" si="35"/>
        <v>!!</v>
      </c>
      <c r="S185" s="362" t="str">
        <f t="shared" si="36"/>
        <v>!!</v>
      </c>
      <c r="T185" s="361"/>
      <c r="U185" s="366" t="str">
        <f>IF(ISNUMBER(U183),IF(ISNUMBER(U184),U184/U183,F184/U183),IF(ISNUMBER(U184),U184/F183,""))</f>
        <v/>
      </c>
      <c r="V185" s="366" t="str">
        <f>IF(ISNUMBER(V183),IF(ISNUMBER(V184),V184/V183,G184/V183),IF(ISNUMBER(V184),V184/G183,""))</f>
        <v/>
      </c>
      <c r="W185" s="366" t="str">
        <f>IF(ISNUMBER(W183),IF(ISNUMBER(W184),W184/W183,H184/W183),IF(ISNUMBER(W184),W184/H183,""))</f>
        <v/>
      </c>
      <c r="X185" s="366" t="str">
        <f>IF(ISNUMBER(X183),IF(ISNUMBER(X184),X184/X183,I184/X183),IF(ISNUMBER(X184),X184/I183,""))</f>
        <v/>
      </c>
    </row>
    <row r="186" spans="1:24">
      <c r="A186" s="169" t="s">
        <v>164</v>
      </c>
      <c r="B186" s="169" t="str">
        <f>Cover!$G$16</f>
        <v>CZ</v>
      </c>
      <c r="C186" s="169" t="s">
        <v>271</v>
      </c>
      <c r="D186" s="169" t="s">
        <v>268</v>
      </c>
      <c r="E186" s="170" t="s">
        <v>247</v>
      </c>
      <c r="F186" s="177" t="e">
        <f>IF(ISNUMBER(U186),U186,VLOOKUP(CONCATENATE($B186,"_",$C186,"_",F$2,"_",$D186,"_",$E186),#REF!,2,))</f>
        <v>#REF!</v>
      </c>
      <c r="G186" s="177" t="e">
        <f>IF(ISNUMBER(V186),V186,VLOOKUP(CONCATENATE($B186,"_",$C186,"_",G$2,"_",$D186,"_",$E186),#REF!,2,))</f>
        <v>#REF!</v>
      </c>
      <c r="H186" s="177" t="e">
        <f>IF(ISNUMBER(W186),W186,VLOOKUP(CONCATENATE($B186,"_",$C186,"_",H$2,"_",$D186,"_",$E186),#REF!,2,))</f>
        <v>#REF!</v>
      </c>
      <c r="I186" s="177" t="e">
        <f>IF(ISNUMBER(X186),X186,VLOOKUP(CONCATENATE($B186,"_",$C186,"_",I$2,"_",$D186,"_",$E186),#REF!,2,))</f>
        <v>#REF!</v>
      </c>
      <c r="J186" s="177" t="e">
        <f>VLOOKUP(CONCATENATE($B186,"_",$C186,"_",J$2,"_",$D186,"_",$E186),#REF!,2,)</f>
        <v>#REF!</v>
      </c>
      <c r="K186" s="175" t="e">
        <f>VLOOKUP(CONCATENATE($B186,"_",$C186,"_",K$2,"_",$D186,"_",$E186),#REF!,2,)</f>
        <v>#REF!</v>
      </c>
      <c r="L186" s="175" t="e">
        <f>VLOOKUP(CONCATENATE($B186,"_",$C186,"_",L$2,"_",$D186,"_",$E186),#REF!,2,)</f>
        <v>#REF!</v>
      </c>
      <c r="M186" s="171"/>
      <c r="N186" s="172" t="str">
        <f t="shared" si="31"/>
        <v>!!</v>
      </c>
      <c r="O186" s="172" t="str">
        <f t="shared" si="32"/>
        <v>!!</v>
      </c>
      <c r="P186" s="172" t="str">
        <f t="shared" si="33"/>
        <v>!!</v>
      </c>
      <c r="Q186" s="172" t="str">
        <f t="shared" si="34"/>
        <v>!!</v>
      </c>
      <c r="R186" s="172" t="str">
        <f t="shared" si="35"/>
        <v>!!</v>
      </c>
      <c r="S186" s="172" t="str">
        <f t="shared" si="36"/>
        <v>!!</v>
      </c>
      <c r="T186" s="171"/>
    </row>
    <row r="187" spans="1:24">
      <c r="A187" s="169" t="s">
        <v>163</v>
      </c>
      <c r="B187" s="169" t="str">
        <f>Cover!$G$16</f>
        <v>CZ</v>
      </c>
      <c r="C187" s="169" t="s">
        <v>271</v>
      </c>
      <c r="D187" s="169" t="s">
        <v>198</v>
      </c>
      <c r="E187" s="170" t="s">
        <v>247</v>
      </c>
      <c r="F187" s="177" t="e">
        <f>IF(ISNUMBER(U187),U187,VLOOKUP(CONCATENATE($B187,"_",$C187,"_",F$2,"_",$D187,"_",$E187),#REF!,2,))</f>
        <v>#REF!</v>
      </c>
      <c r="G187" s="177" t="e">
        <f>IF(ISNUMBER(V187),V187,VLOOKUP(CONCATENATE($B187,"_",$C187,"_",G$2,"_",$D187,"_",$E187),#REF!,2,))</f>
        <v>#REF!</v>
      </c>
      <c r="H187" s="177" t="e">
        <f>IF(ISNUMBER(W187),W187,VLOOKUP(CONCATENATE($B187,"_",$C187,"_",H$2,"_",$D187,"_",$E187),#REF!,2,))</f>
        <v>#REF!</v>
      </c>
      <c r="I187" s="177" t="e">
        <f>IF(ISNUMBER(X187),X187,VLOOKUP(CONCATENATE($B187,"_",$C187,"_",I$2,"_",$D187,"_",$E187),#REF!,2,))</f>
        <v>#REF!</v>
      </c>
      <c r="J187" s="177" t="e">
        <f>IF(ISNUMBER(Y187),Y187,VLOOKUP(CONCATENATE($B187,"_",$C187,"_",J$2,"_",$D187,"_",$E187),#REF!,2,))</f>
        <v>#REF!</v>
      </c>
      <c r="K187" s="175" t="e">
        <f>VLOOKUP(CONCATENATE($B187,"_",$C187,"_",K$2,"_",$D187,"_",$E187),#REF!,2,)</f>
        <v>#REF!</v>
      </c>
      <c r="L187" s="175" t="e">
        <f>VLOOKUP(CONCATENATE($B187,"_",$C187,"_",L$2,"_",$D187,"_",$E187),#REF!,2,)</f>
        <v>#REF!</v>
      </c>
      <c r="M187" s="171"/>
      <c r="N187" s="172" t="str">
        <f t="shared" si="31"/>
        <v>!!</v>
      </c>
      <c r="O187" s="172" t="str">
        <f t="shared" si="32"/>
        <v>!!</v>
      </c>
      <c r="P187" s="172" t="str">
        <f t="shared" si="33"/>
        <v>!!</v>
      </c>
      <c r="Q187" s="172" t="str">
        <f t="shared" si="34"/>
        <v>!!</v>
      </c>
      <c r="R187" s="172" t="str">
        <f t="shared" si="35"/>
        <v>!!</v>
      </c>
      <c r="S187" s="172" t="str">
        <f t="shared" si="36"/>
        <v>!!</v>
      </c>
      <c r="T187" s="171"/>
    </row>
    <row r="188" spans="1:24" ht="12">
      <c r="A188" s="357" t="s">
        <v>162</v>
      </c>
      <c r="B188" s="357" t="str">
        <f>Cover!$G$16</f>
        <v>CZ</v>
      </c>
      <c r="C188" s="357" t="s">
        <v>271</v>
      </c>
      <c r="D188" s="357" t="s">
        <v>268</v>
      </c>
      <c r="E188" s="358" t="s">
        <v>247</v>
      </c>
      <c r="F188" s="359" t="e">
        <f>IF(ISNUMBER(U188),U188,VLOOKUP(CONCATENATE($B188,"_",$C188,"_",F$2,"_","1000 NAC","_",$E188),#REF!,2,)/VLOOKUP(CONCATENATE($B188,"_",$C188,"_",F$2,"_",$D188,"_",$E188),#REF!,2,))</f>
        <v>#REF!</v>
      </c>
      <c r="G188" s="359" t="e">
        <f>IF(ISNUMBER(V188),V188,VLOOKUP(CONCATENATE($B188,"_",$C188,"_",G$2,"_","1000 NAC","_",$E188),#REF!,2,)/VLOOKUP(CONCATENATE($B188,"_",$C188,"_",G$2,"_",$D188,"_",$E188),#REF!,2,))</f>
        <v>#REF!</v>
      </c>
      <c r="H188" s="359" t="e">
        <f>IF(ISNUMBER(W188),W188,VLOOKUP(CONCATENATE($B188,"_",$C188,"_",H$2,"_","1000 NAC","_",$E188),#REF!,2,)/VLOOKUP(CONCATENATE($B188,"_",$C188,"_",H$2,"_",$D188,"_",$E188),#REF!,2,))</f>
        <v>#REF!</v>
      </c>
      <c r="I188" s="359" t="e">
        <f>IF(ISNUMBER(X188),X188,VLOOKUP(CONCATENATE($B188,"_",$C188,"_",I$2,"_","1000 NAC","_",$E188),#REF!,2,)/VLOOKUP(CONCATENATE($B188,"_",$C188,"_",I$2,"_",$D188,"_",$E188),#REF!,2,))</f>
        <v>#REF!</v>
      </c>
      <c r="J188" s="359" t="e">
        <f>IF(ISNUMBER(Y188),Y188,VLOOKUP(CONCATENATE($B188,"_",$C188,"_",J$2,"_","1000 NAC","_",$E188),#REF!,2,)/VLOOKUP(CONCATENATE($B188,"_",$C188,"_",J$2,"_",$D188,"_",$E188),#REF!,2,))</f>
        <v>#REF!</v>
      </c>
      <c r="K188" s="360" t="e">
        <f>VLOOKUP(CONCATENATE($B188,"_",$C188,"_",K$2,"_","1000 NAC","_",$E188),#REF!,2,)/VLOOKUP(CONCATENATE($B188,"_",$C188,"_",K$2,"_",$D188,"_",$E188),#REF!,2,)</f>
        <v>#REF!</v>
      </c>
      <c r="L188" s="360" t="e">
        <f>VLOOKUP(CONCATENATE($B188,"_",$C188,"_",L$2,"_","1000 NAC","_",$E188),#REF!,2,)/VLOOKUP(CONCATENATE($B188,"_",$C188,"_",L$2,"_",$D188,"_",$E188),#REF!,2,)</f>
        <v>#REF!</v>
      </c>
      <c r="M188" s="361"/>
      <c r="N188" s="362" t="str">
        <f t="shared" si="31"/>
        <v>!!</v>
      </c>
      <c r="O188" s="362" t="str">
        <f t="shared" si="32"/>
        <v>!!</v>
      </c>
      <c r="P188" s="362" t="str">
        <f t="shared" si="33"/>
        <v>!!</v>
      </c>
      <c r="Q188" s="362" t="str">
        <f t="shared" si="34"/>
        <v>!!</v>
      </c>
      <c r="R188" s="362" t="str">
        <f t="shared" si="35"/>
        <v>!!</v>
      </c>
      <c r="S188" s="362" t="str">
        <f t="shared" si="36"/>
        <v>!!</v>
      </c>
      <c r="T188" s="361"/>
      <c r="U188" s="366" t="str">
        <f>IF(ISNUMBER(U186),IF(ISNUMBER(U187),U187/U186,F187/U186),IF(ISNUMBER(U187),U187/F186,""))</f>
        <v/>
      </c>
      <c r="V188" s="366" t="str">
        <f>IF(ISNUMBER(V186),IF(ISNUMBER(V187),V187/V186,G187/V186),IF(ISNUMBER(V187),V187/G186,""))</f>
        <v/>
      </c>
      <c r="W188" s="366" t="str">
        <f>IF(ISNUMBER(W186),IF(ISNUMBER(W187),W187/W186,H187/W186),IF(ISNUMBER(W187),W187/H186,""))</f>
        <v/>
      </c>
      <c r="X188" s="366" t="str">
        <f>IF(ISNUMBER(X186),IF(ISNUMBER(X187),X187/X186,I187/X186),IF(ISNUMBER(X187),X187/I186,""))</f>
        <v/>
      </c>
    </row>
    <row r="189" spans="1:24">
      <c r="A189" s="169" t="s">
        <v>164</v>
      </c>
      <c r="B189" s="169" t="str">
        <f>Cover!$G$16</f>
        <v>CZ</v>
      </c>
      <c r="C189" s="169" t="s">
        <v>267</v>
      </c>
      <c r="D189" s="169" t="s">
        <v>268</v>
      </c>
      <c r="E189" s="170" t="s">
        <v>248</v>
      </c>
      <c r="F189" s="177" t="e">
        <f>IF(ISNUMBER(U189),U189,VLOOKUP(CONCATENATE($B189,"_",$C189,"_",F$2,"_",$D189,"_",$E189),#REF!,2,))</f>
        <v>#REF!</v>
      </c>
      <c r="G189" s="177" t="e">
        <f>IF(ISNUMBER(V189),V189,VLOOKUP(CONCATENATE($B189,"_",$C189,"_",G$2,"_",$D189,"_",$E189),#REF!,2,))</f>
        <v>#REF!</v>
      </c>
      <c r="H189" s="177" t="e">
        <f>IF(ISNUMBER(W189),W189,VLOOKUP(CONCATENATE($B189,"_",$C189,"_",H$2,"_",$D189,"_",$E189),#REF!,2,))</f>
        <v>#REF!</v>
      </c>
      <c r="I189" s="177" t="e">
        <f>IF(ISNUMBER(X189),X189,VLOOKUP(CONCATENATE($B189,"_",$C189,"_",I$2,"_",$D189,"_",$E189),#REF!,2,))</f>
        <v>#REF!</v>
      </c>
      <c r="J189" s="177" t="e">
        <f>VLOOKUP(CONCATENATE($B189,"_",$C189,"_",J$2,"_",$D189,"_",$E189),#REF!,2,)</f>
        <v>#REF!</v>
      </c>
      <c r="K189" s="175" t="e">
        <f>VLOOKUP(CONCATENATE($B189,"_",$C189,"_",K$2,"_",$D189,"_",$E189),#REF!,2,)</f>
        <v>#REF!</v>
      </c>
      <c r="L189" s="175" t="e">
        <f>VLOOKUP(CONCATENATE($B189,"_",$C189,"_",L$2,"_",$D189,"_",$E189),#REF!,2,)</f>
        <v>#REF!</v>
      </c>
      <c r="M189" s="171"/>
      <c r="N189" s="172" t="str">
        <f t="shared" si="31"/>
        <v>!!</v>
      </c>
      <c r="O189" s="172" t="str">
        <f t="shared" si="32"/>
        <v>!!</v>
      </c>
      <c r="P189" s="172" t="str">
        <f t="shared" si="33"/>
        <v>!!</v>
      </c>
      <c r="Q189" s="172" t="str">
        <f t="shared" si="34"/>
        <v>!!</v>
      </c>
      <c r="R189" s="172" t="str">
        <f t="shared" si="35"/>
        <v>!!</v>
      </c>
      <c r="S189" s="172" t="str">
        <f t="shared" si="36"/>
        <v>!!</v>
      </c>
      <c r="T189" s="171"/>
    </row>
    <row r="190" spans="1:24">
      <c r="A190" s="169" t="s">
        <v>163</v>
      </c>
      <c r="B190" s="169" t="str">
        <f>Cover!$G$16</f>
        <v>CZ</v>
      </c>
      <c r="C190" s="169" t="s">
        <v>267</v>
      </c>
      <c r="D190" s="169" t="s">
        <v>198</v>
      </c>
      <c r="E190" s="170" t="s">
        <v>248</v>
      </c>
      <c r="F190" s="177" t="e">
        <f>IF(ISNUMBER(U190),U190,VLOOKUP(CONCATENATE($B190,"_",$C190,"_",F$2,"_",$D190,"_",$E190),#REF!,2,))</f>
        <v>#REF!</v>
      </c>
      <c r="G190" s="177" t="e">
        <f>IF(ISNUMBER(V190),V190,VLOOKUP(CONCATENATE($B190,"_",$C190,"_",G$2,"_",$D190,"_",$E190),#REF!,2,))</f>
        <v>#REF!</v>
      </c>
      <c r="H190" s="177" t="e">
        <f>IF(ISNUMBER(W190),W190,VLOOKUP(CONCATENATE($B190,"_",$C190,"_",H$2,"_",$D190,"_",$E190),#REF!,2,))</f>
        <v>#REF!</v>
      </c>
      <c r="I190" s="177" t="e">
        <f>IF(ISNUMBER(X190),X190,VLOOKUP(CONCATENATE($B190,"_",$C190,"_",I$2,"_",$D190,"_",$E190),#REF!,2,))</f>
        <v>#REF!</v>
      </c>
      <c r="J190" s="177" t="e">
        <f>IF(ISNUMBER(Y190),Y190,VLOOKUP(CONCATENATE($B190,"_",$C190,"_",J$2,"_",$D190,"_",$E190),#REF!,2,))</f>
        <v>#REF!</v>
      </c>
      <c r="K190" s="175" t="e">
        <f>VLOOKUP(CONCATENATE($B190,"_",$C190,"_",K$2,"_",$D190,"_",$E190),#REF!,2,)</f>
        <v>#REF!</v>
      </c>
      <c r="L190" s="175" t="e">
        <f>VLOOKUP(CONCATENATE($B190,"_",$C190,"_",L$2,"_",$D190,"_",$E190),#REF!,2,)</f>
        <v>#REF!</v>
      </c>
      <c r="M190" s="171"/>
      <c r="N190" s="172" t="str">
        <f t="shared" si="31"/>
        <v>!!</v>
      </c>
      <c r="O190" s="172" t="str">
        <f t="shared" si="32"/>
        <v>!!</v>
      </c>
      <c r="P190" s="172" t="str">
        <f t="shared" si="33"/>
        <v>!!</v>
      </c>
      <c r="Q190" s="172" t="str">
        <f t="shared" si="34"/>
        <v>!!</v>
      </c>
      <c r="R190" s="172" t="str">
        <f t="shared" si="35"/>
        <v>!!</v>
      </c>
      <c r="S190" s="172" t="str">
        <f t="shared" si="36"/>
        <v>!!</v>
      </c>
      <c r="T190" s="171"/>
    </row>
    <row r="191" spans="1:24" ht="12">
      <c r="A191" s="357" t="s">
        <v>162</v>
      </c>
      <c r="B191" s="357" t="str">
        <f>Cover!$G$16</f>
        <v>CZ</v>
      </c>
      <c r="C191" s="357" t="s">
        <v>267</v>
      </c>
      <c r="D191" s="357" t="s">
        <v>268</v>
      </c>
      <c r="E191" s="358" t="s">
        <v>248</v>
      </c>
      <c r="F191" s="359" t="e">
        <f>IF(ISNUMBER(U191),U191,VLOOKUP(CONCATENATE($B191,"_",$C191,"_",F$2,"_","1000 NAC","_",$E191),#REF!,2,)/VLOOKUP(CONCATENATE($B191,"_",$C191,"_",F$2,"_",$D191,"_",$E191),#REF!,2,))</f>
        <v>#REF!</v>
      </c>
      <c r="G191" s="359" t="e">
        <f>IF(ISNUMBER(V191),V191,VLOOKUP(CONCATENATE($B191,"_",$C191,"_",G$2,"_","1000 NAC","_",$E191),#REF!,2,)/VLOOKUP(CONCATENATE($B191,"_",$C191,"_",G$2,"_",$D191,"_",$E191),#REF!,2,))</f>
        <v>#REF!</v>
      </c>
      <c r="H191" s="359" t="e">
        <f>IF(ISNUMBER(W191),W191,VLOOKUP(CONCATENATE($B191,"_",$C191,"_",H$2,"_","1000 NAC","_",$E191),#REF!,2,)/VLOOKUP(CONCATENATE($B191,"_",$C191,"_",H$2,"_",$D191,"_",$E191),#REF!,2,))</f>
        <v>#REF!</v>
      </c>
      <c r="I191" s="359" t="e">
        <f>IF(ISNUMBER(X191),X191,VLOOKUP(CONCATENATE($B191,"_",$C191,"_",I$2,"_","1000 NAC","_",$E191),#REF!,2,)/VLOOKUP(CONCATENATE($B191,"_",$C191,"_",I$2,"_",$D191,"_",$E191),#REF!,2,))</f>
        <v>#REF!</v>
      </c>
      <c r="J191" s="359" t="e">
        <f>IF(ISNUMBER(Y191),Y191,VLOOKUP(CONCATENATE($B191,"_",$C191,"_",J$2,"_","1000 NAC","_",$E191),#REF!,2,)/VLOOKUP(CONCATENATE($B191,"_",$C191,"_",J$2,"_",$D191,"_",$E191),#REF!,2,))</f>
        <v>#REF!</v>
      </c>
      <c r="K191" s="360" t="e">
        <f>VLOOKUP(CONCATENATE($B191,"_",$C191,"_",K$2,"_","1000 NAC","_",$E191),#REF!,2,)/VLOOKUP(CONCATENATE($B191,"_",$C191,"_",K$2,"_",$D191,"_",$E191),#REF!,2,)</f>
        <v>#REF!</v>
      </c>
      <c r="L191" s="360" t="e">
        <f>VLOOKUP(CONCATENATE($B191,"_",$C191,"_",L$2,"_","1000 NAC","_",$E191),#REF!,2,)/VLOOKUP(CONCATENATE($B191,"_",$C191,"_",L$2,"_",$D191,"_",$E191),#REF!,2,)</f>
        <v>#REF!</v>
      </c>
      <c r="M191" s="361"/>
      <c r="N191" s="362" t="str">
        <f t="shared" si="31"/>
        <v>!!</v>
      </c>
      <c r="O191" s="362" t="str">
        <f t="shared" si="32"/>
        <v>!!</v>
      </c>
      <c r="P191" s="362" t="str">
        <f t="shared" si="33"/>
        <v>!!</v>
      </c>
      <c r="Q191" s="362" t="str">
        <f t="shared" si="34"/>
        <v>!!</v>
      </c>
      <c r="R191" s="362" t="str">
        <f t="shared" si="35"/>
        <v>!!</v>
      </c>
      <c r="S191" s="362" t="str">
        <f t="shared" si="36"/>
        <v>!!</v>
      </c>
      <c r="T191" s="361"/>
      <c r="U191" s="366" t="str">
        <f>IF(ISNUMBER(U189),IF(ISNUMBER(U190),U190/U189,F190/U189),IF(ISNUMBER(U190),U190/F189,""))</f>
        <v/>
      </c>
      <c r="V191" s="366" t="str">
        <f>IF(ISNUMBER(V189),IF(ISNUMBER(V190),V190/V189,G190/V189),IF(ISNUMBER(V190),V190/G189,""))</f>
        <v/>
      </c>
      <c r="W191" s="366" t="str">
        <f>IF(ISNUMBER(W189),IF(ISNUMBER(W190),W190/W189,H190/W189),IF(ISNUMBER(W190),W190/H189,""))</f>
        <v/>
      </c>
      <c r="X191" s="366" t="str">
        <f>IF(ISNUMBER(X189),IF(ISNUMBER(X190),X190/X189,I190/X189),IF(ISNUMBER(X190),X190/I189,""))</f>
        <v/>
      </c>
    </row>
    <row r="192" spans="1:24">
      <c r="A192" s="169" t="s">
        <v>164</v>
      </c>
      <c r="B192" s="169" t="str">
        <f>Cover!$G$16</f>
        <v>CZ</v>
      </c>
      <c r="C192" s="169" t="s">
        <v>271</v>
      </c>
      <c r="D192" s="169" t="s">
        <v>268</v>
      </c>
      <c r="E192" s="170" t="s">
        <v>248</v>
      </c>
      <c r="F192" s="177" t="e">
        <f>IF(ISNUMBER(U192),U192,VLOOKUP(CONCATENATE($B192,"_",$C192,"_",F$2,"_",$D192,"_",$E192),#REF!,2,))</f>
        <v>#REF!</v>
      </c>
      <c r="G192" s="177" t="e">
        <f>IF(ISNUMBER(V192),V192,VLOOKUP(CONCATENATE($B192,"_",$C192,"_",G$2,"_",$D192,"_",$E192),#REF!,2,))</f>
        <v>#REF!</v>
      </c>
      <c r="H192" s="177" t="e">
        <f>IF(ISNUMBER(W192),W192,VLOOKUP(CONCATENATE($B192,"_",$C192,"_",H$2,"_",$D192,"_",$E192),#REF!,2,))</f>
        <v>#REF!</v>
      </c>
      <c r="I192" s="177" t="e">
        <f>IF(ISNUMBER(X192),X192,VLOOKUP(CONCATENATE($B192,"_",$C192,"_",I$2,"_",$D192,"_",$E192),#REF!,2,))</f>
        <v>#REF!</v>
      </c>
      <c r="J192" s="177" t="e">
        <f>VLOOKUP(CONCATENATE($B192,"_",$C192,"_",J$2,"_",$D192,"_",$E192),#REF!,2,)</f>
        <v>#REF!</v>
      </c>
      <c r="K192" s="175" t="e">
        <f>VLOOKUP(CONCATENATE($B192,"_",$C192,"_",K$2,"_",$D192,"_",$E192),#REF!,2,)</f>
        <v>#REF!</v>
      </c>
      <c r="L192" s="175" t="e">
        <f>VLOOKUP(CONCATENATE($B192,"_",$C192,"_",L$2,"_",$D192,"_",$E192),#REF!,2,)</f>
        <v>#REF!</v>
      </c>
      <c r="M192" s="171"/>
      <c r="N192" s="172" t="str">
        <f t="shared" si="31"/>
        <v>!!</v>
      </c>
      <c r="O192" s="172" t="str">
        <f t="shared" si="32"/>
        <v>!!</v>
      </c>
      <c r="P192" s="172" t="str">
        <f t="shared" si="33"/>
        <v>!!</v>
      </c>
      <c r="Q192" s="172" t="str">
        <f t="shared" si="34"/>
        <v>!!</v>
      </c>
      <c r="R192" s="172" t="str">
        <f t="shared" si="35"/>
        <v>!!</v>
      </c>
      <c r="S192" s="172" t="str">
        <f t="shared" si="36"/>
        <v>!!</v>
      </c>
      <c r="T192" s="171"/>
    </row>
    <row r="193" spans="1:24">
      <c r="A193" s="169" t="s">
        <v>163</v>
      </c>
      <c r="B193" s="169" t="str">
        <f>Cover!$G$16</f>
        <v>CZ</v>
      </c>
      <c r="C193" s="169" t="s">
        <v>271</v>
      </c>
      <c r="D193" s="169" t="s">
        <v>198</v>
      </c>
      <c r="E193" s="170" t="s">
        <v>248</v>
      </c>
      <c r="F193" s="177" t="e">
        <f>IF(ISNUMBER(U193),U193,VLOOKUP(CONCATENATE($B193,"_",$C193,"_",F$2,"_",$D193,"_",$E193),#REF!,2,))</f>
        <v>#REF!</v>
      </c>
      <c r="G193" s="177" t="e">
        <f>IF(ISNUMBER(V193),V193,VLOOKUP(CONCATENATE($B193,"_",$C193,"_",G$2,"_",$D193,"_",$E193),#REF!,2,))</f>
        <v>#REF!</v>
      </c>
      <c r="H193" s="177" t="e">
        <f>IF(ISNUMBER(W193),W193,VLOOKUP(CONCATENATE($B193,"_",$C193,"_",H$2,"_",$D193,"_",$E193),#REF!,2,))</f>
        <v>#REF!</v>
      </c>
      <c r="I193" s="177" t="e">
        <f>IF(ISNUMBER(X193),X193,VLOOKUP(CONCATENATE($B193,"_",$C193,"_",I$2,"_",$D193,"_",$E193),#REF!,2,))</f>
        <v>#REF!</v>
      </c>
      <c r="J193" s="177" t="e">
        <f>IF(ISNUMBER(Y193),Y193,VLOOKUP(CONCATENATE($B193,"_",$C193,"_",J$2,"_",$D193,"_",$E193),#REF!,2,))</f>
        <v>#REF!</v>
      </c>
      <c r="K193" s="175" t="e">
        <f>VLOOKUP(CONCATENATE($B193,"_",$C193,"_",K$2,"_",$D193,"_",$E193),#REF!,2,)</f>
        <v>#REF!</v>
      </c>
      <c r="L193" s="175" t="e">
        <f>VLOOKUP(CONCATENATE($B193,"_",$C193,"_",L$2,"_",$D193,"_",$E193),#REF!,2,)</f>
        <v>#REF!</v>
      </c>
      <c r="M193" s="171"/>
      <c r="N193" s="172" t="str">
        <f t="shared" si="31"/>
        <v>!!</v>
      </c>
      <c r="O193" s="172" t="str">
        <f t="shared" si="32"/>
        <v>!!</v>
      </c>
      <c r="P193" s="172" t="str">
        <f t="shared" si="33"/>
        <v>!!</v>
      </c>
      <c r="Q193" s="172" t="str">
        <f t="shared" si="34"/>
        <v>!!</v>
      </c>
      <c r="R193" s="172" t="str">
        <f t="shared" si="35"/>
        <v>!!</v>
      </c>
      <c r="S193" s="172" t="str">
        <f t="shared" si="36"/>
        <v>!!</v>
      </c>
      <c r="T193" s="171"/>
    </row>
    <row r="194" spans="1:24" ht="12">
      <c r="A194" s="357" t="s">
        <v>162</v>
      </c>
      <c r="B194" s="357" t="str">
        <f>Cover!$G$16</f>
        <v>CZ</v>
      </c>
      <c r="C194" s="357" t="s">
        <v>271</v>
      </c>
      <c r="D194" s="357" t="s">
        <v>268</v>
      </c>
      <c r="E194" s="358" t="s">
        <v>248</v>
      </c>
      <c r="F194" s="359" t="e">
        <f>IF(ISNUMBER(U194),U194,VLOOKUP(CONCATENATE($B194,"_",$C194,"_",F$2,"_","1000 NAC","_",$E194),#REF!,2,)/VLOOKUP(CONCATENATE($B194,"_",$C194,"_",F$2,"_",$D194,"_",$E194),#REF!,2,))</f>
        <v>#REF!</v>
      </c>
      <c r="G194" s="359" t="e">
        <f>IF(ISNUMBER(V194),V194,VLOOKUP(CONCATENATE($B194,"_",$C194,"_",G$2,"_","1000 NAC","_",$E194),#REF!,2,)/VLOOKUP(CONCATENATE($B194,"_",$C194,"_",G$2,"_",$D194,"_",$E194),#REF!,2,))</f>
        <v>#REF!</v>
      </c>
      <c r="H194" s="359" t="e">
        <f>IF(ISNUMBER(W194),W194,VLOOKUP(CONCATENATE($B194,"_",$C194,"_",H$2,"_","1000 NAC","_",$E194),#REF!,2,)/VLOOKUP(CONCATENATE($B194,"_",$C194,"_",H$2,"_",$D194,"_",$E194),#REF!,2,))</f>
        <v>#REF!</v>
      </c>
      <c r="I194" s="359" t="e">
        <f>IF(ISNUMBER(X194),X194,VLOOKUP(CONCATENATE($B194,"_",$C194,"_",I$2,"_","1000 NAC","_",$E194),#REF!,2,)/VLOOKUP(CONCATENATE($B194,"_",$C194,"_",I$2,"_",$D194,"_",$E194),#REF!,2,))</f>
        <v>#REF!</v>
      </c>
      <c r="J194" s="359" t="e">
        <f>IF(ISNUMBER(Y194),Y194,VLOOKUP(CONCATENATE($B194,"_",$C194,"_",J$2,"_","1000 NAC","_",$E194),#REF!,2,)/VLOOKUP(CONCATENATE($B194,"_",$C194,"_",J$2,"_",$D194,"_",$E194),#REF!,2,))</f>
        <v>#REF!</v>
      </c>
      <c r="K194" s="360" t="e">
        <f>VLOOKUP(CONCATENATE($B194,"_",$C194,"_",K$2,"_","1000 NAC","_",$E194),#REF!,2,)/VLOOKUP(CONCATENATE($B194,"_",$C194,"_",K$2,"_",$D194,"_",$E194),#REF!,2,)</f>
        <v>#REF!</v>
      </c>
      <c r="L194" s="360" t="e">
        <f>VLOOKUP(CONCATENATE($B194,"_",$C194,"_",L$2,"_","1000 NAC","_",$E194),#REF!,2,)/VLOOKUP(CONCATENATE($B194,"_",$C194,"_",L$2,"_",$D194,"_",$E194),#REF!,2,)</f>
        <v>#REF!</v>
      </c>
      <c r="M194" s="361"/>
      <c r="N194" s="362" t="str">
        <f t="shared" si="31"/>
        <v>!!</v>
      </c>
      <c r="O194" s="362" t="str">
        <f t="shared" si="32"/>
        <v>!!</v>
      </c>
      <c r="P194" s="362" t="str">
        <f t="shared" si="33"/>
        <v>!!</v>
      </c>
      <c r="Q194" s="362" t="str">
        <f t="shared" si="34"/>
        <v>!!</v>
      </c>
      <c r="R194" s="362" t="str">
        <f t="shared" si="35"/>
        <v>!!</v>
      </c>
      <c r="S194" s="362" t="str">
        <f t="shared" si="36"/>
        <v>!!</v>
      </c>
      <c r="T194" s="361"/>
      <c r="U194" s="366" t="str">
        <f>IF(ISNUMBER(U192),IF(ISNUMBER(U193),U193/U192,F193/U192),IF(ISNUMBER(U193),U193/F192,""))</f>
        <v/>
      </c>
      <c r="V194" s="366" t="str">
        <f>IF(ISNUMBER(V192),IF(ISNUMBER(V193),V193/V192,G193/V192),IF(ISNUMBER(V193),V193/G192,""))</f>
        <v/>
      </c>
      <c r="W194" s="366" t="str">
        <f>IF(ISNUMBER(W192),IF(ISNUMBER(W193),W193/W192,H193/W192),IF(ISNUMBER(W193),W193/H192,""))</f>
        <v/>
      </c>
      <c r="X194" s="366" t="str">
        <f>IF(ISNUMBER(X192),IF(ISNUMBER(X193),X193/X192,I193/X192),IF(ISNUMBER(X193),X193/I192,""))</f>
        <v/>
      </c>
    </row>
    <row r="195" spans="1:24">
      <c r="A195" s="169" t="s">
        <v>164</v>
      </c>
      <c r="B195" s="169" t="str">
        <f>Cover!$G$16</f>
        <v>CZ</v>
      </c>
      <c r="C195" s="169" t="s">
        <v>267</v>
      </c>
      <c r="D195" s="169" t="s">
        <v>268</v>
      </c>
      <c r="E195" s="170" t="s">
        <v>249</v>
      </c>
      <c r="F195" s="177" t="e">
        <f>IF(ISNUMBER(U195),U195,VLOOKUP(CONCATENATE($B195,"_",$C195,"_",F$2,"_",$D195,"_",$E195),#REF!,2,))</f>
        <v>#REF!</v>
      </c>
      <c r="G195" s="177" t="e">
        <f>IF(ISNUMBER(V195),V195,VLOOKUP(CONCATENATE($B195,"_",$C195,"_",G$2,"_",$D195,"_",$E195),#REF!,2,))</f>
        <v>#REF!</v>
      </c>
      <c r="H195" s="177" t="e">
        <f>IF(ISNUMBER(W195),W195,VLOOKUP(CONCATENATE($B195,"_",$C195,"_",H$2,"_",$D195,"_",$E195),#REF!,2,))</f>
        <v>#REF!</v>
      </c>
      <c r="I195" s="177" t="e">
        <f>IF(ISNUMBER(X195),X195,VLOOKUP(CONCATENATE($B195,"_",$C195,"_",I$2,"_",$D195,"_",$E195),#REF!,2,))</f>
        <v>#REF!</v>
      </c>
      <c r="J195" s="177" t="e">
        <f>VLOOKUP(CONCATENATE($B195,"_",$C195,"_",J$2,"_",$D195,"_",$E195),#REF!,2,)</f>
        <v>#REF!</v>
      </c>
      <c r="K195" s="175" t="e">
        <f>VLOOKUP(CONCATENATE($B195,"_",$C195,"_",K$2,"_",$D195,"_",$E195),#REF!,2,)</f>
        <v>#REF!</v>
      </c>
      <c r="L195" s="175" t="e">
        <f>VLOOKUP(CONCATENATE($B195,"_",$C195,"_",L$2,"_",$D195,"_",$E195),#REF!,2,)</f>
        <v>#REF!</v>
      </c>
      <c r="M195" s="171"/>
      <c r="N195" s="172" t="str">
        <f t="shared" ref="N195:N200" si="37">IF(OR(ISERROR(F195),ISERROR(G195)),"!!",IF(F195=0,"!!",G195/F195))</f>
        <v>!!</v>
      </c>
      <c r="O195" s="172" t="str">
        <f t="shared" ref="O195:O200" si="38">IF(OR(ISERROR(G195),ISERROR(H195)),"!!",IF(G195=0,"!!",H195/G195))</f>
        <v>!!</v>
      </c>
      <c r="P195" s="172" t="str">
        <f t="shared" ref="P195:P200" si="39">IF(OR(ISERROR(H195),ISERROR(I195)),"!!",IF(H195=0,"!!",I195/H195))</f>
        <v>!!</v>
      </c>
      <c r="Q195" s="172" t="str">
        <f t="shared" ref="Q195:Q200" si="40">IF(OR(ISERROR(I195),ISERROR(J195)),"!!",IF(I195=0,"!!",J195/I195))</f>
        <v>!!</v>
      </c>
      <c r="R195" s="172" t="str">
        <f t="shared" ref="R195:R200" si="41">IF(OR(ISERROR(J195),ISERROR(K195)),"!!",IF(J195=0,"!!",K195/J195))</f>
        <v>!!</v>
      </c>
      <c r="S195" s="172" t="str">
        <f t="shared" ref="S195:S200" si="42">IF(OR(ISERROR(K195),ISERROR(L195)),"!!",IF(K195=0,"!!",L195/K195))</f>
        <v>!!</v>
      </c>
      <c r="T195" s="171"/>
    </row>
    <row r="196" spans="1:24">
      <c r="A196" s="169" t="s">
        <v>163</v>
      </c>
      <c r="B196" s="169" t="str">
        <f>Cover!$G$16</f>
        <v>CZ</v>
      </c>
      <c r="C196" s="169" t="s">
        <v>267</v>
      </c>
      <c r="D196" s="169" t="s">
        <v>198</v>
      </c>
      <c r="E196" s="170" t="s">
        <v>249</v>
      </c>
      <c r="F196" s="177" t="e">
        <f>IF(ISNUMBER(U196),U196,VLOOKUP(CONCATENATE($B196,"_",$C196,"_",F$2,"_",$D196,"_",$E196),#REF!,2,))</f>
        <v>#REF!</v>
      </c>
      <c r="G196" s="177" t="e">
        <f>IF(ISNUMBER(V196),V196,VLOOKUP(CONCATENATE($B196,"_",$C196,"_",G$2,"_",$D196,"_",$E196),#REF!,2,))</f>
        <v>#REF!</v>
      </c>
      <c r="H196" s="177" t="e">
        <f>IF(ISNUMBER(W196),W196,VLOOKUP(CONCATENATE($B196,"_",$C196,"_",H$2,"_",$D196,"_",$E196),#REF!,2,))</f>
        <v>#REF!</v>
      </c>
      <c r="I196" s="177" t="e">
        <f>IF(ISNUMBER(X196),X196,VLOOKUP(CONCATENATE($B196,"_",$C196,"_",I$2,"_",$D196,"_",$E196),#REF!,2,))</f>
        <v>#REF!</v>
      </c>
      <c r="J196" s="177" t="e">
        <f>IF(ISNUMBER(Y196),Y196,VLOOKUP(CONCATENATE($B196,"_",$C196,"_",J$2,"_",$D196,"_",$E196),#REF!,2,))</f>
        <v>#REF!</v>
      </c>
      <c r="K196" s="175" t="e">
        <f>VLOOKUP(CONCATENATE($B196,"_",$C196,"_",K$2,"_",$D196,"_",$E196),#REF!,2,)</f>
        <v>#REF!</v>
      </c>
      <c r="L196" s="175" t="e">
        <f>VLOOKUP(CONCATENATE($B196,"_",$C196,"_",L$2,"_",$D196,"_",$E196),#REF!,2,)</f>
        <v>#REF!</v>
      </c>
      <c r="M196" s="171"/>
      <c r="N196" s="172" t="str">
        <f t="shared" si="37"/>
        <v>!!</v>
      </c>
      <c r="O196" s="172" t="str">
        <f t="shared" si="38"/>
        <v>!!</v>
      </c>
      <c r="P196" s="172" t="str">
        <f t="shared" si="39"/>
        <v>!!</v>
      </c>
      <c r="Q196" s="172" t="str">
        <f t="shared" si="40"/>
        <v>!!</v>
      </c>
      <c r="R196" s="172" t="str">
        <f t="shared" si="41"/>
        <v>!!</v>
      </c>
      <c r="S196" s="172" t="str">
        <f t="shared" si="42"/>
        <v>!!</v>
      </c>
      <c r="T196" s="171"/>
    </row>
    <row r="197" spans="1:24" ht="12">
      <c r="A197" s="357" t="s">
        <v>162</v>
      </c>
      <c r="B197" s="357" t="str">
        <f>Cover!$G$16</f>
        <v>CZ</v>
      </c>
      <c r="C197" s="357" t="s">
        <v>267</v>
      </c>
      <c r="D197" s="357" t="s">
        <v>268</v>
      </c>
      <c r="E197" s="358" t="s">
        <v>249</v>
      </c>
      <c r="F197" s="359" t="e">
        <f>IF(ISNUMBER(U197),U197,VLOOKUP(CONCATENATE($B197,"_",$C197,"_",F$2,"_","1000 NAC","_",$E197),#REF!,2,)/VLOOKUP(CONCATENATE($B197,"_",$C197,"_",F$2,"_",$D197,"_",$E197),#REF!,2,))</f>
        <v>#REF!</v>
      </c>
      <c r="G197" s="359" t="e">
        <f>IF(ISNUMBER(V197),V197,VLOOKUP(CONCATENATE($B197,"_",$C197,"_",G$2,"_","1000 NAC","_",$E197),#REF!,2,)/VLOOKUP(CONCATENATE($B197,"_",$C197,"_",G$2,"_",$D197,"_",$E197),#REF!,2,))</f>
        <v>#REF!</v>
      </c>
      <c r="H197" s="359" t="e">
        <f>IF(ISNUMBER(W197),W197,VLOOKUP(CONCATENATE($B197,"_",$C197,"_",H$2,"_","1000 NAC","_",$E197),#REF!,2,)/VLOOKUP(CONCATENATE($B197,"_",$C197,"_",H$2,"_",$D197,"_",$E197),#REF!,2,))</f>
        <v>#REF!</v>
      </c>
      <c r="I197" s="359" t="e">
        <f>IF(ISNUMBER(X197),X197,VLOOKUP(CONCATENATE($B197,"_",$C197,"_",I$2,"_","1000 NAC","_",$E197),#REF!,2,)/VLOOKUP(CONCATENATE($B197,"_",$C197,"_",I$2,"_",$D197,"_",$E197),#REF!,2,))</f>
        <v>#REF!</v>
      </c>
      <c r="J197" s="359" t="e">
        <f>IF(ISNUMBER(Y197),Y197,VLOOKUP(CONCATENATE($B197,"_",$C197,"_",J$2,"_","1000 NAC","_",$E197),#REF!,2,)/VLOOKUP(CONCATENATE($B197,"_",$C197,"_",J$2,"_",$D197,"_",$E197),#REF!,2,))</f>
        <v>#REF!</v>
      </c>
      <c r="K197" s="360" t="e">
        <f>VLOOKUP(CONCATENATE($B197,"_",$C197,"_",K$2,"_","1000 NAC","_",$E197),#REF!,2,)/VLOOKUP(CONCATENATE($B197,"_",$C197,"_",K$2,"_",$D197,"_",$E197),#REF!,2,)</f>
        <v>#REF!</v>
      </c>
      <c r="L197" s="360" t="e">
        <f>VLOOKUP(CONCATENATE($B197,"_",$C197,"_",L$2,"_","1000 NAC","_",$E197),#REF!,2,)/VLOOKUP(CONCATENATE($B197,"_",$C197,"_",L$2,"_",$D197,"_",$E197),#REF!,2,)</f>
        <v>#REF!</v>
      </c>
      <c r="M197" s="361"/>
      <c r="N197" s="362" t="str">
        <f t="shared" si="37"/>
        <v>!!</v>
      </c>
      <c r="O197" s="362" t="str">
        <f t="shared" si="38"/>
        <v>!!</v>
      </c>
      <c r="P197" s="362" t="str">
        <f t="shared" si="39"/>
        <v>!!</v>
      </c>
      <c r="Q197" s="362" t="str">
        <f t="shared" si="40"/>
        <v>!!</v>
      </c>
      <c r="R197" s="362" t="str">
        <f t="shared" si="41"/>
        <v>!!</v>
      </c>
      <c r="S197" s="362" t="str">
        <f t="shared" si="42"/>
        <v>!!</v>
      </c>
      <c r="T197" s="361"/>
      <c r="U197" s="366" t="str">
        <f>IF(ISNUMBER(U195),IF(ISNUMBER(U196),U196/U195,F196/U195),IF(ISNUMBER(U196),U196/F195,""))</f>
        <v/>
      </c>
      <c r="V197" s="366" t="str">
        <f>IF(ISNUMBER(V195),IF(ISNUMBER(V196),V196/V195,G196/V195),IF(ISNUMBER(V196),V196/G195,""))</f>
        <v/>
      </c>
      <c r="W197" s="366" t="str">
        <f>IF(ISNUMBER(W195),IF(ISNUMBER(W196),W196/W195,H196/W195),IF(ISNUMBER(W196),W196/H195,""))</f>
        <v/>
      </c>
      <c r="X197" s="366" t="str">
        <f>IF(ISNUMBER(X195),IF(ISNUMBER(X196),X196/X195,I196/X195),IF(ISNUMBER(X196),X196/I195,""))</f>
        <v/>
      </c>
    </row>
    <row r="198" spans="1:24">
      <c r="A198" s="169" t="s">
        <v>164</v>
      </c>
      <c r="B198" s="169" t="str">
        <f>Cover!$G$16</f>
        <v>CZ</v>
      </c>
      <c r="C198" s="169" t="s">
        <v>271</v>
      </c>
      <c r="D198" s="169" t="s">
        <v>268</v>
      </c>
      <c r="E198" s="170" t="s">
        <v>249</v>
      </c>
      <c r="F198" s="177" t="e">
        <f>IF(ISNUMBER(U198),U198,VLOOKUP(CONCATENATE($B198,"_",$C198,"_",F$2,"_",$D198,"_",$E198),#REF!,2,))</f>
        <v>#REF!</v>
      </c>
      <c r="G198" s="177" t="e">
        <f>IF(ISNUMBER(V198),V198,VLOOKUP(CONCATENATE($B198,"_",$C198,"_",G$2,"_",$D198,"_",$E198),#REF!,2,))</f>
        <v>#REF!</v>
      </c>
      <c r="H198" s="177" t="e">
        <f>IF(ISNUMBER(W198),W198,VLOOKUP(CONCATENATE($B198,"_",$C198,"_",H$2,"_",$D198,"_",$E198),#REF!,2,))</f>
        <v>#REF!</v>
      </c>
      <c r="I198" s="177" t="e">
        <f>IF(ISNUMBER(X198),X198,VLOOKUP(CONCATENATE($B198,"_",$C198,"_",I$2,"_",$D198,"_",$E198),#REF!,2,))</f>
        <v>#REF!</v>
      </c>
      <c r="J198" s="177" t="e">
        <f>VLOOKUP(CONCATENATE($B198,"_",$C198,"_",J$2,"_",$D198,"_",$E198),#REF!,2,)</f>
        <v>#REF!</v>
      </c>
      <c r="K198" s="175" t="e">
        <f>VLOOKUP(CONCATENATE($B198,"_",$C198,"_",K$2,"_",$D198,"_",$E198),#REF!,2,)</f>
        <v>#REF!</v>
      </c>
      <c r="L198" s="175" t="e">
        <f>VLOOKUP(CONCATENATE($B198,"_",$C198,"_",L$2,"_",$D198,"_",$E198),#REF!,2,)</f>
        <v>#REF!</v>
      </c>
      <c r="M198" s="171"/>
      <c r="N198" s="172" t="str">
        <f t="shared" si="37"/>
        <v>!!</v>
      </c>
      <c r="O198" s="172" t="str">
        <f t="shared" si="38"/>
        <v>!!</v>
      </c>
      <c r="P198" s="172" t="str">
        <f t="shared" si="39"/>
        <v>!!</v>
      </c>
      <c r="Q198" s="172" t="str">
        <f t="shared" si="40"/>
        <v>!!</v>
      </c>
      <c r="R198" s="172" t="str">
        <f t="shared" si="41"/>
        <v>!!</v>
      </c>
      <c r="S198" s="172" t="str">
        <f t="shared" si="42"/>
        <v>!!</v>
      </c>
      <c r="T198" s="171"/>
    </row>
    <row r="199" spans="1:24">
      <c r="A199" s="169" t="s">
        <v>163</v>
      </c>
      <c r="B199" s="169" t="str">
        <f>Cover!$G$16</f>
        <v>CZ</v>
      </c>
      <c r="C199" s="169" t="s">
        <v>271</v>
      </c>
      <c r="D199" s="169" t="s">
        <v>198</v>
      </c>
      <c r="E199" s="170" t="s">
        <v>249</v>
      </c>
      <c r="F199" s="177" t="e">
        <f>IF(ISNUMBER(U199),U199,VLOOKUP(CONCATENATE($B199,"_",$C199,"_",F$2,"_",$D199,"_",$E199),#REF!,2,))</f>
        <v>#REF!</v>
      </c>
      <c r="G199" s="177" t="e">
        <f>IF(ISNUMBER(V199),V199,VLOOKUP(CONCATENATE($B199,"_",$C199,"_",G$2,"_",$D199,"_",$E199),#REF!,2,))</f>
        <v>#REF!</v>
      </c>
      <c r="H199" s="177" t="e">
        <f>IF(ISNUMBER(W199),W199,VLOOKUP(CONCATENATE($B199,"_",$C199,"_",H$2,"_",$D199,"_",$E199),#REF!,2,))</f>
        <v>#REF!</v>
      </c>
      <c r="I199" s="177" t="e">
        <f>IF(ISNUMBER(X199),X199,VLOOKUP(CONCATENATE($B199,"_",$C199,"_",I$2,"_",$D199,"_",$E199),#REF!,2,))</f>
        <v>#REF!</v>
      </c>
      <c r="J199" s="177" t="e">
        <f>IF(ISNUMBER(Y199),Y199,VLOOKUP(CONCATENATE($B199,"_",$C199,"_",J$2,"_",$D199,"_",$E199),#REF!,2,))</f>
        <v>#REF!</v>
      </c>
      <c r="K199" s="175" t="e">
        <f>VLOOKUP(CONCATENATE($B199,"_",$C199,"_",K$2,"_",$D199,"_",$E199),#REF!,2,)</f>
        <v>#REF!</v>
      </c>
      <c r="L199" s="175" t="e">
        <f>VLOOKUP(CONCATENATE($B199,"_",$C199,"_",L$2,"_",$D199,"_",$E199),#REF!,2,)</f>
        <v>#REF!</v>
      </c>
      <c r="M199" s="171"/>
      <c r="N199" s="172" t="str">
        <f t="shared" si="37"/>
        <v>!!</v>
      </c>
      <c r="O199" s="172" t="str">
        <f t="shared" si="38"/>
        <v>!!</v>
      </c>
      <c r="P199" s="172" t="str">
        <f t="shared" si="39"/>
        <v>!!</v>
      </c>
      <c r="Q199" s="172" t="str">
        <f t="shared" si="40"/>
        <v>!!</v>
      </c>
      <c r="R199" s="172" t="str">
        <f t="shared" si="41"/>
        <v>!!</v>
      </c>
      <c r="S199" s="172" t="str">
        <f t="shared" si="42"/>
        <v>!!</v>
      </c>
      <c r="T199" s="171"/>
    </row>
    <row r="200" spans="1:24" ht="12">
      <c r="A200" s="357" t="s">
        <v>162</v>
      </c>
      <c r="B200" s="357" t="str">
        <f>Cover!$G$16</f>
        <v>CZ</v>
      </c>
      <c r="C200" s="357" t="s">
        <v>271</v>
      </c>
      <c r="D200" s="357" t="s">
        <v>268</v>
      </c>
      <c r="E200" s="358" t="s">
        <v>249</v>
      </c>
      <c r="F200" s="359" t="e">
        <f>IF(ISNUMBER(U200),U200,VLOOKUP(CONCATENATE($B200,"_",$C200,"_",F$2,"_","1000 NAC","_",$E200),#REF!,2,)/VLOOKUP(CONCATENATE($B200,"_",$C200,"_",F$2,"_",$D200,"_",$E200),#REF!,2,))</f>
        <v>#REF!</v>
      </c>
      <c r="G200" s="359" t="e">
        <f>IF(ISNUMBER(V200),V200,VLOOKUP(CONCATENATE($B200,"_",$C200,"_",G$2,"_","1000 NAC","_",$E200),#REF!,2,)/VLOOKUP(CONCATENATE($B200,"_",$C200,"_",G$2,"_",$D200,"_",$E200),#REF!,2,))</f>
        <v>#REF!</v>
      </c>
      <c r="H200" s="359" t="e">
        <f>IF(ISNUMBER(W200),W200,VLOOKUP(CONCATENATE($B200,"_",$C200,"_",H$2,"_","1000 NAC","_",$E200),#REF!,2,)/VLOOKUP(CONCATENATE($B200,"_",$C200,"_",H$2,"_",$D200,"_",$E200),#REF!,2,))</f>
        <v>#REF!</v>
      </c>
      <c r="I200" s="359" t="e">
        <f>IF(ISNUMBER(X200),X200,VLOOKUP(CONCATENATE($B200,"_",$C200,"_",I$2,"_","1000 NAC","_",$E200),#REF!,2,)/VLOOKUP(CONCATENATE($B200,"_",$C200,"_",I$2,"_",$D200,"_",$E200),#REF!,2,))</f>
        <v>#REF!</v>
      </c>
      <c r="J200" s="359" t="e">
        <f>IF(ISNUMBER(Y200),Y200,VLOOKUP(CONCATENATE($B200,"_",$C200,"_",J$2,"_","1000 NAC","_",$E200),#REF!,2,)/VLOOKUP(CONCATENATE($B200,"_",$C200,"_",J$2,"_",$D200,"_",$E200),#REF!,2,))</f>
        <v>#REF!</v>
      </c>
      <c r="K200" s="360" t="e">
        <f>VLOOKUP(CONCATENATE($B200,"_",$C200,"_",K$2,"_","1000 NAC","_",$E200),#REF!,2,)/VLOOKUP(CONCATENATE($B200,"_",$C200,"_",K$2,"_",$D200,"_",$E200),#REF!,2,)</f>
        <v>#REF!</v>
      </c>
      <c r="L200" s="360" t="e">
        <f>VLOOKUP(CONCATENATE($B200,"_",$C200,"_",L$2,"_","1000 NAC","_",$E200),#REF!,2,)/VLOOKUP(CONCATENATE($B200,"_",$C200,"_",L$2,"_",$D200,"_",$E200),#REF!,2,)</f>
        <v>#REF!</v>
      </c>
      <c r="M200" s="361"/>
      <c r="N200" s="362" t="str">
        <f t="shared" si="37"/>
        <v>!!</v>
      </c>
      <c r="O200" s="362" t="str">
        <f t="shared" si="38"/>
        <v>!!</v>
      </c>
      <c r="P200" s="362" t="str">
        <f t="shared" si="39"/>
        <v>!!</v>
      </c>
      <c r="Q200" s="362" t="str">
        <f t="shared" si="40"/>
        <v>!!</v>
      </c>
      <c r="R200" s="362" t="str">
        <f t="shared" si="41"/>
        <v>!!</v>
      </c>
      <c r="S200" s="362" t="str">
        <f t="shared" si="42"/>
        <v>!!</v>
      </c>
      <c r="T200" s="361"/>
      <c r="U200" s="366" t="str">
        <f>IF(ISNUMBER(U198),IF(ISNUMBER(U199),U199/U198,F199/U198),IF(ISNUMBER(U199),U199/F198,""))</f>
        <v/>
      </c>
      <c r="V200" s="366" t="str">
        <f>IF(ISNUMBER(V198),IF(ISNUMBER(V199),V199/V198,G199/V198),IF(ISNUMBER(V199),V199/G198,""))</f>
        <v/>
      </c>
      <c r="W200" s="366" t="str">
        <f>IF(ISNUMBER(W198),IF(ISNUMBER(W199),W199/W198,H199/W198),IF(ISNUMBER(W199),W199/H198,""))</f>
        <v/>
      </c>
      <c r="X200" s="366" t="str">
        <f>IF(ISNUMBER(X198),IF(ISNUMBER(X199),X199/X198,I199/X198),IF(ISNUMBER(X199),X199/I198,""))</f>
        <v/>
      </c>
    </row>
  </sheetData>
  <mergeCells count="1">
    <mergeCell ref="U1:X1"/>
  </mergeCells>
  <phoneticPr fontId="46" type="noConversion"/>
  <conditionalFormatting sqref="N3:S200">
    <cfRule type="cellIs" dxfId="2"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indexed="55"/>
  </sheetPr>
  <dimension ref="A1:Y350"/>
  <sheetViews>
    <sheetView topLeftCell="A40" workbookViewId="0">
      <selection activeCell="H3" sqref="H3"/>
    </sheetView>
  </sheetViews>
  <sheetFormatPr defaultRowHeight="12"/>
  <cols>
    <col min="1" max="1" width="3.25" bestFit="1" customWidth="1"/>
    <col min="2" max="2" width="5.75" bestFit="1" customWidth="1"/>
    <col min="3" max="3" width="4.125" bestFit="1" customWidth="1"/>
    <col min="4" max="4" width="7.75" bestFit="1" customWidth="1"/>
    <col min="5" max="5" width="7.125" bestFit="1" customWidth="1"/>
    <col min="6" max="10" width="6.25" style="179" bestFit="1" customWidth="1"/>
    <col min="11" max="12" width="5.75" style="180" bestFit="1" customWidth="1"/>
    <col min="13" max="13" width="2.625" customWidth="1"/>
    <col min="14" max="14" width="6.375" bestFit="1" customWidth="1"/>
    <col min="15" max="17" width="7.25" bestFit="1" customWidth="1"/>
    <col min="18" max="18" width="6.25" bestFit="1" customWidth="1"/>
    <col min="19" max="19" width="4.375" bestFit="1" customWidth="1"/>
    <col min="20" max="20" width="2.375" customWidth="1"/>
    <col min="21" max="21" width="4.625" bestFit="1" customWidth="1"/>
    <col min="22" max="25" width="3.75" bestFit="1" customWidth="1"/>
  </cols>
  <sheetData>
    <row r="1" spans="1:25" s="169" customFormat="1" ht="10.5">
      <c r="A1" s="173" t="s">
        <v>161</v>
      </c>
      <c r="B1" s="173" t="s">
        <v>159</v>
      </c>
      <c r="C1" s="369">
        <v>0.8</v>
      </c>
      <c r="D1" s="174" t="s">
        <v>160</v>
      </c>
      <c r="E1" s="369">
        <v>1.2</v>
      </c>
      <c r="F1" s="177"/>
      <c r="G1" s="177"/>
      <c r="H1" s="177"/>
      <c r="I1" s="177"/>
      <c r="J1" s="177"/>
      <c r="K1" s="175"/>
      <c r="L1" s="175"/>
      <c r="U1" s="2765" t="s">
        <v>42</v>
      </c>
      <c r="V1" s="2765"/>
      <c r="W1" s="2765"/>
      <c r="X1" s="2765"/>
    </row>
    <row r="2" spans="1:25" s="169" customFormat="1" ht="10.5">
      <c r="A2" s="169" t="s">
        <v>0</v>
      </c>
      <c r="B2" s="169" t="s">
        <v>265</v>
      </c>
      <c r="C2" s="169" t="s">
        <v>266</v>
      </c>
      <c r="D2" s="169" t="s">
        <v>281</v>
      </c>
      <c r="E2" s="170" t="s">
        <v>288</v>
      </c>
      <c r="F2" s="371">
        <f>$L$2-5</f>
        <v>2017</v>
      </c>
      <c r="G2" s="370">
        <f>$L$2-4</f>
        <v>2018</v>
      </c>
      <c r="H2" s="370">
        <f>$L$2-3</f>
        <v>2019</v>
      </c>
      <c r="I2" s="370">
        <f>$L$2-2</f>
        <v>2020</v>
      </c>
      <c r="J2" s="181">
        <f>$L$2-1</f>
        <v>2021</v>
      </c>
      <c r="K2" s="176">
        <f>$L$2-1</f>
        <v>2021</v>
      </c>
      <c r="L2" s="176">
        <f>Cover!G18</f>
        <v>2022</v>
      </c>
      <c r="M2" s="171"/>
      <c r="N2" s="370" t="str">
        <f t="shared" ref="N2:S2" si="0">CONCATENATE(RIGHT((F2),2),"/",RIGHT((G2),2))</f>
        <v>17/18</v>
      </c>
      <c r="O2" s="370" t="str">
        <f t="shared" si="0"/>
        <v>18/19</v>
      </c>
      <c r="P2" s="370" t="str">
        <f t="shared" si="0"/>
        <v>19/20</v>
      </c>
      <c r="Q2" s="370" t="str">
        <f t="shared" si="0"/>
        <v>20/21</v>
      </c>
      <c r="R2" s="181" t="str">
        <f t="shared" si="0"/>
        <v>21/21</v>
      </c>
      <c r="S2" s="176" t="str">
        <f t="shared" si="0"/>
        <v>21/22</v>
      </c>
      <c r="T2" s="171"/>
      <c r="U2" s="371">
        <f>$L$2-5</f>
        <v>2017</v>
      </c>
      <c r="V2" s="370">
        <f>$L$2-4</f>
        <v>2018</v>
      </c>
      <c r="W2" s="370">
        <f>$L$2-3</f>
        <v>2019</v>
      </c>
      <c r="X2" s="370">
        <f>$L$2-2</f>
        <v>2020</v>
      </c>
      <c r="Y2" s="363"/>
    </row>
    <row r="3" spans="1:25" s="169" customFormat="1" ht="10.5">
      <c r="A3" s="169" t="s">
        <v>164</v>
      </c>
      <c r="B3" s="169" t="str">
        <f>Cover!$G$16</f>
        <v>CZ</v>
      </c>
      <c r="C3" s="169" t="s">
        <v>204</v>
      </c>
      <c r="D3" s="169" t="s">
        <v>268</v>
      </c>
      <c r="E3" s="170">
        <v>1</v>
      </c>
      <c r="F3" s="177" t="e">
        <f>IF(ISNUMBER(U3),U3,VLOOKUP(CONCATENATE($B3,"_",$C3,"_",F$2,"_",$D3,"_",$E3),#REF!,2,))</f>
        <v>#REF!</v>
      </c>
      <c r="G3" s="177" t="e">
        <f>IF(ISNUMBER(V3),V3,VLOOKUP(CONCATENATE($B3,"_",$C3,"_",G$2,"_",$D3,"_",$E3),#REF!,2,))</f>
        <v>#REF!</v>
      </c>
      <c r="H3" s="177" t="e">
        <f>IF(ISNUMBER(W3),W3,VLOOKUP(CONCATENATE($B3,"_",$C3,"_",H$2,"_",$D3,"_",$E3),#REF!,2,))</f>
        <v>#REF!</v>
      </c>
      <c r="I3" s="177" t="e">
        <f>IF(ISNUMBER(X3),X3,VLOOKUP(CONCATENATE($B3,"_",$C3,"_",I$2,"_",$D3,"_",$E3),#REF!,2,))</f>
        <v>#REF!</v>
      </c>
      <c r="J3" s="177" t="e">
        <f>VLOOKUP(CONCATENATE($B3,"_",$C3,"_",J$2,"_",$D3,"_",$E3),#REF!,2,)</f>
        <v>#REF!</v>
      </c>
      <c r="K3" s="175" t="e">
        <f>VLOOKUP(CONCATENATE($B3,"_",$C3,"_",K$2,"_",$D3,"_",$E3),#REF!,2,)</f>
        <v>#REF!</v>
      </c>
      <c r="L3" s="175" t="e">
        <f>VLOOKUP(CONCATENATE($B3,"_",$C3,"_",L$2,"_",$D3,"_",$E3),#REF!,2,)</f>
        <v>#REF!</v>
      </c>
      <c r="M3" s="171"/>
      <c r="N3" s="172" t="str">
        <f t="shared" ref="N3:N34" si="1">IF(OR(ISERROR(F3),ISERROR(G3)),"!!",IF(F3=0,"!!",G3/F3))</f>
        <v>!!</v>
      </c>
      <c r="O3" s="172" t="str">
        <f t="shared" ref="O3:O34" si="2">IF(OR(ISERROR(G3),ISERROR(H3)),"!!",IF(G3=0,"!!",H3/G3))</f>
        <v>!!</v>
      </c>
      <c r="P3" s="172" t="str">
        <f t="shared" ref="P3:P34" si="3">IF(OR(ISERROR(H3),ISERROR(I3)),"!!",IF(H3=0,"!!",I3/H3))</f>
        <v>!!</v>
      </c>
      <c r="Q3" s="172" t="str">
        <f t="shared" ref="Q3:Q34" si="4">IF(OR(ISERROR(I3),ISERROR(J3)),"!!",IF(I3=0,"!!",J3/I3))</f>
        <v>!!</v>
      </c>
      <c r="R3" s="172" t="str">
        <f t="shared" ref="R3:R34" si="5">IF(OR(ISERROR(J3),ISERROR(K3)),"!!",IF(J3=0,"!!",K3/J3))</f>
        <v>!!</v>
      </c>
      <c r="S3" s="172" t="str">
        <f t="shared" ref="S3:S34" si="6">IF(OR(ISERROR(K3),ISERROR(L3)),"!!",IF(K3=0,"!!",L3/K3))</f>
        <v>!!</v>
      </c>
      <c r="T3" s="171"/>
    </row>
    <row r="4" spans="1:25" s="169" customFormat="1" ht="10.5">
      <c r="A4" s="178" t="s">
        <v>163</v>
      </c>
      <c r="B4" s="169" t="str">
        <f>Cover!$G$16</f>
        <v>CZ</v>
      </c>
      <c r="C4" s="169" t="s">
        <v>204</v>
      </c>
      <c r="D4" s="169" t="s">
        <v>198</v>
      </c>
      <c r="E4" s="170">
        <v>1</v>
      </c>
      <c r="F4" s="177" t="e">
        <f>IF(ISNUMBER(U4),U4,VLOOKUP(CONCATENATE($B4,"_",$C4,"_",F$2,"_",$D4,"_",$E4),#REF!,2,))</f>
        <v>#REF!</v>
      </c>
      <c r="G4" s="177" t="e">
        <f>IF(ISNUMBER(V4),V4,VLOOKUP(CONCATENATE($B4,"_",$C4,"_",G$2,"_",$D4,"_",$E4),#REF!,2,))</f>
        <v>#REF!</v>
      </c>
      <c r="H4" s="177" t="e">
        <f>IF(ISNUMBER(W4),W4,VLOOKUP(CONCATENATE($B4,"_",$C4,"_",H$2,"_",$D4,"_",$E4),#REF!,2,))</f>
        <v>#REF!</v>
      </c>
      <c r="I4" s="177" t="e">
        <f>IF(ISNUMBER(X4),X4,VLOOKUP(CONCATENATE($B4,"_",$C4,"_",I$2,"_",$D4,"_",$E4),#REF!,2,))</f>
        <v>#REF!</v>
      </c>
      <c r="J4" s="177" t="e">
        <f>VLOOKUP(CONCATENATE($B4,"_",$C4,"_",J$2,"_",$D4,"_",$E4),#REF!,2,)</f>
        <v>#REF!</v>
      </c>
      <c r="K4" s="175" t="e">
        <f>VLOOKUP(CONCATENATE($B4,"_",$C4,"_",K$2,"_",$D4,"_",$E4),#REF!,2,)</f>
        <v>#REF!</v>
      </c>
      <c r="L4" s="175" t="e">
        <f>VLOOKUP(CONCATENATE($B4,"_",$C4,"_",L$2,"_",$D4,"_",$E4),#REF!,2,)</f>
        <v>#REF!</v>
      </c>
      <c r="M4" s="171"/>
      <c r="N4" s="172" t="str">
        <f t="shared" si="1"/>
        <v>!!</v>
      </c>
      <c r="O4" s="172" t="str">
        <f t="shared" si="2"/>
        <v>!!</v>
      </c>
      <c r="P4" s="172" t="str">
        <f t="shared" si="3"/>
        <v>!!</v>
      </c>
      <c r="Q4" s="172" t="str">
        <f t="shared" si="4"/>
        <v>!!</v>
      </c>
      <c r="R4" s="172" t="str">
        <f t="shared" si="5"/>
        <v>!!</v>
      </c>
      <c r="S4" s="172" t="str">
        <f t="shared" si="6"/>
        <v>!!</v>
      </c>
      <c r="T4" s="171"/>
    </row>
    <row r="5" spans="1:25">
      <c r="A5" s="365" t="s">
        <v>162</v>
      </c>
      <c r="B5" s="357" t="str">
        <f>Cover!$G$16</f>
        <v>CZ</v>
      </c>
      <c r="C5" s="357" t="s">
        <v>204</v>
      </c>
      <c r="D5" s="357" t="s">
        <v>268</v>
      </c>
      <c r="E5" s="358">
        <v>1</v>
      </c>
      <c r="F5" s="359" t="e">
        <f>IF(ISNUMBER(U5),U5,VLOOKUP(CONCATENATE($B5,"_",$C5,"_",F$2,"_","1000 NAC","_",$E5),#REF!,2,)/VLOOKUP(CONCATENATE($B5,"_",$C5,"_",F$2,"_",$D5,"_",$E5),#REF!,2,))</f>
        <v>#REF!</v>
      </c>
      <c r="G5" s="359" t="e">
        <f>IF(ISNUMBER(V5),V5,VLOOKUP(CONCATENATE($B5,"_",$C5,"_",G$2,"_","1000 NAC","_",$E5),#REF!,2,)/VLOOKUP(CONCATENATE($B5,"_",$C5,"_",G$2,"_",$D5,"_",$E5),#REF!,2,))</f>
        <v>#REF!</v>
      </c>
      <c r="H5" s="359" t="e">
        <f>IF(ISNUMBER(W5),W5,VLOOKUP(CONCATENATE($B5,"_",$C5,"_",H$2,"_","1000 NAC","_",$E5),#REF!,2,)/VLOOKUP(CONCATENATE($B5,"_",$C5,"_",H$2,"_",$D5,"_",$E5),#REF!,2,))</f>
        <v>#REF!</v>
      </c>
      <c r="I5" s="359" t="e">
        <f>IF(ISNUMBER(X5),X5,VLOOKUP(CONCATENATE($B5,"_",$C5,"_",I$2,"_","1000 NAC","_",$E5),#REF!,2,)/VLOOKUP(CONCATENATE($B5,"_",$C5,"_",I$2,"_",$D5,"_",$E5),#REF!,2,))</f>
        <v>#REF!</v>
      </c>
      <c r="J5" s="359" t="e">
        <f>VLOOKUP(CONCATENATE($B5,"_",$C5,"_",J$2,"_","1000 NAC","_",$E5),#REF!,2,)/VLOOKUP(CONCATENATE($B5,"_",$C5,"_",J$2,"_",$D5,"_",$E5),#REF!,2,)</f>
        <v>#REF!</v>
      </c>
      <c r="K5" s="360" t="e">
        <f>VLOOKUP(CONCATENATE($B5,"_",$C5,"_",K$2,"_","1000 NAC","_",$E5),#REF!,2,)/VLOOKUP(CONCATENATE($B5,"_",$C5,"_",K$2,"_",$D5,"_",$E5),#REF!,2,)</f>
        <v>#REF!</v>
      </c>
      <c r="L5" s="360" t="e">
        <f>VLOOKUP(CONCATENATE($B5,"_",$C5,"_",L$2,"_","1000 NAC","_",$E5),#REF!,2,)/VLOOKUP(CONCATENATE($B5,"_",$C5,"_",L$2,"_",$D5,"_",$E5),#REF!,2,)</f>
        <v>#REF!</v>
      </c>
      <c r="M5" s="361"/>
      <c r="N5" s="362" t="str">
        <f t="shared" si="1"/>
        <v>!!</v>
      </c>
      <c r="O5" s="362" t="str">
        <f t="shared" si="2"/>
        <v>!!</v>
      </c>
      <c r="P5" s="362" t="str">
        <f t="shared" si="3"/>
        <v>!!</v>
      </c>
      <c r="Q5" s="362" t="str">
        <f t="shared" si="4"/>
        <v>!!</v>
      </c>
      <c r="R5" s="362" t="str">
        <f t="shared" si="5"/>
        <v>!!</v>
      </c>
      <c r="S5" s="362" t="str">
        <f t="shared" si="6"/>
        <v>!!</v>
      </c>
      <c r="T5" s="361"/>
      <c r="U5" s="366" t="str">
        <f>IF(ISNUMBER(U3),IF(ISNUMBER(U4),U4/U3,F4/U3),IF(ISNUMBER(U4),U4/F3,""))</f>
        <v/>
      </c>
      <c r="V5" s="366" t="str">
        <f>IF(ISNUMBER(V3),IF(ISNUMBER(V4),V4/V3,G4/V3),IF(ISNUMBER(V4),V4/G3,""))</f>
        <v/>
      </c>
      <c r="W5" s="366" t="str">
        <f>IF(ISNUMBER(W3),IF(ISNUMBER(W4),W4/W3,H4/W3),IF(ISNUMBER(W4),W4/H3,""))</f>
        <v/>
      </c>
      <c r="X5" s="366" t="str">
        <f>IF(ISNUMBER(X3),IF(ISNUMBER(X4),X4/X3,I4/X3),IF(ISNUMBER(X4),X4/I3,""))</f>
        <v/>
      </c>
    </row>
    <row r="6" spans="1:25" s="169" customFormat="1" ht="10.5">
      <c r="A6" s="169" t="s">
        <v>164</v>
      </c>
      <c r="B6" s="169" t="str">
        <f>Cover!$G$16</f>
        <v>CZ</v>
      </c>
      <c r="C6" s="169" t="s">
        <v>203</v>
      </c>
      <c r="D6" s="169" t="s">
        <v>268</v>
      </c>
      <c r="E6" s="170">
        <v>1</v>
      </c>
      <c r="F6" s="177" t="e">
        <f>IF(ISNUMBER(U6),U6,VLOOKUP(CONCATENATE($B6,"_",$C6,"_",F$2,"_",$D6,"_",$E6),#REF!,2,))</f>
        <v>#REF!</v>
      </c>
      <c r="G6" s="177" t="e">
        <f>IF(ISNUMBER(V6),V6,VLOOKUP(CONCATENATE($B6,"_",$C6,"_",G$2,"_",$D6,"_",$E6),#REF!,2,))</f>
        <v>#REF!</v>
      </c>
      <c r="H6" s="177" t="e">
        <f>IF(ISNUMBER(W6),W6,VLOOKUP(CONCATENATE($B6,"_",$C6,"_",H$2,"_",$D6,"_",$E6),#REF!,2,))</f>
        <v>#REF!</v>
      </c>
      <c r="I6" s="177" t="e">
        <f>IF(ISNUMBER(X6),X6,VLOOKUP(CONCATENATE($B6,"_",$C6,"_",I$2,"_",$D6,"_",$E6),#REF!,2,))</f>
        <v>#REF!</v>
      </c>
      <c r="J6" s="177" t="e">
        <f>VLOOKUP(CONCATENATE($B6,"_",$C6,"_",J$2,"_",$D6,"_",$E6),#REF!,2,)</f>
        <v>#REF!</v>
      </c>
      <c r="K6" s="175" t="e">
        <f>VLOOKUP(CONCATENATE($B6,"_",$C6,"_",K$2,"_",$D6,"_",$E6),#REF!,2,)</f>
        <v>#REF!</v>
      </c>
      <c r="L6" s="175" t="e">
        <f>VLOOKUP(CONCATENATE($B6,"_",$C6,"_",L$2,"_",$D6,"_",$E6),#REF!,2,)</f>
        <v>#REF!</v>
      </c>
      <c r="M6" s="171"/>
      <c r="N6" s="172" t="str">
        <f t="shared" si="1"/>
        <v>!!</v>
      </c>
      <c r="O6" s="172" t="str">
        <f t="shared" si="2"/>
        <v>!!</v>
      </c>
      <c r="P6" s="172" t="str">
        <f t="shared" si="3"/>
        <v>!!</v>
      </c>
      <c r="Q6" s="172" t="str">
        <f t="shared" si="4"/>
        <v>!!</v>
      </c>
      <c r="R6" s="172" t="str">
        <f t="shared" si="5"/>
        <v>!!</v>
      </c>
      <c r="S6" s="172" t="str">
        <f t="shared" si="6"/>
        <v>!!</v>
      </c>
      <c r="T6" s="171"/>
    </row>
    <row r="7" spans="1:25" s="169" customFormat="1" ht="10.5">
      <c r="A7" s="178" t="s">
        <v>163</v>
      </c>
      <c r="B7" s="169" t="str">
        <f>Cover!$G$16</f>
        <v>CZ</v>
      </c>
      <c r="C7" s="169" t="s">
        <v>203</v>
      </c>
      <c r="D7" s="169" t="s">
        <v>198</v>
      </c>
      <c r="E7" s="170">
        <v>1</v>
      </c>
      <c r="F7" s="177" t="e">
        <f>IF(ISNUMBER(U7),U7,VLOOKUP(CONCATENATE($B7,"_",$C7,"_",F$2,"_",$D7,"_",$E7),#REF!,2,))</f>
        <v>#REF!</v>
      </c>
      <c r="G7" s="177" t="e">
        <f>IF(ISNUMBER(V7),V7,VLOOKUP(CONCATENATE($B7,"_",$C7,"_",G$2,"_",$D7,"_",$E7),#REF!,2,))</f>
        <v>#REF!</v>
      </c>
      <c r="H7" s="177" t="e">
        <f>IF(ISNUMBER(W7),W7,VLOOKUP(CONCATENATE($B7,"_",$C7,"_",H$2,"_",$D7,"_",$E7),#REF!,2,))</f>
        <v>#REF!</v>
      </c>
      <c r="I7" s="177" t="e">
        <f>IF(ISNUMBER(X7),X7,VLOOKUP(CONCATENATE($B7,"_",$C7,"_",I$2,"_",$D7,"_",$E7),#REF!,2,))</f>
        <v>#REF!</v>
      </c>
      <c r="J7" s="177" t="e">
        <f>VLOOKUP(CONCATENATE($B7,"_",$C7,"_",J$2,"_",$D7,"_",$E7),#REF!,2,)</f>
        <v>#REF!</v>
      </c>
      <c r="K7" s="175" t="e">
        <f>VLOOKUP(CONCATENATE($B7,"_",$C7,"_",K$2,"_",$D7,"_",$E7),#REF!,2,)</f>
        <v>#REF!</v>
      </c>
      <c r="L7" s="175" t="e">
        <f>VLOOKUP(CONCATENATE($B7,"_",$C7,"_",L$2,"_",$D7,"_",$E7),#REF!,2,)</f>
        <v>#REF!</v>
      </c>
      <c r="M7" s="171"/>
      <c r="N7" s="172" t="str">
        <f t="shared" si="1"/>
        <v>!!</v>
      </c>
      <c r="O7" s="172" t="str">
        <f t="shared" si="2"/>
        <v>!!</v>
      </c>
      <c r="P7" s="172" t="str">
        <f t="shared" si="3"/>
        <v>!!</v>
      </c>
      <c r="Q7" s="172" t="str">
        <f t="shared" si="4"/>
        <v>!!</v>
      </c>
      <c r="R7" s="172" t="str">
        <f t="shared" si="5"/>
        <v>!!</v>
      </c>
      <c r="S7" s="172" t="str">
        <f t="shared" si="6"/>
        <v>!!</v>
      </c>
      <c r="T7" s="171"/>
    </row>
    <row r="8" spans="1:25">
      <c r="A8" s="365" t="s">
        <v>162</v>
      </c>
      <c r="B8" s="357" t="str">
        <f>Cover!$G$16</f>
        <v>CZ</v>
      </c>
      <c r="C8" s="357" t="s">
        <v>203</v>
      </c>
      <c r="D8" s="357" t="s">
        <v>268</v>
      </c>
      <c r="E8" s="358">
        <v>1</v>
      </c>
      <c r="F8" s="359" t="e">
        <f>IF(ISNUMBER(U8),U8,VLOOKUP(CONCATENATE($B8,"_",$C8,"_",F$2,"_","1000 NAC","_",$E8),#REF!,2,)/VLOOKUP(CONCATENATE($B8,"_",$C8,"_",F$2,"_",$D8,"_",$E8),#REF!,2,))</f>
        <v>#REF!</v>
      </c>
      <c r="G8" s="359" t="e">
        <f>IF(ISNUMBER(V8),V8,VLOOKUP(CONCATENATE($B8,"_",$C8,"_",G$2,"_","1000 NAC","_",$E8),#REF!,2,)/VLOOKUP(CONCATENATE($B8,"_",$C8,"_",G$2,"_",$D8,"_",$E8),#REF!,2,))</f>
        <v>#REF!</v>
      </c>
      <c r="H8" s="359" t="e">
        <f>IF(ISNUMBER(W8),W8,VLOOKUP(CONCATENATE($B8,"_",$C8,"_",H$2,"_","1000 NAC","_",$E8),#REF!,2,)/VLOOKUP(CONCATENATE($B8,"_",$C8,"_",H$2,"_",$D8,"_",$E8),#REF!,2,))</f>
        <v>#REF!</v>
      </c>
      <c r="I8" s="359" t="e">
        <f>IF(ISNUMBER(X8),X8,VLOOKUP(CONCATENATE($B8,"_",$C8,"_",I$2,"_","1000 NAC","_",$E8),#REF!,2,)/VLOOKUP(CONCATENATE($B8,"_",$C8,"_",I$2,"_",$D8,"_",$E8),#REF!,2,))</f>
        <v>#REF!</v>
      </c>
      <c r="J8" s="359" t="e">
        <f>VLOOKUP(CONCATENATE($B8,"_",$C8,"_",J$2,"_","1000 NAC","_",$E8),#REF!,2,)/VLOOKUP(CONCATENATE($B8,"_",$C8,"_",J$2,"_",$D8,"_",$E8),#REF!,2,)</f>
        <v>#REF!</v>
      </c>
      <c r="K8" s="360" t="e">
        <f>VLOOKUP(CONCATENATE($B8,"_",$C8,"_",K$2,"_","1000 NAC","_",$E8),#REF!,2,)/VLOOKUP(CONCATENATE($B8,"_",$C8,"_",K$2,"_",$D8,"_",$E8),#REF!,2,)</f>
        <v>#REF!</v>
      </c>
      <c r="L8" s="360" t="e">
        <f>VLOOKUP(CONCATENATE($B8,"_",$C8,"_",L$2,"_","1000 NAC","_",$E8),#REF!,2,)/VLOOKUP(CONCATENATE($B8,"_",$C8,"_",L$2,"_",$D8,"_",$E8),#REF!,2,)</f>
        <v>#REF!</v>
      </c>
      <c r="M8" s="361"/>
      <c r="N8" s="362" t="str">
        <f t="shared" si="1"/>
        <v>!!</v>
      </c>
      <c r="O8" s="362" t="str">
        <f t="shared" si="2"/>
        <v>!!</v>
      </c>
      <c r="P8" s="362" t="str">
        <f t="shared" si="3"/>
        <v>!!</v>
      </c>
      <c r="Q8" s="362" t="str">
        <f t="shared" si="4"/>
        <v>!!</v>
      </c>
      <c r="R8" s="362" t="str">
        <f t="shared" si="5"/>
        <v>!!</v>
      </c>
      <c r="S8" s="362" t="str">
        <f t="shared" si="6"/>
        <v>!!</v>
      </c>
      <c r="T8" s="361"/>
      <c r="U8" s="366" t="str">
        <f>IF(ISNUMBER(U6),IF(ISNUMBER(U7),U7/U6,F7/U6),IF(ISNUMBER(U7),U7/F6,""))</f>
        <v/>
      </c>
      <c r="V8" s="366"/>
      <c r="W8" s="366"/>
      <c r="X8" s="366"/>
    </row>
    <row r="9" spans="1:25" s="169" customFormat="1" ht="10.5">
      <c r="A9" s="169" t="s">
        <v>164</v>
      </c>
      <c r="B9" s="169" t="str">
        <f>Cover!$G$16</f>
        <v>CZ</v>
      </c>
      <c r="C9" s="169" t="s">
        <v>204</v>
      </c>
      <c r="D9" s="169" t="s">
        <v>268</v>
      </c>
      <c r="E9" s="170" t="s">
        <v>80</v>
      </c>
      <c r="F9" s="177" t="e">
        <f>IF(ISNUMBER(U9),U9,VLOOKUP(CONCATENATE($B9,"_",$C9,"_",F$2,"_",$D9,"_",$E9),#REF!,2,))</f>
        <v>#REF!</v>
      </c>
      <c r="G9" s="177" t="e">
        <f>IF(ISNUMBER(V9),V9,VLOOKUP(CONCATENATE($B9,"_",$C9,"_",G$2,"_",$D9,"_",$E9),#REF!,2,))</f>
        <v>#REF!</v>
      </c>
      <c r="H9" s="177" t="e">
        <f>IF(ISNUMBER(W9),W9,VLOOKUP(CONCATENATE($B9,"_",$C9,"_",H$2,"_",$D9,"_",$E9),#REF!,2,))</f>
        <v>#REF!</v>
      </c>
      <c r="I9" s="177" t="e">
        <f>IF(ISNUMBER(X9),X9,VLOOKUP(CONCATENATE($B9,"_",$C9,"_",I$2,"_",$D9,"_",$E9),#REF!,2,))</f>
        <v>#REF!</v>
      </c>
      <c r="J9" s="177" t="e">
        <f>VLOOKUP(CONCATENATE($B9,"_",$C9,"_",J$2,"_",$D9,"_",$E9),#REF!,2,)</f>
        <v>#REF!</v>
      </c>
      <c r="K9" s="175" t="e">
        <f>VLOOKUP(CONCATENATE($B9,"_",$C9,"_",K$2,"_",$D9,"_",$E9),#REF!,2,)</f>
        <v>#REF!</v>
      </c>
      <c r="L9" s="175" t="e">
        <f>VLOOKUP(CONCATENATE($B9,"_",$C9,"_",L$2,"_",$D9,"_",$E9),#REF!,2,)</f>
        <v>#REF!</v>
      </c>
      <c r="M9" s="171"/>
      <c r="N9" s="172" t="str">
        <f t="shared" si="1"/>
        <v>!!</v>
      </c>
      <c r="O9" s="172" t="str">
        <f t="shared" si="2"/>
        <v>!!</v>
      </c>
      <c r="P9" s="172" t="str">
        <f t="shared" si="3"/>
        <v>!!</v>
      </c>
      <c r="Q9" s="172" t="str">
        <f t="shared" si="4"/>
        <v>!!</v>
      </c>
      <c r="R9" s="172" t="str">
        <f t="shared" si="5"/>
        <v>!!</v>
      </c>
      <c r="S9" s="172" t="str">
        <f t="shared" si="6"/>
        <v>!!</v>
      </c>
      <c r="T9" s="171"/>
    </row>
    <row r="10" spans="1:25" s="169" customFormat="1" ht="10.5">
      <c r="A10" s="178" t="s">
        <v>163</v>
      </c>
      <c r="B10" s="169" t="str">
        <f>Cover!$G$16</f>
        <v>CZ</v>
      </c>
      <c r="C10" s="169" t="s">
        <v>204</v>
      </c>
      <c r="D10" s="169" t="s">
        <v>198</v>
      </c>
      <c r="E10" s="170" t="s">
        <v>80</v>
      </c>
      <c r="F10" s="177" t="e">
        <f>IF(ISNUMBER(U10),U10,VLOOKUP(CONCATENATE($B10,"_",$C10,"_",F$2,"_",$D10,"_",$E10),#REF!,2,))</f>
        <v>#REF!</v>
      </c>
      <c r="G10" s="177" t="e">
        <f>IF(ISNUMBER(V10),V10,VLOOKUP(CONCATENATE($B10,"_",$C10,"_",G$2,"_",$D10,"_",$E10),#REF!,2,))</f>
        <v>#REF!</v>
      </c>
      <c r="H10" s="177" t="e">
        <f>IF(ISNUMBER(W10),W10,VLOOKUP(CONCATENATE($B10,"_",$C10,"_",H$2,"_",$D10,"_",$E10),#REF!,2,))</f>
        <v>#REF!</v>
      </c>
      <c r="I10" s="177" t="e">
        <f>IF(ISNUMBER(X10),X10,VLOOKUP(CONCATENATE($B10,"_",$C10,"_",I$2,"_",$D10,"_",$E10),#REF!,2,))</f>
        <v>#REF!</v>
      </c>
      <c r="J10" s="177" t="e">
        <f>VLOOKUP(CONCATENATE($B10,"_",$C10,"_",J$2,"_",$D10,"_",$E10),#REF!,2,)</f>
        <v>#REF!</v>
      </c>
      <c r="K10" s="175" t="e">
        <f>VLOOKUP(CONCATENATE($B10,"_",$C10,"_",K$2,"_",$D10,"_",$E10),#REF!,2,)</f>
        <v>#REF!</v>
      </c>
      <c r="L10" s="175" t="e">
        <f>VLOOKUP(CONCATENATE($B10,"_",$C10,"_",L$2,"_",$D10,"_",$E10),#REF!,2,)</f>
        <v>#REF!</v>
      </c>
      <c r="M10" s="171"/>
      <c r="N10" s="172" t="str">
        <f t="shared" si="1"/>
        <v>!!</v>
      </c>
      <c r="O10" s="172" t="str">
        <f t="shared" si="2"/>
        <v>!!</v>
      </c>
      <c r="P10" s="172" t="str">
        <f t="shared" si="3"/>
        <v>!!</v>
      </c>
      <c r="Q10" s="172" t="str">
        <f t="shared" si="4"/>
        <v>!!</v>
      </c>
      <c r="R10" s="172" t="str">
        <f t="shared" si="5"/>
        <v>!!</v>
      </c>
      <c r="S10" s="172" t="str">
        <f t="shared" si="6"/>
        <v>!!</v>
      </c>
      <c r="T10" s="171"/>
    </row>
    <row r="11" spans="1:25">
      <c r="A11" s="365" t="s">
        <v>162</v>
      </c>
      <c r="B11" s="357" t="str">
        <f>Cover!$G$16</f>
        <v>CZ</v>
      </c>
      <c r="C11" s="357" t="s">
        <v>204</v>
      </c>
      <c r="D11" s="357" t="s">
        <v>268</v>
      </c>
      <c r="E11" s="358" t="s">
        <v>80</v>
      </c>
      <c r="F11" s="359" t="e">
        <f>IF(ISNUMBER(U11),U11,VLOOKUP(CONCATENATE($B11,"_",$C11,"_",F$2,"_","1000 NAC","_",$E11),#REF!,2,)/VLOOKUP(CONCATENATE($B11,"_",$C11,"_",F$2,"_",$D11,"_",$E11),#REF!,2,))</f>
        <v>#REF!</v>
      </c>
      <c r="G11" s="359" t="e">
        <f>IF(ISNUMBER(V11),V11,VLOOKUP(CONCATENATE($B11,"_",$C11,"_",G$2,"_","1000 NAC","_",$E11),#REF!,2,)/VLOOKUP(CONCATENATE($B11,"_",$C11,"_",G$2,"_",$D11,"_",$E11),#REF!,2,))</f>
        <v>#REF!</v>
      </c>
      <c r="H11" s="359" t="e">
        <f>IF(ISNUMBER(W11),W11,VLOOKUP(CONCATENATE($B11,"_",$C11,"_",H$2,"_","1000 NAC","_",$E11),#REF!,2,)/VLOOKUP(CONCATENATE($B11,"_",$C11,"_",H$2,"_",$D11,"_",$E11),#REF!,2,))</f>
        <v>#REF!</v>
      </c>
      <c r="I11" s="359" t="e">
        <f>IF(ISNUMBER(X11),X11,VLOOKUP(CONCATENATE($B11,"_",$C11,"_",I$2,"_","1000 NAC","_",$E11),#REF!,2,)/VLOOKUP(CONCATENATE($B11,"_",$C11,"_",I$2,"_",$D11,"_",$E11),#REF!,2,))</f>
        <v>#REF!</v>
      </c>
      <c r="J11" s="359" t="e">
        <f>VLOOKUP(CONCATENATE($B11,"_",$C11,"_",J$2,"_","1000 NAC","_",$E11),#REF!,2,)/VLOOKUP(CONCATENATE($B11,"_",$C11,"_",J$2,"_",$D11,"_",$E11),#REF!,2,)</f>
        <v>#REF!</v>
      </c>
      <c r="K11" s="360" t="e">
        <f>VLOOKUP(CONCATENATE($B11,"_",$C11,"_",K$2,"_","1000 NAC","_",$E11),#REF!,2,)/VLOOKUP(CONCATENATE($B11,"_",$C11,"_",K$2,"_",$D11,"_",$E11),#REF!,2,)</f>
        <v>#REF!</v>
      </c>
      <c r="L11" s="360" t="e">
        <f>VLOOKUP(CONCATENATE($B11,"_",$C11,"_",L$2,"_","1000 NAC","_",$E11),#REF!,2,)/VLOOKUP(CONCATENATE($B11,"_",$C11,"_",L$2,"_",$D11,"_",$E11),#REF!,2,)</f>
        <v>#REF!</v>
      </c>
      <c r="M11" s="361"/>
      <c r="N11" s="362" t="str">
        <f t="shared" si="1"/>
        <v>!!</v>
      </c>
      <c r="O11" s="362" t="str">
        <f t="shared" si="2"/>
        <v>!!</v>
      </c>
      <c r="P11" s="362" t="str">
        <f t="shared" si="3"/>
        <v>!!</v>
      </c>
      <c r="Q11" s="362" t="str">
        <f t="shared" si="4"/>
        <v>!!</v>
      </c>
      <c r="R11" s="362" t="str">
        <f t="shared" si="5"/>
        <v>!!</v>
      </c>
      <c r="S11" s="362" t="str">
        <f t="shared" si="6"/>
        <v>!!</v>
      </c>
      <c r="T11" s="361"/>
      <c r="U11" s="366" t="str">
        <f>IF(ISNUMBER(U9),IF(ISNUMBER(U10),U10/U9,F10/U9),IF(ISNUMBER(U10),U10/F9,""))</f>
        <v/>
      </c>
      <c r="V11" s="366"/>
      <c r="W11" s="366"/>
      <c r="X11" s="366"/>
    </row>
    <row r="12" spans="1:25" s="169" customFormat="1" ht="10.5">
      <c r="A12" s="169" t="s">
        <v>164</v>
      </c>
      <c r="B12" s="169" t="str">
        <f>Cover!$G$16</f>
        <v>CZ</v>
      </c>
      <c r="C12" s="169" t="s">
        <v>203</v>
      </c>
      <c r="D12" s="169" t="s">
        <v>268</v>
      </c>
      <c r="E12" s="170" t="s">
        <v>80</v>
      </c>
      <c r="F12" s="177" t="e">
        <f>IF(ISNUMBER(U12),U12,VLOOKUP(CONCATENATE($B12,"_",$C12,"_",F$2,"_",$D12,"_",$E12),#REF!,2,))</f>
        <v>#REF!</v>
      </c>
      <c r="G12" s="177" t="e">
        <f>IF(ISNUMBER(V12),V12,VLOOKUP(CONCATENATE($B12,"_",$C12,"_",G$2,"_",$D12,"_",$E12),#REF!,2,))</f>
        <v>#REF!</v>
      </c>
      <c r="H12" s="177" t="e">
        <f>IF(ISNUMBER(W12),W12,VLOOKUP(CONCATENATE($B12,"_",$C12,"_",H$2,"_",$D12,"_",$E12),#REF!,2,))</f>
        <v>#REF!</v>
      </c>
      <c r="I12" s="177" t="e">
        <f>IF(ISNUMBER(X12),X12,VLOOKUP(CONCATENATE($B12,"_",$C12,"_",I$2,"_",$D12,"_",$E12),#REF!,2,))</f>
        <v>#REF!</v>
      </c>
      <c r="J12" s="177" t="e">
        <f>VLOOKUP(CONCATENATE($B12,"_",$C12,"_",J$2,"_",$D12,"_",$E12),#REF!,2,)</f>
        <v>#REF!</v>
      </c>
      <c r="K12" s="175" t="e">
        <f>VLOOKUP(CONCATENATE($B12,"_",$C12,"_",K$2,"_",$D12,"_",$E12),#REF!,2,)</f>
        <v>#REF!</v>
      </c>
      <c r="L12" s="175" t="e">
        <f>VLOOKUP(CONCATENATE($B12,"_",$C12,"_",L$2,"_",$D12,"_",$E12),#REF!,2,)</f>
        <v>#REF!</v>
      </c>
      <c r="M12" s="171"/>
      <c r="N12" s="172" t="str">
        <f t="shared" si="1"/>
        <v>!!</v>
      </c>
      <c r="O12" s="172" t="str">
        <f t="shared" si="2"/>
        <v>!!</v>
      </c>
      <c r="P12" s="172" t="str">
        <f t="shared" si="3"/>
        <v>!!</v>
      </c>
      <c r="Q12" s="172" t="str">
        <f t="shared" si="4"/>
        <v>!!</v>
      </c>
      <c r="R12" s="172" t="str">
        <f t="shared" si="5"/>
        <v>!!</v>
      </c>
      <c r="S12" s="172" t="str">
        <f t="shared" si="6"/>
        <v>!!</v>
      </c>
      <c r="T12" s="171"/>
    </row>
    <row r="13" spans="1:25" s="169" customFormat="1" ht="10.5">
      <c r="A13" s="178" t="s">
        <v>163</v>
      </c>
      <c r="B13" s="169" t="str">
        <f>Cover!$G$16</f>
        <v>CZ</v>
      </c>
      <c r="C13" s="169" t="s">
        <v>203</v>
      </c>
      <c r="D13" s="169" t="s">
        <v>198</v>
      </c>
      <c r="E13" s="170" t="s">
        <v>80</v>
      </c>
      <c r="F13" s="177" t="e">
        <f>IF(ISNUMBER(U13),U13,VLOOKUP(CONCATENATE($B13,"_",$C13,"_",F$2,"_",$D13,"_",$E13),#REF!,2,))</f>
        <v>#REF!</v>
      </c>
      <c r="G13" s="177" t="e">
        <f>IF(ISNUMBER(V13),V13,VLOOKUP(CONCATENATE($B13,"_",$C13,"_",G$2,"_",$D13,"_",$E13),#REF!,2,))</f>
        <v>#REF!</v>
      </c>
      <c r="H13" s="177" t="e">
        <f>IF(ISNUMBER(W13),W13,VLOOKUP(CONCATENATE($B13,"_",$C13,"_",H$2,"_",$D13,"_",$E13),#REF!,2,))</f>
        <v>#REF!</v>
      </c>
      <c r="I13" s="177" t="e">
        <f>IF(ISNUMBER(X13),X13,VLOOKUP(CONCATENATE($B13,"_",$C13,"_",I$2,"_",$D13,"_",$E13),#REF!,2,))</f>
        <v>#REF!</v>
      </c>
      <c r="J13" s="177" t="e">
        <f>VLOOKUP(CONCATENATE($B13,"_",$C13,"_",J$2,"_",$D13,"_",$E13),#REF!,2,)</f>
        <v>#REF!</v>
      </c>
      <c r="K13" s="175" t="e">
        <f>VLOOKUP(CONCATENATE($B13,"_",$C13,"_",K$2,"_",$D13,"_",$E13),#REF!,2,)</f>
        <v>#REF!</v>
      </c>
      <c r="L13" s="175" t="e">
        <f>VLOOKUP(CONCATENATE($B13,"_",$C13,"_",L$2,"_",$D13,"_",$E13),#REF!,2,)</f>
        <v>#REF!</v>
      </c>
      <c r="M13" s="171"/>
      <c r="N13" s="172" t="str">
        <f t="shared" si="1"/>
        <v>!!</v>
      </c>
      <c r="O13" s="172" t="str">
        <f t="shared" si="2"/>
        <v>!!</v>
      </c>
      <c r="P13" s="172" t="str">
        <f t="shared" si="3"/>
        <v>!!</v>
      </c>
      <c r="Q13" s="172" t="str">
        <f t="shared" si="4"/>
        <v>!!</v>
      </c>
      <c r="R13" s="172" t="str">
        <f t="shared" si="5"/>
        <v>!!</v>
      </c>
      <c r="S13" s="172" t="str">
        <f t="shared" si="6"/>
        <v>!!</v>
      </c>
      <c r="T13" s="171"/>
    </row>
    <row r="14" spans="1:25">
      <c r="A14" s="365" t="s">
        <v>162</v>
      </c>
      <c r="B14" s="357" t="str">
        <f>Cover!$G$16</f>
        <v>CZ</v>
      </c>
      <c r="C14" s="357" t="s">
        <v>203</v>
      </c>
      <c r="D14" s="357" t="s">
        <v>268</v>
      </c>
      <c r="E14" s="358" t="s">
        <v>80</v>
      </c>
      <c r="F14" s="359" t="e">
        <f>IF(ISNUMBER(U14),U14,VLOOKUP(CONCATENATE($B14,"_",$C14,"_",F$2,"_","1000 NAC","_",$E14),#REF!,2,)/VLOOKUP(CONCATENATE($B14,"_",$C14,"_",F$2,"_",$D14,"_",$E14),#REF!,2,))</f>
        <v>#REF!</v>
      </c>
      <c r="G14" s="359" t="e">
        <f>IF(ISNUMBER(V14),V14,VLOOKUP(CONCATENATE($B14,"_",$C14,"_",G$2,"_","1000 NAC","_",$E14),#REF!,2,)/VLOOKUP(CONCATENATE($B14,"_",$C14,"_",G$2,"_",$D14,"_",$E14),#REF!,2,))</f>
        <v>#REF!</v>
      </c>
      <c r="H14" s="359" t="e">
        <f>IF(ISNUMBER(W14),W14,VLOOKUP(CONCATENATE($B14,"_",$C14,"_",H$2,"_","1000 NAC","_",$E14),#REF!,2,)/VLOOKUP(CONCATENATE($B14,"_",$C14,"_",H$2,"_",$D14,"_",$E14),#REF!,2,))</f>
        <v>#REF!</v>
      </c>
      <c r="I14" s="359" t="e">
        <f>IF(ISNUMBER(X14),X14,VLOOKUP(CONCATENATE($B14,"_",$C14,"_",I$2,"_","1000 NAC","_",$E14),#REF!,2,)/VLOOKUP(CONCATENATE($B14,"_",$C14,"_",I$2,"_",$D14,"_",$E14),#REF!,2,))</f>
        <v>#REF!</v>
      </c>
      <c r="J14" s="359" t="e">
        <f>VLOOKUP(CONCATENATE($B14,"_",$C14,"_",J$2,"_","1000 NAC","_",$E14),#REF!,2,)/VLOOKUP(CONCATENATE($B14,"_",$C14,"_",J$2,"_",$D14,"_",$E14),#REF!,2,)</f>
        <v>#REF!</v>
      </c>
      <c r="K14" s="360" t="e">
        <f>VLOOKUP(CONCATENATE($B14,"_",$C14,"_",K$2,"_","1000 NAC","_",$E14),#REF!,2,)/VLOOKUP(CONCATENATE($B14,"_",$C14,"_",K$2,"_",$D14,"_",$E14),#REF!,2,)</f>
        <v>#REF!</v>
      </c>
      <c r="L14" s="360" t="e">
        <f>VLOOKUP(CONCATENATE($B14,"_",$C14,"_",L$2,"_","1000 NAC","_",$E14),#REF!,2,)/VLOOKUP(CONCATENATE($B14,"_",$C14,"_",L$2,"_",$D14,"_",$E14),#REF!,2,)</f>
        <v>#REF!</v>
      </c>
      <c r="M14" s="361"/>
      <c r="N14" s="362" t="str">
        <f t="shared" si="1"/>
        <v>!!</v>
      </c>
      <c r="O14" s="362" t="str">
        <f t="shared" si="2"/>
        <v>!!</v>
      </c>
      <c r="P14" s="362" t="str">
        <f t="shared" si="3"/>
        <v>!!</v>
      </c>
      <c r="Q14" s="362" t="str">
        <f t="shared" si="4"/>
        <v>!!</v>
      </c>
      <c r="R14" s="362" t="str">
        <f t="shared" si="5"/>
        <v>!!</v>
      </c>
      <c r="S14" s="362" t="str">
        <f t="shared" si="6"/>
        <v>!!</v>
      </c>
      <c r="T14" s="361"/>
      <c r="U14" s="366" t="str">
        <f>IF(ISNUMBER(U12),IF(ISNUMBER(U13),U13/U12,F13/U12),IF(ISNUMBER(U13),U13/F12,""))</f>
        <v/>
      </c>
      <c r="V14" s="366"/>
      <c r="W14" s="366"/>
      <c r="X14" s="366"/>
    </row>
    <row r="15" spans="1:25" s="169" customFormat="1" ht="10.5">
      <c r="A15" s="169" t="s">
        <v>164</v>
      </c>
      <c r="B15" s="169" t="str">
        <f>Cover!$G$16</f>
        <v>CZ</v>
      </c>
      <c r="C15" s="169" t="s">
        <v>204</v>
      </c>
      <c r="D15" s="169" t="s">
        <v>268</v>
      </c>
      <c r="E15" s="170" t="s">
        <v>83</v>
      </c>
      <c r="F15" s="177" t="e">
        <f>IF(ISNUMBER(U15),U15,VLOOKUP(CONCATENATE($B15,"_",$C15,"_",F$2,"_",$D15,"_",$E15),#REF!,2,))</f>
        <v>#REF!</v>
      </c>
      <c r="G15" s="177" t="e">
        <f>IF(ISNUMBER(V15),V15,VLOOKUP(CONCATENATE($B15,"_",$C15,"_",G$2,"_",$D15,"_",$E15),#REF!,2,))</f>
        <v>#REF!</v>
      </c>
      <c r="H15" s="177" t="e">
        <f>IF(ISNUMBER(W15),W15,VLOOKUP(CONCATENATE($B15,"_",$C15,"_",H$2,"_",$D15,"_",$E15),#REF!,2,))</f>
        <v>#REF!</v>
      </c>
      <c r="I15" s="177" t="e">
        <f>IF(ISNUMBER(X15),X15,VLOOKUP(CONCATENATE($B15,"_",$C15,"_",I$2,"_",$D15,"_",$E15),#REF!,2,))</f>
        <v>#REF!</v>
      </c>
      <c r="J15" s="177" t="e">
        <f>VLOOKUP(CONCATENATE($B15,"_",$C15,"_",J$2,"_",$D15,"_",$E15),#REF!,2,)</f>
        <v>#REF!</v>
      </c>
      <c r="K15" s="175" t="e">
        <f>VLOOKUP(CONCATENATE($B15,"_",$C15,"_",K$2,"_",$D15,"_",$E15),#REF!,2,)</f>
        <v>#REF!</v>
      </c>
      <c r="L15" s="175" t="e">
        <f>VLOOKUP(CONCATENATE($B15,"_",$C15,"_",L$2,"_",$D15,"_",$E15),#REF!,2,)</f>
        <v>#REF!</v>
      </c>
      <c r="M15" s="171"/>
      <c r="N15" s="172" t="str">
        <f t="shared" si="1"/>
        <v>!!</v>
      </c>
      <c r="O15" s="172" t="str">
        <f t="shared" si="2"/>
        <v>!!</v>
      </c>
      <c r="P15" s="172" t="str">
        <f t="shared" si="3"/>
        <v>!!</v>
      </c>
      <c r="Q15" s="172" t="str">
        <f t="shared" si="4"/>
        <v>!!</v>
      </c>
      <c r="R15" s="172" t="str">
        <f t="shared" si="5"/>
        <v>!!</v>
      </c>
      <c r="S15" s="172" t="str">
        <f t="shared" si="6"/>
        <v>!!</v>
      </c>
      <c r="T15" s="171"/>
    </row>
    <row r="16" spans="1:25" s="169" customFormat="1" ht="10.5">
      <c r="A16" s="178" t="s">
        <v>163</v>
      </c>
      <c r="B16" s="169" t="str">
        <f>Cover!$G$16</f>
        <v>CZ</v>
      </c>
      <c r="C16" s="169" t="s">
        <v>204</v>
      </c>
      <c r="D16" s="169" t="s">
        <v>198</v>
      </c>
      <c r="E16" s="170" t="s">
        <v>83</v>
      </c>
      <c r="F16" s="177" t="e">
        <f>IF(ISNUMBER(U16),U16,VLOOKUP(CONCATENATE($B16,"_",$C16,"_",F$2,"_",$D16,"_",$E16),#REF!,2,))</f>
        <v>#REF!</v>
      </c>
      <c r="G16" s="177" t="e">
        <f>IF(ISNUMBER(V16),V16,VLOOKUP(CONCATENATE($B16,"_",$C16,"_",G$2,"_",$D16,"_",$E16),#REF!,2,))</f>
        <v>#REF!</v>
      </c>
      <c r="H16" s="177" t="e">
        <f>IF(ISNUMBER(W16),W16,VLOOKUP(CONCATENATE($B16,"_",$C16,"_",H$2,"_",$D16,"_",$E16),#REF!,2,))</f>
        <v>#REF!</v>
      </c>
      <c r="I16" s="177" t="e">
        <f>IF(ISNUMBER(X16),X16,VLOOKUP(CONCATENATE($B16,"_",$C16,"_",I$2,"_",$D16,"_",$E16),#REF!,2,))</f>
        <v>#REF!</v>
      </c>
      <c r="J16" s="177" t="e">
        <f>VLOOKUP(CONCATENATE($B16,"_",$C16,"_",J$2,"_",$D16,"_",$E16),#REF!,2,)</f>
        <v>#REF!</v>
      </c>
      <c r="K16" s="175" t="e">
        <f>VLOOKUP(CONCATENATE($B16,"_",$C16,"_",K$2,"_",$D16,"_",$E16),#REF!,2,)</f>
        <v>#REF!</v>
      </c>
      <c r="L16" s="175" t="e">
        <f>VLOOKUP(CONCATENATE($B16,"_",$C16,"_",L$2,"_",$D16,"_",$E16),#REF!,2,)</f>
        <v>#REF!</v>
      </c>
      <c r="M16" s="171"/>
      <c r="N16" s="172" t="str">
        <f t="shared" si="1"/>
        <v>!!</v>
      </c>
      <c r="O16" s="172" t="str">
        <f t="shared" si="2"/>
        <v>!!</v>
      </c>
      <c r="P16" s="172" t="str">
        <f t="shared" si="3"/>
        <v>!!</v>
      </c>
      <c r="Q16" s="172" t="str">
        <f t="shared" si="4"/>
        <v>!!</v>
      </c>
      <c r="R16" s="172" t="str">
        <f t="shared" si="5"/>
        <v>!!</v>
      </c>
      <c r="S16" s="172" t="str">
        <f t="shared" si="6"/>
        <v>!!</v>
      </c>
      <c r="T16" s="171"/>
    </row>
    <row r="17" spans="1:24">
      <c r="A17" s="365" t="s">
        <v>162</v>
      </c>
      <c r="B17" s="357" t="str">
        <f>Cover!$G$16</f>
        <v>CZ</v>
      </c>
      <c r="C17" s="357" t="s">
        <v>204</v>
      </c>
      <c r="D17" s="357" t="s">
        <v>268</v>
      </c>
      <c r="E17" s="358" t="s">
        <v>83</v>
      </c>
      <c r="F17" s="359" t="e">
        <f>IF(ISNUMBER(U17),U17,VLOOKUP(CONCATENATE($B17,"_",$C17,"_",F$2,"_","1000 NAC","_",$E17),#REF!,2,)/VLOOKUP(CONCATENATE($B17,"_",$C17,"_",F$2,"_",$D17,"_",$E17),#REF!,2,))</f>
        <v>#REF!</v>
      </c>
      <c r="G17" s="359" t="e">
        <f>IF(ISNUMBER(V17),V17,VLOOKUP(CONCATENATE($B17,"_",$C17,"_",G$2,"_","1000 NAC","_",$E17),#REF!,2,)/VLOOKUP(CONCATENATE($B17,"_",$C17,"_",G$2,"_",$D17,"_",$E17),#REF!,2,))</f>
        <v>#REF!</v>
      </c>
      <c r="H17" s="359" t="e">
        <f>IF(ISNUMBER(W17),W17,VLOOKUP(CONCATENATE($B17,"_",$C17,"_",H$2,"_","1000 NAC","_",$E17),#REF!,2,)/VLOOKUP(CONCATENATE($B17,"_",$C17,"_",H$2,"_",$D17,"_",$E17),#REF!,2,))</f>
        <v>#REF!</v>
      </c>
      <c r="I17" s="359" t="e">
        <f>IF(ISNUMBER(X17),X17,VLOOKUP(CONCATENATE($B17,"_",$C17,"_",I$2,"_","1000 NAC","_",$E17),#REF!,2,)/VLOOKUP(CONCATENATE($B17,"_",$C17,"_",I$2,"_",$D17,"_",$E17),#REF!,2,))</f>
        <v>#REF!</v>
      </c>
      <c r="J17" s="359" t="e">
        <f>VLOOKUP(CONCATENATE($B17,"_",$C17,"_",J$2,"_","1000 NAC","_",$E17),#REF!,2,)/VLOOKUP(CONCATENATE($B17,"_",$C17,"_",J$2,"_",$D17,"_",$E17),#REF!,2,)</f>
        <v>#REF!</v>
      </c>
      <c r="K17" s="360" t="e">
        <f>VLOOKUP(CONCATENATE($B17,"_",$C17,"_",K$2,"_","1000 NAC","_",$E17),#REF!,2,)/VLOOKUP(CONCATENATE($B17,"_",$C17,"_",K$2,"_",$D17,"_",$E17),#REF!,2,)</f>
        <v>#REF!</v>
      </c>
      <c r="L17" s="360" t="e">
        <f>VLOOKUP(CONCATENATE($B17,"_",$C17,"_",L$2,"_","1000 NAC","_",$E17),#REF!,2,)/VLOOKUP(CONCATENATE($B17,"_",$C17,"_",L$2,"_",$D17,"_",$E17),#REF!,2,)</f>
        <v>#REF!</v>
      </c>
      <c r="M17" s="361"/>
      <c r="N17" s="362" t="str">
        <f t="shared" si="1"/>
        <v>!!</v>
      </c>
      <c r="O17" s="362" t="str">
        <f t="shared" si="2"/>
        <v>!!</v>
      </c>
      <c r="P17" s="362" t="str">
        <f t="shared" si="3"/>
        <v>!!</v>
      </c>
      <c r="Q17" s="362" t="str">
        <f t="shared" si="4"/>
        <v>!!</v>
      </c>
      <c r="R17" s="362" t="str">
        <f t="shared" si="5"/>
        <v>!!</v>
      </c>
      <c r="S17" s="362" t="str">
        <f t="shared" si="6"/>
        <v>!!</v>
      </c>
      <c r="T17" s="361"/>
      <c r="U17" s="366" t="str">
        <f>IF(ISNUMBER(U15),IF(ISNUMBER(U16),U16/U15,F16/U15),IF(ISNUMBER(U16),U16/F15,""))</f>
        <v/>
      </c>
      <c r="V17" s="366"/>
      <c r="W17" s="366"/>
      <c r="X17" s="366"/>
    </row>
    <row r="18" spans="1:24" s="169" customFormat="1" ht="10.5">
      <c r="A18" s="169" t="s">
        <v>164</v>
      </c>
      <c r="B18" s="169" t="str">
        <f>Cover!$G$16</f>
        <v>CZ</v>
      </c>
      <c r="C18" s="169" t="s">
        <v>203</v>
      </c>
      <c r="D18" s="169" t="s">
        <v>268</v>
      </c>
      <c r="E18" s="170" t="s">
        <v>83</v>
      </c>
      <c r="F18" s="177" t="e">
        <f>IF(ISNUMBER(U18),U18,VLOOKUP(CONCATENATE($B18,"_",$C18,"_",F$2,"_",$D18,"_",$E18),#REF!,2,))</f>
        <v>#REF!</v>
      </c>
      <c r="G18" s="177" t="e">
        <f>IF(ISNUMBER(V18),V18,VLOOKUP(CONCATENATE($B18,"_",$C18,"_",G$2,"_",$D18,"_",$E18),#REF!,2,))</f>
        <v>#REF!</v>
      </c>
      <c r="H18" s="177" t="e">
        <f>IF(ISNUMBER(W18),W18,VLOOKUP(CONCATENATE($B18,"_",$C18,"_",H$2,"_",$D18,"_",$E18),#REF!,2,))</f>
        <v>#REF!</v>
      </c>
      <c r="I18" s="177" t="e">
        <f>IF(ISNUMBER(X18),X18,VLOOKUP(CONCATENATE($B18,"_",$C18,"_",I$2,"_",$D18,"_",$E18),#REF!,2,))</f>
        <v>#REF!</v>
      </c>
      <c r="J18" s="177" t="e">
        <f>VLOOKUP(CONCATENATE($B18,"_",$C18,"_",J$2,"_",$D18,"_",$E18),#REF!,2,)</f>
        <v>#REF!</v>
      </c>
      <c r="K18" s="175" t="e">
        <f>VLOOKUP(CONCATENATE($B18,"_",$C18,"_",K$2,"_",$D18,"_",$E18),#REF!,2,)</f>
        <v>#REF!</v>
      </c>
      <c r="L18" s="175" t="e">
        <f>VLOOKUP(CONCATENATE($B18,"_",$C18,"_",L$2,"_",$D18,"_",$E18),#REF!,2,)</f>
        <v>#REF!</v>
      </c>
      <c r="M18" s="171"/>
      <c r="N18" s="172" t="str">
        <f t="shared" si="1"/>
        <v>!!</v>
      </c>
      <c r="O18" s="172" t="str">
        <f t="shared" si="2"/>
        <v>!!</v>
      </c>
      <c r="P18" s="172" t="str">
        <f t="shared" si="3"/>
        <v>!!</v>
      </c>
      <c r="Q18" s="172" t="str">
        <f t="shared" si="4"/>
        <v>!!</v>
      </c>
      <c r="R18" s="172" t="str">
        <f t="shared" si="5"/>
        <v>!!</v>
      </c>
      <c r="S18" s="172" t="str">
        <f t="shared" si="6"/>
        <v>!!</v>
      </c>
      <c r="T18" s="171"/>
    </row>
    <row r="19" spans="1:24" s="169" customFormat="1" ht="10.5">
      <c r="A19" s="178" t="s">
        <v>163</v>
      </c>
      <c r="B19" s="169" t="str">
        <f>Cover!$G$16</f>
        <v>CZ</v>
      </c>
      <c r="C19" s="169" t="s">
        <v>203</v>
      </c>
      <c r="D19" s="169" t="s">
        <v>198</v>
      </c>
      <c r="E19" s="170" t="s">
        <v>83</v>
      </c>
      <c r="F19" s="177" t="e">
        <f>IF(ISNUMBER(U19),U19,VLOOKUP(CONCATENATE($B19,"_",$C19,"_",F$2,"_",$D19,"_",$E19),#REF!,2,))</f>
        <v>#REF!</v>
      </c>
      <c r="G19" s="177" t="e">
        <f>IF(ISNUMBER(V19),V19,VLOOKUP(CONCATENATE($B19,"_",$C19,"_",G$2,"_",$D19,"_",$E19),#REF!,2,))</f>
        <v>#REF!</v>
      </c>
      <c r="H19" s="177" t="e">
        <f>IF(ISNUMBER(W19),W19,VLOOKUP(CONCATENATE($B19,"_",$C19,"_",H$2,"_",$D19,"_",$E19),#REF!,2,))</f>
        <v>#REF!</v>
      </c>
      <c r="I19" s="177" t="e">
        <f>IF(ISNUMBER(X19),X19,VLOOKUP(CONCATENATE($B19,"_",$C19,"_",I$2,"_",$D19,"_",$E19),#REF!,2,))</f>
        <v>#REF!</v>
      </c>
      <c r="J19" s="177" t="e">
        <f>VLOOKUP(CONCATENATE($B19,"_",$C19,"_",J$2,"_",$D19,"_",$E19),#REF!,2,)</f>
        <v>#REF!</v>
      </c>
      <c r="K19" s="175" t="e">
        <f>VLOOKUP(CONCATENATE($B19,"_",$C19,"_",K$2,"_",$D19,"_",$E19),#REF!,2,)</f>
        <v>#REF!</v>
      </c>
      <c r="L19" s="175" t="e">
        <f>VLOOKUP(CONCATENATE($B19,"_",$C19,"_",L$2,"_",$D19,"_",$E19),#REF!,2,)</f>
        <v>#REF!</v>
      </c>
      <c r="M19" s="171"/>
      <c r="N19" s="172" t="str">
        <f t="shared" si="1"/>
        <v>!!</v>
      </c>
      <c r="O19" s="172" t="str">
        <f t="shared" si="2"/>
        <v>!!</v>
      </c>
      <c r="P19" s="172" t="str">
        <f t="shared" si="3"/>
        <v>!!</v>
      </c>
      <c r="Q19" s="172" t="str">
        <f t="shared" si="4"/>
        <v>!!</v>
      </c>
      <c r="R19" s="172" t="str">
        <f t="shared" si="5"/>
        <v>!!</v>
      </c>
      <c r="S19" s="172" t="str">
        <f t="shared" si="6"/>
        <v>!!</v>
      </c>
      <c r="T19" s="171"/>
    </row>
    <row r="20" spans="1:24">
      <c r="A20" s="365" t="s">
        <v>162</v>
      </c>
      <c r="B20" s="357" t="str">
        <f>Cover!$G$16</f>
        <v>CZ</v>
      </c>
      <c r="C20" s="357" t="s">
        <v>203</v>
      </c>
      <c r="D20" s="357" t="s">
        <v>268</v>
      </c>
      <c r="E20" s="358" t="s">
        <v>83</v>
      </c>
      <c r="F20" s="359" t="e">
        <f>IF(ISNUMBER(U20),U20,VLOOKUP(CONCATENATE($B20,"_",$C20,"_",F$2,"_","1000 NAC","_",$E20),#REF!,2,)/VLOOKUP(CONCATENATE($B20,"_",$C20,"_",F$2,"_",$D20,"_",$E20),#REF!,2,))</f>
        <v>#REF!</v>
      </c>
      <c r="G20" s="359" t="e">
        <f>IF(ISNUMBER(V20),V20,VLOOKUP(CONCATENATE($B20,"_",$C20,"_",G$2,"_","1000 NAC","_",$E20),#REF!,2,)/VLOOKUP(CONCATENATE($B20,"_",$C20,"_",G$2,"_",$D20,"_",$E20),#REF!,2,))</f>
        <v>#REF!</v>
      </c>
      <c r="H20" s="359" t="e">
        <f>IF(ISNUMBER(W20),W20,VLOOKUP(CONCATENATE($B20,"_",$C20,"_",H$2,"_","1000 NAC","_",$E20),#REF!,2,)/VLOOKUP(CONCATENATE($B20,"_",$C20,"_",H$2,"_",$D20,"_",$E20),#REF!,2,))</f>
        <v>#REF!</v>
      </c>
      <c r="I20" s="359" t="e">
        <f>IF(ISNUMBER(X20),X20,VLOOKUP(CONCATENATE($B20,"_",$C20,"_",I$2,"_","1000 NAC","_",$E20),#REF!,2,)/VLOOKUP(CONCATENATE($B20,"_",$C20,"_",I$2,"_",$D20,"_",$E20),#REF!,2,))</f>
        <v>#REF!</v>
      </c>
      <c r="J20" s="359" t="e">
        <f>VLOOKUP(CONCATENATE($B20,"_",$C20,"_",J$2,"_","1000 NAC","_",$E20),#REF!,2,)/VLOOKUP(CONCATENATE($B20,"_",$C20,"_",J$2,"_",$D20,"_",$E20),#REF!,2,)</f>
        <v>#REF!</v>
      </c>
      <c r="K20" s="360" t="e">
        <f>VLOOKUP(CONCATENATE($B20,"_",$C20,"_",K$2,"_","1000 NAC","_",$E20),#REF!,2,)/VLOOKUP(CONCATENATE($B20,"_",$C20,"_",K$2,"_",$D20,"_",$E20),#REF!,2,)</f>
        <v>#REF!</v>
      </c>
      <c r="L20" s="360" t="e">
        <f>VLOOKUP(CONCATENATE($B20,"_",$C20,"_",L$2,"_","1000 NAC","_",$E20),#REF!,2,)/VLOOKUP(CONCATENATE($B20,"_",$C20,"_",L$2,"_",$D20,"_",$E20),#REF!,2,)</f>
        <v>#REF!</v>
      </c>
      <c r="M20" s="361"/>
      <c r="N20" s="362" t="str">
        <f t="shared" si="1"/>
        <v>!!</v>
      </c>
      <c r="O20" s="362" t="str">
        <f t="shared" si="2"/>
        <v>!!</v>
      </c>
      <c r="P20" s="362" t="str">
        <f t="shared" si="3"/>
        <v>!!</v>
      </c>
      <c r="Q20" s="362" t="str">
        <f t="shared" si="4"/>
        <v>!!</v>
      </c>
      <c r="R20" s="362" t="str">
        <f t="shared" si="5"/>
        <v>!!</v>
      </c>
      <c r="S20" s="362" t="str">
        <f t="shared" si="6"/>
        <v>!!</v>
      </c>
      <c r="T20" s="361"/>
      <c r="U20" s="366" t="str">
        <f>IF(ISNUMBER(U18),IF(ISNUMBER(U19),U19/U18,F19/U18),IF(ISNUMBER(U19),U19/F18,""))</f>
        <v/>
      </c>
      <c r="V20" s="366"/>
      <c r="W20" s="366"/>
      <c r="X20" s="366"/>
    </row>
    <row r="21" spans="1:24" s="169" customFormat="1" ht="10.5">
      <c r="A21" s="169" t="s">
        <v>164</v>
      </c>
      <c r="B21" s="169" t="str">
        <f>Cover!$G$16</f>
        <v>CZ</v>
      </c>
      <c r="C21" s="169" t="s">
        <v>204</v>
      </c>
      <c r="D21" s="169" t="s">
        <v>268</v>
      </c>
      <c r="E21" s="170" t="s">
        <v>84</v>
      </c>
      <c r="F21" s="177" t="e">
        <f>IF(ISNUMBER(U21),U21,VLOOKUP(CONCATENATE($B21,"_",$C21,"_",F$2,"_",$D21,"_",$E21),#REF!,2,))</f>
        <v>#REF!</v>
      </c>
      <c r="G21" s="177" t="e">
        <f>IF(ISNUMBER(V21),V21,VLOOKUP(CONCATENATE($B21,"_",$C21,"_",G$2,"_",$D21,"_",$E21),#REF!,2,))</f>
        <v>#REF!</v>
      </c>
      <c r="H21" s="177" t="e">
        <f>IF(ISNUMBER(W21),W21,VLOOKUP(CONCATENATE($B21,"_",$C21,"_",H$2,"_",$D21,"_",$E21),#REF!,2,))</f>
        <v>#REF!</v>
      </c>
      <c r="I21" s="177" t="e">
        <f>IF(ISNUMBER(X21),X21,VLOOKUP(CONCATENATE($B21,"_",$C21,"_",I$2,"_",$D21,"_",$E21),#REF!,2,))</f>
        <v>#REF!</v>
      </c>
      <c r="J21" s="177" t="e">
        <f>VLOOKUP(CONCATENATE($B21,"_",$C21,"_",J$2,"_",$D21,"_",$E21),#REF!,2,)</f>
        <v>#REF!</v>
      </c>
      <c r="K21" s="175" t="e">
        <f>VLOOKUP(CONCATENATE($B21,"_",$C21,"_",K$2,"_",$D21,"_",$E21),#REF!,2,)</f>
        <v>#REF!</v>
      </c>
      <c r="L21" s="175" t="e">
        <f>VLOOKUP(CONCATENATE($B21,"_",$C21,"_",L$2,"_",$D21,"_",$E21),#REF!,2,)</f>
        <v>#REF!</v>
      </c>
      <c r="M21" s="171"/>
      <c r="N21" s="172" t="str">
        <f t="shared" si="1"/>
        <v>!!</v>
      </c>
      <c r="O21" s="172" t="str">
        <f t="shared" si="2"/>
        <v>!!</v>
      </c>
      <c r="P21" s="172" t="str">
        <f t="shared" si="3"/>
        <v>!!</v>
      </c>
      <c r="Q21" s="172" t="str">
        <f t="shared" si="4"/>
        <v>!!</v>
      </c>
      <c r="R21" s="172" t="str">
        <f t="shared" si="5"/>
        <v>!!</v>
      </c>
      <c r="S21" s="172" t="str">
        <f t="shared" si="6"/>
        <v>!!</v>
      </c>
      <c r="T21" s="171"/>
    </row>
    <row r="22" spans="1:24" s="169" customFormat="1" ht="10.5">
      <c r="A22" s="178" t="s">
        <v>163</v>
      </c>
      <c r="B22" s="169" t="str">
        <f>Cover!$G$16</f>
        <v>CZ</v>
      </c>
      <c r="C22" s="169" t="s">
        <v>204</v>
      </c>
      <c r="D22" s="169" t="s">
        <v>198</v>
      </c>
      <c r="E22" s="170" t="s">
        <v>84</v>
      </c>
      <c r="F22" s="177" t="e">
        <f>IF(ISNUMBER(U22),U22,VLOOKUP(CONCATENATE($B22,"_",$C22,"_",F$2,"_",$D22,"_",$E22),#REF!,2,))</f>
        <v>#REF!</v>
      </c>
      <c r="G22" s="177" t="e">
        <f>IF(ISNUMBER(V22),V22,VLOOKUP(CONCATENATE($B22,"_",$C22,"_",G$2,"_",$D22,"_",$E22),#REF!,2,))</f>
        <v>#REF!</v>
      </c>
      <c r="H22" s="177" t="e">
        <f>IF(ISNUMBER(W22),W22,VLOOKUP(CONCATENATE($B22,"_",$C22,"_",H$2,"_",$D22,"_",$E22),#REF!,2,))</f>
        <v>#REF!</v>
      </c>
      <c r="I22" s="177" t="e">
        <f>IF(ISNUMBER(X22),X22,VLOOKUP(CONCATENATE($B22,"_",$C22,"_",I$2,"_",$D22,"_",$E22),#REF!,2,))</f>
        <v>#REF!</v>
      </c>
      <c r="J22" s="177" t="e">
        <f>VLOOKUP(CONCATENATE($B22,"_",$C22,"_",J$2,"_",$D22,"_",$E22),#REF!,2,)</f>
        <v>#REF!</v>
      </c>
      <c r="K22" s="175" t="e">
        <f>VLOOKUP(CONCATENATE($B22,"_",$C22,"_",K$2,"_",$D22,"_",$E22),#REF!,2,)</f>
        <v>#REF!</v>
      </c>
      <c r="L22" s="175" t="e">
        <f>VLOOKUP(CONCATENATE($B22,"_",$C22,"_",L$2,"_",$D22,"_",$E22),#REF!,2,)</f>
        <v>#REF!</v>
      </c>
      <c r="M22" s="171"/>
      <c r="N22" s="172" t="str">
        <f t="shared" si="1"/>
        <v>!!</v>
      </c>
      <c r="O22" s="172" t="str">
        <f t="shared" si="2"/>
        <v>!!</v>
      </c>
      <c r="P22" s="172" t="str">
        <f t="shared" si="3"/>
        <v>!!</v>
      </c>
      <c r="Q22" s="172" t="str">
        <f t="shared" si="4"/>
        <v>!!</v>
      </c>
      <c r="R22" s="172" t="str">
        <f t="shared" si="5"/>
        <v>!!</v>
      </c>
      <c r="S22" s="172" t="str">
        <f t="shared" si="6"/>
        <v>!!</v>
      </c>
      <c r="T22" s="171"/>
    </row>
    <row r="23" spans="1:24">
      <c r="A23" s="365" t="s">
        <v>162</v>
      </c>
      <c r="B23" s="357" t="str">
        <f>Cover!$G$16</f>
        <v>CZ</v>
      </c>
      <c r="C23" s="357" t="s">
        <v>204</v>
      </c>
      <c r="D23" s="357" t="s">
        <v>268</v>
      </c>
      <c r="E23" s="358" t="s">
        <v>84</v>
      </c>
      <c r="F23" s="359" t="e">
        <f>IF(ISNUMBER(U23),U23,VLOOKUP(CONCATENATE($B23,"_",$C23,"_",F$2,"_","1000 NAC","_",$E23),#REF!,2,)/VLOOKUP(CONCATENATE($B23,"_",$C23,"_",F$2,"_",$D23,"_",$E23),#REF!,2,))</f>
        <v>#REF!</v>
      </c>
      <c r="G23" s="359" t="e">
        <f>IF(ISNUMBER(V23),V23,VLOOKUP(CONCATENATE($B23,"_",$C23,"_",G$2,"_","1000 NAC","_",$E23),#REF!,2,)/VLOOKUP(CONCATENATE($B23,"_",$C23,"_",G$2,"_",$D23,"_",$E23),#REF!,2,))</f>
        <v>#REF!</v>
      </c>
      <c r="H23" s="359" t="e">
        <f>IF(ISNUMBER(W23),W23,VLOOKUP(CONCATENATE($B23,"_",$C23,"_",H$2,"_","1000 NAC","_",$E23),#REF!,2,)/VLOOKUP(CONCATENATE($B23,"_",$C23,"_",H$2,"_",$D23,"_",$E23),#REF!,2,))</f>
        <v>#REF!</v>
      </c>
      <c r="I23" s="359" t="e">
        <f>IF(ISNUMBER(X23),X23,VLOOKUP(CONCATENATE($B23,"_",$C23,"_",I$2,"_","1000 NAC","_",$E23),#REF!,2,)/VLOOKUP(CONCATENATE($B23,"_",$C23,"_",I$2,"_",$D23,"_",$E23),#REF!,2,))</f>
        <v>#REF!</v>
      </c>
      <c r="J23" s="359" t="e">
        <f>VLOOKUP(CONCATENATE($B23,"_",$C23,"_",J$2,"_","1000 NAC","_",$E23),#REF!,2,)/VLOOKUP(CONCATENATE($B23,"_",$C23,"_",J$2,"_",$D23,"_",$E23),#REF!,2,)</f>
        <v>#REF!</v>
      </c>
      <c r="K23" s="360" t="e">
        <f>VLOOKUP(CONCATENATE($B23,"_",$C23,"_",K$2,"_","1000 NAC","_",$E23),#REF!,2,)/VLOOKUP(CONCATENATE($B23,"_",$C23,"_",K$2,"_",$D23,"_",$E23),#REF!,2,)</f>
        <v>#REF!</v>
      </c>
      <c r="L23" s="360" t="e">
        <f>VLOOKUP(CONCATENATE($B23,"_",$C23,"_",L$2,"_","1000 NAC","_",$E23),#REF!,2,)/VLOOKUP(CONCATENATE($B23,"_",$C23,"_",L$2,"_",$D23,"_",$E23),#REF!,2,)</f>
        <v>#REF!</v>
      </c>
      <c r="M23" s="361"/>
      <c r="N23" s="362" t="str">
        <f t="shared" si="1"/>
        <v>!!</v>
      </c>
      <c r="O23" s="362" t="str">
        <f t="shared" si="2"/>
        <v>!!</v>
      </c>
      <c r="P23" s="362" t="str">
        <f t="shared" si="3"/>
        <v>!!</v>
      </c>
      <c r="Q23" s="362" t="str">
        <f t="shared" si="4"/>
        <v>!!</v>
      </c>
      <c r="R23" s="362" t="str">
        <f t="shared" si="5"/>
        <v>!!</v>
      </c>
      <c r="S23" s="362" t="str">
        <f t="shared" si="6"/>
        <v>!!</v>
      </c>
      <c r="T23" s="361"/>
      <c r="U23" s="366" t="str">
        <f>IF(ISNUMBER(U21),IF(ISNUMBER(U22),U22/U21,F22/U21),IF(ISNUMBER(U22),U22/F21,""))</f>
        <v/>
      </c>
      <c r="V23" s="366"/>
      <c r="W23" s="366"/>
      <c r="X23" s="366"/>
    </row>
    <row r="24" spans="1:24" s="169" customFormat="1" ht="10.5">
      <c r="A24" s="169" t="s">
        <v>164</v>
      </c>
      <c r="B24" s="169" t="str">
        <f>Cover!$G$16</f>
        <v>CZ</v>
      </c>
      <c r="C24" s="169" t="s">
        <v>203</v>
      </c>
      <c r="D24" s="169" t="s">
        <v>268</v>
      </c>
      <c r="E24" s="170" t="s">
        <v>84</v>
      </c>
      <c r="F24" s="177" t="e">
        <f>IF(ISNUMBER(U24),U24,VLOOKUP(CONCATENATE($B24,"_",$C24,"_",F$2,"_",$D24,"_",$E24),#REF!,2,))</f>
        <v>#REF!</v>
      </c>
      <c r="G24" s="177" t="e">
        <f>IF(ISNUMBER(V24),V24,VLOOKUP(CONCATENATE($B24,"_",$C24,"_",G$2,"_",$D24,"_",$E24),#REF!,2,))</f>
        <v>#REF!</v>
      </c>
      <c r="H24" s="177" t="e">
        <f>IF(ISNUMBER(W24),W24,VLOOKUP(CONCATENATE($B24,"_",$C24,"_",H$2,"_",$D24,"_",$E24),#REF!,2,))</f>
        <v>#REF!</v>
      </c>
      <c r="I24" s="177" t="e">
        <f>IF(ISNUMBER(X24),X24,VLOOKUP(CONCATENATE($B24,"_",$C24,"_",I$2,"_",$D24,"_",$E24),#REF!,2,))</f>
        <v>#REF!</v>
      </c>
      <c r="J24" s="177" t="e">
        <f>VLOOKUP(CONCATENATE($B24,"_",$C24,"_",J$2,"_",$D24,"_",$E24),#REF!,2,)</f>
        <v>#REF!</v>
      </c>
      <c r="K24" s="175" t="e">
        <f>VLOOKUP(CONCATENATE($B24,"_",$C24,"_",K$2,"_",$D24,"_",$E24),#REF!,2,)</f>
        <v>#REF!</v>
      </c>
      <c r="L24" s="175" t="e">
        <f>VLOOKUP(CONCATENATE($B24,"_",$C24,"_",L$2,"_",$D24,"_",$E24),#REF!,2,)</f>
        <v>#REF!</v>
      </c>
      <c r="M24" s="171"/>
      <c r="N24" s="172" t="str">
        <f t="shared" si="1"/>
        <v>!!</v>
      </c>
      <c r="O24" s="172" t="str">
        <f t="shared" si="2"/>
        <v>!!</v>
      </c>
      <c r="P24" s="172" t="str">
        <f t="shared" si="3"/>
        <v>!!</v>
      </c>
      <c r="Q24" s="172" t="str">
        <f t="shared" si="4"/>
        <v>!!</v>
      </c>
      <c r="R24" s="172" t="str">
        <f t="shared" si="5"/>
        <v>!!</v>
      </c>
      <c r="S24" s="172" t="str">
        <f t="shared" si="6"/>
        <v>!!</v>
      </c>
      <c r="T24" s="171"/>
    </row>
    <row r="25" spans="1:24" s="169" customFormat="1" ht="10.5">
      <c r="A25" s="178" t="s">
        <v>163</v>
      </c>
      <c r="B25" s="169" t="str">
        <f>Cover!$G$16</f>
        <v>CZ</v>
      </c>
      <c r="C25" s="169" t="s">
        <v>203</v>
      </c>
      <c r="D25" s="169" t="s">
        <v>198</v>
      </c>
      <c r="E25" s="170" t="s">
        <v>84</v>
      </c>
      <c r="F25" s="177" t="e">
        <f>IF(ISNUMBER(U25),U25,VLOOKUP(CONCATENATE($B25,"_",$C25,"_",F$2,"_",$D25,"_",$E25),#REF!,2,))</f>
        <v>#REF!</v>
      </c>
      <c r="G25" s="177" t="e">
        <f>IF(ISNUMBER(V25),V25,VLOOKUP(CONCATENATE($B25,"_",$C25,"_",G$2,"_",$D25,"_",$E25),#REF!,2,))</f>
        <v>#REF!</v>
      </c>
      <c r="H25" s="177" t="e">
        <f>IF(ISNUMBER(W25),W25,VLOOKUP(CONCATENATE($B25,"_",$C25,"_",H$2,"_",$D25,"_",$E25),#REF!,2,))</f>
        <v>#REF!</v>
      </c>
      <c r="I25" s="177" t="e">
        <f>IF(ISNUMBER(X25),X25,VLOOKUP(CONCATENATE($B25,"_",$C25,"_",I$2,"_",$D25,"_",$E25),#REF!,2,))</f>
        <v>#REF!</v>
      </c>
      <c r="J25" s="177" t="e">
        <f>VLOOKUP(CONCATENATE($B25,"_",$C25,"_",J$2,"_",$D25,"_",$E25),#REF!,2,)</f>
        <v>#REF!</v>
      </c>
      <c r="K25" s="175" t="e">
        <f>VLOOKUP(CONCATENATE($B25,"_",$C25,"_",K$2,"_",$D25,"_",$E25),#REF!,2,)</f>
        <v>#REF!</v>
      </c>
      <c r="L25" s="175" t="e">
        <f>VLOOKUP(CONCATENATE($B25,"_",$C25,"_",L$2,"_",$D25,"_",$E25),#REF!,2,)</f>
        <v>#REF!</v>
      </c>
      <c r="M25" s="171"/>
      <c r="N25" s="172" t="str">
        <f t="shared" si="1"/>
        <v>!!</v>
      </c>
      <c r="O25" s="172" t="str">
        <f t="shared" si="2"/>
        <v>!!</v>
      </c>
      <c r="P25" s="172" t="str">
        <f t="shared" si="3"/>
        <v>!!</v>
      </c>
      <c r="Q25" s="172" t="str">
        <f t="shared" si="4"/>
        <v>!!</v>
      </c>
      <c r="R25" s="172" t="str">
        <f t="shared" si="5"/>
        <v>!!</v>
      </c>
      <c r="S25" s="172" t="str">
        <f t="shared" si="6"/>
        <v>!!</v>
      </c>
      <c r="T25" s="171"/>
    </row>
    <row r="26" spans="1:24">
      <c r="A26" s="365" t="s">
        <v>162</v>
      </c>
      <c r="B26" s="357" t="str">
        <f>Cover!$G$16</f>
        <v>CZ</v>
      </c>
      <c r="C26" s="357" t="s">
        <v>203</v>
      </c>
      <c r="D26" s="357" t="s">
        <v>268</v>
      </c>
      <c r="E26" s="358" t="s">
        <v>84</v>
      </c>
      <c r="F26" s="359" t="e">
        <f>IF(ISNUMBER(U26),U26,VLOOKUP(CONCATENATE($B26,"_",$C26,"_",F$2,"_","1000 NAC","_",$E26),#REF!,2,)/VLOOKUP(CONCATENATE($B26,"_",$C26,"_",F$2,"_",$D26,"_",$E26),#REF!,2,))</f>
        <v>#REF!</v>
      </c>
      <c r="G26" s="359" t="e">
        <f>IF(ISNUMBER(V26),V26,VLOOKUP(CONCATENATE($B26,"_",$C26,"_",G$2,"_","1000 NAC","_",$E26),#REF!,2,)/VLOOKUP(CONCATENATE($B26,"_",$C26,"_",G$2,"_",$D26,"_",$E26),#REF!,2,))</f>
        <v>#REF!</v>
      </c>
      <c r="H26" s="359" t="e">
        <f>IF(ISNUMBER(W26),W26,VLOOKUP(CONCATENATE($B26,"_",$C26,"_",H$2,"_","1000 NAC","_",$E26),#REF!,2,)/VLOOKUP(CONCATENATE($B26,"_",$C26,"_",H$2,"_",$D26,"_",$E26),#REF!,2,))</f>
        <v>#REF!</v>
      </c>
      <c r="I26" s="359" t="e">
        <f>IF(ISNUMBER(X26),X26,VLOOKUP(CONCATENATE($B26,"_",$C26,"_",I$2,"_","1000 NAC","_",$E26),#REF!,2,)/VLOOKUP(CONCATENATE($B26,"_",$C26,"_",I$2,"_",$D26,"_",$E26),#REF!,2,))</f>
        <v>#REF!</v>
      </c>
      <c r="J26" s="359" t="e">
        <f>VLOOKUP(CONCATENATE($B26,"_",$C26,"_",J$2,"_","1000 NAC","_",$E26),#REF!,2,)/VLOOKUP(CONCATENATE($B26,"_",$C26,"_",J$2,"_",$D26,"_",$E26),#REF!,2,)</f>
        <v>#REF!</v>
      </c>
      <c r="K26" s="360" t="e">
        <f>VLOOKUP(CONCATENATE($B26,"_",$C26,"_",K$2,"_","1000 NAC","_",$E26),#REF!,2,)/VLOOKUP(CONCATENATE($B26,"_",$C26,"_",K$2,"_",$D26,"_",$E26),#REF!,2,)</f>
        <v>#REF!</v>
      </c>
      <c r="L26" s="360" t="e">
        <f>VLOOKUP(CONCATENATE($B26,"_",$C26,"_",L$2,"_","1000 NAC","_",$E26),#REF!,2,)/VLOOKUP(CONCATENATE($B26,"_",$C26,"_",L$2,"_",$D26,"_",$E26),#REF!,2,)</f>
        <v>#REF!</v>
      </c>
      <c r="M26" s="361"/>
      <c r="N26" s="362" t="str">
        <f t="shared" si="1"/>
        <v>!!</v>
      </c>
      <c r="O26" s="362" t="str">
        <f t="shared" si="2"/>
        <v>!!</v>
      </c>
      <c r="P26" s="362" t="str">
        <f t="shared" si="3"/>
        <v>!!</v>
      </c>
      <c r="Q26" s="362" t="str">
        <f t="shared" si="4"/>
        <v>!!</v>
      </c>
      <c r="R26" s="362" t="str">
        <f t="shared" si="5"/>
        <v>!!</v>
      </c>
      <c r="S26" s="362" t="str">
        <f t="shared" si="6"/>
        <v>!!</v>
      </c>
      <c r="T26" s="361"/>
      <c r="U26" s="366" t="str">
        <f>IF(ISNUMBER(U24),IF(ISNUMBER(U25),U25/U24,F25/U24),IF(ISNUMBER(U25),U25/F24,""))</f>
        <v/>
      </c>
      <c r="V26" s="366"/>
      <c r="W26" s="366"/>
      <c r="X26" s="366"/>
    </row>
    <row r="27" spans="1:24" s="169" customFormat="1" ht="10.5">
      <c r="A27" s="169" t="s">
        <v>164</v>
      </c>
      <c r="B27" s="169" t="str">
        <f>Cover!$G$16</f>
        <v>CZ</v>
      </c>
      <c r="C27" s="169" t="s">
        <v>204</v>
      </c>
      <c r="D27" s="169" t="s">
        <v>268</v>
      </c>
      <c r="E27" s="170" t="s">
        <v>85</v>
      </c>
      <c r="F27" s="177" t="e">
        <f>IF(ISNUMBER(U27),U27,VLOOKUP(CONCATENATE($B27,"_",$C27,"_",F$2,"_",$D27,"_",$E27),#REF!,2,))</f>
        <v>#REF!</v>
      </c>
      <c r="G27" s="177" t="e">
        <f>IF(ISNUMBER(V27),V27,VLOOKUP(CONCATENATE($B27,"_",$C27,"_",G$2,"_",$D27,"_",$E27),#REF!,2,))</f>
        <v>#REF!</v>
      </c>
      <c r="H27" s="177" t="e">
        <f>IF(ISNUMBER(W27),W27,VLOOKUP(CONCATENATE($B27,"_",$C27,"_",H$2,"_",$D27,"_",$E27),#REF!,2,))</f>
        <v>#REF!</v>
      </c>
      <c r="I27" s="177" t="e">
        <f>IF(ISNUMBER(X27),X27,VLOOKUP(CONCATENATE($B27,"_",$C27,"_",I$2,"_",$D27,"_",$E27),#REF!,2,))</f>
        <v>#REF!</v>
      </c>
      <c r="J27" s="177" t="e">
        <f>VLOOKUP(CONCATENATE($B27,"_",$C27,"_",J$2,"_",$D27,"_",$E27),#REF!,2,)</f>
        <v>#REF!</v>
      </c>
      <c r="K27" s="175" t="e">
        <f>VLOOKUP(CONCATENATE($B27,"_",$C27,"_",K$2,"_",$D27,"_",$E27),#REF!,2,)</f>
        <v>#REF!</v>
      </c>
      <c r="L27" s="175" t="e">
        <f>VLOOKUP(CONCATENATE($B27,"_",$C27,"_",L$2,"_",$D27,"_",$E27),#REF!,2,)</f>
        <v>#REF!</v>
      </c>
      <c r="M27" s="171"/>
      <c r="N27" s="172" t="str">
        <f t="shared" si="1"/>
        <v>!!</v>
      </c>
      <c r="O27" s="172" t="str">
        <f t="shared" si="2"/>
        <v>!!</v>
      </c>
      <c r="P27" s="172" t="str">
        <f t="shared" si="3"/>
        <v>!!</v>
      </c>
      <c r="Q27" s="172" t="str">
        <f t="shared" si="4"/>
        <v>!!</v>
      </c>
      <c r="R27" s="172" t="str">
        <f t="shared" si="5"/>
        <v>!!</v>
      </c>
      <c r="S27" s="172" t="str">
        <f t="shared" si="6"/>
        <v>!!</v>
      </c>
      <c r="T27" s="171"/>
    </row>
    <row r="28" spans="1:24" s="169" customFormat="1" ht="10.5">
      <c r="A28" s="178" t="s">
        <v>163</v>
      </c>
      <c r="B28" s="169" t="str">
        <f>Cover!$G$16</f>
        <v>CZ</v>
      </c>
      <c r="C28" s="169" t="s">
        <v>204</v>
      </c>
      <c r="D28" s="169" t="s">
        <v>198</v>
      </c>
      <c r="E28" s="170" t="s">
        <v>85</v>
      </c>
      <c r="F28" s="177" t="e">
        <f>IF(ISNUMBER(U28),U28,VLOOKUP(CONCATENATE($B28,"_",$C28,"_",F$2,"_",$D28,"_",$E28),#REF!,2,))</f>
        <v>#REF!</v>
      </c>
      <c r="G28" s="177" t="e">
        <f>IF(ISNUMBER(V28),V28,VLOOKUP(CONCATENATE($B28,"_",$C28,"_",G$2,"_",$D28,"_",$E28),#REF!,2,))</f>
        <v>#REF!</v>
      </c>
      <c r="H28" s="177" t="e">
        <f>IF(ISNUMBER(W28),W28,VLOOKUP(CONCATENATE($B28,"_",$C28,"_",H$2,"_",$D28,"_",$E28),#REF!,2,))</f>
        <v>#REF!</v>
      </c>
      <c r="I28" s="177" t="e">
        <f>IF(ISNUMBER(X28),X28,VLOOKUP(CONCATENATE($B28,"_",$C28,"_",I$2,"_",$D28,"_",$E28),#REF!,2,))</f>
        <v>#REF!</v>
      </c>
      <c r="J28" s="177" t="e">
        <f>VLOOKUP(CONCATENATE($B28,"_",$C28,"_",J$2,"_",$D28,"_",$E28),#REF!,2,)</f>
        <v>#REF!</v>
      </c>
      <c r="K28" s="175" t="e">
        <f>VLOOKUP(CONCATENATE($B28,"_",$C28,"_",K$2,"_",$D28,"_",$E28),#REF!,2,)</f>
        <v>#REF!</v>
      </c>
      <c r="L28" s="175" t="e">
        <f>VLOOKUP(CONCATENATE($B28,"_",$C28,"_",L$2,"_",$D28,"_",$E28),#REF!,2,)</f>
        <v>#REF!</v>
      </c>
      <c r="M28" s="171"/>
      <c r="N28" s="172" t="str">
        <f t="shared" si="1"/>
        <v>!!</v>
      </c>
      <c r="O28" s="172" t="str">
        <f t="shared" si="2"/>
        <v>!!</v>
      </c>
      <c r="P28" s="172" t="str">
        <f t="shared" si="3"/>
        <v>!!</v>
      </c>
      <c r="Q28" s="172" t="str">
        <f t="shared" si="4"/>
        <v>!!</v>
      </c>
      <c r="R28" s="172" t="str">
        <f t="shared" si="5"/>
        <v>!!</v>
      </c>
      <c r="S28" s="172" t="str">
        <f t="shared" si="6"/>
        <v>!!</v>
      </c>
      <c r="T28" s="171"/>
    </row>
    <row r="29" spans="1:24">
      <c r="A29" s="365" t="s">
        <v>162</v>
      </c>
      <c r="B29" s="357" t="str">
        <f>Cover!$G$16</f>
        <v>CZ</v>
      </c>
      <c r="C29" s="357" t="s">
        <v>204</v>
      </c>
      <c r="D29" s="357" t="s">
        <v>268</v>
      </c>
      <c r="E29" s="358" t="s">
        <v>85</v>
      </c>
      <c r="F29" s="359" t="e">
        <f>IF(ISNUMBER(U29),U29,VLOOKUP(CONCATENATE($B29,"_",$C29,"_",F$2,"_","1000 NAC","_",$E29),#REF!,2,)/VLOOKUP(CONCATENATE($B29,"_",$C29,"_",F$2,"_",$D29,"_",$E29),#REF!,2,))</f>
        <v>#REF!</v>
      </c>
      <c r="G29" s="359" t="e">
        <f>IF(ISNUMBER(V29),V29,VLOOKUP(CONCATENATE($B29,"_",$C29,"_",G$2,"_","1000 NAC","_",$E29),#REF!,2,)/VLOOKUP(CONCATENATE($B29,"_",$C29,"_",G$2,"_",$D29,"_",$E29),#REF!,2,))</f>
        <v>#REF!</v>
      </c>
      <c r="H29" s="359" t="e">
        <f>IF(ISNUMBER(W29),W29,VLOOKUP(CONCATENATE($B29,"_",$C29,"_",H$2,"_","1000 NAC","_",$E29),#REF!,2,)/VLOOKUP(CONCATENATE($B29,"_",$C29,"_",H$2,"_",$D29,"_",$E29),#REF!,2,))</f>
        <v>#REF!</v>
      </c>
      <c r="I29" s="359" t="e">
        <f>IF(ISNUMBER(X29),X29,VLOOKUP(CONCATENATE($B29,"_",$C29,"_",I$2,"_","1000 NAC","_",$E29),#REF!,2,)/VLOOKUP(CONCATENATE($B29,"_",$C29,"_",I$2,"_",$D29,"_",$E29),#REF!,2,))</f>
        <v>#REF!</v>
      </c>
      <c r="J29" s="359" t="e">
        <f>VLOOKUP(CONCATENATE($B29,"_",$C29,"_",J$2,"_","1000 NAC","_",$E29),#REF!,2,)/VLOOKUP(CONCATENATE($B29,"_",$C29,"_",J$2,"_",$D29,"_",$E29),#REF!,2,)</f>
        <v>#REF!</v>
      </c>
      <c r="K29" s="360" t="e">
        <f>VLOOKUP(CONCATENATE($B29,"_",$C29,"_",K$2,"_","1000 NAC","_",$E29),#REF!,2,)/VLOOKUP(CONCATENATE($B29,"_",$C29,"_",K$2,"_",$D29,"_",$E29),#REF!,2,)</f>
        <v>#REF!</v>
      </c>
      <c r="L29" s="360" t="e">
        <f>VLOOKUP(CONCATENATE($B29,"_",$C29,"_",L$2,"_","1000 NAC","_",$E29),#REF!,2,)/VLOOKUP(CONCATENATE($B29,"_",$C29,"_",L$2,"_",$D29,"_",$E29),#REF!,2,)</f>
        <v>#REF!</v>
      </c>
      <c r="M29" s="361"/>
      <c r="N29" s="362" t="str">
        <f t="shared" si="1"/>
        <v>!!</v>
      </c>
      <c r="O29" s="362" t="str">
        <f t="shared" si="2"/>
        <v>!!</v>
      </c>
      <c r="P29" s="362" t="str">
        <f t="shared" si="3"/>
        <v>!!</v>
      </c>
      <c r="Q29" s="362" t="str">
        <f t="shared" si="4"/>
        <v>!!</v>
      </c>
      <c r="R29" s="362" t="str">
        <f t="shared" si="5"/>
        <v>!!</v>
      </c>
      <c r="S29" s="362" t="str">
        <f t="shared" si="6"/>
        <v>!!</v>
      </c>
      <c r="T29" s="361"/>
      <c r="U29" s="366" t="str">
        <f>IF(ISNUMBER(U27),IF(ISNUMBER(U28),U28/U27,F28/U27),IF(ISNUMBER(U28),U28/F27,""))</f>
        <v/>
      </c>
      <c r="V29" s="366"/>
      <c r="W29" s="366"/>
      <c r="X29" s="366"/>
    </row>
    <row r="30" spans="1:24" s="169" customFormat="1" ht="10.5">
      <c r="A30" s="169" t="s">
        <v>164</v>
      </c>
      <c r="B30" s="169" t="str">
        <f>Cover!$G$16</f>
        <v>CZ</v>
      </c>
      <c r="C30" s="169" t="s">
        <v>203</v>
      </c>
      <c r="D30" s="169" t="s">
        <v>268</v>
      </c>
      <c r="E30" s="170" t="s">
        <v>85</v>
      </c>
      <c r="F30" s="177" t="e">
        <f>IF(ISNUMBER(U30),U30,VLOOKUP(CONCATENATE($B30,"_",$C30,"_",F$2,"_",$D30,"_",$E30),#REF!,2,))</f>
        <v>#REF!</v>
      </c>
      <c r="G30" s="177" t="e">
        <f>IF(ISNUMBER(V30),V30,VLOOKUP(CONCATENATE($B30,"_",$C30,"_",G$2,"_",$D30,"_",$E30),#REF!,2,))</f>
        <v>#REF!</v>
      </c>
      <c r="H30" s="177" t="e">
        <f>IF(ISNUMBER(W30),W30,VLOOKUP(CONCATENATE($B30,"_",$C30,"_",H$2,"_",$D30,"_",$E30),#REF!,2,))</f>
        <v>#REF!</v>
      </c>
      <c r="I30" s="177" t="e">
        <f>IF(ISNUMBER(X30),X30,VLOOKUP(CONCATENATE($B30,"_",$C30,"_",I$2,"_",$D30,"_",$E30),#REF!,2,))</f>
        <v>#REF!</v>
      </c>
      <c r="J30" s="177" t="e">
        <f>VLOOKUP(CONCATENATE($B30,"_",$C30,"_",J$2,"_",$D30,"_",$E30),#REF!,2,)</f>
        <v>#REF!</v>
      </c>
      <c r="K30" s="175" t="e">
        <f>VLOOKUP(CONCATENATE($B30,"_",$C30,"_",K$2,"_",$D30,"_",$E30),#REF!,2,)</f>
        <v>#REF!</v>
      </c>
      <c r="L30" s="175" t="e">
        <f>VLOOKUP(CONCATENATE($B30,"_",$C30,"_",L$2,"_",$D30,"_",$E30),#REF!,2,)</f>
        <v>#REF!</v>
      </c>
      <c r="M30" s="171"/>
      <c r="N30" s="172" t="str">
        <f t="shared" si="1"/>
        <v>!!</v>
      </c>
      <c r="O30" s="172" t="str">
        <f t="shared" si="2"/>
        <v>!!</v>
      </c>
      <c r="P30" s="172" t="str">
        <f t="shared" si="3"/>
        <v>!!</v>
      </c>
      <c r="Q30" s="172" t="str">
        <f t="shared" si="4"/>
        <v>!!</v>
      </c>
      <c r="R30" s="172" t="str">
        <f t="shared" si="5"/>
        <v>!!</v>
      </c>
      <c r="S30" s="172" t="str">
        <f t="shared" si="6"/>
        <v>!!</v>
      </c>
      <c r="T30" s="171"/>
    </row>
    <row r="31" spans="1:24" s="169" customFormat="1" ht="10.5">
      <c r="A31" s="178" t="s">
        <v>163</v>
      </c>
      <c r="B31" s="169" t="str">
        <f>Cover!$G$16</f>
        <v>CZ</v>
      </c>
      <c r="C31" s="169" t="s">
        <v>203</v>
      </c>
      <c r="D31" s="169" t="s">
        <v>198</v>
      </c>
      <c r="E31" s="170" t="s">
        <v>85</v>
      </c>
      <c r="F31" s="177" t="e">
        <f>IF(ISNUMBER(U31),U31,VLOOKUP(CONCATENATE($B31,"_",$C31,"_",F$2,"_",$D31,"_",$E31),#REF!,2,))</f>
        <v>#REF!</v>
      </c>
      <c r="G31" s="177" t="e">
        <f>IF(ISNUMBER(V31),V31,VLOOKUP(CONCATENATE($B31,"_",$C31,"_",G$2,"_",$D31,"_",$E31),#REF!,2,))</f>
        <v>#REF!</v>
      </c>
      <c r="H31" s="177" t="e">
        <f>IF(ISNUMBER(W31),W31,VLOOKUP(CONCATENATE($B31,"_",$C31,"_",H$2,"_",$D31,"_",$E31),#REF!,2,))</f>
        <v>#REF!</v>
      </c>
      <c r="I31" s="177" t="e">
        <f>IF(ISNUMBER(X31),X31,VLOOKUP(CONCATENATE($B31,"_",$C31,"_",I$2,"_",$D31,"_",$E31),#REF!,2,))</f>
        <v>#REF!</v>
      </c>
      <c r="J31" s="177" t="e">
        <f>VLOOKUP(CONCATENATE($B31,"_",$C31,"_",J$2,"_",$D31,"_",$E31),#REF!,2,)</f>
        <v>#REF!</v>
      </c>
      <c r="K31" s="175" t="e">
        <f>VLOOKUP(CONCATENATE($B31,"_",$C31,"_",K$2,"_",$D31,"_",$E31),#REF!,2,)</f>
        <v>#REF!</v>
      </c>
      <c r="L31" s="175" t="e">
        <f>VLOOKUP(CONCATENATE($B31,"_",$C31,"_",L$2,"_",$D31,"_",$E31),#REF!,2,)</f>
        <v>#REF!</v>
      </c>
      <c r="M31" s="171"/>
      <c r="N31" s="172" t="str">
        <f t="shared" si="1"/>
        <v>!!</v>
      </c>
      <c r="O31" s="172" t="str">
        <f t="shared" si="2"/>
        <v>!!</v>
      </c>
      <c r="P31" s="172" t="str">
        <f t="shared" si="3"/>
        <v>!!</v>
      </c>
      <c r="Q31" s="172" t="str">
        <f t="shared" si="4"/>
        <v>!!</v>
      </c>
      <c r="R31" s="172" t="str">
        <f t="shared" si="5"/>
        <v>!!</v>
      </c>
      <c r="S31" s="172" t="str">
        <f t="shared" si="6"/>
        <v>!!</v>
      </c>
      <c r="T31" s="171"/>
    </row>
    <row r="32" spans="1:24">
      <c r="A32" s="365" t="s">
        <v>162</v>
      </c>
      <c r="B32" s="357" t="str">
        <f>Cover!$G$16</f>
        <v>CZ</v>
      </c>
      <c r="C32" s="357" t="s">
        <v>203</v>
      </c>
      <c r="D32" s="357" t="s">
        <v>268</v>
      </c>
      <c r="E32" s="358" t="s">
        <v>85</v>
      </c>
      <c r="F32" s="359" t="e">
        <f>IF(ISNUMBER(U32),U32,VLOOKUP(CONCATENATE($B32,"_",$C32,"_",F$2,"_","1000 NAC","_",$E32),#REF!,2,)/VLOOKUP(CONCATENATE($B32,"_",$C32,"_",F$2,"_",$D32,"_",$E32),#REF!,2,))</f>
        <v>#REF!</v>
      </c>
      <c r="G32" s="359" t="e">
        <f>IF(ISNUMBER(V32),V32,VLOOKUP(CONCATENATE($B32,"_",$C32,"_",G$2,"_","1000 NAC","_",$E32),#REF!,2,)/VLOOKUP(CONCATENATE($B32,"_",$C32,"_",G$2,"_",$D32,"_",$E32),#REF!,2,))</f>
        <v>#REF!</v>
      </c>
      <c r="H32" s="359" t="e">
        <f>IF(ISNUMBER(W32),W32,VLOOKUP(CONCATENATE($B32,"_",$C32,"_",H$2,"_","1000 NAC","_",$E32),#REF!,2,)/VLOOKUP(CONCATENATE($B32,"_",$C32,"_",H$2,"_",$D32,"_",$E32),#REF!,2,))</f>
        <v>#REF!</v>
      </c>
      <c r="I32" s="359" t="e">
        <f>IF(ISNUMBER(X32),X32,VLOOKUP(CONCATENATE($B32,"_",$C32,"_",I$2,"_","1000 NAC","_",$E32),#REF!,2,)/VLOOKUP(CONCATENATE($B32,"_",$C32,"_",I$2,"_",$D32,"_",$E32),#REF!,2,))</f>
        <v>#REF!</v>
      </c>
      <c r="J32" s="359" t="e">
        <f>VLOOKUP(CONCATENATE($B32,"_",$C32,"_",J$2,"_","1000 NAC","_",$E32),#REF!,2,)/VLOOKUP(CONCATENATE($B32,"_",$C32,"_",J$2,"_",$D32,"_",$E32),#REF!,2,)</f>
        <v>#REF!</v>
      </c>
      <c r="K32" s="360" t="e">
        <f>VLOOKUP(CONCATENATE($B32,"_",$C32,"_",K$2,"_","1000 NAC","_",$E32),#REF!,2,)/VLOOKUP(CONCATENATE($B32,"_",$C32,"_",K$2,"_",$D32,"_",$E32),#REF!,2,)</f>
        <v>#REF!</v>
      </c>
      <c r="L32" s="360" t="e">
        <f>VLOOKUP(CONCATENATE($B32,"_",$C32,"_",L$2,"_","1000 NAC","_",$E32),#REF!,2,)/VLOOKUP(CONCATENATE($B32,"_",$C32,"_",L$2,"_",$D32,"_",$E32),#REF!,2,)</f>
        <v>#REF!</v>
      </c>
      <c r="M32" s="361"/>
      <c r="N32" s="362" t="str">
        <f t="shared" si="1"/>
        <v>!!</v>
      </c>
      <c r="O32" s="362" t="str">
        <f t="shared" si="2"/>
        <v>!!</v>
      </c>
      <c r="P32" s="362" t="str">
        <f t="shared" si="3"/>
        <v>!!</v>
      </c>
      <c r="Q32" s="362" t="str">
        <f t="shared" si="4"/>
        <v>!!</v>
      </c>
      <c r="R32" s="362" t="str">
        <f t="shared" si="5"/>
        <v>!!</v>
      </c>
      <c r="S32" s="362" t="str">
        <f t="shared" si="6"/>
        <v>!!</v>
      </c>
      <c r="T32" s="361"/>
      <c r="U32" s="366" t="str">
        <f>IF(ISNUMBER(U30),IF(ISNUMBER(U31),U31/U30,F31/U30),IF(ISNUMBER(U31),U31/F30,""))</f>
        <v/>
      </c>
      <c r="V32" s="366"/>
      <c r="W32" s="366"/>
      <c r="X32" s="366"/>
    </row>
    <row r="33" spans="1:24" s="169" customFormat="1" ht="10.5">
      <c r="A33" s="169" t="s">
        <v>164</v>
      </c>
      <c r="B33" s="169" t="str">
        <f>Cover!$G$16</f>
        <v>CZ</v>
      </c>
      <c r="C33" s="169" t="s">
        <v>204</v>
      </c>
      <c r="D33" s="169" t="s">
        <v>268</v>
      </c>
      <c r="E33" s="170" t="s">
        <v>86</v>
      </c>
      <c r="F33" s="177" t="e">
        <f>IF(ISNUMBER(U33),U33,VLOOKUP(CONCATENATE($B33,"_",$C33,"_",F$2,"_",$D33,"_",$E33),#REF!,2,))</f>
        <v>#REF!</v>
      </c>
      <c r="G33" s="177" t="e">
        <f>IF(ISNUMBER(V33),V33,VLOOKUP(CONCATENATE($B33,"_",$C33,"_",G$2,"_",$D33,"_",$E33),#REF!,2,))</f>
        <v>#REF!</v>
      </c>
      <c r="H33" s="177" t="e">
        <f>IF(ISNUMBER(W33),W33,VLOOKUP(CONCATENATE($B33,"_",$C33,"_",H$2,"_",$D33,"_",$E33),#REF!,2,))</f>
        <v>#REF!</v>
      </c>
      <c r="I33" s="177" t="e">
        <f>IF(ISNUMBER(X33),X33,VLOOKUP(CONCATENATE($B33,"_",$C33,"_",I$2,"_",$D33,"_",$E33),#REF!,2,))</f>
        <v>#REF!</v>
      </c>
      <c r="J33" s="177" t="e">
        <f>VLOOKUP(CONCATENATE($B33,"_",$C33,"_",J$2,"_",$D33,"_",$E33),#REF!,2,)</f>
        <v>#REF!</v>
      </c>
      <c r="K33" s="175" t="e">
        <f>VLOOKUP(CONCATENATE($B33,"_",$C33,"_",K$2,"_",$D33,"_",$E33),#REF!,2,)</f>
        <v>#REF!</v>
      </c>
      <c r="L33" s="175" t="e">
        <f>VLOOKUP(CONCATENATE($B33,"_",$C33,"_",L$2,"_",$D33,"_",$E33),#REF!,2,)</f>
        <v>#REF!</v>
      </c>
      <c r="M33" s="171"/>
      <c r="N33" s="172" t="str">
        <f t="shared" si="1"/>
        <v>!!</v>
      </c>
      <c r="O33" s="172" t="str">
        <f t="shared" si="2"/>
        <v>!!</v>
      </c>
      <c r="P33" s="172" t="str">
        <f t="shared" si="3"/>
        <v>!!</v>
      </c>
      <c r="Q33" s="172" t="str">
        <f t="shared" si="4"/>
        <v>!!</v>
      </c>
      <c r="R33" s="172" t="str">
        <f t="shared" si="5"/>
        <v>!!</v>
      </c>
      <c r="S33" s="172" t="str">
        <f t="shared" si="6"/>
        <v>!!</v>
      </c>
      <c r="T33" s="171"/>
    </row>
    <row r="34" spans="1:24" s="169" customFormat="1" ht="10.5">
      <c r="A34" s="178" t="s">
        <v>163</v>
      </c>
      <c r="B34" s="169" t="str">
        <f>Cover!$G$16</f>
        <v>CZ</v>
      </c>
      <c r="C34" s="169" t="s">
        <v>204</v>
      </c>
      <c r="D34" s="169" t="s">
        <v>198</v>
      </c>
      <c r="E34" s="170" t="s">
        <v>86</v>
      </c>
      <c r="F34" s="177" t="e">
        <f>IF(ISNUMBER(U34),U34,VLOOKUP(CONCATENATE($B34,"_",$C34,"_",F$2,"_",$D34,"_",$E34),#REF!,2,))</f>
        <v>#REF!</v>
      </c>
      <c r="G34" s="177" t="e">
        <f>IF(ISNUMBER(V34),V34,VLOOKUP(CONCATENATE($B34,"_",$C34,"_",G$2,"_",$D34,"_",$E34),#REF!,2,))</f>
        <v>#REF!</v>
      </c>
      <c r="H34" s="177" t="e">
        <f>IF(ISNUMBER(W34),W34,VLOOKUP(CONCATENATE($B34,"_",$C34,"_",H$2,"_",$D34,"_",$E34),#REF!,2,))</f>
        <v>#REF!</v>
      </c>
      <c r="I34" s="177" t="e">
        <f>IF(ISNUMBER(X34),X34,VLOOKUP(CONCATENATE($B34,"_",$C34,"_",I$2,"_",$D34,"_",$E34),#REF!,2,))</f>
        <v>#REF!</v>
      </c>
      <c r="J34" s="177" t="e">
        <f>VLOOKUP(CONCATENATE($B34,"_",$C34,"_",J$2,"_",$D34,"_",$E34),#REF!,2,)</f>
        <v>#REF!</v>
      </c>
      <c r="K34" s="175" t="e">
        <f>VLOOKUP(CONCATENATE($B34,"_",$C34,"_",K$2,"_",$D34,"_",$E34),#REF!,2,)</f>
        <v>#REF!</v>
      </c>
      <c r="L34" s="175" t="e">
        <f>VLOOKUP(CONCATENATE($B34,"_",$C34,"_",L$2,"_",$D34,"_",$E34),#REF!,2,)</f>
        <v>#REF!</v>
      </c>
      <c r="M34" s="171"/>
      <c r="N34" s="172" t="str">
        <f t="shared" si="1"/>
        <v>!!</v>
      </c>
      <c r="O34" s="172" t="str">
        <f t="shared" si="2"/>
        <v>!!</v>
      </c>
      <c r="P34" s="172" t="str">
        <f t="shared" si="3"/>
        <v>!!</v>
      </c>
      <c r="Q34" s="172" t="str">
        <f t="shared" si="4"/>
        <v>!!</v>
      </c>
      <c r="R34" s="172" t="str">
        <f t="shared" si="5"/>
        <v>!!</v>
      </c>
      <c r="S34" s="172" t="str">
        <f t="shared" si="6"/>
        <v>!!</v>
      </c>
      <c r="T34" s="171"/>
    </row>
    <row r="35" spans="1:24">
      <c r="A35" s="365" t="s">
        <v>162</v>
      </c>
      <c r="B35" s="357" t="str">
        <f>Cover!$G$16</f>
        <v>CZ</v>
      </c>
      <c r="C35" s="357" t="s">
        <v>204</v>
      </c>
      <c r="D35" s="357" t="s">
        <v>268</v>
      </c>
      <c r="E35" s="358" t="s">
        <v>86</v>
      </c>
      <c r="F35" s="359" t="e">
        <f>IF(ISNUMBER(U35),U35,VLOOKUP(CONCATENATE($B35,"_",$C35,"_",F$2,"_","1000 NAC","_",$E35),#REF!,2,)/VLOOKUP(CONCATENATE($B35,"_",$C35,"_",F$2,"_",$D35,"_",$E35),#REF!,2,))</f>
        <v>#REF!</v>
      </c>
      <c r="G35" s="359" t="e">
        <f>IF(ISNUMBER(V35),V35,VLOOKUP(CONCATENATE($B35,"_",$C35,"_",G$2,"_","1000 NAC","_",$E35),#REF!,2,)/VLOOKUP(CONCATENATE($B35,"_",$C35,"_",G$2,"_",$D35,"_",$E35),#REF!,2,))</f>
        <v>#REF!</v>
      </c>
      <c r="H35" s="359" t="e">
        <f>IF(ISNUMBER(W35),W35,VLOOKUP(CONCATENATE($B35,"_",$C35,"_",H$2,"_","1000 NAC","_",$E35),#REF!,2,)/VLOOKUP(CONCATENATE($B35,"_",$C35,"_",H$2,"_",$D35,"_",$E35),#REF!,2,))</f>
        <v>#REF!</v>
      </c>
      <c r="I35" s="359" t="e">
        <f>IF(ISNUMBER(X35),X35,VLOOKUP(CONCATENATE($B35,"_",$C35,"_",I$2,"_","1000 NAC","_",$E35),#REF!,2,)/VLOOKUP(CONCATENATE($B35,"_",$C35,"_",I$2,"_",$D35,"_",$E35),#REF!,2,))</f>
        <v>#REF!</v>
      </c>
      <c r="J35" s="359" t="e">
        <f>VLOOKUP(CONCATENATE($B35,"_",$C35,"_",J$2,"_","1000 NAC","_",$E35),#REF!,2,)/VLOOKUP(CONCATENATE($B35,"_",$C35,"_",J$2,"_",$D35,"_",$E35),#REF!,2,)</f>
        <v>#REF!</v>
      </c>
      <c r="K35" s="360" t="e">
        <f>VLOOKUP(CONCATENATE($B35,"_",$C35,"_",K$2,"_","1000 NAC","_",$E35),#REF!,2,)/VLOOKUP(CONCATENATE($B35,"_",$C35,"_",K$2,"_",$D35,"_",$E35),#REF!,2,)</f>
        <v>#REF!</v>
      </c>
      <c r="L35" s="360" t="e">
        <f>VLOOKUP(CONCATENATE($B35,"_",$C35,"_",L$2,"_","1000 NAC","_",$E35),#REF!,2,)/VLOOKUP(CONCATENATE($B35,"_",$C35,"_",L$2,"_",$D35,"_",$E35),#REF!,2,)</f>
        <v>#REF!</v>
      </c>
      <c r="M35" s="361"/>
      <c r="N35" s="362" t="str">
        <f t="shared" ref="N35:N90" si="7">IF(OR(ISERROR(F35),ISERROR(G35)),"!!",IF(F35=0,"!!",G35/F35))</f>
        <v>!!</v>
      </c>
      <c r="O35" s="362" t="str">
        <f t="shared" ref="O35:O90" si="8">IF(OR(ISERROR(G35),ISERROR(H35)),"!!",IF(G35=0,"!!",H35/G35))</f>
        <v>!!</v>
      </c>
      <c r="P35" s="362" t="str">
        <f t="shared" ref="P35:P90" si="9">IF(OR(ISERROR(H35),ISERROR(I35)),"!!",IF(H35=0,"!!",I35/H35))</f>
        <v>!!</v>
      </c>
      <c r="Q35" s="362" t="str">
        <f t="shared" ref="Q35:Q90" si="10">IF(OR(ISERROR(I35),ISERROR(J35)),"!!",IF(I35=0,"!!",J35/I35))</f>
        <v>!!</v>
      </c>
      <c r="R35" s="362" t="str">
        <f t="shared" ref="R35:R90" si="11">IF(OR(ISERROR(J35),ISERROR(K35)),"!!",IF(J35=0,"!!",K35/J35))</f>
        <v>!!</v>
      </c>
      <c r="S35" s="362" t="str">
        <f t="shared" ref="S35:S90" si="12">IF(OR(ISERROR(K35),ISERROR(L35)),"!!",IF(K35=0,"!!",L35/K35))</f>
        <v>!!</v>
      </c>
      <c r="T35" s="361"/>
      <c r="U35" s="366" t="str">
        <f>IF(ISNUMBER(U33),IF(ISNUMBER(U34),U34/U33,F34/U33),IF(ISNUMBER(U34),U34/F33,""))</f>
        <v/>
      </c>
      <c r="V35" s="366"/>
      <c r="W35" s="366"/>
      <c r="X35" s="366"/>
    </row>
    <row r="36" spans="1:24" s="169" customFormat="1" ht="10.5">
      <c r="A36" s="169" t="s">
        <v>164</v>
      </c>
      <c r="B36" s="169" t="str">
        <f>Cover!$G$16</f>
        <v>CZ</v>
      </c>
      <c r="C36" s="169" t="s">
        <v>203</v>
      </c>
      <c r="D36" s="169" t="s">
        <v>268</v>
      </c>
      <c r="E36" s="170" t="s">
        <v>86</v>
      </c>
      <c r="F36" s="177" t="e">
        <f>IF(ISNUMBER(U36),U36,VLOOKUP(CONCATENATE($B36,"_",$C36,"_",F$2,"_",$D36,"_",$E36),#REF!,2,))</f>
        <v>#REF!</v>
      </c>
      <c r="G36" s="177" t="e">
        <f>IF(ISNUMBER(V36),V36,VLOOKUP(CONCATENATE($B36,"_",$C36,"_",G$2,"_",$D36,"_",$E36),#REF!,2,))</f>
        <v>#REF!</v>
      </c>
      <c r="H36" s="177" t="e">
        <f>IF(ISNUMBER(W36),W36,VLOOKUP(CONCATENATE($B36,"_",$C36,"_",H$2,"_",$D36,"_",$E36),#REF!,2,))</f>
        <v>#REF!</v>
      </c>
      <c r="I36" s="177" t="e">
        <f>IF(ISNUMBER(X36),X36,VLOOKUP(CONCATENATE($B36,"_",$C36,"_",I$2,"_",$D36,"_",$E36),#REF!,2,))</f>
        <v>#REF!</v>
      </c>
      <c r="J36" s="177" t="e">
        <f>VLOOKUP(CONCATENATE($B36,"_",$C36,"_",J$2,"_",$D36,"_",$E36),#REF!,2,)</f>
        <v>#REF!</v>
      </c>
      <c r="K36" s="175" t="e">
        <f>VLOOKUP(CONCATENATE($B36,"_",$C36,"_",K$2,"_",$D36,"_",$E36),#REF!,2,)</f>
        <v>#REF!</v>
      </c>
      <c r="L36" s="175" t="e">
        <f>VLOOKUP(CONCATENATE($B36,"_",$C36,"_",L$2,"_",$D36,"_",$E36),#REF!,2,)</f>
        <v>#REF!</v>
      </c>
      <c r="M36" s="171"/>
      <c r="N36" s="172" t="str">
        <f t="shared" si="7"/>
        <v>!!</v>
      </c>
      <c r="O36" s="172" t="str">
        <f t="shared" si="8"/>
        <v>!!</v>
      </c>
      <c r="P36" s="172" t="str">
        <f t="shared" si="9"/>
        <v>!!</v>
      </c>
      <c r="Q36" s="172" t="str">
        <f t="shared" si="10"/>
        <v>!!</v>
      </c>
      <c r="R36" s="172" t="str">
        <f t="shared" si="11"/>
        <v>!!</v>
      </c>
      <c r="S36" s="172" t="str">
        <f t="shared" si="12"/>
        <v>!!</v>
      </c>
      <c r="T36" s="171"/>
    </row>
    <row r="37" spans="1:24" s="169" customFormat="1" ht="10.5">
      <c r="A37" s="178" t="s">
        <v>163</v>
      </c>
      <c r="B37" s="169" t="str">
        <f>Cover!$G$16</f>
        <v>CZ</v>
      </c>
      <c r="C37" s="169" t="s">
        <v>203</v>
      </c>
      <c r="D37" s="169" t="s">
        <v>198</v>
      </c>
      <c r="E37" s="170" t="s">
        <v>86</v>
      </c>
      <c r="F37" s="177" t="e">
        <f>IF(ISNUMBER(U37),U37,VLOOKUP(CONCATENATE($B37,"_",$C37,"_",F$2,"_",$D37,"_",$E37),#REF!,2,))</f>
        <v>#REF!</v>
      </c>
      <c r="G37" s="177" t="e">
        <f>IF(ISNUMBER(V37),V37,VLOOKUP(CONCATENATE($B37,"_",$C37,"_",G$2,"_",$D37,"_",$E37),#REF!,2,))</f>
        <v>#REF!</v>
      </c>
      <c r="H37" s="177" t="e">
        <f>IF(ISNUMBER(W37),W37,VLOOKUP(CONCATENATE($B37,"_",$C37,"_",H$2,"_",$D37,"_",$E37),#REF!,2,))</f>
        <v>#REF!</v>
      </c>
      <c r="I37" s="177" t="e">
        <f>IF(ISNUMBER(X37),X37,VLOOKUP(CONCATENATE($B37,"_",$C37,"_",I$2,"_",$D37,"_",$E37),#REF!,2,))</f>
        <v>#REF!</v>
      </c>
      <c r="J37" s="177" t="e">
        <f>VLOOKUP(CONCATENATE($B37,"_",$C37,"_",J$2,"_",$D37,"_",$E37),#REF!,2,)</f>
        <v>#REF!</v>
      </c>
      <c r="K37" s="175" t="e">
        <f>VLOOKUP(CONCATENATE($B37,"_",$C37,"_",K$2,"_",$D37,"_",$E37),#REF!,2,)</f>
        <v>#REF!</v>
      </c>
      <c r="L37" s="175" t="e">
        <f>VLOOKUP(CONCATENATE($B37,"_",$C37,"_",L$2,"_",$D37,"_",$E37),#REF!,2,)</f>
        <v>#REF!</v>
      </c>
      <c r="M37" s="171"/>
      <c r="N37" s="172" t="str">
        <f t="shared" si="7"/>
        <v>!!</v>
      </c>
      <c r="O37" s="172" t="str">
        <f t="shared" si="8"/>
        <v>!!</v>
      </c>
      <c r="P37" s="172" t="str">
        <f t="shared" si="9"/>
        <v>!!</v>
      </c>
      <c r="Q37" s="172" t="str">
        <f t="shared" si="10"/>
        <v>!!</v>
      </c>
      <c r="R37" s="172" t="str">
        <f t="shared" si="11"/>
        <v>!!</v>
      </c>
      <c r="S37" s="172" t="str">
        <f t="shared" si="12"/>
        <v>!!</v>
      </c>
      <c r="T37" s="171"/>
    </row>
    <row r="38" spans="1:24">
      <c r="A38" s="365" t="s">
        <v>162</v>
      </c>
      <c r="B38" s="357" t="str">
        <f>Cover!$G$16</f>
        <v>CZ</v>
      </c>
      <c r="C38" s="357" t="s">
        <v>203</v>
      </c>
      <c r="D38" s="357" t="s">
        <v>268</v>
      </c>
      <c r="E38" s="358" t="s">
        <v>86</v>
      </c>
      <c r="F38" s="359" t="e">
        <f>IF(ISNUMBER(U38),U38,VLOOKUP(CONCATENATE($B38,"_",$C38,"_",F$2,"_","1000 NAC","_",$E38),#REF!,2,)/VLOOKUP(CONCATENATE($B38,"_",$C38,"_",F$2,"_",$D38,"_",$E38),#REF!,2,))</f>
        <v>#REF!</v>
      </c>
      <c r="G38" s="359" t="e">
        <f>IF(ISNUMBER(V38),V38,VLOOKUP(CONCATENATE($B38,"_",$C38,"_",G$2,"_","1000 NAC","_",$E38),#REF!,2,)/VLOOKUP(CONCATENATE($B38,"_",$C38,"_",G$2,"_",$D38,"_",$E38),#REF!,2,))</f>
        <v>#REF!</v>
      </c>
      <c r="H38" s="359" t="e">
        <f>IF(ISNUMBER(W38),W38,VLOOKUP(CONCATENATE($B38,"_",$C38,"_",H$2,"_","1000 NAC","_",$E38),#REF!,2,)/VLOOKUP(CONCATENATE($B38,"_",$C38,"_",H$2,"_",$D38,"_",$E38),#REF!,2,))</f>
        <v>#REF!</v>
      </c>
      <c r="I38" s="359" t="e">
        <f>IF(ISNUMBER(X38),X38,VLOOKUP(CONCATENATE($B38,"_",$C38,"_",I$2,"_","1000 NAC","_",$E38),#REF!,2,)/VLOOKUP(CONCATENATE($B38,"_",$C38,"_",I$2,"_",$D38,"_",$E38),#REF!,2,))</f>
        <v>#REF!</v>
      </c>
      <c r="J38" s="359" t="e">
        <f>VLOOKUP(CONCATENATE($B38,"_",$C38,"_",J$2,"_","1000 NAC","_",$E38),#REF!,2,)/VLOOKUP(CONCATENATE($B38,"_",$C38,"_",J$2,"_",$D38,"_",$E38),#REF!,2,)</f>
        <v>#REF!</v>
      </c>
      <c r="K38" s="360" t="e">
        <f>VLOOKUP(CONCATENATE($B38,"_",$C38,"_",K$2,"_","1000 NAC","_",$E38),#REF!,2,)/VLOOKUP(CONCATENATE($B38,"_",$C38,"_",K$2,"_",$D38,"_",$E38),#REF!,2,)</f>
        <v>#REF!</v>
      </c>
      <c r="L38" s="360" t="e">
        <f>VLOOKUP(CONCATENATE($B38,"_",$C38,"_",L$2,"_","1000 NAC","_",$E38),#REF!,2,)/VLOOKUP(CONCATENATE($B38,"_",$C38,"_",L$2,"_",$D38,"_",$E38),#REF!,2,)</f>
        <v>#REF!</v>
      </c>
      <c r="M38" s="361"/>
      <c r="N38" s="362" t="str">
        <f t="shared" si="7"/>
        <v>!!</v>
      </c>
      <c r="O38" s="362" t="str">
        <f t="shared" si="8"/>
        <v>!!</v>
      </c>
      <c r="P38" s="362" t="str">
        <f t="shared" si="9"/>
        <v>!!</v>
      </c>
      <c r="Q38" s="362" t="str">
        <f t="shared" si="10"/>
        <v>!!</v>
      </c>
      <c r="R38" s="362" t="str">
        <f t="shared" si="11"/>
        <v>!!</v>
      </c>
      <c r="S38" s="362" t="str">
        <f t="shared" si="12"/>
        <v>!!</v>
      </c>
      <c r="T38" s="361"/>
      <c r="U38" s="366" t="str">
        <f>IF(ISNUMBER(U36),IF(ISNUMBER(U37),U37/U36,F37/U36),IF(ISNUMBER(U37),U37/F36,""))</f>
        <v/>
      </c>
      <c r="V38" s="366"/>
      <c r="W38" s="366"/>
      <c r="X38" s="366"/>
    </row>
    <row r="39" spans="1:24" s="169" customFormat="1" ht="10.5">
      <c r="A39" s="169" t="s">
        <v>164</v>
      </c>
      <c r="B39" s="169" t="str">
        <f>Cover!$G$16</f>
        <v>CZ</v>
      </c>
      <c r="C39" s="169" t="s">
        <v>204</v>
      </c>
      <c r="D39" s="169" t="s">
        <v>337</v>
      </c>
      <c r="E39" s="170">
        <v>2</v>
      </c>
      <c r="F39" s="177" t="e">
        <f>IF(ISNUMBER(U39),U39,VLOOKUP(CONCATENATE($B39,"_",$C39,"_",F$2,"_",$D39,"_",$E39),#REF!,2,))</f>
        <v>#REF!</v>
      </c>
      <c r="G39" s="177" t="e">
        <f>IF(ISNUMBER(V39),V39,VLOOKUP(CONCATENATE($B39,"_",$C39,"_",G$2,"_",$D39,"_",$E39),#REF!,2,))</f>
        <v>#REF!</v>
      </c>
      <c r="H39" s="177" t="e">
        <f>IF(ISNUMBER(W39),W39,VLOOKUP(CONCATENATE($B39,"_",$C39,"_",H$2,"_",$D39,"_",$E39),#REF!,2,))</f>
        <v>#REF!</v>
      </c>
      <c r="I39" s="177" t="e">
        <f>IF(ISNUMBER(X39),X39,VLOOKUP(CONCATENATE($B39,"_",$C39,"_",I$2,"_",$D39,"_",$E39),#REF!,2,))</f>
        <v>#REF!</v>
      </c>
      <c r="J39" s="177" t="e">
        <f>VLOOKUP(CONCATENATE($B39,"_",$C39,"_",J$2,"_",$D39,"_",$E39),#REF!,2,)</f>
        <v>#REF!</v>
      </c>
      <c r="K39" s="175" t="e">
        <f>VLOOKUP(CONCATENATE($B39,"_",$C39,"_",K$2,"_",$D39,"_",$E39),#REF!,2,)</f>
        <v>#REF!</v>
      </c>
      <c r="L39" s="175" t="e">
        <f>VLOOKUP(CONCATENATE($B39,"_",$C39,"_",L$2,"_",$D39,"_",$E39),#REF!,2,)</f>
        <v>#REF!</v>
      </c>
      <c r="M39" s="171"/>
      <c r="N39" s="172" t="str">
        <f t="shared" si="7"/>
        <v>!!</v>
      </c>
      <c r="O39" s="172" t="str">
        <f t="shared" si="8"/>
        <v>!!</v>
      </c>
      <c r="P39" s="172" t="str">
        <f t="shared" si="9"/>
        <v>!!</v>
      </c>
      <c r="Q39" s="172" t="str">
        <f t="shared" si="10"/>
        <v>!!</v>
      </c>
      <c r="R39" s="172" t="str">
        <f t="shared" si="11"/>
        <v>!!</v>
      </c>
      <c r="S39" s="172" t="str">
        <f t="shared" si="12"/>
        <v>!!</v>
      </c>
      <c r="T39" s="171"/>
    </row>
    <row r="40" spans="1:24" s="169" customFormat="1" ht="10.5">
      <c r="A40" s="178" t="s">
        <v>163</v>
      </c>
      <c r="B40" s="169" t="str">
        <f>Cover!$G$16</f>
        <v>CZ</v>
      </c>
      <c r="C40" s="169" t="s">
        <v>204</v>
      </c>
      <c r="D40" s="169" t="s">
        <v>198</v>
      </c>
      <c r="E40" s="170">
        <v>2</v>
      </c>
      <c r="F40" s="177" t="e">
        <f>IF(ISNUMBER(U40),U40,VLOOKUP(CONCATENATE($B40,"_",$C40,"_",F$2,"_",$D40,"_",$E40),#REF!,2,))</f>
        <v>#REF!</v>
      </c>
      <c r="G40" s="177" t="e">
        <f>IF(ISNUMBER(V40),V40,VLOOKUP(CONCATENATE($B40,"_",$C40,"_",G$2,"_",$D40,"_",$E40),#REF!,2,))</f>
        <v>#REF!</v>
      </c>
      <c r="H40" s="177" t="e">
        <f>IF(ISNUMBER(W40),W40,VLOOKUP(CONCATENATE($B40,"_",$C40,"_",H$2,"_",$D40,"_",$E40),#REF!,2,))</f>
        <v>#REF!</v>
      </c>
      <c r="I40" s="177" t="e">
        <f>IF(ISNUMBER(X40),X40,VLOOKUP(CONCATENATE($B40,"_",$C40,"_",I$2,"_",$D40,"_",$E40),#REF!,2,))</f>
        <v>#REF!</v>
      </c>
      <c r="J40" s="177" t="e">
        <f>VLOOKUP(CONCATENATE($B40,"_",$C40,"_",J$2,"_",$D40,"_",$E40),#REF!,2,)</f>
        <v>#REF!</v>
      </c>
      <c r="K40" s="175" t="e">
        <f>VLOOKUP(CONCATENATE($B40,"_",$C40,"_",K$2,"_",$D40,"_",$E40),#REF!,2,)</f>
        <v>#REF!</v>
      </c>
      <c r="L40" s="175" t="e">
        <f>VLOOKUP(CONCATENATE($B40,"_",$C40,"_",L$2,"_",$D40,"_",$E40),#REF!,2,)</f>
        <v>#REF!</v>
      </c>
      <c r="M40" s="171"/>
      <c r="N40" s="172" t="str">
        <f t="shared" si="7"/>
        <v>!!</v>
      </c>
      <c r="O40" s="172" t="str">
        <f t="shared" si="8"/>
        <v>!!</v>
      </c>
      <c r="P40" s="172" t="str">
        <f t="shared" si="9"/>
        <v>!!</v>
      </c>
      <c r="Q40" s="172" t="str">
        <f t="shared" si="10"/>
        <v>!!</v>
      </c>
      <c r="R40" s="172" t="str">
        <f t="shared" si="11"/>
        <v>!!</v>
      </c>
      <c r="S40" s="172" t="str">
        <f t="shared" si="12"/>
        <v>!!</v>
      </c>
      <c r="T40" s="171"/>
    </row>
    <row r="41" spans="1:24">
      <c r="A41" s="365" t="s">
        <v>162</v>
      </c>
      <c r="B41" s="357" t="str">
        <f>Cover!$G$16</f>
        <v>CZ</v>
      </c>
      <c r="C41" s="357" t="s">
        <v>204</v>
      </c>
      <c r="D41" s="357" t="s">
        <v>337</v>
      </c>
      <c r="E41" s="358">
        <v>2</v>
      </c>
      <c r="F41" s="359" t="e">
        <f>IF(ISNUMBER(U41),U41,VLOOKUP(CONCATENATE($B41,"_",$C41,"_",F$2,"_","1000 NAC","_",$E41),#REF!,2,)/VLOOKUP(CONCATENATE($B41,"_",$C41,"_",F$2,"_",$D41,"_",$E41),#REF!,2,))</f>
        <v>#REF!</v>
      </c>
      <c r="G41" s="359" t="e">
        <f>IF(ISNUMBER(V41),V41,VLOOKUP(CONCATENATE($B41,"_",$C41,"_",G$2,"_","1000 NAC","_",$E41),#REF!,2,)/VLOOKUP(CONCATENATE($B41,"_",$C41,"_",G$2,"_",$D41,"_",$E41),#REF!,2,))</f>
        <v>#REF!</v>
      </c>
      <c r="H41" s="359" t="e">
        <f>IF(ISNUMBER(W41),W41,VLOOKUP(CONCATENATE($B41,"_",$C41,"_",H$2,"_","1000 NAC","_",$E41),#REF!,2,)/VLOOKUP(CONCATENATE($B41,"_",$C41,"_",H$2,"_",$D41,"_",$E41),#REF!,2,))</f>
        <v>#REF!</v>
      </c>
      <c r="I41" s="359" t="e">
        <f>IF(ISNUMBER(X41),X41,VLOOKUP(CONCATENATE($B41,"_",$C41,"_",I$2,"_","1000 NAC","_",$E41),#REF!,2,)/VLOOKUP(CONCATENATE($B41,"_",$C41,"_",I$2,"_",$D41,"_",$E41),#REF!,2,))</f>
        <v>#REF!</v>
      </c>
      <c r="J41" s="359" t="e">
        <f>VLOOKUP(CONCATENATE($B41,"_",$C41,"_",J$2,"_","1000 NAC","_",$E41),#REF!,2,)/VLOOKUP(CONCATENATE($B41,"_",$C41,"_",J$2,"_",$D41,"_",$E41),#REF!,2,)</f>
        <v>#REF!</v>
      </c>
      <c r="K41" s="360" t="e">
        <f>VLOOKUP(CONCATENATE($B41,"_",$C41,"_",K$2,"_","1000 NAC","_",$E41),#REF!,2,)/VLOOKUP(CONCATENATE($B41,"_",$C41,"_",K$2,"_",$D41,"_",$E41),#REF!,2,)</f>
        <v>#REF!</v>
      </c>
      <c r="L41" s="360" t="e">
        <f>VLOOKUP(CONCATENATE($B41,"_",$C41,"_",L$2,"_","1000 NAC","_",$E41),#REF!,2,)/VLOOKUP(CONCATENATE($B41,"_",$C41,"_",L$2,"_",$D41,"_",$E41),#REF!,2,)</f>
        <v>#REF!</v>
      </c>
      <c r="M41" s="361"/>
      <c r="N41" s="362" t="str">
        <f t="shared" si="7"/>
        <v>!!</v>
      </c>
      <c r="O41" s="362" t="str">
        <f t="shared" si="8"/>
        <v>!!</v>
      </c>
      <c r="P41" s="362" t="str">
        <f t="shared" si="9"/>
        <v>!!</v>
      </c>
      <c r="Q41" s="362" t="str">
        <f t="shared" si="10"/>
        <v>!!</v>
      </c>
      <c r="R41" s="362" t="str">
        <f t="shared" si="11"/>
        <v>!!</v>
      </c>
      <c r="S41" s="362" t="str">
        <f t="shared" si="12"/>
        <v>!!</v>
      </c>
      <c r="T41" s="361"/>
      <c r="U41" s="366" t="str">
        <f>IF(ISNUMBER(U39),IF(ISNUMBER(U40),U40/U39,F40/U39),IF(ISNUMBER(U40),U40/F39,""))</f>
        <v/>
      </c>
      <c r="V41" s="366"/>
      <c r="W41" s="366"/>
      <c r="X41" s="366"/>
    </row>
    <row r="42" spans="1:24" s="169" customFormat="1" ht="10.5">
      <c r="A42" s="169" t="s">
        <v>164</v>
      </c>
      <c r="B42" s="169" t="str">
        <f>Cover!$G$16</f>
        <v>CZ</v>
      </c>
      <c r="C42" s="169" t="s">
        <v>203</v>
      </c>
      <c r="D42" s="169" t="s">
        <v>337</v>
      </c>
      <c r="E42" s="170">
        <v>2</v>
      </c>
      <c r="F42" s="177" t="e">
        <f>IF(ISNUMBER(U42),U42,VLOOKUP(CONCATENATE($B42,"_",$C42,"_",F$2,"_",$D42,"_",$E42),#REF!,2,))</f>
        <v>#REF!</v>
      </c>
      <c r="G42" s="177" t="e">
        <f>IF(ISNUMBER(V42),V42,VLOOKUP(CONCATENATE($B42,"_",$C42,"_",G$2,"_",$D42,"_",$E42),#REF!,2,))</f>
        <v>#REF!</v>
      </c>
      <c r="H42" s="177" t="e">
        <f>IF(ISNUMBER(W42),W42,VLOOKUP(CONCATENATE($B42,"_",$C42,"_",H$2,"_",$D42,"_",$E42),#REF!,2,))</f>
        <v>#REF!</v>
      </c>
      <c r="I42" s="177" t="e">
        <f>IF(ISNUMBER(X42),X42,VLOOKUP(CONCATENATE($B42,"_",$C42,"_",I$2,"_",$D42,"_",$E42),#REF!,2,))</f>
        <v>#REF!</v>
      </c>
      <c r="J42" s="177" t="e">
        <f>VLOOKUP(CONCATENATE($B42,"_",$C42,"_",J$2,"_",$D42,"_",$E42),#REF!,2,)</f>
        <v>#REF!</v>
      </c>
      <c r="K42" s="175" t="e">
        <f>VLOOKUP(CONCATENATE($B42,"_",$C42,"_",K$2,"_",$D42,"_",$E42),#REF!,2,)</f>
        <v>#REF!</v>
      </c>
      <c r="L42" s="175" t="e">
        <f>VLOOKUP(CONCATENATE($B42,"_",$C42,"_",L$2,"_",$D42,"_",$E42),#REF!,2,)</f>
        <v>#REF!</v>
      </c>
      <c r="M42" s="171"/>
      <c r="N42" s="172" t="str">
        <f t="shared" si="7"/>
        <v>!!</v>
      </c>
      <c r="O42" s="172" t="str">
        <f t="shared" si="8"/>
        <v>!!</v>
      </c>
      <c r="P42" s="172" t="str">
        <f t="shared" si="9"/>
        <v>!!</v>
      </c>
      <c r="Q42" s="172" t="str">
        <f t="shared" si="10"/>
        <v>!!</v>
      </c>
      <c r="R42" s="172" t="str">
        <f t="shared" si="11"/>
        <v>!!</v>
      </c>
      <c r="S42" s="172" t="str">
        <f t="shared" si="12"/>
        <v>!!</v>
      </c>
      <c r="T42" s="171"/>
    </row>
    <row r="43" spans="1:24" s="169" customFormat="1" ht="10.5">
      <c r="A43" s="178" t="s">
        <v>163</v>
      </c>
      <c r="B43" s="169" t="str">
        <f>Cover!$G$16</f>
        <v>CZ</v>
      </c>
      <c r="C43" s="169" t="s">
        <v>203</v>
      </c>
      <c r="D43" s="169" t="s">
        <v>198</v>
      </c>
      <c r="E43" s="170">
        <v>2</v>
      </c>
      <c r="F43" s="177" t="e">
        <f>IF(ISNUMBER(U43),U43,VLOOKUP(CONCATENATE($B43,"_",$C43,"_",F$2,"_",$D43,"_",$E43),#REF!,2,))</f>
        <v>#REF!</v>
      </c>
      <c r="G43" s="177" t="e">
        <f>IF(ISNUMBER(V43),V43,VLOOKUP(CONCATENATE($B43,"_",$C43,"_",G$2,"_",$D43,"_",$E43),#REF!,2,))</f>
        <v>#REF!</v>
      </c>
      <c r="H43" s="177" t="e">
        <f>IF(ISNUMBER(W43),W43,VLOOKUP(CONCATENATE($B43,"_",$C43,"_",H$2,"_",$D43,"_",$E43),#REF!,2,))</f>
        <v>#REF!</v>
      </c>
      <c r="I43" s="177" t="e">
        <f>IF(ISNUMBER(X43),X43,VLOOKUP(CONCATENATE($B43,"_",$C43,"_",I$2,"_",$D43,"_",$E43),#REF!,2,))</f>
        <v>#REF!</v>
      </c>
      <c r="J43" s="177" t="e">
        <f>VLOOKUP(CONCATENATE($B43,"_",$C43,"_",J$2,"_",$D43,"_",$E43),#REF!,2,)</f>
        <v>#REF!</v>
      </c>
      <c r="K43" s="175" t="e">
        <f>VLOOKUP(CONCATENATE($B43,"_",$C43,"_",K$2,"_",$D43,"_",$E43),#REF!,2,)</f>
        <v>#REF!</v>
      </c>
      <c r="L43" s="175" t="e">
        <f>VLOOKUP(CONCATENATE($B43,"_",$C43,"_",L$2,"_",$D43,"_",$E43),#REF!,2,)</f>
        <v>#REF!</v>
      </c>
      <c r="M43" s="171"/>
      <c r="N43" s="172" t="str">
        <f t="shared" si="7"/>
        <v>!!</v>
      </c>
      <c r="O43" s="172" t="str">
        <f t="shared" si="8"/>
        <v>!!</v>
      </c>
      <c r="P43" s="172" t="str">
        <f t="shared" si="9"/>
        <v>!!</v>
      </c>
      <c r="Q43" s="172" t="str">
        <f t="shared" si="10"/>
        <v>!!</v>
      </c>
      <c r="R43" s="172" t="str">
        <f t="shared" si="11"/>
        <v>!!</v>
      </c>
      <c r="S43" s="172" t="str">
        <f t="shared" si="12"/>
        <v>!!</v>
      </c>
      <c r="T43" s="171"/>
    </row>
    <row r="44" spans="1:24">
      <c r="A44" s="365" t="s">
        <v>162</v>
      </c>
      <c r="B44" s="357" t="str">
        <f>Cover!$G$16</f>
        <v>CZ</v>
      </c>
      <c r="C44" s="357" t="s">
        <v>203</v>
      </c>
      <c r="D44" s="357" t="s">
        <v>337</v>
      </c>
      <c r="E44" s="358">
        <v>2</v>
      </c>
      <c r="F44" s="359" t="e">
        <f>IF(ISNUMBER(U44),U44,VLOOKUP(CONCATENATE($B44,"_",$C44,"_",F$2,"_","1000 NAC","_",$E44),#REF!,2,)/VLOOKUP(CONCATENATE($B44,"_",$C44,"_",F$2,"_",$D44,"_",$E44),#REF!,2,))</f>
        <v>#REF!</v>
      </c>
      <c r="G44" s="359" t="e">
        <f>IF(ISNUMBER(V44),V44,VLOOKUP(CONCATENATE($B44,"_",$C44,"_",G$2,"_","1000 NAC","_",$E44),#REF!,2,)/VLOOKUP(CONCATENATE($B44,"_",$C44,"_",G$2,"_",$D44,"_",$E44),#REF!,2,))</f>
        <v>#REF!</v>
      </c>
      <c r="H44" s="359" t="e">
        <f>IF(ISNUMBER(W44),W44,VLOOKUP(CONCATENATE($B44,"_",$C44,"_",H$2,"_","1000 NAC","_",$E44),#REF!,2,)/VLOOKUP(CONCATENATE($B44,"_",$C44,"_",H$2,"_",$D44,"_",$E44),#REF!,2,))</f>
        <v>#REF!</v>
      </c>
      <c r="I44" s="359" t="e">
        <f>IF(ISNUMBER(X44),X44,VLOOKUP(CONCATENATE($B44,"_",$C44,"_",I$2,"_","1000 NAC","_",$E44),#REF!,2,)/VLOOKUP(CONCATENATE($B44,"_",$C44,"_",I$2,"_",$D44,"_",$E44),#REF!,2,))</f>
        <v>#REF!</v>
      </c>
      <c r="J44" s="359" t="e">
        <f>VLOOKUP(CONCATENATE($B44,"_",$C44,"_",J$2,"_","1000 NAC","_",$E44),#REF!,2,)/VLOOKUP(CONCATENATE($B44,"_",$C44,"_",J$2,"_",$D44,"_",$E44),#REF!,2,)</f>
        <v>#REF!</v>
      </c>
      <c r="K44" s="360" t="e">
        <f>VLOOKUP(CONCATENATE($B44,"_",$C44,"_",K$2,"_","1000 NAC","_",$E44),#REF!,2,)/VLOOKUP(CONCATENATE($B44,"_",$C44,"_",K$2,"_",$D44,"_",$E44),#REF!,2,)</f>
        <v>#REF!</v>
      </c>
      <c r="L44" s="360" t="e">
        <f>VLOOKUP(CONCATENATE($B44,"_",$C44,"_",L$2,"_","1000 NAC","_",$E44),#REF!,2,)/VLOOKUP(CONCATENATE($B44,"_",$C44,"_",L$2,"_",$D44,"_",$E44),#REF!,2,)</f>
        <v>#REF!</v>
      </c>
      <c r="M44" s="361"/>
      <c r="N44" s="362" t="str">
        <f t="shared" si="7"/>
        <v>!!</v>
      </c>
      <c r="O44" s="362" t="str">
        <f t="shared" si="8"/>
        <v>!!</v>
      </c>
      <c r="P44" s="362" t="str">
        <f t="shared" si="9"/>
        <v>!!</v>
      </c>
      <c r="Q44" s="362" t="str">
        <f t="shared" si="10"/>
        <v>!!</v>
      </c>
      <c r="R44" s="362" t="str">
        <f t="shared" si="11"/>
        <v>!!</v>
      </c>
      <c r="S44" s="362" t="str">
        <f t="shared" si="12"/>
        <v>!!</v>
      </c>
      <c r="T44" s="361"/>
      <c r="U44" s="366" t="str">
        <f>IF(ISNUMBER(U42),IF(ISNUMBER(U43),U43/U42,F43/U42),IF(ISNUMBER(U43),U43/F42,""))</f>
        <v/>
      </c>
      <c r="V44" s="366"/>
      <c r="W44" s="366"/>
      <c r="X44" s="366"/>
    </row>
    <row r="45" spans="1:24" s="169" customFormat="1" ht="10.5">
      <c r="A45" s="169" t="s">
        <v>164</v>
      </c>
      <c r="B45" s="169" t="str">
        <f>Cover!$G$16</f>
        <v>CZ</v>
      </c>
      <c r="C45" s="169" t="s">
        <v>204</v>
      </c>
      <c r="D45" s="169" t="s">
        <v>268</v>
      </c>
      <c r="E45" s="170">
        <v>3</v>
      </c>
      <c r="F45" s="177" t="e">
        <f>IF(ISNUMBER(U45),U45,VLOOKUP(CONCATENATE($B45,"_",$C45,"_",F$2,"_",$D45,"_",$E45),#REF!,2,))</f>
        <v>#REF!</v>
      </c>
      <c r="G45" s="177" t="e">
        <f>IF(ISNUMBER(V45),V45,VLOOKUP(CONCATENATE($B45,"_",$C45,"_",G$2,"_",$D45,"_",$E45),#REF!,2,))</f>
        <v>#REF!</v>
      </c>
      <c r="H45" s="177" t="e">
        <f>IF(ISNUMBER(W45),W45,VLOOKUP(CONCATENATE($B45,"_",$C45,"_",H$2,"_",$D45,"_",$E45),#REF!,2,))</f>
        <v>#REF!</v>
      </c>
      <c r="I45" s="177" t="e">
        <f>IF(ISNUMBER(X45),X45,VLOOKUP(CONCATENATE($B45,"_",$C45,"_",I$2,"_",$D45,"_",$E45),#REF!,2,))</f>
        <v>#REF!</v>
      </c>
      <c r="J45" s="177" t="e">
        <f>VLOOKUP(CONCATENATE($B45,"_",$C45,"_",J$2,"_",$D45,"_",$E45),#REF!,2,)</f>
        <v>#REF!</v>
      </c>
      <c r="K45" s="175" t="e">
        <f>VLOOKUP(CONCATENATE($B45,"_",$C45,"_",K$2,"_",$D45,"_",$E45),#REF!,2,)</f>
        <v>#REF!</v>
      </c>
      <c r="L45" s="175" t="e">
        <f>VLOOKUP(CONCATENATE($B45,"_",$C45,"_",L$2,"_",$D45,"_",$E45),#REF!,2,)</f>
        <v>#REF!</v>
      </c>
      <c r="M45" s="171"/>
      <c r="N45" s="172" t="str">
        <f t="shared" si="7"/>
        <v>!!</v>
      </c>
      <c r="O45" s="172" t="str">
        <f t="shared" si="8"/>
        <v>!!</v>
      </c>
      <c r="P45" s="172" t="str">
        <f t="shared" si="9"/>
        <v>!!</v>
      </c>
      <c r="Q45" s="172" t="str">
        <f t="shared" si="10"/>
        <v>!!</v>
      </c>
      <c r="R45" s="172" t="str">
        <f t="shared" si="11"/>
        <v>!!</v>
      </c>
      <c r="S45" s="172" t="str">
        <f t="shared" si="12"/>
        <v>!!</v>
      </c>
      <c r="T45" s="171"/>
    </row>
    <row r="46" spans="1:24" s="169" customFormat="1" ht="10.5">
      <c r="A46" s="178" t="s">
        <v>163</v>
      </c>
      <c r="B46" s="169" t="str">
        <f>Cover!$G$16</f>
        <v>CZ</v>
      </c>
      <c r="C46" s="169" t="s">
        <v>204</v>
      </c>
      <c r="D46" s="169" t="s">
        <v>198</v>
      </c>
      <c r="E46" s="170">
        <v>3</v>
      </c>
      <c r="F46" s="177" t="e">
        <f>IF(ISNUMBER(U46),U46,VLOOKUP(CONCATENATE($B46,"_",$C46,"_",F$2,"_",$D46,"_",$E46),#REF!,2,))</f>
        <v>#REF!</v>
      </c>
      <c r="G46" s="177" t="e">
        <f>IF(ISNUMBER(V46),V46,VLOOKUP(CONCATENATE($B46,"_",$C46,"_",G$2,"_",$D46,"_",$E46),#REF!,2,))</f>
        <v>#REF!</v>
      </c>
      <c r="H46" s="177" t="e">
        <f>IF(ISNUMBER(W46),W46,VLOOKUP(CONCATENATE($B46,"_",$C46,"_",H$2,"_",$D46,"_",$E46),#REF!,2,))</f>
        <v>#REF!</v>
      </c>
      <c r="I46" s="177" t="e">
        <f>IF(ISNUMBER(X46),X46,VLOOKUP(CONCATENATE($B46,"_",$C46,"_",I$2,"_",$D46,"_",$E46),#REF!,2,))</f>
        <v>#REF!</v>
      </c>
      <c r="J46" s="177" t="e">
        <f>VLOOKUP(CONCATENATE($B46,"_",$C46,"_",J$2,"_",$D46,"_",$E46),#REF!,2,)</f>
        <v>#REF!</v>
      </c>
      <c r="K46" s="175" t="e">
        <f>VLOOKUP(CONCATENATE($B46,"_",$C46,"_",K$2,"_",$D46,"_",$E46),#REF!,2,)</f>
        <v>#REF!</v>
      </c>
      <c r="L46" s="175" t="e">
        <f>VLOOKUP(CONCATENATE($B46,"_",$C46,"_",L$2,"_",$D46,"_",$E46),#REF!,2,)</f>
        <v>#REF!</v>
      </c>
      <c r="M46" s="171"/>
      <c r="N46" s="172" t="str">
        <f t="shared" si="7"/>
        <v>!!</v>
      </c>
      <c r="O46" s="172" t="str">
        <f t="shared" si="8"/>
        <v>!!</v>
      </c>
      <c r="P46" s="172" t="str">
        <f t="shared" si="9"/>
        <v>!!</v>
      </c>
      <c r="Q46" s="172" t="str">
        <f t="shared" si="10"/>
        <v>!!</v>
      </c>
      <c r="R46" s="172" t="str">
        <f t="shared" si="11"/>
        <v>!!</v>
      </c>
      <c r="S46" s="172" t="str">
        <f t="shared" si="12"/>
        <v>!!</v>
      </c>
      <c r="T46" s="171"/>
    </row>
    <row r="47" spans="1:24">
      <c r="A47" s="365" t="s">
        <v>162</v>
      </c>
      <c r="B47" s="357" t="str">
        <f>Cover!$G$16</f>
        <v>CZ</v>
      </c>
      <c r="C47" s="357" t="s">
        <v>204</v>
      </c>
      <c r="D47" s="357" t="s">
        <v>268</v>
      </c>
      <c r="E47" s="358">
        <v>3</v>
      </c>
      <c r="F47" s="359" t="e">
        <f>IF(ISNUMBER(U47),U47,VLOOKUP(CONCATENATE($B47,"_",$C47,"_",F$2,"_","1000 NAC","_",$E47),#REF!,2,)/VLOOKUP(CONCATENATE($B47,"_",$C47,"_",F$2,"_",$D47,"_",$E47),#REF!,2,))</f>
        <v>#REF!</v>
      </c>
      <c r="G47" s="359" t="e">
        <f>IF(ISNUMBER(V47),V47,VLOOKUP(CONCATENATE($B47,"_",$C47,"_",G$2,"_","1000 NAC","_",$E47),#REF!,2,)/VLOOKUP(CONCATENATE($B47,"_",$C47,"_",G$2,"_",$D47,"_",$E47),#REF!,2,))</f>
        <v>#REF!</v>
      </c>
      <c r="H47" s="359" t="e">
        <f>IF(ISNUMBER(W47),W47,VLOOKUP(CONCATENATE($B47,"_",$C47,"_",H$2,"_","1000 NAC","_",$E47),#REF!,2,)/VLOOKUP(CONCATENATE($B47,"_",$C47,"_",H$2,"_",$D47,"_",$E47),#REF!,2,))</f>
        <v>#REF!</v>
      </c>
      <c r="I47" s="359" t="e">
        <f>IF(ISNUMBER(X47),X47,VLOOKUP(CONCATENATE($B47,"_",$C47,"_",I$2,"_","1000 NAC","_",$E47),#REF!,2,)/VLOOKUP(CONCATENATE($B47,"_",$C47,"_",I$2,"_",$D47,"_",$E47),#REF!,2,))</f>
        <v>#REF!</v>
      </c>
      <c r="J47" s="359" t="e">
        <f>VLOOKUP(CONCATENATE($B47,"_",$C47,"_",J$2,"_","1000 NAC","_",$E47),#REF!,2,)/VLOOKUP(CONCATENATE($B47,"_",$C47,"_",J$2,"_",$D47,"_",$E47),#REF!,2,)</f>
        <v>#REF!</v>
      </c>
      <c r="K47" s="360" t="e">
        <f>VLOOKUP(CONCATENATE($B47,"_",$C47,"_",K$2,"_","1000 NAC","_",$E47),#REF!,2,)/VLOOKUP(CONCATENATE($B47,"_",$C47,"_",K$2,"_",$D47,"_",$E47),#REF!,2,)</f>
        <v>#REF!</v>
      </c>
      <c r="L47" s="360" t="e">
        <f>VLOOKUP(CONCATENATE($B47,"_",$C47,"_",L$2,"_","1000 NAC","_",$E47),#REF!,2,)/VLOOKUP(CONCATENATE($B47,"_",$C47,"_",L$2,"_",$D47,"_",$E47),#REF!,2,)</f>
        <v>#REF!</v>
      </c>
      <c r="M47" s="361"/>
      <c r="N47" s="362" t="str">
        <f t="shared" si="7"/>
        <v>!!</v>
      </c>
      <c r="O47" s="362" t="str">
        <f t="shared" si="8"/>
        <v>!!</v>
      </c>
      <c r="P47" s="362" t="str">
        <f t="shared" si="9"/>
        <v>!!</v>
      </c>
      <c r="Q47" s="362" t="str">
        <f t="shared" si="10"/>
        <v>!!</v>
      </c>
      <c r="R47" s="362" t="str">
        <f t="shared" si="11"/>
        <v>!!</v>
      </c>
      <c r="S47" s="362" t="str">
        <f t="shared" si="12"/>
        <v>!!</v>
      </c>
      <c r="T47" s="361"/>
      <c r="U47" s="366" t="str">
        <f>IF(ISNUMBER(U45),IF(ISNUMBER(U46),U46/U45,F46/U45),IF(ISNUMBER(U46),U46/F45,""))</f>
        <v/>
      </c>
      <c r="V47" s="366"/>
      <c r="W47" s="366"/>
      <c r="X47" s="366"/>
    </row>
    <row r="48" spans="1:24" s="169" customFormat="1" ht="10.5">
      <c r="A48" s="169" t="s">
        <v>164</v>
      </c>
      <c r="B48" s="169" t="str">
        <f>Cover!$G$16</f>
        <v>CZ</v>
      </c>
      <c r="C48" s="169" t="s">
        <v>203</v>
      </c>
      <c r="D48" s="169" t="s">
        <v>268</v>
      </c>
      <c r="E48" s="170">
        <v>3</v>
      </c>
      <c r="F48" s="177" t="e">
        <f>IF(ISNUMBER(U48),U48,VLOOKUP(CONCATENATE($B48,"_",$C48,"_",F$2,"_",$D48,"_",$E48),#REF!,2,))</f>
        <v>#REF!</v>
      </c>
      <c r="G48" s="177" t="e">
        <f>IF(ISNUMBER(V48),V48,VLOOKUP(CONCATENATE($B48,"_",$C48,"_",G$2,"_",$D48,"_",$E48),#REF!,2,))</f>
        <v>#REF!</v>
      </c>
      <c r="H48" s="177" t="e">
        <f>IF(ISNUMBER(W48),W48,VLOOKUP(CONCATENATE($B48,"_",$C48,"_",H$2,"_",$D48,"_",$E48),#REF!,2,))</f>
        <v>#REF!</v>
      </c>
      <c r="I48" s="177" t="e">
        <f>IF(ISNUMBER(X48),X48,VLOOKUP(CONCATENATE($B48,"_",$C48,"_",I$2,"_",$D48,"_",$E48),#REF!,2,))</f>
        <v>#REF!</v>
      </c>
      <c r="J48" s="177" t="e">
        <f>VLOOKUP(CONCATENATE($B48,"_",$C48,"_",J$2,"_",$D48,"_",$E48),#REF!,2,)</f>
        <v>#REF!</v>
      </c>
      <c r="K48" s="175" t="e">
        <f>VLOOKUP(CONCATENATE($B48,"_",$C48,"_",K$2,"_",$D48,"_",$E48),#REF!,2,)</f>
        <v>#REF!</v>
      </c>
      <c r="L48" s="175" t="e">
        <f>VLOOKUP(CONCATENATE($B48,"_",$C48,"_",L$2,"_",$D48,"_",$E48),#REF!,2,)</f>
        <v>#REF!</v>
      </c>
      <c r="M48" s="171"/>
      <c r="N48" s="172" t="str">
        <f t="shared" si="7"/>
        <v>!!</v>
      </c>
      <c r="O48" s="172" t="str">
        <f t="shared" si="8"/>
        <v>!!</v>
      </c>
      <c r="P48" s="172" t="str">
        <f t="shared" si="9"/>
        <v>!!</v>
      </c>
      <c r="Q48" s="172" t="str">
        <f t="shared" si="10"/>
        <v>!!</v>
      </c>
      <c r="R48" s="172" t="str">
        <f t="shared" si="11"/>
        <v>!!</v>
      </c>
      <c r="S48" s="172" t="str">
        <f t="shared" si="12"/>
        <v>!!</v>
      </c>
      <c r="T48" s="171"/>
    </row>
    <row r="49" spans="1:24" s="169" customFormat="1" ht="10.5">
      <c r="A49" s="178" t="s">
        <v>163</v>
      </c>
      <c r="B49" s="169" t="str">
        <f>Cover!$G$16</f>
        <v>CZ</v>
      </c>
      <c r="C49" s="169" t="s">
        <v>203</v>
      </c>
      <c r="D49" s="169" t="s">
        <v>198</v>
      </c>
      <c r="E49" s="170">
        <v>3</v>
      </c>
      <c r="F49" s="177" t="e">
        <f>IF(ISNUMBER(U49),U49,VLOOKUP(CONCATENATE($B49,"_",$C49,"_",F$2,"_",$D49,"_",$E49),#REF!,2,))</f>
        <v>#REF!</v>
      </c>
      <c r="G49" s="177" t="e">
        <f>IF(ISNUMBER(V49),V49,VLOOKUP(CONCATENATE($B49,"_",$C49,"_",G$2,"_",$D49,"_",$E49),#REF!,2,))</f>
        <v>#REF!</v>
      </c>
      <c r="H49" s="177" t="e">
        <f>IF(ISNUMBER(W49),W49,VLOOKUP(CONCATENATE($B49,"_",$C49,"_",H$2,"_",$D49,"_",$E49),#REF!,2,))</f>
        <v>#REF!</v>
      </c>
      <c r="I49" s="177" t="e">
        <f>IF(ISNUMBER(X49),X49,VLOOKUP(CONCATENATE($B49,"_",$C49,"_",I$2,"_",$D49,"_",$E49),#REF!,2,))</f>
        <v>#REF!</v>
      </c>
      <c r="J49" s="177" t="e">
        <f>VLOOKUP(CONCATENATE($B49,"_",$C49,"_",J$2,"_",$D49,"_",$E49),#REF!,2,)</f>
        <v>#REF!</v>
      </c>
      <c r="K49" s="175" t="e">
        <f>VLOOKUP(CONCATENATE($B49,"_",$C49,"_",K$2,"_",$D49,"_",$E49),#REF!,2,)</f>
        <v>#REF!</v>
      </c>
      <c r="L49" s="175" t="e">
        <f>VLOOKUP(CONCATENATE($B49,"_",$C49,"_",L$2,"_",$D49,"_",$E49),#REF!,2,)</f>
        <v>#REF!</v>
      </c>
      <c r="M49" s="171"/>
      <c r="N49" s="172" t="str">
        <f t="shared" si="7"/>
        <v>!!</v>
      </c>
      <c r="O49" s="172" t="str">
        <f t="shared" si="8"/>
        <v>!!</v>
      </c>
      <c r="P49" s="172" t="str">
        <f t="shared" si="9"/>
        <v>!!</v>
      </c>
      <c r="Q49" s="172" t="str">
        <f t="shared" si="10"/>
        <v>!!</v>
      </c>
      <c r="R49" s="172" t="str">
        <f t="shared" si="11"/>
        <v>!!</v>
      </c>
      <c r="S49" s="172" t="str">
        <f t="shared" si="12"/>
        <v>!!</v>
      </c>
      <c r="T49" s="171"/>
    </row>
    <row r="50" spans="1:24">
      <c r="A50" s="365" t="s">
        <v>162</v>
      </c>
      <c r="B50" s="357" t="str">
        <f>Cover!$G$16</f>
        <v>CZ</v>
      </c>
      <c r="C50" s="357" t="s">
        <v>203</v>
      </c>
      <c r="D50" s="357" t="s">
        <v>268</v>
      </c>
      <c r="E50" s="358">
        <v>3</v>
      </c>
      <c r="F50" s="359" t="e">
        <f>IF(ISNUMBER(U50),U50,VLOOKUP(CONCATENATE($B50,"_",$C50,"_",F$2,"_","1000 NAC","_",$E50),#REF!,2,)/VLOOKUP(CONCATENATE($B50,"_",$C50,"_",F$2,"_",$D50,"_",$E50),#REF!,2,))</f>
        <v>#REF!</v>
      </c>
      <c r="G50" s="359" t="e">
        <f>IF(ISNUMBER(V50),V50,VLOOKUP(CONCATENATE($B50,"_",$C50,"_",G$2,"_","1000 NAC","_",$E50),#REF!,2,)/VLOOKUP(CONCATENATE($B50,"_",$C50,"_",G$2,"_",$D50,"_",$E50),#REF!,2,))</f>
        <v>#REF!</v>
      </c>
      <c r="H50" s="359" t="e">
        <f>IF(ISNUMBER(W50),W50,VLOOKUP(CONCATENATE($B50,"_",$C50,"_",H$2,"_","1000 NAC","_",$E50),#REF!,2,)/VLOOKUP(CONCATENATE($B50,"_",$C50,"_",H$2,"_",$D50,"_",$E50),#REF!,2,))</f>
        <v>#REF!</v>
      </c>
      <c r="I50" s="359" t="e">
        <f>IF(ISNUMBER(X50),X50,VLOOKUP(CONCATENATE($B50,"_",$C50,"_",I$2,"_","1000 NAC","_",$E50),#REF!,2,)/VLOOKUP(CONCATENATE($B50,"_",$C50,"_",I$2,"_",$D50,"_",$E50),#REF!,2,))</f>
        <v>#REF!</v>
      </c>
      <c r="J50" s="359" t="e">
        <f>VLOOKUP(CONCATENATE($B50,"_",$C50,"_",J$2,"_","1000 NAC","_",$E50),#REF!,2,)/VLOOKUP(CONCATENATE($B50,"_",$C50,"_",J$2,"_",$D50,"_",$E50),#REF!,2,)</f>
        <v>#REF!</v>
      </c>
      <c r="K50" s="360" t="e">
        <f>VLOOKUP(CONCATENATE($B50,"_",$C50,"_",K$2,"_","1000 NAC","_",$E50),#REF!,2,)/VLOOKUP(CONCATENATE($B50,"_",$C50,"_",K$2,"_",$D50,"_",$E50),#REF!,2,)</f>
        <v>#REF!</v>
      </c>
      <c r="L50" s="360" t="e">
        <f>VLOOKUP(CONCATENATE($B50,"_",$C50,"_",L$2,"_","1000 NAC","_",$E50),#REF!,2,)/VLOOKUP(CONCATENATE($B50,"_",$C50,"_",L$2,"_",$D50,"_",$E50),#REF!,2,)</f>
        <v>#REF!</v>
      </c>
      <c r="M50" s="361"/>
      <c r="N50" s="362" t="str">
        <f t="shared" si="7"/>
        <v>!!</v>
      </c>
      <c r="O50" s="362" t="str">
        <f t="shared" si="8"/>
        <v>!!</v>
      </c>
      <c r="P50" s="362" t="str">
        <f t="shared" si="9"/>
        <v>!!</v>
      </c>
      <c r="Q50" s="362" t="str">
        <f t="shared" si="10"/>
        <v>!!</v>
      </c>
      <c r="R50" s="362" t="str">
        <f t="shared" si="11"/>
        <v>!!</v>
      </c>
      <c r="S50" s="362" t="str">
        <f t="shared" si="12"/>
        <v>!!</v>
      </c>
      <c r="T50" s="361"/>
      <c r="U50" s="366" t="str">
        <f>IF(ISNUMBER(U48),IF(ISNUMBER(U49),U49/U48,F49/U48),IF(ISNUMBER(U49),U49/F48,""))</f>
        <v/>
      </c>
      <c r="V50" s="366"/>
      <c r="W50" s="366"/>
      <c r="X50" s="366"/>
    </row>
    <row r="51" spans="1:24">
      <c r="A51" s="169" t="s">
        <v>164</v>
      </c>
      <c r="B51" s="169" t="str">
        <f>Cover!$G$16</f>
        <v>CZ</v>
      </c>
      <c r="C51" s="169" t="s">
        <v>204</v>
      </c>
      <c r="D51" s="169" t="s">
        <v>268</v>
      </c>
      <c r="E51" s="170" t="s">
        <v>355</v>
      </c>
      <c r="F51" s="177" t="e">
        <f>IF(ISNUMBER(U51),U51,VLOOKUP(CONCATENATE($B51,"_",$C51,"_",F$2,"_",$D51,"_",$E51),#REF!,2,))</f>
        <v>#REF!</v>
      </c>
      <c r="G51" s="177" t="e">
        <f>IF(ISNUMBER(V51),V51,VLOOKUP(CONCATENATE($B51,"_",$C51,"_",G$2,"_",$D51,"_",$E51),#REF!,2,))</f>
        <v>#REF!</v>
      </c>
      <c r="H51" s="177" t="e">
        <f>IF(ISNUMBER(W51),W51,VLOOKUP(CONCATENATE($B51,"_",$C51,"_",H$2,"_",$D51,"_",$E51),#REF!,2,))</f>
        <v>#REF!</v>
      </c>
      <c r="I51" s="177" t="e">
        <f>IF(ISNUMBER(X51),X51,VLOOKUP(CONCATENATE($B51,"_",$C51,"_",I$2,"_",$D51,"_",$E51),#REF!,2,))</f>
        <v>#REF!</v>
      </c>
      <c r="J51" s="177" t="e">
        <f>VLOOKUP(CONCATENATE($B51,"_",$C51,"_",J$2,"_",$D51,"_",$E51),#REF!,2,)</f>
        <v>#REF!</v>
      </c>
      <c r="K51" s="175" t="e">
        <f>VLOOKUP(CONCATENATE($B51,"_",$C51,"_",K$2,"_",$D51,"_",$E51),#REF!,2,)</f>
        <v>#REF!</v>
      </c>
      <c r="L51" s="175" t="e">
        <f>VLOOKUP(CONCATENATE($B51,"_",$C51,"_",L$2,"_",$D51,"_",$E51),#REF!,2,)</f>
        <v>#REF!</v>
      </c>
      <c r="M51" s="171"/>
      <c r="N51" s="172" t="str">
        <f t="shared" ref="N51:N62" si="13">IF(OR(ISERROR(F51),ISERROR(G51)),"!!",IF(F51=0,"!!",G51/F51))</f>
        <v>!!</v>
      </c>
      <c r="O51" s="172" t="str">
        <f t="shared" ref="O51:O62" si="14">IF(OR(ISERROR(G51),ISERROR(H51)),"!!",IF(G51=0,"!!",H51/G51))</f>
        <v>!!</v>
      </c>
      <c r="P51" s="172" t="str">
        <f t="shared" ref="P51:P62" si="15">IF(OR(ISERROR(H51),ISERROR(I51)),"!!",IF(H51=0,"!!",I51/H51))</f>
        <v>!!</v>
      </c>
      <c r="Q51" s="172" t="str">
        <f t="shared" ref="Q51:Q62" si="16">IF(OR(ISERROR(I51),ISERROR(J51)),"!!",IF(I51=0,"!!",J51/I51))</f>
        <v>!!</v>
      </c>
      <c r="R51" s="172" t="str">
        <f t="shared" ref="R51:R62" si="17">IF(OR(ISERROR(J51),ISERROR(K51)),"!!",IF(J51=0,"!!",K51/J51))</f>
        <v>!!</v>
      </c>
      <c r="S51" s="172" t="str">
        <f t="shared" ref="S51:S62" si="18">IF(OR(ISERROR(K51),ISERROR(L51)),"!!",IF(K51=0,"!!",L51/K51))</f>
        <v>!!</v>
      </c>
      <c r="T51" s="171"/>
      <c r="U51" s="169"/>
      <c r="V51" s="169"/>
      <c r="W51" s="169"/>
      <c r="X51" s="169"/>
    </row>
    <row r="52" spans="1:24">
      <c r="A52" s="178" t="s">
        <v>163</v>
      </c>
      <c r="B52" s="169" t="str">
        <f>Cover!$G$16</f>
        <v>CZ</v>
      </c>
      <c r="C52" s="169" t="s">
        <v>204</v>
      </c>
      <c r="D52" s="169" t="s">
        <v>198</v>
      </c>
      <c r="E52" s="170" t="s">
        <v>355</v>
      </c>
      <c r="F52" s="177" t="e">
        <f>IF(ISNUMBER(U52),U52,VLOOKUP(CONCATENATE($B52,"_",$C52,"_",F$2,"_",$D52,"_",$E52),#REF!,2,))</f>
        <v>#REF!</v>
      </c>
      <c r="G52" s="177" t="e">
        <f>IF(ISNUMBER(V52),V52,VLOOKUP(CONCATENATE($B52,"_",$C52,"_",G$2,"_",$D52,"_",$E52),#REF!,2,))</f>
        <v>#REF!</v>
      </c>
      <c r="H52" s="177" t="e">
        <f>IF(ISNUMBER(W52),W52,VLOOKUP(CONCATENATE($B52,"_",$C52,"_",H$2,"_",$D52,"_",$E52),#REF!,2,))</f>
        <v>#REF!</v>
      </c>
      <c r="I52" s="177" t="e">
        <f>IF(ISNUMBER(X52),X52,VLOOKUP(CONCATENATE($B52,"_",$C52,"_",I$2,"_",$D52,"_",$E52),#REF!,2,))</f>
        <v>#REF!</v>
      </c>
      <c r="J52" s="177" t="e">
        <f>VLOOKUP(CONCATENATE($B52,"_",$C52,"_",J$2,"_",$D52,"_",$E52),#REF!,2,)</f>
        <v>#REF!</v>
      </c>
      <c r="K52" s="175" t="e">
        <f>VLOOKUP(CONCATENATE($B52,"_",$C52,"_",K$2,"_",$D52,"_",$E52),#REF!,2,)</f>
        <v>#REF!</v>
      </c>
      <c r="L52" s="175" t="e">
        <f>VLOOKUP(CONCATENATE($B52,"_",$C52,"_",L$2,"_",$D52,"_",$E52),#REF!,2,)</f>
        <v>#REF!</v>
      </c>
      <c r="M52" s="171"/>
      <c r="N52" s="172" t="str">
        <f t="shared" si="13"/>
        <v>!!</v>
      </c>
      <c r="O52" s="172" t="str">
        <f t="shared" si="14"/>
        <v>!!</v>
      </c>
      <c r="P52" s="172" t="str">
        <f t="shared" si="15"/>
        <v>!!</v>
      </c>
      <c r="Q52" s="172" t="str">
        <f t="shared" si="16"/>
        <v>!!</v>
      </c>
      <c r="R52" s="172" t="str">
        <f t="shared" si="17"/>
        <v>!!</v>
      </c>
      <c r="S52" s="172" t="str">
        <f t="shared" si="18"/>
        <v>!!</v>
      </c>
      <c r="T52" s="171"/>
      <c r="U52" s="169"/>
      <c r="V52" s="169"/>
      <c r="W52" s="169"/>
      <c r="X52" s="169"/>
    </row>
    <row r="53" spans="1:24">
      <c r="A53" s="365" t="s">
        <v>162</v>
      </c>
      <c r="B53" s="357" t="str">
        <f>Cover!$G$16</f>
        <v>CZ</v>
      </c>
      <c r="C53" s="357" t="s">
        <v>204</v>
      </c>
      <c r="D53" s="357" t="s">
        <v>268</v>
      </c>
      <c r="E53" s="358" t="s">
        <v>355</v>
      </c>
      <c r="F53" s="359" t="e">
        <f>IF(ISNUMBER(U53),U53,VLOOKUP(CONCATENATE($B53,"_",$C53,"_",F$2,"_","1000 NAC","_",$E53),#REF!,2,)/VLOOKUP(CONCATENATE($B53,"_",$C53,"_",F$2,"_",$D53,"_",$E53),#REF!,2,))</f>
        <v>#REF!</v>
      </c>
      <c r="G53" s="359" t="e">
        <f>IF(ISNUMBER(V53),V53,VLOOKUP(CONCATENATE($B53,"_",$C53,"_",G$2,"_","1000 NAC","_",$E53),#REF!,2,)/VLOOKUP(CONCATENATE($B53,"_",$C53,"_",G$2,"_",$D53,"_",$E53),#REF!,2,))</f>
        <v>#REF!</v>
      </c>
      <c r="H53" s="359" t="e">
        <f>IF(ISNUMBER(W53),W53,VLOOKUP(CONCATENATE($B53,"_",$C53,"_",H$2,"_","1000 NAC","_",$E53),#REF!,2,)/VLOOKUP(CONCATENATE($B53,"_",$C53,"_",H$2,"_",$D53,"_",$E53),#REF!,2,))</f>
        <v>#REF!</v>
      </c>
      <c r="I53" s="359" t="e">
        <f>IF(ISNUMBER(X53),X53,VLOOKUP(CONCATENATE($B53,"_",$C53,"_",I$2,"_","1000 NAC","_",$E53),#REF!,2,)/VLOOKUP(CONCATENATE($B53,"_",$C53,"_",I$2,"_",$D53,"_",$E53),#REF!,2,))</f>
        <v>#REF!</v>
      </c>
      <c r="J53" s="359" t="e">
        <f>VLOOKUP(CONCATENATE($B53,"_",$C53,"_",J$2,"_","1000 NAC","_",$E53),#REF!,2,)/VLOOKUP(CONCATENATE($B53,"_",$C53,"_",J$2,"_",$D53,"_",$E53),#REF!,2,)</f>
        <v>#REF!</v>
      </c>
      <c r="K53" s="360" t="e">
        <f>VLOOKUP(CONCATENATE($B53,"_",$C53,"_",K$2,"_","1000 NAC","_",$E53),#REF!,2,)/VLOOKUP(CONCATENATE($B53,"_",$C53,"_",K$2,"_",$D53,"_",$E53),#REF!,2,)</f>
        <v>#REF!</v>
      </c>
      <c r="L53" s="360" t="e">
        <f>VLOOKUP(CONCATENATE($B53,"_",$C53,"_",L$2,"_","1000 NAC","_",$E53),#REF!,2,)/VLOOKUP(CONCATENATE($B53,"_",$C53,"_",L$2,"_",$D53,"_",$E53),#REF!,2,)</f>
        <v>#REF!</v>
      </c>
      <c r="M53" s="361"/>
      <c r="N53" s="362" t="str">
        <f t="shared" si="13"/>
        <v>!!</v>
      </c>
      <c r="O53" s="362" t="str">
        <f t="shared" si="14"/>
        <v>!!</v>
      </c>
      <c r="P53" s="362" t="str">
        <f t="shared" si="15"/>
        <v>!!</v>
      </c>
      <c r="Q53" s="362" t="str">
        <f t="shared" si="16"/>
        <v>!!</v>
      </c>
      <c r="R53" s="362" t="str">
        <f t="shared" si="17"/>
        <v>!!</v>
      </c>
      <c r="S53" s="362" t="str">
        <f t="shared" si="18"/>
        <v>!!</v>
      </c>
      <c r="T53" s="361"/>
      <c r="U53" s="366" t="str">
        <f>IF(ISNUMBER(U51),IF(ISNUMBER(U52),U52/U51,F52/U51),IF(ISNUMBER(U52),U52/F51,""))</f>
        <v/>
      </c>
      <c r="V53" s="366"/>
      <c r="W53" s="366"/>
      <c r="X53" s="366"/>
    </row>
    <row r="54" spans="1:24">
      <c r="A54" s="169" t="s">
        <v>164</v>
      </c>
      <c r="B54" s="169" t="str">
        <f>Cover!$G$16</f>
        <v>CZ</v>
      </c>
      <c r="C54" s="169" t="s">
        <v>203</v>
      </c>
      <c r="D54" s="169" t="s">
        <v>268</v>
      </c>
      <c r="E54" s="170" t="s">
        <v>355</v>
      </c>
      <c r="F54" s="177" t="e">
        <f>IF(ISNUMBER(U54),U54,VLOOKUP(CONCATENATE($B54,"_",$C54,"_",F$2,"_",$D54,"_",$E54),#REF!,2,))</f>
        <v>#REF!</v>
      </c>
      <c r="G54" s="177" t="e">
        <f>IF(ISNUMBER(V54),V54,VLOOKUP(CONCATENATE($B54,"_",$C54,"_",G$2,"_",$D54,"_",$E54),#REF!,2,))</f>
        <v>#REF!</v>
      </c>
      <c r="H54" s="177" t="e">
        <f>IF(ISNUMBER(W54),W54,VLOOKUP(CONCATENATE($B54,"_",$C54,"_",H$2,"_",$D54,"_",$E54),#REF!,2,))</f>
        <v>#REF!</v>
      </c>
      <c r="I54" s="177" t="e">
        <f>IF(ISNUMBER(X54),X54,VLOOKUP(CONCATENATE($B54,"_",$C54,"_",I$2,"_",$D54,"_",$E54),#REF!,2,))</f>
        <v>#REF!</v>
      </c>
      <c r="J54" s="177" t="e">
        <f>VLOOKUP(CONCATENATE($B54,"_",$C54,"_",J$2,"_",$D54,"_",$E54),#REF!,2,)</f>
        <v>#REF!</v>
      </c>
      <c r="K54" s="175" t="e">
        <f>VLOOKUP(CONCATENATE($B54,"_",$C54,"_",K$2,"_",$D54,"_",$E54),#REF!,2,)</f>
        <v>#REF!</v>
      </c>
      <c r="L54" s="175" t="e">
        <f>VLOOKUP(CONCATENATE($B54,"_",$C54,"_",L$2,"_",$D54,"_",$E54),#REF!,2,)</f>
        <v>#REF!</v>
      </c>
      <c r="M54" s="171"/>
      <c r="N54" s="172" t="str">
        <f t="shared" si="13"/>
        <v>!!</v>
      </c>
      <c r="O54" s="172" t="str">
        <f t="shared" si="14"/>
        <v>!!</v>
      </c>
      <c r="P54" s="172" t="str">
        <f t="shared" si="15"/>
        <v>!!</v>
      </c>
      <c r="Q54" s="172" t="str">
        <f t="shared" si="16"/>
        <v>!!</v>
      </c>
      <c r="R54" s="172" t="str">
        <f t="shared" si="17"/>
        <v>!!</v>
      </c>
      <c r="S54" s="172" t="str">
        <f t="shared" si="18"/>
        <v>!!</v>
      </c>
      <c r="T54" s="171"/>
      <c r="U54" s="169"/>
      <c r="V54" s="169"/>
      <c r="W54" s="169"/>
      <c r="X54" s="169"/>
    </row>
    <row r="55" spans="1:24">
      <c r="A55" s="178" t="s">
        <v>163</v>
      </c>
      <c r="B55" s="169" t="str">
        <f>Cover!$G$16</f>
        <v>CZ</v>
      </c>
      <c r="C55" s="169" t="s">
        <v>203</v>
      </c>
      <c r="D55" s="169" t="s">
        <v>198</v>
      </c>
      <c r="E55" s="170" t="s">
        <v>355</v>
      </c>
      <c r="F55" s="177" t="e">
        <f>IF(ISNUMBER(U55),U55,VLOOKUP(CONCATENATE($B55,"_",$C55,"_",F$2,"_",$D55,"_",$E55),#REF!,2,))</f>
        <v>#REF!</v>
      </c>
      <c r="G55" s="177" t="e">
        <f>IF(ISNUMBER(V55),V55,VLOOKUP(CONCATENATE($B55,"_",$C55,"_",G$2,"_",$D55,"_",$E55),#REF!,2,))</f>
        <v>#REF!</v>
      </c>
      <c r="H55" s="177" t="e">
        <f>IF(ISNUMBER(W55),W55,VLOOKUP(CONCATENATE($B55,"_",$C55,"_",H$2,"_",$D55,"_",$E55),#REF!,2,))</f>
        <v>#REF!</v>
      </c>
      <c r="I55" s="177" t="e">
        <f>IF(ISNUMBER(X55),X55,VLOOKUP(CONCATENATE($B55,"_",$C55,"_",I$2,"_",$D55,"_",$E55),#REF!,2,))</f>
        <v>#REF!</v>
      </c>
      <c r="J55" s="177" t="e">
        <f>VLOOKUP(CONCATENATE($B55,"_",$C55,"_",J$2,"_",$D55,"_",$E55),#REF!,2,)</f>
        <v>#REF!</v>
      </c>
      <c r="K55" s="175" t="e">
        <f>VLOOKUP(CONCATENATE($B55,"_",$C55,"_",K$2,"_",$D55,"_",$E55),#REF!,2,)</f>
        <v>#REF!</v>
      </c>
      <c r="L55" s="175" t="e">
        <f>VLOOKUP(CONCATENATE($B55,"_",$C55,"_",L$2,"_",$D55,"_",$E55),#REF!,2,)</f>
        <v>#REF!</v>
      </c>
      <c r="M55" s="171"/>
      <c r="N55" s="172" t="str">
        <f t="shared" si="13"/>
        <v>!!</v>
      </c>
      <c r="O55" s="172" t="str">
        <f t="shared" si="14"/>
        <v>!!</v>
      </c>
      <c r="P55" s="172" t="str">
        <f t="shared" si="15"/>
        <v>!!</v>
      </c>
      <c r="Q55" s="172" t="str">
        <f t="shared" si="16"/>
        <v>!!</v>
      </c>
      <c r="R55" s="172" t="str">
        <f t="shared" si="17"/>
        <v>!!</v>
      </c>
      <c r="S55" s="172" t="str">
        <f t="shared" si="18"/>
        <v>!!</v>
      </c>
      <c r="T55" s="171"/>
      <c r="U55" s="169"/>
      <c r="V55" s="169"/>
      <c r="W55" s="169"/>
      <c r="X55" s="169"/>
    </row>
    <row r="56" spans="1:24">
      <c r="A56" s="365" t="s">
        <v>162</v>
      </c>
      <c r="B56" s="357" t="str">
        <f>Cover!$G$16</f>
        <v>CZ</v>
      </c>
      <c r="C56" s="357" t="s">
        <v>203</v>
      </c>
      <c r="D56" s="357" t="s">
        <v>268</v>
      </c>
      <c r="E56" s="358" t="s">
        <v>355</v>
      </c>
      <c r="F56" s="359" t="e">
        <f>IF(ISNUMBER(U56),U56,VLOOKUP(CONCATENATE($B56,"_",$C56,"_",F$2,"_","1000 NAC","_",$E56),#REF!,2,)/VLOOKUP(CONCATENATE($B56,"_",$C56,"_",F$2,"_",$D56,"_",$E56),#REF!,2,))</f>
        <v>#REF!</v>
      </c>
      <c r="G56" s="359" t="e">
        <f>IF(ISNUMBER(V56),V56,VLOOKUP(CONCATENATE($B56,"_",$C56,"_",G$2,"_","1000 NAC","_",$E56),#REF!,2,)/VLOOKUP(CONCATENATE($B56,"_",$C56,"_",G$2,"_",$D56,"_",$E56),#REF!,2,))</f>
        <v>#REF!</v>
      </c>
      <c r="H56" s="359" t="e">
        <f>IF(ISNUMBER(W56),W56,VLOOKUP(CONCATENATE($B56,"_",$C56,"_",H$2,"_","1000 NAC","_",$E56),#REF!,2,)/VLOOKUP(CONCATENATE($B56,"_",$C56,"_",H$2,"_",$D56,"_",$E56),#REF!,2,))</f>
        <v>#REF!</v>
      </c>
      <c r="I56" s="359" t="e">
        <f>IF(ISNUMBER(X56),X56,VLOOKUP(CONCATENATE($B56,"_",$C56,"_",I$2,"_","1000 NAC","_",$E56),#REF!,2,)/VLOOKUP(CONCATENATE($B56,"_",$C56,"_",I$2,"_",$D56,"_",$E56),#REF!,2,))</f>
        <v>#REF!</v>
      </c>
      <c r="J56" s="359" t="e">
        <f>VLOOKUP(CONCATENATE($B56,"_",$C56,"_",J$2,"_","1000 NAC","_",$E56),#REF!,2,)/VLOOKUP(CONCATENATE($B56,"_",$C56,"_",J$2,"_",$D56,"_",$E56),#REF!,2,)</f>
        <v>#REF!</v>
      </c>
      <c r="K56" s="360" t="e">
        <f>VLOOKUP(CONCATENATE($B56,"_",$C56,"_",K$2,"_","1000 NAC","_",$E56),#REF!,2,)/VLOOKUP(CONCATENATE($B56,"_",$C56,"_",K$2,"_",$D56,"_",$E56),#REF!,2,)</f>
        <v>#REF!</v>
      </c>
      <c r="L56" s="360" t="e">
        <f>VLOOKUP(CONCATENATE($B56,"_",$C56,"_",L$2,"_","1000 NAC","_",$E56),#REF!,2,)/VLOOKUP(CONCATENATE($B56,"_",$C56,"_",L$2,"_",$D56,"_",$E56),#REF!,2,)</f>
        <v>#REF!</v>
      </c>
      <c r="M56" s="361"/>
      <c r="N56" s="362" t="str">
        <f t="shared" si="13"/>
        <v>!!</v>
      </c>
      <c r="O56" s="362" t="str">
        <f t="shared" si="14"/>
        <v>!!</v>
      </c>
      <c r="P56" s="362" t="str">
        <f t="shared" si="15"/>
        <v>!!</v>
      </c>
      <c r="Q56" s="362" t="str">
        <f t="shared" si="16"/>
        <v>!!</v>
      </c>
      <c r="R56" s="362" t="str">
        <f t="shared" si="17"/>
        <v>!!</v>
      </c>
      <c r="S56" s="362" t="str">
        <f t="shared" si="18"/>
        <v>!!</v>
      </c>
      <c r="T56" s="361"/>
      <c r="U56" s="366" t="str">
        <f>IF(ISNUMBER(U54),IF(ISNUMBER(U55),U55/U54,F55/U54),IF(ISNUMBER(U55),U55/F54,""))</f>
        <v/>
      </c>
      <c r="V56" s="366"/>
      <c r="W56" s="366"/>
      <c r="X56" s="366"/>
    </row>
    <row r="57" spans="1:24">
      <c r="A57" s="169" t="s">
        <v>164</v>
      </c>
      <c r="B57" s="169" t="str">
        <f>Cover!$G$16</f>
        <v>CZ</v>
      </c>
      <c r="C57" s="169" t="s">
        <v>204</v>
      </c>
      <c r="D57" s="169" t="s">
        <v>268</v>
      </c>
      <c r="E57" s="170" t="s">
        <v>356</v>
      </c>
      <c r="F57" s="177" t="e">
        <f>IF(ISNUMBER(U57),U57,VLOOKUP(CONCATENATE($B57,"_",$C57,"_",F$2,"_",$D57,"_",$E57),#REF!,2,))</f>
        <v>#REF!</v>
      </c>
      <c r="G57" s="177" t="e">
        <f>IF(ISNUMBER(V57),V57,VLOOKUP(CONCATENATE($B57,"_",$C57,"_",G$2,"_",$D57,"_",$E57),#REF!,2,))</f>
        <v>#REF!</v>
      </c>
      <c r="H57" s="177" t="e">
        <f>IF(ISNUMBER(W57),W57,VLOOKUP(CONCATENATE($B57,"_",$C57,"_",H$2,"_",$D57,"_",$E57),#REF!,2,))</f>
        <v>#REF!</v>
      </c>
      <c r="I57" s="177" t="e">
        <f>IF(ISNUMBER(X57),X57,VLOOKUP(CONCATENATE($B57,"_",$C57,"_",I$2,"_",$D57,"_",$E57),#REF!,2,))</f>
        <v>#REF!</v>
      </c>
      <c r="J57" s="177" t="e">
        <f>VLOOKUP(CONCATENATE($B57,"_",$C57,"_",J$2,"_",$D57,"_",$E57),#REF!,2,)</f>
        <v>#REF!</v>
      </c>
      <c r="K57" s="175" t="e">
        <f>VLOOKUP(CONCATENATE($B57,"_",$C57,"_",K$2,"_",$D57,"_",$E57),#REF!,2,)</f>
        <v>#REF!</v>
      </c>
      <c r="L57" s="175" t="e">
        <f>VLOOKUP(CONCATENATE($B57,"_",$C57,"_",L$2,"_",$D57,"_",$E57),#REF!,2,)</f>
        <v>#REF!</v>
      </c>
      <c r="M57" s="171"/>
      <c r="N57" s="172" t="str">
        <f t="shared" si="13"/>
        <v>!!</v>
      </c>
      <c r="O57" s="172" t="str">
        <f t="shared" si="14"/>
        <v>!!</v>
      </c>
      <c r="P57" s="172" t="str">
        <f t="shared" si="15"/>
        <v>!!</v>
      </c>
      <c r="Q57" s="172" t="str">
        <f t="shared" si="16"/>
        <v>!!</v>
      </c>
      <c r="R57" s="172" t="str">
        <f t="shared" si="17"/>
        <v>!!</v>
      </c>
      <c r="S57" s="172" t="str">
        <f t="shared" si="18"/>
        <v>!!</v>
      </c>
      <c r="T57" s="171"/>
      <c r="U57" s="169"/>
      <c r="V57" s="169"/>
      <c r="W57" s="169"/>
      <c r="X57" s="169"/>
    </row>
    <row r="58" spans="1:24">
      <c r="A58" s="178" t="s">
        <v>163</v>
      </c>
      <c r="B58" s="169" t="str">
        <f>Cover!$G$16</f>
        <v>CZ</v>
      </c>
      <c r="C58" s="169" t="s">
        <v>204</v>
      </c>
      <c r="D58" s="169" t="s">
        <v>198</v>
      </c>
      <c r="E58" s="170" t="s">
        <v>356</v>
      </c>
      <c r="F58" s="177" t="e">
        <f>IF(ISNUMBER(U58),U58,VLOOKUP(CONCATENATE($B58,"_",$C58,"_",F$2,"_",$D58,"_",$E58),#REF!,2,))</f>
        <v>#REF!</v>
      </c>
      <c r="G58" s="177" t="e">
        <f>IF(ISNUMBER(V58),V58,VLOOKUP(CONCATENATE($B58,"_",$C58,"_",G$2,"_",$D58,"_",$E58),#REF!,2,))</f>
        <v>#REF!</v>
      </c>
      <c r="H58" s="177" t="e">
        <f>IF(ISNUMBER(W58),W58,VLOOKUP(CONCATENATE($B58,"_",$C58,"_",H$2,"_",$D58,"_",$E58),#REF!,2,))</f>
        <v>#REF!</v>
      </c>
      <c r="I58" s="177" t="e">
        <f>IF(ISNUMBER(X58),X58,VLOOKUP(CONCATENATE($B58,"_",$C58,"_",I$2,"_",$D58,"_",$E58),#REF!,2,))</f>
        <v>#REF!</v>
      </c>
      <c r="J58" s="177" t="e">
        <f>VLOOKUP(CONCATENATE($B58,"_",$C58,"_",J$2,"_",$D58,"_",$E58),#REF!,2,)</f>
        <v>#REF!</v>
      </c>
      <c r="K58" s="175" t="e">
        <f>VLOOKUP(CONCATENATE($B58,"_",$C58,"_",K$2,"_",$D58,"_",$E58),#REF!,2,)</f>
        <v>#REF!</v>
      </c>
      <c r="L58" s="175" t="e">
        <f>VLOOKUP(CONCATENATE($B58,"_",$C58,"_",L$2,"_",$D58,"_",$E58),#REF!,2,)</f>
        <v>#REF!</v>
      </c>
      <c r="M58" s="171"/>
      <c r="N58" s="172" t="str">
        <f t="shared" si="13"/>
        <v>!!</v>
      </c>
      <c r="O58" s="172" t="str">
        <f t="shared" si="14"/>
        <v>!!</v>
      </c>
      <c r="P58" s="172" t="str">
        <f t="shared" si="15"/>
        <v>!!</v>
      </c>
      <c r="Q58" s="172" t="str">
        <f t="shared" si="16"/>
        <v>!!</v>
      </c>
      <c r="R58" s="172" t="str">
        <f t="shared" si="17"/>
        <v>!!</v>
      </c>
      <c r="S58" s="172" t="str">
        <f t="shared" si="18"/>
        <v>!!</v>
      </c>
      <c r="T58" s="171"/>
      <c r="U58" s="169"/>
      <c r="V58" s="169"/>
      <c r="W58" s="169"/>
      <c r="X58" s="169"/>
    </row>
    <row r="59" spans="1:24">
      <c r="A59" s="365" t="s">
        <v>162</v>
      </c>
      <c r="B59" s="357" t="str">
        <f>Cover!$G$16</f>
        <v>CZ</v>
      </c>
      <c r="C59" s="357" t="s">
        <v>204</v>
      </c>
      <c r="D59" s="357" t="s">
        <v>268</v>
      </c>
      <c r="E59" s="358" t="s">
        <v>356</v>
      </c>
      <c r="F59" s="359" t="e">
        <f>IF(ISNUMBER(U59),U59,VLOOKUP(CONCATENATE($B59,"_",$C59,"_",F$2,"_","1000 NAC","_",$E59),#REF!,2,)/VLOOKUP(CONCATENATE($B59,"_",$C59,"_",F$2,"_",$D59,"_",$E59),#REF!,2,))</f>
        <v>#REF!</v>
      </c>
      <c r="G59" s="359" t="e">
        <f>IF(ISNUMBER(V59),V59,VLOOKUP(CONCATENATE($B59,"_",$C59,"_",G$2,"_","1000 NAC","_",$E59),#REF!,2,)/VLOOKUP(CONCATENATE($B59,"_",$C59,"_",G$2,"_",$D59,"_",$E59),#REF!,2,))</f>
        <v>#REF!</v>
      </c>
      <c r="H59" s="359" t="e">
        <f>IF(ISNUMBER(W59),W59,VLOOKUP(CONCATENATE($B59,"_",$C59,"_",H$2,"_","1000 NAC","_",$E59),#REF!,2,)/VLOOKUP(CONCATENATE($B59,"_",$C59,"_",H$2,"_",$D59,"_",$E59),#REF!,2,))</f>
        <v>#REF!</v>
      </c>
      <c r="I59" s="359" t="e">
        <f>IF(ISNUMBER(X59),X59,VLOOKUP(CONCATENATE($B59,"_",$C59,"_",I$2,"_","1000 NAC","_",$E59),#REF!,2,)/VLOOKUP(CONCATENATE($B59,"_",$C59,"_",I$2,"_",$D59,"_",$E59),#REF!,2,))</f>
        <v>#REF!</v>
      </c>
      <c r="J59" s="359" t="e">
        <f>VLOOKUP(CONCATENATE($B59,"_",$C59,"_",J$2,"_","1000 NAC","_",$E59),#REF!,2,)/VLOOKUP(CONCATENATE($B59,"_",$C59,"_",J$2,"_",$D59,"_",$E59),#REF!,2,)</f>
        <v>#REF!</v>
      </c>
      <c r="K59" s="360" t="e">
        <f>VLOOKUP(CONCATENATE($B59,"_",$C59,"_",K$2,"_","1000 NAC","_",$E59),#REF!,2,)/VLOOKUP(CONCATENATE($B59,"_",$C59,"_",K$2,"_",$D59,"_",$E59),#REF!,2,)</f>
        <v>#REF!</v>
      </c>
      <c r="L59" s="360" t="e">
        <f>VLOOKUP(CONCATENATE($B59,"_",$C59,"_",L$2,"_","1000 NAC","_",$E59),#REF!,2,)/VLOOKUP(CONCATENATE($B59,"_",$C59,"_",L$2,"_",$D59,"_",$E59),#REF!,2,)</f>
        <v>#REF!</v>
      </c>
      <c r="M59" s="361"/>
      <c r="N59" s="362" t="str">
        <f t="shared" si="13"/>
        <v>!!</v>
      </c>
      <c r="O59" s="362" t="str">
        <f t="shared" si="14"/>
        <v>!!</v>
      </c>
      <c r="P59" s="362" t="str">
        <f t="shared" si="15"/>
        <v>!!</v>
      </c>
      <c r="Q59" s="362" t="str">
        <f t="shared" si="16"/>
        <v>!!</v>
      </c>
      <c r="R59" s="362" t="str">
        <f t="shared" si="17"/>
        <v>!!</v>
      </c>
      <c r="S59" s="362" t="str">
        <f t="shared" si="18"/>
        <v>!!</v>
      </c>
      <c r="T59" s="361"/>
      <c r="U59" s="366" t="str">
        <f>IF(ISNUMBER(U57),IF(ISNUMBER(U58),U58/U57,F58/U57),IF(ISNUMBER(U58),U58/F57,""))</f>
        <v/>
      </c>
      <c r="V59" s="366"/>
      <c r="W59" s="366"/>
      <c r="X59" s="366"/>
    </row>
    <row r="60" spans="1:24">
      <c r="A60" s="169" t="s">
        <v>164</v>
      </c>
      <c r="B60" s="169" t="str">
        <f>Cover!$G$16</f>
        <v>CZ</v>
      </c>
      <c r="C60" s="169" t="s">
        <v>203</v>
      </c>
      <c r="D60" s="169" t="s">
        <v>268</v>
      </c>
      <c r="E60" s="170" t="s">
        <v>356</v>
      </c>
      <c r="F60" s="177" t="e">
        <f>IF(ISNUMBER(U60),U60,VLOOKUP(CONCATENATE($B60,"_",$C60,"_",F$2,"_",$D60,"_",$E60),#REF!,2,))</f>
        <v>#REF!</v>
      </c>
      <c r="G60" s="177" t="e">
        <f>IF(ISNUMBER(V60),V60,VLOOKUP(CONCATENATE($B60,"_",$C60,"_",G$2,"_",$D60,"_",$E60),#REF!,2,))</f>
        <v>#REF!</v>
      </c>
      <c r="H60" s="177" t="e">
        <f>IF(ISNUMBER(W60),W60,VLOOKUP(CONCATENATE($B60,"_",$C60,"_",H$2,"_",$D60,"_",$E60),#REF!,2,))</f>
        <v>#REF!</v>
      </c>
      <c r="I60" s="177" t="e">
        <f>IF(ISNUMBER(X60),X60,VLOOKUP(CONCATENATE($B60,"_",$C60,"_",I$2,"_",$D60,"_",$E60),#REF!,2,))</f>
        <v>#REF!</v>
      </c>
      <c r="J60" s="177" t="e">
        <f>VLOOKUP(CONCATENATE($B60,"_",$C60,"_",J$2,"_",$D60,"_",$E60),#REF!,2,)</f>
        <v>#REF!</v>
      </c>
      <c r="K60" s="175" t="e">
        <f>VLOOKUP(CONCATENATE($B60,"_",$C60,"_",K$2,"_",$D60,"_",$E60),#REF!,2,)</f>
        <v>#REF!</v>
      </c>
      <c r="L60" s="175" t="e">
        <f>VLOOKUP(CONCATENATE($B60,"_",$C60,"_",L$2,"_",$D60,"_",$E60),#REF!,2,)</f>
        <v>#REF!</v>
      </c>
      <c r="M60" s="171"/>
      <c r="N60" s="172" t="str">
        <f t="shared" si="13"/>
        <v>!!</v>
      </c>
      <c r="O60" s="172" t="str">
        <f t="shared" si="14"/>
        <v>!!</v>
      </c>
      <c r="P60" s="172" t="str">
        <f t="shared" si="15"/>
        <v>!!</v>
      </c>
      <c r="Q60" s="172" t="str">
        <f t="shared" si="16"/>
        <v>!!</v>
      </c>
      <c r="R60" s="172" t="str">
        <f t="shared" si="17"/>
        <v>!!</v>
      </c>
      <c r="S60" s="172" t="str">
        <f t="shared" si="18"/>
        <v>!!</v>
      </c>
      <c r="T60" s="171"/>
      <c r="U60" s="169"/>
      <c r="V60" s="169"/>
      <c r="W60" s="169"/>
      <c r="X60" s="169"/>
    </row>
    <row r="61" spans="1:24">
      <c r="A61" s="178" t="s">
        <v>163</v>
      </c>
      <c r="B61" s="169" t="str">
        <f>Cover!$G$16</f>
        <v>CZ</v>
      </c>
      <c r="C61" s="169" t="s">
        <v>203</v>
      </c>
      <c r="D61" s="169" t="s">
        <v>198</v>
      </c>
      <c r="E61" s="170" t="s">
        <v>356</v>
      </c>
      <c r="F61" s="177" t="e">
        <f>IF(ISNUMBER(U61),U61,VLOOKUP(CONCATENATE($B61,"_",$C61,"_",F$2,"_",$D61,"_",$E61),#REF!,2,))</f>
        <v>#REF!</v>
      </c>
      <c r="G61" s="177" t="e">
        <f>IF(ISNUMBER(V61),V61,VLOOKUP(CONCATENATE($B61,"_",$C61,"_",G$2,"_",$D61,"_",$E61),#REF!,2,))</f>
        <v>#REF!</v>
      </c>
      <c r="H61" s="177" t="e">
        <f>IF(ISNUMBER(W61),W61,VLOOKUP(CONCATENATE($B61,"_",$C61,"_",H$2,"_",$D61,"_",$E61),#REF!,2,))</f>
        <v>#REF!</v>
      </c>
      <c r="I61" s="177" t="e">
        <f>IF(ISNUMBER(X61),X61,VLOOKUP(CONCATENATE($B61,"_",$C61,"_",I$2,"_",$D61,"_",$E61),#REF!,2,))</f>
        <v>#REF!</v>
      </c>
      <c r="J61" s="177" t="e">
        <f>VLOOKUP(CONCATENATE($B61,"_",$C61,"_",J$2,"_",$D61,"_",$E61),#REF!,2,)</f>
        <v>#REF!</v>
      </c>
      <c r="K61" s="175" t="e">
        <f>VLOOKUP(CONCATENATE($B61,"_",$C61,"_",K$2,"_",$D61,"_",$E61),#REF!,2,)</f>
        <v>#REF!</v>
      </c>
      <c r="L61" s="175" t="e">
        <f>VLOOKUP(CONCATENATE($B61,"_",$C61,"_",L$2,"_",$D61,"_",$E61),#REF!,2,)</f>
        <v>#REF!</v>
      </c>
      <c r="M61" s="171"/>
      <c r="N61" s="172" t="str">
        <f t="shared" si="13"/>
        <v>!!</v>
      </c>
      <c r="O61" s="172" t="str">
        <f t="shared" si="14"/>
        <v>!!</v>
      </c>
      <c r="P61" s="172" t="str">
        <f t="shared" si="15"/>
        <v>!!</v>
      </c>
      <c r="Q61" s="172" t="str">
        <f t="shared" si="16"/>
        <v>!!</v>
      </c>
      <c r="R61" s="172" t="str">
        <f t="shared" si="17"/>
        <v>!!</v>
      </c>
      <c r="S61" s="172" t="str">
        <f t="shared" si="18"/>
        <v>!!</v>
      </c>
      <c r="T61" s="171"/>
      <c r="U61" s="169"/>
      <c r="V61" s="169"/>
      <c r="W61" s="169"/>
      <c r="X61" s="169"/>
    </row>
    <row r="62" spans="1:24">
      <c r="A62" s="365" t="s">
        <v>162</v>
      </c>
      <c r="B62" s="357" t="str">
        <f>Cover!$G$16</f>
        <v>CZ</v>
      </c>
      <c r="C62" s="357" t="s">
        <v>203</v>
      </c>
      <c r="D62" s="357" t="s">
        <v>268</v>
      </c>
      <c r="E62" s="358" t="s">
        <v>356</v>
      </c>
      <c r="F62" s="359" t="e">
        <f>IF(ISNUMBER(U62),U62,VLOOKUP(CONCATENATE($B62,"_",$C62,"_",F$2,"_","1000 NAC","_",$E62),#REF!,2,)/VLOOKUP(CONCATENATE($B62,"_",$C62,"_",F$2,"_",$D62,"_",$E62),#REF!,2,))</f>
        <v>#REF!</v>
      </c>
      <c r="G62" s="359" t="e">
        <f>IF(ISNUMBER(V62),V62,VLOOKUP(CONCATENATE($B62,"_",$C62,"_",G$2,"_","1000 NAC","_",$E62),#REF!,2,)/VLOOKUP(CONCATENATE($B62,"_",$C62,"_",G$2,"_",$D62,"_",$E62),#REF!,2,))</f>
        <v>#REF!</v>
      </c>
      <c r="H62" s="359" t="e">
        <f>IF(ISNUMBER(W62),W62,VLOOKUP(CONCATENATE($B62,"_",$C62,"_",H$2,"_","1000 NAC","_",$E62),#REF!,2,)/VLOOKUP(CONCATENATE($B62,"_",$C62,"_",H$2,"_",$D62,"_",$E62),#REF!,2,))</f>
        <v>#REF!</v>
      </c>
      <c r="I62" s="359" t="e">
        <f>IF(ISNUMBER(X62),X62,VLOOKUP(CONCATENATE($B62,"_",$C62,"_",I$2,"_","1000 NAC","_",$E62),#REF!,2,)/VLOOKUP(CONCATENATE($B62,"_",$C62,"_",I$2,"_",$D62,"_",$E62),#REF!,2,))</f>
        <v>#REF!</v>
      </c>
      <c r="J62" s="359" t="e">
        <f>VLOOKUP(CONCATENATE($B62,"_",$C62,"_",J$2,"_","1000 NAC","_",$E62),#REF!,2,)/VLOOKUP(CONCATENATE($B62,"_",$C62,"_",J$2,"_",$D62,"_",$E62),#REF!,2,)</f>
        <v>#REF!</v>
      </c>
      <c r="K62" s="360" t="e">
        <f>VLOOKUP(CONCATENATE($B62,"_",$C62,"_",K$2,"_","1000 NAC","_",$E62),#REF!,2,)/VLOOKUP(CONCATENATE($B62,"_",$C62,"_",K$2,"_",$D62,"_",$E62),#REF!,2,)</f>
        <v>#REF!</v>
      </c>
      <c r="L62" s="360" t="e">
        <f>VLOOKUP(CONCATENATE($B62,"_",$C62,"_",L$2,"_","1000 NAC","_",$E62),#REF!,2,)/VLOOKUP(CONCATENATE($B62,"_",$C62,"_",L$2,"_",$D62,"_",$E62),#REF!,2,)</f>
        <v>#REF!</v>
      </c>
      <c r="M62" s="361"/>
      <c r="N62" s="362" t="str">
        <f t="shared" si="13"/>
        <v>!!</v>
      </c>
      <c r="O62" s="362" t="str">
        <f t="shared" si="14"/>
        <v>!!</v>
      </c>
      <c r="P62" s="362" t="str">
        <f t="shared" si="15"/>
        <v>!!</v>
      </c>
      <c r="Q62" s="362" t="str">
        <f t="shared" si="16"/>
        <v>!!</v>
      </c>
      <c r="R62" s="362" t="str">
        <f t="shared" si="17"/>
        <v>!!</v>
      </c>
      <c r="S62" s="362" t="str">
        <f t="shared" si="18"/>
        <v>!!</v>
      </c>
      <c r="T62" s="361"/>
      <c r="U62" s="366" t="str">
        <f>IF(ISNUMBER(U60),IF(ISNUMBER(U61),U61/U60,F61/U60),IF(ISNUMBER(U61),U61/F60,""))</f>
        <v/>
      </c>
      <c r="V62" s="366"/>
      <c r="W62" s="366"/>
      <c r="X62" s="366"/>
    </row>
    <row r="63" spans="1:24" s="169" customFormat="1" ht="10.5">
      <c r="A63" s="169" t="s">
        <v>164</v>
      </c>
      <c r="B63" s="169" t="str">
        <f>Cover!$G$16</f>
        <v>CZ</v>
      </c>
      <c r="C63" s="169" t="s">
        <v>204</v>
      </c>
      <c r="D63" s="169" t="s">
        <v>337</v>
      </c>
      <c r="E63" s="170">
        <v>4</v>
      </c>
      <c r="F63" s="177" t="e">
        <f>IF(ISNUMBER(U63),U63,VLOOKUP(CONCATENATE($B63,"_",$C63,"_",F$2,"_",$D63,"_",$E63),#REF!,2,))</f>
        <v>#REF!</v>
      </c>
      <c r="G63" s="177" t="e">
        <f>IF(ISNUMBER(V63),V63,VLOOKUP(CONCATENATE($B63,"_",$C63,"_",G$2,"_",$D63,"_",$E63),#REF!,2,))</f>
        <v>#REF!</v>
      </c>
      <c r="H63" s="177" t="e">
        <f>IF(ISNUMBER(W63),W63,VLOOKUP(CONCATENATE($B63,"_",$C63,"_",H$2,"_",$D63,"_",$E63),#REF!,2,))</f>
        <v>#REF!</v>
      </c>
      <c r="I63" s="177" t="e">
        <f>IF(ISNUMBER(X63),X63,VLOOKUP(CONCATENATE($B63,"_",$C63,"_",I$2,"_",$D63,"_",$E63),#REF!,2,))</f>
        <v>#REF!</v>
      </c>
      <c r="J63" s="177" t="e">
        <f>VLOOKUP(CONCATENATE($B63,"_",$C63,"_",J$2,"_",$D63,"_",$E63),#REF!,2,)</f>
        <v>#REF!</v>
      </c>
      <c r="K63" s="175" t="e">
        <f>VLOOKUP(CONCATENATE($B63,"_",$C63,"_",K$2,"_",$D63,"_",$E63),#REF!,2,)</f>
        <v>#REF!</v>
      </c>
      <c r="L63" s="175" t="e">
        <f>VLOOKUP(CONCATENATE($B63,"_",$C63,"_",L$2,"_",$D63,"_",$E63),#REF!,2,)</f>
        <v>#REF!</v>
      </c>
      <c r="M63" s="171"/>
      <c r="N63" s="172" t="str">
        <f t="shared" si="7"/>
        <v>!!</v>
      </c>
      <c r="O63" s="172" t="str">
        <f t="shared" si="8"/>
        <v>!!</v>
      </c>
      <c r="P63" s="172" t="str">
        <f t="shared" si="9"/>
        <v>!!</v>
      </c>
      <c r="Q63" s="172" t="str">
        <f t="shared" si="10"/>
        <v>!!</v>
      </c>
      <c r="R63" s="172" t="str">
        <f t="shared" si="11"/>
        <v>!!</v>
      </c>
      <c r="S63" s="172" t="str">
        <f t="shared" si="12"/>
        <v>!!</v>
      </c>
      <c r="T63" s="171"/>
    </row>
    <row r="64" spans="1:24" s="169" customFormat="1" ht="10.5">
      <c r="A64" s="178" t="s">
        <v>163</v>
      </c>
      <c r="B64" s="169" t="str">
        <f>Cover!$G$16</f>
        <v>CZ</v>
      </c>
      <c r="C64" s="169" t="s">
        <v>204</v>
      </c>
      <c r="D64" s="169" t="s">
        <v>198</v>
      </c>
      <c r="E64" s="170">
        <v>4</v>
      </c>
      <c r="F64" s="177" t="e">
        <f>IF(ISNUMBER(U64),U64,VLOOKUP(CONCATENATE($B64,"_",$C64,"_",F$2,"_",$D64,"_",$E64),#REF!,2,))</f>
        <v>#REF!</v>
      </c>
      <c r="G64" s="177" t="e">
        <f>IF(ISNUMBER(V64),V64,VLOOKUP(CONCATENATE($B64,"_",$C64,"_",G$2,"_",$D64,"_",$E64),#REF!,2,))</f>
        <v>#REF!</v>
      </c>
      <c r="H64" s="177" t="e">
        <f>IF(ISNUMBER(W64),W64,VLOOKUP(CONCATENATE($B64,"_",$C64,"_",H$2,"_",$D64,"_",$E64),#REF!,2,))</f>
        <v>#REF!</v>
      </c>
      <c r="I64" s="177" t="e">
        <f>IF(ISNUMBER(X64),X64,VLOOKUP(CONCATENATE($B64,"_",$C64,"_",I$2,"_",$D64,"_",$E64),#REF!,2,))</f>
        <v>#REF!</v>
      </c>
      <c r="J64" s="177" t="e">
        <f>VLOOKUP(CONCATENATE($B64,"_",$C64,"_",J$2,"_",$D64,"_",$E64),#REF!,2,)</f>
        <v>#REF!</v>
      </c>
      <c r="K64" s="175" t="e">
        <f>VLOOKUP(CONCATENATE($B64,"_",$C64,"_",K$2,"_",$D64,"_",$E64),#REF!,2,)</f>
        <v>#REF!</v>
      </c>
      <c r="L64" s="175" t="e">
        <f>VLOOKUP(CONCATENATE($B64,"_",$C64,"_",L$2,"_",$D64,"_",$E64),#REF!,2,)</f>
        <v>#REF!</v>
      </c>
      <c r="M64" s="171"/>
      <c r="N64" s="172" t="str">
        <f t="shared" si="7"/>
        <v>!!</v>
      </c>
      <c r="O64" s="172" t="str">
        <f t="shared" si="8"/>
        <v>!!</v>
      </c>
      <c r="P64" s="172" t="str">
        <f t="shared" si="9"/>
        <v>!!</v>
      </c>
      <c r="Q64" s="172" t="str">
        <f t="shared" si="10"/>
        <v>!!</v>
      </c>
      <c r="R64" s="172" t="str">
        <f t="shared" si="11"/>
        <v>!!</v>
      </c>
      <c r="S64" s="172" t="str">
        <f t="shared" si="12"/>
        <v>!!</v>
      </c>
      <c r="T64" s="171"/>
    </row>
    <row r="65" spans="1:24">
      <c r="A65" s="365" t="s">
        <v>162</v>
      </c>
      <c r="B65" s="357" t="str">
        <f>Cover!$G$16</f>
        <v>CZ</v>
      </c>
      <c r="C65" s="357" t="s">
        <v>204</v>
      </c>
      <c r="D65" s="357" t="s">
        <v>337</v>
      </c>
      <c r="E65" s="358">
        <v>4</v>
      </c>
      <c r="F65" s="359" t="e">
        <f>IF(ISNUMBER(U65),U65,VLOOKUP(CONCATENATE($B65,"_",$C65,"_",F$2,"_","1000 NAC","_",$E65),#REF!,2,)/VLOOKUP(CONCATENATE($B65,"_",$C65,"_",F$2,"_",$D65,"_",$E65),#REF!,2,))</f>
        <v>#REF!</v>
      </c>
      <c r="G65" s="359" t="e">
        <f>IF(ISNUMBER(V65),V65,VLOOKUP(CONCATENATE($B65,"_",$C65,"_",G$2,"_","1000 NAC","_",$E65),#REF!,2,)/VLOOKUP(CONCATENATE($B65,"_",$C65,"_",G$2,"_",$D65,"_",$E65),#REF!,2,))</f>
        <v>#REF!</v>
      </c>
      <c r="H65" s="359" t="e">
        <f>IF(ISNUMBER(W65),W65,VLOOKUP(CONCATENATE($B65,"_",$C65,"_",H$2,"_","1000 NAC","_",$E65),#REF!,2,)/VLOOKUP(CONCATENATE($B65,"_",$C65,"_",H$2,"_",$D65,"_",$E65),#REF!,2,))</f>
        <v>#REF!</v>
      </c>
      <c r="I65" s="359" t="e">
        <f>IF(ISNUMBER(X65),X65,VLOOKUP(CONCATENATE($B65,"_",$C65,"_",I$2,"_","1000 NAC","_",$E65),#REF!,2,)/VLOOKUP(CONCATENATE($B65,"_",$C65,"_",I$2,"_",$D65,"_",$E65),#REF!,2,))</f>
        <v>#REF!</v>
      </c>
      <c r="J65" s="359" t="e">
        <f>VLOOKUP(CONCATENATE($B65,"_",$C65,"_",J$2,"_","1000 NAC","_",$E65),#REF!,2,)/VLOOKUP(CONCATENATE($B65,"_",$C65,"_",J$2,"_",$D65,"_",$E65),#REF!,2,)</f>
        <v>#REF!</v>
      </c>
      <c r="K65" s="360" t="e">
        <f>VLOOKUP(CONCATENATE($B65,"_",$C65,"_",K$2,"_","1000 NAC","_",$E65),#REF!,2,)/VLOOKUP(CONCATENATE($B65,"_",$C65,"_",K$2,"_",$D65,"_",$E65),#REF!,2,)</f>
        <v>#REF!</v>
      </c>
      <c r="L65" s="360" t="e">
        <f>VLOOKUP(CONCATENATE($B65,"_",$C65,"_",L$2,"_","1000 NAC","_",$E65),#REF!,2,)/VLOOKUP(CONCATENATE($B65,"_",$C65,"_",L$2,"_",$D65,"_",$E65),#REF!,2,)</f>
        <v>#REF!</v>
      </c>
      <c r="M65" s="361"/>
      <c r="N65" s="362" t="str">
        <f t="shared" si="7"/>
        <v>!!</v>
      </c>
      <c r="O65" s="362" t="str">
        <f t="shared" si="8"/>
        <v>!!</v>
      </c>
      <c r="P65" s="362" t="str">
        <f t="shared" si="9"/>
        <v>!!</v>
      </c>
      <c r="Q65" s="362" t="str">
        <f t="shared" si="10"/>
        <v>!!</v>
      </c>
      <c r="R65" s="362" t="str">
        <f t="shared" si="11"/>
        <v>!!</v>
      </c>
      <c r="S65" s="362" t="str">
        <f t="shared" si="12"/>
        <v>!!</v>
      </c>
      <c r="T65" s="361"/>
      <c r="U65" s="366" t="str">
        <f>IF(ISNUMBER(U63),IF(ISNUMBER(U64),U64/U63,F64/U63),IF(ISNUMBER(U64),U64/F63,""))</f>
        <v/>
      </c>
      <c r="V65" s="366"/>
      <c r="W65" s="366"/>
      <c r="X65" s="366"/>
    </row>
    <row r="66" spans="1:24" s="169" customFormat="1" ht="10.5">
      <c r="A66" s="169" t="s">
        <v>164</v>
      </c>
      <c r="B66" s="169" t="str">
        <f>Cover!$G$16</f>
        <v>CZ</v>
      </c>
      <c r="C66" s="169" t="s">
        <v>203</v>
      </c>
      <c r="D66" s="169" t="s">
        <v>337</v>
      </c>
      <c r="E66" s="170">
        <v>4</v>
      </c>
      <c r="F66" s="177" t="e">
        <f>IF(ISNUMBER(U66),U66,VLOOKUP(CONCATENATE($B66,"_",$C66,"_",F$2,"_",$D66,"_",$E66),#REF!,2,))</f>
        <v>#REF!</v>
      </c>
      <c r="G66" s="177" t="e">
        <f>IF(ISNUMBER(V66),V66,VLOOKUP(CONCATENATE($B66,"_",$C66,"_",G$2,"_",$D66,"_",$E66),#REF!,2,))</f>
        <v>#REF!</v>
      </c>
      <c r="H66" s="177" t="e">
        <f>IF(ISNUMBER(W66),W66,VLOOKUP(CONCATENATE($B66,"_",$C66,"_",H$2,"_",$D66,"_",$E66),#REF!,2,))</f>
        <v>#REF!</v>
      </c>
      <c r="I66" s="177" t="e">
        <f>IF(ISNUMBER(X66),X66,VLOOKUP(CONCATENATE($B66,"_",$C66,"_",I$2,"_",$D66,"_",$E66),#REF!,2,))</f>
        <v>#REF!</v>
      </c>
      <c r="J66" s="177" t="e">
        <f>VLOOKUP(CONCATENATE($B66,"_",$C66,"_",J$2,"_",$D66,"_",$E66),#REF!,2,)</f>
        <v>#REF!</v>
      </c>
      <c r="K66" s="175" t="e">
        <f>VLOOKUP(CONCATENATE($B66,"_",$C66,"_",K$2,"_",$D66,"_",$E66),#REF!,2,)</f>
        <v>#REF!</v>
      </c>
      <c r="L66" s="175" t="e">
        <f>VLOOKUP(CONCATENATE($B66,"_",$C66,"_",L$2,"_",$D66,"_",$E66),#REF!,2,)</f>
        <v>#REF!</v>
      </c>
      <c r="M66" s="171"/>
      <c r="N66" s="172" t="str">
        <f t="shared" si="7"/>
        <v>!!</v>
      </c>
      <c r="O66" s="172" t="str">
        <f t="shared" si="8"/>
        <v>!!</v>
      </c>
      <c r="P66" s="172" t="str">
        <f t="shared" si="9"/>
        <v>!!</v>
      </c>
      <c r="Q66" s="172" t="str">
        <f t="shared" si="10"/>
        <v>!!</v>
      </c>
      <c r="R66" s="172" t="str">
        <f t="shared" si="11"/>
        <v>!!</v>
      </c>
      <c r="S66" s="172" t="str">
        <f t="shared" si="12"/>
        <v>!!</v>
      </c>
      <c r="T66" s="171"/>
    </row>
    <row r="67" spans="1:24" s="169" customFormat="1" ht="10.5">
      <c r="A67" s="178" t="s">
        <v>163</v>
      </c>
      <c r="B67" s="169" t="str">
        <f>Cover!$G$16</f>
        <v>CZ</v>
      </c>
      <c r="C67" s="169" t="s">
        <v>203</v>
      </c>
      <c r="D67" s="169" t="s">
        <v>198</v>
      </c>
      <c r="E67" s="170">
        <v>4</v>
      </c>
      <c r="F67" s="177" t="e">
        <f>IF(ISNUMBER(U67),U67,VLOOKUP(CONCATENATE($B67,"_",$C67,"_",F$2,"_",$D67,"_",$E67),#REF!,2,))</f>
        <v>#REF!</v>
      </c>
      <c r="G67" s="177" t="e">
        <f>IF(ISNUMBER(V67),V67,VLOOKUP(CONCATENATE($B67,"_",$C67,"_",G$2,"_",$D67,"_",$E67),#REF!,2,))</f>
        <v>#REF!</v>
      </c>
      <c r="H67" s="177" t="e">
        <f>IF(ISNUMBER(W67),W67,VLOOKUP(CONCATENATE($B67,"_",$C67,"_",H$2,"_",$D67,"_",$E67),#REF!,2,))</f>
        <v>#REF!</v>
      </c>
      <c r="I67" s="177" t="e">
        <f>IF(ISNUMBER(X67),X67,VLOOKUP(CONCATENATE($B67,"_",$C67,"_",I$2,"_",$D67,"_",$E67),#REF!,2,))</f>
        <v>#REF!</v>
      </c>
      <c r="J67" s="177" t="e">
        <f>VLOOKUP(CONCATENATE($B67,"_",$C67,"_",J$2,"_",$D67,"_",$E67),#REF!,2,)</f>
        <v>#REF!</v>
      </c>
      <c r="K67" s="175" t="e">
        <f>VLOOKUP(CONCATENATE($B67,"_",$C67,"_",K$2,"_",$D67,"_",$E67),#REF!,2,)</f>
        <v>#REF!</v>
      </c>
      <c r="L67" s="175" t="e">
        <f>VLOOKUP(CONCATENATE($B67,"_",$C67,"_",L$2,"_",$D67,"_",$E67),#REF!,2,)</f>
        <v>#REF!</v>
      </c>
      <c r="M67" s="171"/>
      <c r="N67" s="172" t="str">
        <f t="shared" si="7"/>
        <v>!!</v>
      </c>
      <c r="O67" s="172" t="str">
        <f t="shared" si="8"/>
        <v>!!</v>
      </c>
      <c r="P67" s="172" t="str">
        <f t="shared" si="9"/>
        <v>!!</v>
      </c>
      <c r="Q67" s="172" t="str">
        <f t="shared" si="10"/>
        <v>!!</v>
      </c>
      <c r="R67" s="172" t="str">
        <f t="shared" si="11"/>
        <v>!!</v>
      </c>
      <c r="S67" s="172" t="str">
        <f t="shared" si="12"/>
        <v>!!</v>
      </c>
      <c r="T67" s="171"/>
    </row>
    <row r="68" spans="1:24">
      <c r="A68" s="365" t="s">
        <v>162</v>
      </c>
      <c r="B68" s="357" t="str">
        <f>Cover!$G$16</f>
        <v>CZ</v>
      </c>
      <c r="C68" s="357" t="s">
        <v>203</v>
      </c>
      <c r="D68" s="357" t="s">
        <v>337</v>
      </c>
      <c r="E68" s="358">
        <v>4</v>
      </c>
      <c r="F68" s="359" t="e">
        <f>IF(ISNUMBER(U68),U68,VLOOKUP(CONCATENATE($B68,"_",$C68,"_",F$2,"_","1000 NAC","_",$E68),#REF!,2,)/VLOOKUP(CONCATENATE($B68,"_",$C68,"_",F$2,"_",$D68,"_",$E68),#REF!,2,))</f>
        <v>#REF!</v>
      </c>
      <c r="G68" s="359" t="e">
        <f>IF(ISNUMBER(V68),V68,VLOOKUP(CONCATENATE($B68,"_",$C68,"_",G$2,"_","1000 NAC","_",$E68),#REF!,2,)/VLOOKUP(CONCATENATE($B68,"_",$C68,"_",G$2,"_",$D68,"_",$E68),#REF!,2,))</f>
        <v>#REF!</v>
      </c>
      <c r="H68" s="359" t="e">
        <f>IF(ISNUMBER(W68),W68,VLOOKUP(CONCATENATE($B68,"_",$C68,"_",H$2,"_","1000 NAC","_",$E68),#REF!,2,)/VLOOKUP(CONCATENATE($B68,"_",$C68,"_",H$2,"_",$D68,"_",$E68),#REF!,2,))</f>
        <v>#REF!</v>
      </c>
      <c r="I68" s="359" t="e">
        <f>IF(ISNUMBER(X68),X68,VLOOKUP(CONCATENATE($B68,"_",$C68,"_",I$2,"_","1000 NAC","_",$E68),#REF!,2,)/VLOOKUP(CONCATENATE($B68,"_",$C68,"_",I$2,"_",$D68,"_",$E68),#REF!,2,))</f>
        <v>#REF!</v>
      </c>
      <c r="J68" s="359" t="e">
        <f>VLOOKUP(CONCATENATE($B68,"_",$C68,"_",J$2,"_","1000 NAC","_",$E68),#REF!,2,)/VLOOKUP(CONCATENATE($B68,"_",$C68,"_",J$2,"_",$D68,"_",$E68),#REF!,2,)</f>
        <v>#REF!</v>
      </c>
      <c r="K68" s="360" t="e">
        <f>VLOOKUP(CONCATENATE($B68,"_",$C68,"_",K$2,"_","1000 NAC","_",$E68),#REF!,2,)/VLOOKUP(CONCATENATE($B68,"_",$C68,"_",K$2,"_",$D68,"_",$E68),#REF!,2,)</f>
        <v>#REF!</v>
      </c>
      <c r="L68" s="360" t="e">
        <f>VLOOKUP(CONCATENATE($B68,"_",$C68,"_",L$2,"_","1000 NAC","_",$E68),#REF!,2,)/VLOOKUP(CONCATENATE($B68,"_",$C68,"_",L$2,"_",$D68,"_",$E68),#REF!,2,)</f>
        <v>#REF!</v>
      </c>
      <c r="M68" s="361"/>
      <c r="N68" s="362" t="str">
        <f t="shared" si="7"/>
        <v>!!</v>
      </c>
      <c r="O68" s="362" t="str">
        <f t="shared" si="8"/>
        <v>!!</v>
      </c>
      <c r="P68" s="362" t="str">
        <f t="shared" si="9"/>
        <v>!!</v>
      </c>
      <c r="Q68" s="362" t="str">
        <f t="shared" si="10"/>
        <v>!!</v>
      </c>
      <c r="R68" s="362" t="str">
        <f t="shared" si="11"/>
        <v>!!</v>
      </c>
      <c r="S68" s="362" t="str">
        <f t="shared" si="12"/>
        <v>!!</v>
      </c>
      <c r="T68" s="361"/>
      <c r="U68" s="366" t="str">
        <f>IF(ISNUMBER(U66),IF(ISNUMBER(U67),U67/U66,F67/U66),IF(ISNUMBER(U67),U67/F66,""))</f>
        <v/>
      </c>
      <c r="V68" s="366"/>
      <c r="W68" s="366"/>
      <c r="X68" s="366"/>
    </row>
    <row r="69" spans="1:24">
      <c r="A69" s="169" t="s">
        <v>164</v>
      </c>
      <c r="B69" s="169" t="str">
        <f>Cover!$G$16</f>
        <v>CZ</v>
      </c>
      <c r="C69" s="169" t="s">
        <v>204</v>
      </c>
      <c r="D69" s="169" t="s">
        <v>337</v>
      </c>
      <c r="E69" s="170" t="s">
        <v>357</v>
      </c>
      <c r="F69" s="177" t="e">
        <f>IF(ISNUMBER(U69),U69,VLOOKUP(CONCATENATE($B69,"_",$C69,"_",F$2,"_",$D69,"_",$E69),#REF!,2,))</f>
        <v>#REF!</v>
      </c>
      <c r="G69" s="177" t="e">
        <f>IF(ISNUMBER(V69),V69,VLOOKUP(CONCATENATE($B69,"_",$C69,"_",G$2,"_",$D69,"_",$E69),#REF!,2,))</f>
        <v>#REF!</v>
      </c>
      <c r="H69" s="177" t="e">
        <f>IF(ISNUMBER(W69),W69,VLOOKUP(CONCATENATE($B69,"_",$C69,"_",H$2,"_",$D69,"_",$E69),#REF!,2,))</f>
        <v>#REF!</v>
      </c>
      <c r="I69" s="177" t="e">
        <f>IF(ISNUMBER(X69),X69,VLOOKUP(CONCATENATE($B69,"_",$C69,"_",I$2,"_",$D69,"_",$E69),#REF!,2,))</f>
        <v>#REF!</v>
      </c>
      <c r="J69" s="177" t="e">
        <f>VLOOKUP(CONCATENATE($B69,"_",$C69,"_",J$2,"_",$D69,"_",$E69),#REF!,2,)</f>
        <v>#REF!</v>
      </c>
      <c r="K69" s="175" t="e">
        <f>VLOOKUP(CONCATENATE($B69,"_",$C69,"_",K$2,"_",$D69,"_",$E69),#REF!,2,)</f>
        <v>#REF!</v>
      </c>
      <c r="L69" s="175" t="e">
        <f>VLOOKUP(CONCATENATE($B69,"_",$C69,"_",L$2,"_",$D69,"_",$E69),#REF!,2,)</f>
        <v>#REF!</v>
      </c>
      <c r="M69" s="171"/>
      <c r="N69" s="172" t="str">
        <f t="shared" ref="N69:N80" si="19">IF(OR(ISERROR(F69),ISERROR(G69)),"!!",IF(F69=0,"!!",G69/F69))</f>
        <v>!!</v>
      </c>
      <c r="O69" s="172" t="str">
        <f t="shared" ref="O69:O80" si="20">IF(OR(ISERROR(G69),ISERROR(H69)),"!!",IF(G69=0,"!!",H69/G69))</f>
        <v>!!</v>
      </c>
      <c r="P69" s="172" t="str">
        <f t="shared" ref="P69:P80" si="21">IF(OR(ISERROR(H69),ISERROR(I69)),"!!",IF(H69=0,"!!",I69/H69))</f>
        <v>!!</v>
      </c>
      <c r="Q69" s="172" t="str">
        <f t="shared" ref="Q69:Q80" si="22">IF(OR(ISERROR(I69),ISERROR(J69)),"!!",IF(I69=0,"!!",J69/I69))</f>
        <v>!!</v>
      </c>
      <c r="R69" s="172" t="str">
        <f t="shared" ref="R69:R80" si="23">IF(OR(ISERROR(J69),ISERROR(K69)),"!!",IF(J69=0,"!!",K69/J69))</f>
        <v>!!</v>
      </c>
      <c r="S69" s="172" t="str">
        <f t="shared" ref="S69:S80" si="24">IF(OR(ISERROR(K69),ISERROR(L69)),"!!",IF(K69=0,"!!",L69/K69))</f>
        <v>!!</v>
      </c>
      <c r="T69" s="171"/>
      <c r="U69" s="169"/>
      <c r="V69" s="169"/>
      <c r="W69" s="169"/>
      <c r="X69" s="169"/>
    </row>
    <row r="70" spans="1:24">
      <c r="A70" s="178" t="s">
        <v>163</v>
      </c>
      <c r="B70" s="169" t="str">
        <f>Cover!$G$16</f>
        <v>CZ</v>
      </c>
      <c r="C70" s="169" t="s">
        <v>204</v>
      </c>
      <c r="D70" s="169" t="s">
        <v>198</v>
      </c>
      <c r="E70" s="170" t="s">
        <v>357</v>
      </c>
      <c r="F70" s="177" t="e">
        <f>IF(ISNUMBER(U70),U70,VLOOKUP(CONCATENATE($B70,"_",$C70,"_",F$2,"_",$D70,"_",$E70),#REF!,2,))</f>
        <v>#REF!</v>
      </c>
      <c r="G70" s="177" t="e">
        <f>IF(ISNUMBER(V70),V70,VLOOKUP(CONCATENATE($B70,"_",$C70,"_",G$2,"_",$D70,"_",$E70),#REF!,2,))</f>
        <v>#REF!</v>
      </c>
      <c r="H70" s="177" t="e">
        <f>IF(ISNUMBER(W70),W70,VLOOKUP(CONCATENATE($B70,"_",$C70,"_",H$2,"_",$D70,"_",$E70),#REF!,2,))</f>
        <v>#REF!</v>
      </c>
      <c r="I70" s="177" t="e">
        <f>IF(ISNUMBER(X70),X70,VLOOKUP(CONCATENATE($B70,"_",$C70,"_",I$2,"_",$D70,"_",$E70),#REF!,2,))</f>
        <v>#REF!</v>
      </c>
      <c r="J70" s="177" t="e">
        <f>VLOOKUP(CONCATENATE($B70,"_",$C70,"_",J$2,"_",$D70,"_",$E70),#REF!,2,)</f>
        <v>#REF!</v>
      </c>
      <c r="K70" s="175" t="e">
        <f>VLOOKUP(CONCATENATE($B70,"_",$C70,"_",K$2,"_",$D70,"_",$E70),#REF!,2,)</f>
        <v>#REF!</v>
      </c>
      <c r="L70" s="175" t="e">
        <f>VLOOKUP(CONCATENATE($B70,"_",$C70,"_",L$2,"_",$D70,"_",$E70),#REF!,2,)</f>
        <v>#REF!</v>
      </c>
      <c r="M70" s="171"/>
      <c r="N70" s="172" t="str">
        <f t="shared" si="19"/>
        <v>!!</v>
      </c>
      <c r="O70" s="172" t="str">
        <f t="shared" si="20"/>
        <v>!!</v>
      </c>
      <c r="P70" s="172" t="str">
        <f t="shared" si="21"/>
        <v>!!</v>
      </c>
      <c r="Q70" s="172" t="str">
        <f t="shared" si="22"/>
        <v>!!</v>
      </c>
      <c r="R70" s="172" t="str">
        <f t="shared" si="23"/>
        <v>!!</v>
      </c>
      <c r="S70" s="172" t="str">
        <f t="shared" si="24"/>
        <v>!!</v>
      </c>
      <c r="T70" s="171"/>
      <c r="U70" s="169"/>
      <c r="V70" s="169"/>
      <c r="W70" s="169"/>
      <c r="X70" s="169"/>
    </row>
    <row r="71" spans="1:24">
      <c r="A71" s="365" t="s">
        <v>162</v>
      </c>
      <c r="B71" s="357" t="str">
        <f>Cover!$G$16</f>
        <v>CZ</v>
      </c>
      <c r="C71" s="357" t="s">
        <v>204</v>
      </c>
      <c r="D71" s="357" t="s">
        <v>337</v>
      </c>
      <c r="E71" s="358" t="s">
        <v>357</v>
      </c>
      <c r="F71" s="359" t="e">
        <f>IF(ISNUMBER(U71),U71,VLOOKUP(CONCATENATE($B71,"_",$C71,"_",F$2,"_","1000 NAC","_",$E71),#REF!,2,)/VLOOKUP(CONCATENATE($B71,"_",$C71,"_",F$2,"_",$D71,"_",$E71),#REF!,2,))</f>
        <v>#REF!</v>
      </c>
      <c r="G71" s="359" t="e">
        <f>IF(ISNUMBER(V71),V71,VLOOKUP(CONCATENATE($B71,"_",$C71,"_",G$2,"_","1000 NAC","_",$E71),#REF!,2,)/VLOOKUP(CONCATENATE($B71,"_",$C71,"_",G$2,"_",$D71,"_",$E71),#REF!,2,))</f>
        <v>#REF!</v>
      </c>
      <c r="H71" s="359" t="e">
        <f>IF(ISNUMBER(W71),W71,VLOOKUP(CONCATENATE($B71,"_",$C71,"_",H$2,"_","1000 NAC","_",$E71),#REF!,2,)/VLOOKUP(CONCATENATE($B71,"_",$C71,"_",H$2,"_",$D71,"_",$E71),#REF!,2,))</f>
        <v>#REF!</v>
      </c>
      <c r="I71" s="359" t="e">
        <f>IF(ISNUMBER(X71),X71,VLOOKUP(CONCATENATE($B71,"_",$C71,"_",I$2,"_","1000 NAC","_",$E71),#REF!,2,)/VLOOKUP(CONCATENATE($B71,"_",$C71,"_",I$2,"_",$D71,"_",$E71),#REF!,2,))</f>
        <v>#REF!</v>
      </c>
      <c r="J71" s="359" t="e">
        <f>VLOOKUP(CONCATENATE($B71,"_",$C71,"_",J$2,"_","1000 NAC","_",$E71),#REF!,2,)/VLOOKUP(CONCATENATE($B71,"_",$C71,"_",J$2,"_",$D71,"_",$E71),#REF!,2,)</f>
        <v>#REF!</v>
      </c>
      <c r="K71" s="360" t="e">
        <f>VLOOKUP(CONCATENATE($B71,"_",$C71,"_",K$2,"_","1000 NAC","_",$E71),#REF!,2,)/VLOOKUP(CONCATENATE($B71,"_",$C71,"_",K$2,"_",$D71,"_",$E71),#REF!,2,)</f>
        <v>#REF!</v>
      </c>
      <c r="L71" s="360" t="e">
        <f>VLOOKUP(CONCATENATE($B71,"_",$C71,"_",L$2,"_","1000 NAC","_",$E71),#REF!,2,)/VLOOKUP(CONCATENATE($B71,"_",$C71,"_",L$2,"_",$D71,"_",$E71),#REF!,2,)</f>
        <v>#REF!</v>
      </c>
      <c r="M71" s="361"/>
      <c r="N71" s="362" t="str">
        <f t="shared" si="19"/>
        <v>!!</v>
      </c>
      <c r="O71" s="362" t="str">
        <f t="shared" si="20"/>
        <v>!!</v>
      </c>
      <c r="P71" s="362" t="str">
        <f t="shared" si="21"/>
        <v>!!</v>
      </c>
      <c r="Q71" s="362" t="str">
        <f t="shared" si="22"/>
        <v>!!</v>
      </c>
      <c r="R71" s="362" t="str">
        <f t="shared" si="23"/>
        <v>!!</v>
      </c>
      <c r="S71" s="362" t="str">
        <f t="shared" si="24"/>
        <v>!!</v>
      </c>
      <c r="T71" s="361"/>
      <c r="U71" s="366" t="str">
        <f>IF(ISNUMBER(U69),IF(ISNUMBER(U70),U70/U69,F70/U69),IF(ISNUMBER(U70),U70/F69,""))</f>
        <v/>
      </c>
      <c r="V71" s="366"/>
      <c r="W71" s="366"/>
      <c r="X71" s="366"/>
    </row>
    <row r="72" spans="1:24">
      <c r="A72" s="169" t="s">
        <v>164</v>
      </c>
      <c r="B72" s="169" t="str">
        <f>Cover!$G$16</f>
        <v>CZ</v>
      </c>
      <c r="C72" s="169" t="s">
        <v>203</v>
      </c>
      <c r="D72" s="169" t="s">
        <v>337</v>
      </c>
      <c r="E72" s="170" t="s">
        <v>357</v>
      </c>
      <c r="F72" s="177" t="e">
        <f>IF(ISNUMBER(U72),U72,VLOOKUP(CONCATENATE($B72,"_",$C72,"_",F$2,"_",$D72,"_",$E72),#REF!,2,))</f>
        <v>#REF!</v>
      </c>
      <c r="G72" s="177" t="e">
        <f>IF(ISNUMBER(V72),V72,VLOOKUP(CONCATENATE($B72,"_",$C72,"_",G$2,"_",$D72,"_",$E72),#REF!,2,))</f>
        <v>#REF!</v>
      </c>
      <c r="H72" s="177" t="e">
        <f>IF(ISNUMBER(W72),W72,VLOOKUP(CONCATENATE($B72,"_",$C72,"_",H$2,"_",$D72,"_",$E72),#REF!,2,))</f>
        <v>#REF!</v>
      </c>
      <c r="I72" s="177" t="e">
        <f>IF(ISNUMBER(X72),X72,VLOOKUP(CONCATENATE($B72,"_",$C72,"_",I$2,"_",$D72,"_",$E72),#REF!,2,))</f>
        <v>#REF!</v>
      </c>
      <c r="J72" s="177" t="e">
        <f>VLOOKUP(CONCATENATE($B72,"_",$C72,"_",J$2,"_",$D72,"_",$E72),#REF!,2,)</f>
        <v>#REF!</v>
      </c>
      <c r="K72" s="175" t="e">
        <f>VLOOKUP(CONCATENATE($B72,"_",$C72,"_",K$2,"_",$D72,"_",$E72),#REF!,2,)</f>
        <v>#REF!</v>
      </c>
      <c r="L72" s="175" t="e">
        <f>VLOOKUP(CONCATENATE($B72,"_",$C72,"_",L$2,"_",$D72,"_",$E72),#REF!,2,)</f>
        <v>#REF!</v>
      </c>
      <c r="M72" s="171"/>
      <c r="N72" s="172" t="str">
        <f t="shared" si="19"/>
        <v>!!</v>
      </c>
      <c r="O72" s="172" t="str">
        <f t="shared" si="20"/>
        <v>!!</v>
      </c>
      <c r="P72" s="172" t="str">
        <f t="shared" si="21"/>
        <v>!!</v>
      </c>
      <c r="Q72" s="172" t="str">
        <f t="shared" si="22"/>
        <v>!!</v>
      </c>
      <c r="R72" s="172" t="str">
        <f t="shared" si="23"/>
        <v>!!</v>
      </c>
      <c r="S72" s="172" t="str">
        <f t="shared" si="24"/>
        <v>!!</v>
      </c>
      <c r="T72" s="171"/>
      <c r="U72" s="169"/>
      <c r="V72" s="169"/>
      <c r="W72" s="169"/>
      <c r="X72" s="169"/>
    </row>
    <row r="73" spans="1:24">
      <c r="A73" s="178" t="s">
        <v>163</v>
      </c>
      <c r="B73" s="169" t="str">
        <f>Cover!$G$16</f>
        <v>CZ</v>
      </c>
      <c r="C73" s="169" t="s">
        <v>203</v>
      </c>
      <c r="D73" s="169" t="s">
        <v>198</v>
      </c>
      <c r="E73" s="170" t="s">
        <v>357</v>
      </c>
      <c r="F73" s="177" t="e">
        <f>IF(ISNUMBER(U73),U73,VLOOKUP(CONCATENATE($B73,"_",$C73,"_",F$2,"_",$D73,"_",$E73),#REF!,2,))</f>
        <v>#REF!</v>
      </c>
      <c r="G73" s="177" t="e">
        <f>IF(ISNUMBER(V73),V73,VLOOKUP(CONCATENATE($B73,"_",$C73,"_",G$2,"_",$D73,"_",$E73),#REF!,2,))</f>
        <v>#REF!</v>
      </c>
      <c r="H73" s="177" t="e">
        <f>IF(ISNUMBER(W73),W73,VLOOKUP(CONCATENATE($B73,"_",$C73,"_",H$2,"_",$D73,"_",$E73),#REF!,2,))</f>
        <v>#REF!</v>
      </c>
      <c r="I73" s="177" t="e">
        <f>IF(ISNUMBER(X73),X73,VLOOKUP(CONCATENATE($B73,"_",$C73,"_",I$2,"_",$D73,"_",$E73),#REF!,2,))</f>
        <v>#REF!</v>
      </c>
      <c r="J73" s="177" t="e">
        <f>VLOOKUP(CONCATENATE($B73,"_",$C73,"_",J$2,"_",$D73,"_",$E73),#REF!,2,)</f>
        <v>#REF!</v>
      </c>
      <c r="K73" s="175" t="e">
        <f>VLOOKUP(CONCATENATE($B73,"_",$C73,"_",K$2,"_",$D73,"_",$E73),#REF!,2,)</f>
        <v>#REF!</v>
      </c>
      <c r="L73" s="175" t="e">
        <f>VLOOKUP(CONCATENATE($B73,"_",$C73,"_",L$2,"_",$D73,"_",$E73),#REF!,2,)</f>
        <v>#REF!</v>
      </c>
      <c r="M73" s="171"/>
      <c r="N73" s="172" t="str">
        <f t="shared" si="19"/>
        <v>!!</v>
      </c>
      <c r="O73" s="172" t="str">
        <f t="shared" si="20"/>
        <v>!!</v>
      </c>
      <c r="P73" s="172" t="str">
        <f t="shared" si="21"/>
        <v>!!</v>
      </c>
      <c r="Q73" s="172" t="str">
        <f t="shared" si="22"/>
        <v>!!</v>
      </c>
      <c r="R73" s="172" t="str">
        <f t="shared" si="23"/>
        <v>!!</v>
      </c>
      <c r="S73" s="172" t="str">
        <f t="shared" si="24"/>
        <v>!!</v>
      </c>
      <c r="T73" s="171"/>
      <c r="U73" s="169"/>
      <c r="V73" s="169"/>
      <c r="W73" s="169"/>
      <c r="X73" s="169"/>
    </row>
    <row r="74" spans="1:24">
      <c r="A74" s="365" t="s">
        <v>162</v>
      </c>
      <c r="B74" s="357" t="str">
        <f>Cover!$G$16</f>
        <v>CZ</v>
      </c>
      <c r="C74" s="357" t="s">
        <v>203</v>
      </c>
      <c r="D74" s="357" t="s">
        <v>337</v>
      </c>
      <c r="E74" s="358" t="s">
        <v>357</v>
      </c>
      <c r="F74" s="359" t="e">
        <f>IF(ISNUMBER(U74),U74,VLOOKUP(CONCATENATE($B74,"_",$C74,"_",F$2,"_","1000 NAC","_",$E74),#REF!,2,)/VLOOKUP(CONCATENATE($B74,"_",$C74,"_",F$2,"_",$D74,"_",$E74),#REF!,2,))</f>
        <v>#REF!</v>
      </c>
      <c r="G74" s="359" t="e">
        <f>IF(ISNUMBER(V74),V74,VLOOKUP(CONCATENATE($B74,"_",$C74,"_",G$2,"_","1000 NAC","_",$E74),#REF!,2,)/VLOOKUP(CONCATENATE($B74,"_",$C74,"_",G$2,"_",$D74,"_",$E74),#REF!,2,))</f>
        <v>#REF!</v>
      </c>
      <c r="H74" s="359" t="e">
        <f>IF(ISNUMBER(W74),W74,VLOOKUP(CONCATENATE($B74,"_",$C74,"_",H$2,"_","1000 NAC","_",$E74),#REF!,2,)/VLOOKUP(CONCATENATE($B74,"_",$C74,"_",H$2,"_",$D74,"_",$E74),#REF!,2,))</f>
        <v>#REF!</v>
      </c>
      <c r="I74" s="359" t="e">
        <f>IF(ISNUMBER(X74),X74,VLOOKUP(CONCATENATE($B74,"_",$C74,"_",I$2,"_","1000 NAC","_",$E74),#REF!,2,)/VLOOKUP(CONCATENATE($B74,"_",$C74,"_",I$2,"_",$D74,"_",$E74),#REF!,2,))</f>
        <v>#REF!</v>
      </c>
      <c r="J74" s="359" t="e">
        <f>VLOOKUP(CONCATENATE($B74,"_",$C74,"_",J$2,"_","1000 NAC","_",$E74),#REF!,2,)/VLOOKUP(CONCATENATE($B74,"_",$C74,"_",J$2,"_",$D74,"_",$E74),#REF!,2,)</f>
        <v>#REF!</v>
      </c>
      <c r="K74" s="360" t="e">
        <f>VLOOKUP(CONCATENATE($B74,"_",$C74,"_",K$2,"_","1000 NAC","_",$E74),#REF!,2,)/VLOOKUP(CONCATENATE($B74,"_",$C74,"_",K$2,"_",$D74,"_",$E74),#REF!,2,)</f>
        <v>#REF!</v>
      </c>
      <c r="L74" s="360" t="e">
        <f>VLOOKUP(CONCATENATE($B74,"_",$C74,"_",L$2,"_","1000 NAC","_",$E74),#REF!,2,)/VLOOKUP(CONCATENATE($B74,"_",$C74,"_",L$2,"_",$D74,"_",$E74),#REF!,2,)</f>
        <v>#REF!</v>
      </c>
      <c r="M74" s="361"/>
      <c r="N74" s="362" t="str">
        <f t="shared" si="19"/>
        <v>!!</v>
      </c>
      <c r="O74" s="362" t="str">
        <f t="shared" si="20"/>
        <v>!!</v>
      </c>
      <c r="P74" s="362" t="str">
        <f t="shared" si="21"/>
        <v>!!</v>
      </c>
      <c r="Q74" s="362" t="str">
        <f t="shared" si="22"/>
        <v>!!</v>
      </c>
      <c r="R74" s="362" t="str">
        <f t="shared" si="23"/>
        <v>!!</v>
      </c>
      <c r="S74" s="362" t="str">
        <f t="shared" si="24"/>
        <v>!!</v>
      </c>
      <c r="T74" s="361"/>
      <c r="U74" s="366" t="str">
        <f>IF(ISNUMBER(U72),IF(ISNUMBER(U73),U73/U72,F73/U72),IF(ISNUMBER(U73),U73/F72,""))</f>
        <v/>
      </c>
      <c r="V74" s="366"/>
      <c r="W74" s="366"/>
      <c r="X74" s="366"/>
    </row>
    <row r="75" spans="1:24">
      <c r="A75" s="169" t="s">
        <v>164</v>
      </c>
      <c r="B75" s="169" t="str">
        <f>Cover!$G$16</f>
        <v>CZ</v>
      </c>
      <c r="C75" s="169" t="s">
        <v>204</v>
      </c>
      <c r="D75" s="169" t="s">
        <v>337</v>
      </c>
      <c r="E75" s="170" t="s">
        <v>358</v>
      </c>
      <c r="F75" s="177" t="e">
        <f>IF(ISNUMBER(U75),U75,VLOOKUP(CONCATENATE($B75,"_",$C75,"_",F$2,"_",$D75,"_",$E75),#REF!,2,))</f>
        <v>#REF!</v>
      </c>
      <c r="G75" s="177" t="e">
        <f>IF(ISNUMBER(V75),V75,VLOOKUP(CONCATENATE($B75,"_",$C75,"_",G$2,"_",$D75,"_",$E75),#REF!,2,))</f>
        <v>#REF!</v>
      </c>
      <c r="H75" s="177" t="e">
        <f>IF(ISNUMBER(W75),W75,VLOOKUP(CONCATENATE($B75,"_",$C75,"_",H$2,"_",$D75,"_",$E75),#REF!,2,))</f>
        <v>#REF!</v>
      </c>
      <c r="I75" s="177" t="e">
        <f>IF(ISNUMBER(X75),X75,VLOOKUP(CONCATENATE($B75,"_",$C75,"_",I$2,"_",$D75,"_",$E75),#REF!,2,))</f>
        <v>#REF!</v>
      </c>
      <c r="J75" s="177" t="e">
        <f>VLOOKUP(CONCATENATE($B75,"_",$C75,"_",J$2,"_",$D75,"_",$E75),#REF!,2,)</f>
        <v>#REF!</v>
      </c>
      <c r="K75" s="175" t="e">
        <f>VLOOKUP(CONCATENATE($B75,"_",$C75,"_",K$2,"_",$D75,"_",$E75),#REF!,2,)</f>
        <v>#REF!</v>
      </c>
      <c r="L75" s="175" t="e">
        <f>VLOOKUP(CONCATENATE($B75,"_",$C75,"_",L$2,"_",$D75,"_",$E75),#REF!,2,)</f>
        <v>#REF!</v>
      </c>
      <c r="M75" s="171"/>
      <c r="N75" s="172" t="str">
        <f t="shared" si="19"/>
        <v>!!</v>
      </c>
      <c r="O75" s="172" t="str">
        <f t="shared" si="20"/>
        <v>!!</v>
      </c>
      <c r="P75" s="172" t="str">
        <f t="shared" si="21"/>
        <v>!!</v>
      </c>
      <c r="Q75" s="172" t="str">
        <f t="shared" si="22"/>
        <v>!!</v>
      </c>
      <c r="R75" s="172" t="str">
        <f t="shared" si="23"/>
        <v>!!</v>
      </c>
      <c r="S75" s="172" t="str">
        <f t="shared" si="24"/>
        <v>!!</v>
      </c>
      <c r="T75" s="171"/>
      <c r="U75" s="169"/>
      <c r="V75" s="169"/>
      <c r="W75" s="169"/>
      <c r="X75" s="169"/>
    </row>
    <row r="76" spans="1:24">
      <c r="A76" s="178" t="s">
        <v>163</v>
      </c>
      <c r="B76" s="169" t="str">
        <f>Cover!$G$16</f>
        <v>CZ</v>
      </c>
      <c r="C76" s="169" t="s">
        <v>204</v>
      </c>
      <c r="D76" s="169" t="s">
        <v>198</v>
      </c>
      <c r="E76" s="170" t="s">
        <v>358</v>
      </c>
      <c r="F76" s="177" t="e">
        <f>IF(ISNUMBER(U76),U76,VLOOKUP(CONCATENATE($B76,"_",$C76,"_",F$2,"_",$D76,"_",$E76),#REF!,2,))</f>
        <v>#REF!</v>
      </c>
      <c r="G76" s="177" t="e">
        <f>IF(ISNUMBER(V76),V76,VLOOKUP(CONCATENATE($B76,"_",$C76,"_",G$2,"_",$D76,"_",$E76),#REF!,2,))</f>
        <v>#REF!</v>
      </c>
      <c r="H76" s="177" t="e">
        <f>IF(ISNUMBER(W76),W76,VLOOKUP(CONCATENATE($B76,"_",$C76,"_",H$2,"_",$D76,"_",$E76),#REF!,2,))</f>
        <v>#REF!</v>
      </c>
      <c r="I76" s="177" t="e">
        <f>IF(ISNUMBER(X76),X76,VLOOKUP(CONCATENATE($B76,"_",$C76,"_",I$2,"_",$D76,"_",$E76),#REF!,2,))</f>
        <v>#REF!</v>
      </c>
      <c r="J76" s="177" t="e">
        <f>VLOOKUP(CONCATENATE($B76,"_",$C76,"_",J$2,"_",$D76,"_",$E76),#REF!,2,)</f>
        <v>#REF!</v>
      </c>
      <c r="K76" s="175" t="e">
        <f>VLOOKUP(CONCATENATE($B76,"_",$C76,"_",K$2,"_",$D76,"_",$E76),#REF!,2,)</f>
        <v>#REF!</v>
      </c>
      <c r="L76" s="175" t="e">
        <f>VLOOKUP(CONCATENATE($B76,"_",$C76,"_",L$2,"_",$D76,"_",$E76),#REF!,2,)</f>
        <v>#REF!</v>
      </c>
      <c r="M76" s="171"/>
      <c r="N76" s="172" t="str">
        <f t="shared" si="19"/>
        <v>!!</v>
      </c>
      <c r="O76" s="172" t="str">
        <f t="shared" si="20"/>
        <v>!!</v>
      </c>
      <c r="P76" s="172" t="str">
        <f t="shared" si="21"/>
        <v>!!</v>
      </c>
      <c r="Q76" s="172" t="str">
        <f t="shared" si="22"/>
        <v>!!</v>
      </c>
      <c r="R76" s="172" t="str">
        <f t="shared" si="23"/>
        <v>!!</v>
      </c>
      <c r="S76" s="172" t="str">
        <f t="shared" si="24"/>
        <v>!!</v>
      </c>
      <c r="T76" s="171"/>
      <c r="U76" s="169"/>
      <c r="V76" s="169"/>
      <c r="W76" s="169"/>
      <c r="X76" s="169"/>
    </row>
    <row r="77" spans="1:24">
      <c r="A77" s="365" t="s">
        <v>162</v>
      </c>
      <c r="B77" s="357" t="str">
        <f>Cover!$G$16</f>
        <v>CZ</v>
      </c>
      <c r="C77" s="357" t="s">
        <v>204</v>
      </c>
      <c r="D77" s="357" t="s">
        <v>337</v>
      </c>
      <c r="E77" s="358" t="s">
        <v>358</v>
      </c>
      <c r="F77" s="359" t="e">
        <f>IF(ISNUMBER(U77),U77,VLOOKUP(CONCATENATE($B77,"_",$C77,"_",F$2,"_","1000 NAC","_",$E77),#REF!,2,)/VLOOKUP(CONCATENATE($B77,"_",$C77,"_",F$2,"_",$D77,"_",$E77),#REF!,2,))</f>
        <v>#REF!</v>
      </c>
      <c r="G77" s="359" t="e">
        <f>IF(ISNUMBER(V77),V77,VLOOKUP(CONCATENATE($B77,"_",$C77,"_",G$2,"_","1000 NAC","_",$E77),#REF!,2,)/VLOOKUP(CONCATENATE($B77,"_",$C77,"_",G$2,"_",$D77,"_",$E77),#REF!,2,))</f>
        <v>#REF!</v>
      </c>
      <c r="H77" s="359" t="e">
        <f>IF(ISNUMBER(W77),W77,VLOOKUP(CONCATENATE($B77,"_",$C77,"_",H$2,"_","1000 NAC","_",$E77),#REF!,2,)/VLOOKUP(CONCATENATE($B77,"_",$C77,"_",H$2,"_",$D77,"_",$E77),#REF!,2,))</f>
        <v>#REF!</v>
      </c>
      <c r="I77" s="359" t="e">
        <f>IF(ISNUMBER(X77),X77,VLOOKUP(CONCATENATE($B77,"_",$C77,"_",I$2,"_","1000 NAC","_",$E77),#REF!,2,)/VLOOKUP(CONCATENATE($B77,"_",$C77,"_",I$2,"_",$D77,"_",$E77),#REF!,2,))</f>
        <v>#REF!</v>
      </c>
      <c r="J77" s="359" t="e">
        <f>VLOOKUP(CONCATENATE($B77,"_",$C77,"_",J$2,"_","1000 NAC","_",$E77),#REF!,2,)/VLOOKUP(CONCATENATE($B77,"_",$C77,"_",J$2,"_",$D77,"_",$E77),#REF!,2,)</f>
        <v>#REF!</v>
      </c>
      <c r="K77" s="360" t="e">
        <f>VLOOKUP(CONCATENATE($B77,"_",$C77,"_",K$2,"_","1000 NAC","_",$E77),#REF!,2,)/VLOOKUP(CONCATENATE($B77,"_",$C77,"_",K$2,"_",$D77,"_",$E77),#REF!,2,)</f>
        <v>#REF!</v>
      </c>
      <c r="L77" s="360" t="e">
        <f>VLOOKUP(CONCATENATE($B77,"_",$C77,"_",L$2,"_","1000 NAC","_",$E77),#REF!,2,)/VLOOKUP(CONCATENATE($B77,"_",$C77,"_",L$2,"_",$D77,"_",$E77),#REF!,2,)</f>
        <v>#REF!</v>
      </c>
      <c r="M77" s="361"/>
      <c r="N77" s="362" t="str">
        <f t="shared" si="19"/>
        <v>!!</v>
      </c>
      <c r="O77" s="362" t="str">
        <f t="shared" si="20"/>
        <v>!!</v>
      </c>
      <c r="P77" s="362" t="str">
        <f t="shared" si="21"/>
        <v>!!</v>
      </c>
      <c r="Q77" s="362" t="str">
        <f t="shared" si="22"/>
        <v>!!</v>
      </c>
      <c r="R77" s="362" t="str">
        <f t="shared" si="23"/>
        <v>!!</v>
      </c>
      <c r="S77" s="362" t="str">
        <f t="shared" si="24"/>
        <v>!!</v>
      </c>
      <c r="T77" s="361"/>
      <c r="U77" s="366" t="str">
        <f>IF(ISNUMBER(U75),IF(ISNUMBER(U76),U76/U75,F76/U75),IF(ISNUMBER(U76),U76/F75,""))</f>
        <v/>
      </c>
      <c r="V77" s="366"/>
      <c r="W77" s="366"/>
      <c r="X77" s="366"/>
    </row>
    <row r="78" spans="1:24">
      <c r="A78" s="169" t="s">
        <v>164</v>
      </c>
      <c r="B78" s="169" t="str">
        <f>Cover!$G$16</f>
        <v>CZ</v>
      </c>
      <c r="C78" s="169" t="s">
        <v>203</v>
      </c>
      <c r="D78" s="169" t="s">
        <v>337</v>
      </c>
      <c r="E78" s="170" t="s">
        <v>358</v>
      </c>
      <c r="F78" s="177" t="e">
        <f>IF(ISNUMBER(U78),U78,VLOOKUP(CONCATENATE($B78,"_",$C78,"_",F$2,"_",$D78,"_",$E78),#REF!,2,))</f>
        <v>#REF!</v>
      </c>
      <c r="G78" s="177" t="e">
        <f>IF(ISNUMBER(V78),V78,VLOOKUP(CONCATENATE($B78,"_",$C78,"_",G$2,"_",$D78,"_",$E78),#REF!,2,))</f>
        <v>#REF!</v>
      </c>
      <c r="H78" s="177" t="e">
        <f>IF(ISNUMBER(W78),W78,VLOOKUP(CONCATENATE($B78,"_",$C78,"_",H$2,"_",$D78,"_",$E78),#REF!,2,))</f>
        <v>#REF!</v>
      </c>
      <c r="I78" s="177" t="e">
        <f>IF(ISNUMBER(X78),X78,VLOOKUP(CONCATENATE($B78,"_",$C78,"_",I$2,"_",$D78,"_",$E78),#REF!,2,))</f>
        <v>#REF!</v>
      </c>
      <c r="J78" s="177" t="e">
        <f>VLOOKUP(CONCATENATE($B78,"_",$C78,"_",J$2,"_",$D78,"_",$E78),#REF!,2,)</f>
        <v>#REF!</v>
      </c>
      <c r="K78" s="175" t="e">
        <f>VLOOKUP(CONCATENATE($B78,"_",$C78,"_",K$2,"_",$D78,"_",$E78),#REF!,2,)</f>
        <v>#REF!</v>
      </c>
      <c r="L78" s="175" t="e">
        <f>VLOOKUP(CONCATENATE($B78,"_",$C78,"_",L$2,"_",$D78,"_",$E78),#REF!,2,)</f>
        <v>#REF!</v>
      </c>
      <c r="M78" s="171"/>
      <c r="N78" s="172" t="str">
        <f t="shared" si="19"/>
        <v>!!</v>
      </c>
      <c r="O78" s="172" t="str">
        <f t="shared" si="20"/>
        <v>!!</v>
      </c>
      <c r="P78" s="172" t="str">
        <f t="shared" si="21"/>
        <v>!!</v>
      </c>
      <c r="Q78" s="172" t="str">
        <f t="shared" si="22"/>
        <v>!!</v>
      </c>
      <c r="R78" s="172" t="str">
        <f t="shared" si="23"/>
        <v>!!</v>
      </c>
      <c r="S78" s="172" t="str">
        <f t="shared" si="24"/>
        <v>!!</v>
      </c>
      <c r="T78" s="171"/>
      <c r="U78" s="169"/>
      <c r="V78" s="169"/>
      <c r="W78" s="169"/>
      <c r="X78" s="169"/>
    </row>
    <row r="79" spans="1:24">
      <c r="A79" s="178" t="s">
        <v>163</v>
      </c>
      <c r="B79" s="169" t="str">
        <f>Cover!$G$16</f>
        <v>CZ</v>
      </c>
      <c r="C79" s="169" t="s">
        <v>203</v>
      </c>
      <c r="D79" s="169" t="s">
        <v>198</v>
      </c>
      <c r="E79" s="170" t="s">
        <v>358</v>
      </c>
      <c r="F79" s="177" t="e">
        <f>IF(ISNUMBER(U79),U79,VLOOKUP(CONCATENATE($B79,"_",$C79,"_",F$2,"_",$D79,"_",$E79),#REF!,2,))</f>
        <v>#REF!</v>
      </c>
      <c r="G79" s="177" t="e">
        <f>IF(ISNUMBER(V79),V79,VLOOKUP(CONCATENATE($B79,"_",$C79,"_",G$2,"_",$D79,"_",$E79),#REF!,2,))</f>
        <v>#REF!</v>
      </c>
      <c r="H79" s="177" t="e">
        <f>IF(ISNUMBER(W79),W79,VLOOKUP(CONCATENATE($B79,"_",$C79,"_",H$2,"_",$D79,"_",$E79),#REF!,2,))</f>
        <v>#REF!</v>
      </c>
      <c r="I79" s="177" t="e">
        <f>IF(ISNUMBER(X79),X79,VLOOKUP(CONCATENATE($B79,"_",$C79,"_",I$2,"_",$D79,"_",$E79),#REF!,2,))</f>
        <v>#REF!</v>
      </c>
      <c r="J79" s="177" t="e">
        <f>VLOOKUP(CONCATENATE($B79,"_",$C79,"_",J$2,"_",$D79,"_",$E79),#REF!,2,)</f>
        <v>#REF!</v>
      </c>
      <c r="K79" s="175" t="e">
        <f>VLOOKUP(CONCATENATE($B79,"_",$C79,"_",K$2,"_",$D79,"_",$E79),#REF!,2,)</f>
        <v>#REF!</v>
      </c>
      <c r="L79" s="175" t="e">
        <f>VLOOKUP(CONCATENATE($B79,"_",$C79,"_",L$2,"_",$D79,"_",$E79),#REF!,2,)</f>
        <v>#REF!</v>
      </c>
      <c r="M79" s="171"/>
      <c r="N79" s="172" t="str">
        <f t="shared" si="19"/>
        <v>!!</v>
      </c>
      <c r="O79" s="172" t="str">
        <f t="shared" si="20"/>
        <v>!!</v>
      </c>
      <c r="P79" s="172" t="str">
        <f t="shared" si="21"/>
        <v>!!</v>
      </c>
      <c r="Q79" s="172" t="str">
        <f t="shared" si="22"/>
        <v>!!</v>
      </c>
      <c r="R79" s="172" t="str">
        <f t="shared" si="23"/>
        <v>!!</v>
      </c>
      <c r="S79" s="172" t="str">
        <f t="shared" si="24"/>
        <v>!!</v>
      </c>
      <c r="T79" s="171"/>
      <c r="U79" s="169"/>
      <c r="V79" s="169"/>
      <c r="W79" s="169"/>
      <c r="X79" s="169"/>
    </row>
    <row r="80" spans="1:24">
      <c r="A80" s="365" t="s">
        <v>162</v>
      </c>
      <c r="B80" s="357" t="str">
        <f>Cover!$G$16</f>
        <v>CZ</v>
      </c>
      <c r="C80" s="357" t="s">
        <v>203</v>
      </c>
      <c r="D80" s="357" t="s">
        <v>337</v>
      </c>
      <c r="E80" s="358" t="s">
        <v>358</v>
      </c>
      <c r="F80" s="359" t="e">
        <f>IF(ISNUMBER(U80),U80,VLOOKUP(CONCATENATE($B80,"_",$C80,"_",F$2,"_","1000 NAC","_",$E80),#REF!,2,)/VLOOKUP(CONCATENATE($B80,"_",$C80,"_",F$2,"_",$D80,"_",$E80),#REF!,2,))</f>
        <v>#REF!</v>
      </c>
      <c r="G80" s="359" t="e">
        <f>IF(ISNUMBER(V80),V80,VLOOKUP(CONCATENATE($B80,"_",$C80,"_",G$2,"_","1000 NAC","_",$E80),#REF!,2,)/VLOOKUP(CONCATENATE($B80,"_",$C80,"_",G$2,"_",$D80,"_",$E80),#REF!,2,))</f>
        <v>#REF!</v>
      </c>
      <c r="H80" s="359" t="e">
        <f>IF(ISNUMBER(W80),W80,VLOOKUP(CONCATENATE($B80,"_",$C80,"_",H$2,"_","1000 NAC","_",$E80),#REF!,2,)/VLOOKUP(CONCATENATE($B80,"_",$C80,"_",H$2,"_",$D80,"_",$E80),#REF!,2,))</f>
        <v>#REF!</v>
      </c>
      <c r="I80" s="359" t="e">
        <f>IF(ISNUMBER(X80),X80,VLOOKUP(CONCATENATE($B80,"_",$C80,"_",I$2,"_","1000 NAC","_",$E80),#REF!,2,)/VLOOKUP(CONCATENATE($B80,"_",$C80,"_",I$2,"_",$D80,"_",$E80),#REF!,2,))</f>
        <v>#REF!</v>
      </c>
      <c r="J80" s="359" t="e">
        <f>VLOOKUP(CONCATENATE($B80,"_",$C80,"_",J$2,"_","1000 NAC","_",$E80),#REF!,2,)/VLOOKUP(CONCATENATE($B80,"_",$C80,"_",J$2,"_",$D80,"_",$E80),#REF!,2,)</f>
        <v>#REF!</v>
      </c>
      <c r="K80" s="360" t="e">
        <f>VLOOKUP(CONCATENATE($B80,"_",$C80,"_",K$2,"_","1000 NAC","_",$E80),#REF!,2,)/VLOOKUP(CONCATENATE($B80,"_",$C80,"_",K$2,"_",$D80,"_",$E80),#REF!,2,)</f>
        <v>#REF!</v>
      </c>
      <c r="L80" s="360" t="e">
        <f>VLOOKUP(CONCATENATE($B80,"_",$C80,"_",L$2,"_","1000 NAC","_",$E80),#REF!,2,)/VLOOKUP(CONCATENATE($B80,"_",$C80,"_",L$2,"_",$D80,"_",$E80),#REF!,2,)</f>
        <v>#REF!</v>
      </c>
      <c r="M80" s="361"/>
      <c r="N80" s="362" t="str">
        <f t="shared" si="19"/>
        <v>!!</v>
      </c>
      <c r="O80" s="362" t="str">
        <f t="shared" si="20"/>
        <v>!!</v>
      </c>
      <c r="P80" s="362" t="str">
        <f t="shared" si="21"/>
        <v>!!</v>
      </c>
      <c r="Q80" s="362" t="str">
        <f t="shared" si="22"/>
        <v>!!</v>
      </c>
      <c r="R80" s="362" t="str">
        <f t="shared" si="23"/>
        <v>!!</v>
      </c>
      <c r="S80" s="362" t="str">
        <f t="shared" si="24"/>
        <v>!!</v>
      </c>
      <c r="T80" s="361"/>
      <c r="U80" s="366" t="str">
        <f>IF(ISNUMBER(U78),IF(ISNUMBER(U79),U79/U78,F79/U78),IF(ISNUMBER(U79),U79/F78,""))</f>
        <v/>
      </c>
      <c r="V80" s="366"/>
      <c r="W80" s="366"/>
      <c r="X80" s="366"/>
    </row>
    <row r="81" spans="1:24" s="169" customFormat="1" ht="10.5">
      <c r="A81" s="169" t="s">
        <v>164</v>
      </c>
      <c r="B81" s="169" t="str">
        <f>Cover!$G$16</f>
        <v>CZ</v>
      </c>
      <c r="C81" s="169" t="s">
        <v>204</v>
      </c>
      <c r="D81" s="169" t="s">
        <v>268</v>
      </c>
      <c r="E81" s="170">
        <v>5</v>
      </c>
      <c r="F81" s="177" t="e">
        <f>IF(ISNUMBER(U81),U81,VLOOKUP(CONCATENATE($B81,"_",$C81,"_",F$2,"_",$D81,"_",$E81),#REF!,2,))</f>
        <v>#REF!</v>
      </c>
      <c r="G81" s="177" t="e">
        <f>IF(ISNUMBER(V81),V81,VLOOKUP(CONCATENATE($B81,"_",$C81,"_",G$2,"_",$D81,"_",$E81),#REF!,2,))</f>
        <v>#REF!</v>
      </c>
      <c r="H81" s="177" t="e">
        <f>IF(ISNUMBER(W81),W81,VLOOKUP(CONCATENATE($B81,"_",$C81,"_",H$2,"_",$D81,"_",$E81),#REF!,2,))</f>
        <v>#REF!</v>
      </c>
      <c r="I81" s="177" t="e">
        <f>IF(ISNUMBER(X81),X81,VLOOKUP(CONCATENATE($B81,"_",$C81,"_",I$2,"_",$D81,"_",$E81),#REF!,2,))</f>
        <v>#REF!</v>
      </c>
      <c r="J81" s="177" t="e">
        <f>VLOOKUP(CONCATENATE($B81,"_",$C81,"_",J$2,"_",$D81,"_",$E81),#REF!,2,)</f>
        <v>#REF!</v>
      </c>
      <c r="K81" s="175" t="e">
        <f>VLOOKUP(CONCATENATE($B81,"_",$C81,"_",K$2,"_",$D81,"_",$E81),#REF!,2,)</f>
        <v>#REF!</v>
      </c>
      <c r="L81" s="175" t="e">
        <f>VLOOKUP(CONCATENATE($B81,"_",$C81,"_",L$2,"_",$D81,"_",$E81),#REF!,2,)</f>
        <v>#REF!</v>
      </c>
      <c r="M81" s="171"/>
      <c r="N81" s="172" t="str">
        <f t="shared" si="7"/>
        <v>!!</v>
      </c>
      <c r="O81" s="172" t="str">
        <f t="shared" si="8"/>
        <v>!!</v>
      </c>
      <c r="P81" s="172" t="str">
        <f t="shared" si="9"/>
        <v>!!</v>
      </c>
      <c r="Q81" s="172" t="str">
        <f t="shared" si="10"/>
        <v>!!</v>
      </c>
      <c r="R81" s="172" t="str">
        <f t="shared" si="11"/>
        <v>!!</v>
      </c>
      <c r="S81" s="172" t="str">
        <f t="shared" si="12"/>
        <v>!!</v>
      </c>
      <c r="T81" s="171"/>
    </row>
    <row r="82" spans="1:24" s="169" customFormat="1" ht="10.5">
      <c r="A82" s="178" t="s">
        <v>163</v>
      </c>
      <c r="B82" s="169" t="str">
        <f>Cover!$G$16</f>
        <v>CZ</v>
      </c>
      <c r="C82" s="169" t="s">
        <v>204</v>
      </c>
      <c r="D82" s="169" t="s">
        <v>198</v>
      </c>
      <c r="E82" s="170">
        <v>5</v>
      </c>
      <c r="F82" s="177" t="e">
        <f>IF(ISNUMBER(U82),U82,VLOOKUP(CONCATENATE($B82,"_",$C82,"_",F$2,"_",$D82,"_",$E82),#REF!,2,))</f>
        <v>#REF!</v>
      </c>
      <c r="G82" s="177" t="e">
        <f>IF(ISNUMBER(V82),V82,VLOOKUP(CONCATENATE($B82,"_",$C82,"_",G$2,"_",$D82,"_",$E82),#REF!,2,))</f>
        <v>#REF!</v>
      </c>
      <c r="H82" s="177" t="e">
        <f>IF(ISNUMBER(W82),W82,VLOOKUP(CONCATENATE($B82,"_",$C82,"_",H$2,"_",$D82,"_",$E82),#REF!,2,))</f>
        <v>#REF!</v>
      </c>
      <c r="I82" s="177" t="e">
        <f>IF(ISNUMBER(X82),X82,VLOOKUP(CONCATENATE($B82,"_",$C82,"_",I$2,"_",$D82,"_",$E82),#REF!,2,))</f>
        <v>#REF!</v>
      </c>
      <c r="J82" s="177" t="e">
        <f>VLOOKUP(CONCATENATE($B82,"_",$C82,"_",J$2,"_",$D82,"_",$E82),#REF!,2,)</f>
        <v>#REF!</v>
      </c>
      <c r="K82" s="175" t="e">
        <f>VLOOKUP(CONCATENATE($B82,"_",$C82,"_",K$2,"_",$D82,"_",$E82),#REF!,2,)</f>
        <v>#REF!</v>
      </c>
      <c r="L82" s="175" t="e">
        <f>VLOOKUP(CONCATENATE($B82,"_",$C82,"_",L$2,"_",$D82,"_",$E82),#REF!,2,)</f>
        <v>#REF!</v>
      </c>
      <c r="M82" s="171"/>
      <c r="N82" s="172" t="str">
        <f t="shared" si="7"/>
        <v>!!</v>
      </c>
      <c r="O82" s="172" t="str">
        <f t="shared" si="8"/>
        <v>!!</v>
      </c>
      <c r="P82" s="172" t="str">
        <f t="shared" si="9"/>
        <v>!!</v>
      </c>
      <c r="Q82" s="172" t="str">
        <f t="shared" si="10"/>
        <v>!!</v>
      </c>
      <c r="R82" s="172" t="str">
        <f t="shared" si="11"/>
        <v>!!</v>
      </c>
      <c r="S82" s="172" t="str">
        <f t="shared" si="12"/>
        <v>!!</v>
      </c>
      <c r="T82" s="171"/>
    </row>
    <row r="83" spans="1:24">
      <c r="A83" s="365" t="s">
        <v>162</v>
      </c>
      <c r="B83" s="357" t="str">
        <f>Cover!$G$16</f>
        <v>CZ</v>
      </c>
      <c r="C83" s="357" t="s">
        <v>204</v>
      </c>
      <c r="D83" s="357" t="s">
        <v>268</v>
      </c>
      <c r="E83" s="358">
        <v>5</v>
      </c>
      <c r="F83" s="359" t="e">
        <f>IF(ISNUMBER(U83),U83,VLOOKUP(CONCATENATE($B83,"_",$C83,"_",F$2,"_","1000 NAC","_",$E83),#REF!,2,)/VLOOKUP(CONCATENATE($B83,"_",$C83,"_",F$2,"_",$D83,"_",$E83),#REF!,2,))</f>
        <v>#REF!</v>
      </c>
      <c r="G83" s="359" t="e">
        <f>IF(ISNUMBER(V83),V83,VLOOKUP(CONCATENATE($B83,"_",$C83,"_",G$2,"_","1000 NAC","_",$E83),#REF!,2,)/VLOOKUP(CONCATENATE($B83,"_",$C83,"_",G$2,"_",$D83,"_",$E83),#REF!,2,))</f>
        <v>#REF!</v>
      </c>
      <c r="H83" s="359" t="e">
        <f>IF(ISNUMBER(W83),W83,VLOOKUP(CONCATENATE($B83,"_",$C83,"_",H$2,"_","1000 NAC","_",$E83),#REF!,2,)/VLOOKUP(CONCATENATE($B83,"_",$C83,"_",H$2,"_",$D83,"_",$E83),#REF!,2,))</f>
        <v>#REF!</v>
      </c>
      <c r="I83" s="359" t="e">
        <f>IF(ISNUMBER(X83),X83,VLOOKUP(CONCATENATE($B83,"_",$C83,"_",I$2,"_","1000 NAC","_",$E83),#REF!,2,)/VLOOKUP(CONCATENATE($B83,"_",$C83,"_",I$2,"_",$D83,"_",$E83),#REF!,2,))</f>
        <v>#REF!</v>
      </c>
      <c r="J83" s="359" t="e">
        <f>VLOOKUP(CONCATENATE($B83,"_",$C83,"_",J$2,"_","1000 NAC","_",$E83),#REF!,2,)/VLOOKUP(CONCATENATE($B83,"_",$C83,"_",J$2,"_",$D83,"_",$E83),#REF!,2,)</f>
        <v>#REF!</v>
      </c>
      <c r="K83" s="360" t="e">
        <f>VLOOKUP(CONCATENATE($B83,"_",$C83,"_",K$2,"_","1000 NAC","_",$E83),#REF!,2,)/VLOOKUP(CONCATENATE($B83,"_",$C83,"_",K$2,"_",$D83,"_",$E83),#REF!,2,)</f>
        <v>#REF!</v>
      </c>
      <c r="L83" s="360" t="e">
        <f>VLOOKUP(CONCATENATE($B83,"_",$C83,"_",L$2,"_","1000 NAC","_",$E83),#REF!,2,)/VLOOKUP(CONCATENATE($B83,"_",$C83,"_",L$2,"_",$D83,"_",$E83),#REF!,2,)</f>
        <v>#REF!</v>
      </c>
      <c r="M83" s="361"/>
      <c r="N83" s="362" t="str">
        <f t="shared" si="7"/>
        <v>!!</v>
      </c>
      <c r="O83" s="362" t="str">
        <f t="shared" si="8"/>
        <v>!!</v>
      </c>
      <c r="P83" s="362" t="str">
        <f t="shared" si="9"/>
        <v>!!</v>
      </c>
      <c r="Q83" s="362" t="str">
        <f t="shared" si="10"/>
        <v>!!</v>
      </c>
      <c r="R83" s="362" t="str">
        <f t="shared" si="11"/>
        <v>!!</v>
      </c>
      <c r="S83" s="362" t="str">
        <f t="shared" si="12"/>
        <v>!!</v>
      </c>
      <c r="T83" s="361"/>
      <c r="U83" s="366" t="str">
        <f>IF(ISNUMBER(U81),IF(ISNUMBER(U82),U82/U81,F82/U81),IF(ISNUMBER(U82),U82/F81,""))</f>
        <v/>
      </c>
      <c r="V83" s="366"/>
      <c r="W83" s="366"/>
      <c r="X83" s="366"/>
    </row>
    <row r="84" spans="1:24" s="169" customFormat="1" ht="10.5">
      <c r="A84" s="169" t="s">
        <v>164</v>
      </c>
      <c r="B84" s="169" t="str">
        <f>Cover!$G$16</f>
        <v>CZ</v>
      </c>
      <c r="C84" s="169" t="s">
        <v>203</v>
      </c>
      <c r="D84" s="169" t="s">
        <v>268</v>
      </c>
      <c r="E84" s="170">
        <v>5</v>
      </c>
      <c r="F84" s="177" t="e">
        <f>IF(ISNUMBER(U84),U84,VLOOKUP(CONCATENATE($B84,"_",$C84,"_",F$2,"_",$D84,"_",$E84),#REF!,2,))</f>
        <v>#REF!</v>
      </c>
      <c r="G84" s="177" t="e">
        <f>IF(ISNUMBER(V84),V84,VLOOKUP(CONCATENATE($B84,"_",$C84,"_",G$2,"_",$D84,"_",$E84),#REF!,2,))</f>
        <v>#REF!</v>
      </c>
      <c r="H84" s="177" t="e">
        <f>IF(ISNUMBER(W84),W84,VLOOKUP(CONCATENATE($B84,"_",$C84,"_",H$2,"_",$D84,"_",$E84),#REF!,2,))</f>
        <v>#REF!</v>
      </c>
      <c r="I84" s="177" t="e">
        <f>IF(ISNUMBER(X84),X84,VLOOKUP(CONCATENATE($B84,"_",$C84,"_",I$2,"_",$D84,"_",$E84),#REF!,2,))</f>
        <v>#REF!</v>
      </c>
      <c r="J84" s="177" t="e">
        <f>VLOOKUP(CONCATENATE($B84,"_",$C84,"_",J$2,"_",$D84,"_",$E84),#REF!,2,)</f>
        <v>#REF!</v>
      </c>
      <c r="K84" s="175" t="e">
        <f>VLOOKUP(CONCATENATE($B84,"_",$C84,"_",K$2,"_",$D84,"_",$E84),#REF!,2,)</f>
        <v>#REF!</v>
      </c>
      <c r="L84" s="175" t="e">
        <f>VLOOKUP(CONCATENATE($B84,"_",$C84,"_",L$2,"_",$D84,"_",$E84),#REF!,2,)</f>
        <v>#REF!</v>
      </c>
      <c r="M84" s="171"/>
      <c r="N84" s="172" t="str">
        <f t="shared" si="7"/>
        <v>!!</v>
      </c>
      <c r="O84" s="172" t="str">
        <f t="shared" si="8"/>
        <v>!!</v>
      </c>
      <c r="P84" s="172" t="str">
        <f t="shared" si="9"/>
        <v>!!</v>
      </c>
      <c r="Q84" s="172" t="str">
        <f t="shared" si="10"/>
        <v>!!</v>
      </c>
      <c r="R84" s="172" t="str">
        <f t="shared" si="11"/>
        <v>!!</v>
      </c>
      <c r="S84" s="172" t="str">
        <f t="shared" si="12"/>
        <v>!!</v>
      </c>
      <c r="T84" s="171"/>
    </row>
    <row r="85" spans="1:24" s="169" customFormat="1" ht="10.5">
      <c r="A85" s="178" t="s">
        <v>163</v>
      </c>
      <c r="B85" s="169" t="str">
        <f>Cover!$G$16</f>
        <v>CZ</v>
      </c>
      <c r="C85" s="169" t="s">
        <v>203</v>
      </c>
      <c r="D85" s="169" t="s">
        <v>198</v>
      </c>
      <c r="E85" s="170">
        <v>5</v>
      </c>
      <c r="F85" s="177" t="e">
        <f>IF(ISNUMBER(U85),U85,VLOOKUP(CONCATENATE($B85,"_",$C85,"_",F$2,"_",$D85,"_",$E85),#REF!,2,))</f>
        <v>#REF!</v>
      </c>
      <c r="G85" s="177" t="e">
        <f>IF(ISNUMBER(V85),V85,VLOOKUP(CONCATENATE($B85,"_",$C85,"_",G$2,"_",$D85,"_",$E85),#REF!,2,))</f>
        <v>#REF!</v>
      </c>
      <c r="H85" s="177" t="e">
        <f>IF(ISNUMBER(W85),W85,VLOOKUP(CONCATENATE($B85,"_",$C85,"_",H$2,"_",$D85,"_",$E85),#REF!,2,))</f>
        <v>#REF!</v>
      </c>
      <c r="I85" s="177" t="e">
        <f>IF(ISNUMBER(X85),X85,VLOOKUP(CONCATENATE($B85,"_",$C85,"_",I$2,"_",$D85,"_",$E85),#REF!,2,))</f>
        <v>#REF!</v>
      </c>
      <c r="J85" s="177" t="e">
        <f>VLOOKUP(CONCATENATE($B85,"_",$C85,"_",J$2,"_",$D85,"_",$E85),#REF!,2,)</f>
        <v>#REF!</v>
      </c>
      <c r="K85" s="175" t="e">
        <f>VLOOKUP(CONCATENATE($B85,"_",$C85,"_",K$2,"_",$D85,"_",$E85),#REF!,2,)</f>
        <v>#REF!</v>
      </c>
      <c r="L85" s="175" t="e">
        <f>VLOOKUP(CONCATENATE($B85,"_",$C85,"_",L$2,"_",$D85,"_",$E85),#REF!,2,)</f>
        <v>#REF!</v>
      </c>
      <c r="M85" s="171"/>
      <c r="N85" s="172" t="str">
        <f t="shared" si="7"/>
        <v>!!</v>
      </c>
      <c r="O85" s="172" t="str">
        <f t="shared" si="8"/>
        <v>!!</v>
      </c>
      <c r="P85" s="172" t="str">
        <f t="shared" si="9"/>
        <v>!!</v>
      </c>
      <c r="Q85" s="172" t="str">
        <f t="shared" si="10"/>
        <v>!!</v>
      </c>
      <c r="R85" s="172" t="str">
        <f t="shared" si="11"/>
        <v>!!</v>
      </c>
      <c r="S85" s="172" t="str">
        <f t="shared" si="12"/>
        <v>!!</v>
      </c>
      <c r="T85" s="171"/>
    </row>
    <row r="86" spans="1:24">
      <c r="A86" s="365" t="s">
        <v>162</v>
      </c>
      <c r="B86" s="357" t="str">
        <f>Cover!$G$16</f>
        <v>CZ</v>
      </c>
      <c r="C86" s="357" t="s">
        <v>203</v>
      </c>
      <c r="D86" s="357" t="s">
        <v>268</v>
      </c>
      <c r="E86" s="358">
        <v>5</v>
      </c>
      <c r="F86" s="359" t="e">
        <f>IF(ISNUMBER(U86),U86,VLOOKUP(CONCATENATE($B86,"_",$C86,"_",F$2,"_","1000 NAC","_",$E86),#REF!,2,)/VLOOKUP(CONCATENATE($B86,"_",$C86,"_",F$2,"_",$D86,"_",$E86),#REF!,2,))</f>
        <v>#REF!</v>
      </c>
      <c r="G86" s="359" t="e">
        <f>IF(ISNUMBER(V86),V86,VLOOKUP(CONCATENATE($B86,"_",$C86,"_",G$2,"_","1000 NAC","_",$E86),#REF!,2,)/VLOOKUP(CONCATENATE($B86,"_",$C86,"_",G$2,"_",$D86,"_",$E86),#REF!,2,))</f>
        <v>#REF!</v>
      </c>
      <c r="H86" s="359" t="e">
        <f>IF(ISNUMBER(W86),W86,VLOOKUP(CONCATENATE($B86,"_",$C86,"_",H$2,"_","1000 NAC","_",$E86),#REF!,2,)/VLOOKUP(CONCATENATE($B86,"_",$C86,"_",H$2,"_",$D86,"_",$E86),#REF!,2,))</f>
        <v>#REF!</v>
      </c>
      <c r="I86" s="359" t="e">
        <f>IF(ISNUMBER(X86),X86,VLOOKUP(CONCATENATE($B86,"_",$C86,"_",I$2,"_","1000 NAC","_",$E86),#REF!,2,)/VLOOKUP(CONCATENATE($B86,"_",$C86,"_",I$2,"_",$D86,"_",$E86),#REF!,2,))</f>
        <v>#REF!</v>
      </c>
      <c r="J86" s="359" t="e">
        <f>VLOOKUP(CONCATENATE($B86,"_",$C86,"_",J$2,"_","1000 NAC","_",$E86),#REF!,2,)/VLOOKUP(CONCATENATE($B86,"_",$C86,"_",J$2,"_",$D86,"_",$E86),#REF!,2,)</f>
        <v>#REF!</v>
      </c>
      <c r="K86" s="360" t="e">
        <f>VLOOKUP(CONCATENATE($B86,"_",$C86,"_",K$2,"_","1000 NAC","_",$E86),#REF!,2,)/VLOOKUP(CONCATENATE($B86,"_",$C86,"_",K$2,"_",$D86,"_",$E86),#REF!,2,)</f>
        <v>#REF!</v>
      </c>
      <c r="L86" s="360" t="e">
        <f>VLOOKUP(CONCATENATE($B86,"_",$C86,"_",L$2,"_","1000 NAC","_",$E86),#REF!,2,)/VLOOKUP(CONCATENATE($B86,"_",$C86,"_",L$2,"_",$D86,"_",$E86),#REF!,2,)</f>
        <v>#REF!</v>
      </c>
      <c r="M86" s="361"/>
      <c r="N86" s="362" t="str">
        <f t="shared" si="7"/>
        <v>!!</v>
      </c>
      <c r="O86" s="362" t="str">
        <f t="shared" si="8"/>
        <v>!!</v>
      </c>
      <c r="P86" s="362" t="str">
        <f t="shared" si="9"/>
        <v>!!</v>
      </c>
      <c r="Q86" s="362" t="str">
        <f t="shared" si="10"/>
        <v>!!</v>
      </c>
      <c r="R86" s="362" t="str">
        <f t="shared" si="11"/>
        <v>!!</v>
      </c>
      <c r="S86" s="362" t="str">
        <f t="shared" si="12"/>
        <v>!!</v>
      </c>
      <c r="T86" s="361"/>
      <c r="U86" s="366" t="str">
        <f>IF(ISNUMBER(U84),IF(ISNUMBER(U85),U85/U84,F85/U84),IF(ISNUMBER(U85),U85/F84,""))</f>
        <v/>
      </c>
      <c r="V86" s="366"/>
      <c r="W86" s="366"/>
      <c r="X86" s="366"/>
    </row>
    <row r="87" spans="1:24" s="169" customFormat="1" ht="10.5">
      <c r="A87" s="169" t="s">
        <v>164</v>
      </c>
      <c r="B87" s="169" t="str">
        <f>Cover!$G$16</f>
        <v>CZ</v>
      </c>
      <c r="C87" s="169" t="s">
        <v>204</v>
      </c>
      <c r="D87" s="169" t="s">
        <v>268</v>
      </c>
      <c r="E87" s="170" t="s">
        <v>96</v>
      </c>
      <c r="F87" s="177" t="e">
        <f>IF(ISNUMBER(U87),U87,VLOOKUP(CONCATENATE($B87,"_",$C87,"_",F$2,"_",$D87,"_",$E87),#REF!,2,))</f>
        <v>#REF!</v>
      </c>
      <c r="G87" s="177" t="e">
        <f>IF(ISNUMBER(V87),V87,VLOOKUP(CONCATENATE($B87,"_",$C87,"_",G$2,"_",$D87,"_",$E87),#REF!,2,))</f>
        <v>#REF!</v>
      </c>
      <c r="H87" s="177" t="e">
        <f>IF(ISNUMBER(W87),W87,VLOOKUP(CONCATENATE($B87,"_",$C87,"_",H$2,"_",$D87,"_",$E87),#REF!,2,))</f>
        <v>#REF!</v>
      </c>
      <c r="I87" s="177" t="e">
        <f>IF(ISNUMBER(X87),X87,VLOOKUP(CONCATENATE($B87,"_",$C87,"_",I$2,"_",$D87,"_",$E87),#REF!,2,))</f>
        <v>#REF!</v>
      </c>
      <c r="J87" s="177" t="e">
        <f>VLOOKUP(CONCATENATE($B87,"_",$C87,"_",J$2,"_",$D87,"_",$E87),#REF!,2,)</f>
        <v>#REF!</v>
      </c>
      <c r="K87" s="175" t="e">
        <f>VLOOKUP(CONCATENATE($B87,"_",$C87,"_",K$2,"_",$D87,"_",$E87),#REF!,2,)</f>
        <v>#REF!</v>
      </c>
      <c r="L87" s="175" t="e">
        <f>VLOOKUP(CONCATENATE($B87,"_",$C87,"_",L$2,"_",$D87,"_",$E87),#REF!,2,)</f>
        <v>#REF!</v>
      </c>
      <c r="M87" s="171"/>
      <c r="N87" s="172" t="str">
        <f t="shared" si="7"/>
        <v>!!</v>
      </c>
      <c r="O87" s="172" t="str">
        <f t="shared" si="8"/>
        <v>!!</v>
      </c>
      <c r="P87" s="172" t="str">
        <f t="shared" si="9"/>
        <v>!!</v>
      </c>
      <c r="Q87" s="172" t="str">
        <f t="shared" si="10"/>
        <v>!!</v>
      </c>
      <c r="R87" s="172" t="str">
        <f t="shared" si="11"/>
        <v>!!</v>
      </c>
      <c r="S87" s="172" t="str">
        <f t="shared" si="12"/>
        <v>!!</v>
      </c>
      <c r="T87" s="171"/>
    </row>
    <row r="88" spans="1:24" s="169" customFormat="1" ht="10.5">
      <c r="A88" s="178" t="s">
        <v>163</v>
      </c>
      <c r="B88" s="169" t="str">
        <f>Cover!$G$16</f>
        <v>CZ</v>
      </c>
      <c r="C88" s="169" t="s">
        <v>204</v>
      </c>
      <c r="D88" s="169" t="s">
        <v>198</v>
      </c>
      <c r="E88" s="170" t="s">
        <v>96</v>
      </c>
      <c r="F88" s="177" t="e">
        <f>IF(ISNUMBER(U88),U88,VLOOKUP(CONCATENATE($B88,"_",$C88,"_",F$2,"_",$D88,"_",$E88),#REF!,2,))</f>
        <v>#REF!</v>
      </c>
      <c r="G88" s="177" t="e">
        <f>IF(ISNUMBER(V88),V88,VLOOKUP(CONCATENATE($B88,"_",$C88,"_",G$2,"_",$D88,"_",$E88),#REF!,2,))</f>
        <v>#REF!</v>
      </c>
      <c r="H88" s="177" t="e">
        <f>IF(ISNUMBER(W88),W88,VLOOKUP(CONCATENATE($B88,"_",$C88,"_",H$2,"_",$D88,"_",$E88),#REF!,2,))</f>
        <v>#REF!</v>
      </c>
      <c r="I88" s="177" t="e">
        <f>IF(ISNUMBER(X88),X88,VLOOKUP(CONCATENATE($B88,"_",$C88,"_",I$2,"_",$D88,"_",$E88),#REF!,2,))</f>
        <v>#REF!</v>
      </c>
      <c r="J88" s="177" t="e">
        <f>VLOOKUP(CONCATENATE($B88,"_",$C88,"_",J$2,"_",$D88,"_",$E88),#REF!,2,)</f>
        <v>#REF!</v>
      </c>
      <c r="K88" s="175" t="e">
        <f>VLOOKUP(CONCATENATE($B88,"_",$C88,"_",K$2,"_",$D88,"_",$E88),#REF!,2,)</f>
        <v>#REF!</v>
      </c>
      <c r="L88" s="175" t="e">
        <f>VLOOKUP(CONCATENATE($B88,"_",$C88,"_",L$2,"_",$D88,"_",$E88),#REF!,2,)</f>
        <v>#REF!</v>
      </c>
      <c r="M88" s="171"/>
      <c r="N88" s="172" t="str">
        <f t="shared" si="7"/>
        <v>!!</v>
      </c>
      <c r="O88" s="172" t="str">
        <f t="shared" si="8"/>
        <v>!!</v>
      </c>
      <c r="P88" s="172" t="str">
        <f t="shared" si="9"/>
        <v>!!</v>
      </c>
      <c r="Q88" s="172" t="str">
        <f t="shared" si="10"/>
        <v>!!</v>
      </c>
      <c r="R88" s="172" t="str">
        <f t="shared" si="11"/>
        <v>!!</v>
      </c>
      <c r="S88" s="172" t="str">
        <f t="shared" si="12"/>
        <v>!!</v>
      </c>
      <c r="T88" s="171"/>
    </row>
    <row r="89" spans="1:24">
      <c r="A89" s="365" t="s">
        <v>162</v>
      </c>
      <c r="B89" s="357" t="str">
        <f>Cover!$G$16</f>
        <v>CZ</v>
      </c>
      <c r="C89" s="357" t="s">
        <v>204</v>
      </c>
      <c r="D89" s="357" t="s">
        <v>268</v>
      </c>
      <c r="E89" s="358" t="s">
        <v>96</v>
      </c>
      <c r="F89" s="359" t="e">
        <f>IF(ISNUMBER(U89),U89,VLOOKUP(CONCATENATE($B89,"_",$C89,"_",F$2,"_","1000 NAC","_",$E89),#REF!,2,)/VLOOKUP(CONCATENATE($B89,"_",$C89,"_",F$2,"_",$D89,"_",$E89),#REF!,2,))</f>
        <v>#REF!</v>
      </c>
      <c r="G89" s="359" t="e">
        <f>IF(ISNUMBER(V89),V89,VLOOKUP(CONCATENATE($B89,"_",$C89,"_",G$2,"_","1000 NAC","_",$E89),#REF!,2,)/VLOOKUP(CONCATENATE($B89,"_",$C89,"_",G$2,"_",$D89,"_",$E89),#REF!,2,))</f>
        <v>#REF!</v>
      </c>
      <c r="H89" s="359" t="e">
        <f>IF(ISNUMBER(W89),W89,VLOOKUP(CONCATENATE($B89,"_",$C89,"_",H$2,"_","1000 NAC","_",$E89),#REF!,2,)/VLOOKUP(CONCATENATE($B89,"_",$C89,"_",H$2,"_",$D89,"_",$E89),#REF!,2,))</f>
        <v>#REF!</v>
      </c>
      <c r="I89" s="359" t="e">
        <f>IF(ISNUMBER(X89),X89,VLOOKUP(CONCATENATE($B89,"_",$C89,"_",I$2,"_","1000 NAC","_",$E89),#REF!,2,)/VLOOKUP(CONCATENATE($B89,"_",$C89,"_",I$2,"_",$D89,"_",$E89),#REF!,2,))</f>
        <v>#REF!</v>
      </c>
      <c r="J89" s="359" t="e">
        <f>VLOOKUP(CONCATENATE($B89,"_",$C89,"_",J$2,"_","1000 NAC","_",$E89),#REF!,2,)/VLOOKUP(CONCATENATE($B89,"_",$C89,"_",J$2,"_",$D89,"_",$E89),#REF!,2,)</f>
        <v>#REF!</v>
      </c>
      <c r="K89" s="360" t="e">
        <f>VLOOKUP(CONCATENATE($B89,"_",$C89,"_",K$2,"_","1000 NAC","_",$E89),#REF!,2,)/VLOOKUP(CONCATENATE($B89,"_",$C89,"_",K$2,"_",$D89,"_",$E89),#REF!,2,)</f>
        <v>#REF!</v>
      </c>
      <c r="L89" s="360" t="e">
        <f>VLOOKUP(CONCATENATE($B89,"_",$C89,"_",L$2,"_","1000 NAC","_",$E89),#REF!,2,)/VLOOKUP(CONCATENATE($B89,"_",$C89,"_",L$2,"_",$D89,"_",$E89),#REF!,2,)</f>
        <v>#REF!</v>
      </c>
      <c r="M89" s="361"/>
      <c r="N89" s="362" t="str">
        <f t="shared" si="7"/>
        <v>!!</v>
      </c>
      <c r="O89" s="362" t="str">
        <f t="shared" si="8"/>
        <v>!!</v>
      </c>
      <c r="P89" s="362" t="str">
        <f t="shared" si="9"/>
        <v>!!</v>
      </c>
      <c r="Q89" s="362" t="str">
        <f t="shared" si="10"/>
        <v>!!</v>
      </c>
      <c r="R89" s="362" t="str">
        <f t="shared" si="11"/>
        <v>!!</v>
      </c>
      <c r="S89" s="362" t="str">
        <f t="shared" si="12"/>
        <v>!!</v>
      </c>
      <c r="T89" s="361"/>
      <c r="U89" s="366" t="str">
        <f>IF(ISNUMBER(U87),IF(ISNUMBER(U88),U88/U87,F88/U87),IF(ISNUMBER(U88),U88/F87,""))</f>
        <v/>
      </c>
      <c r="V89" s="366"/>
      <c r="W89" s="366"/>
      <c r="X89" s="366"/>
    </row>
    <row r="90" spans="1:24" s="169" customFormat="1" ht="10.5">
      <c r="A90" s="169" t="s">
        <v>164</v>
      </c>
      <c r="B90" s="169" t="str">
        <f>Cover!$G$16</f>
        <v>CZ</v>
      </c>
      <c r="C90" s="169" t="s">
        <v>203</v>
      </c>
      <c r="D90" s="169" t="s">
        <v>268</v>
      </c>
      <c r="E90" s="170" t="s">
        <v>96</v>
      </c>
      <c r="F90" s="177" t="e">
        <f>IF(ISNUMBER(U90),U90,VLOOKUP(CONCATENATE($B90,"_",$C90,"_",F$2,"_",$D90,"_",$E90),#REF!,2,))</f>
        <v>#REF!</v>
      </c>
      <c r="G90" s="177" t="e">
        <f>IF(ISNUMBER(V90),V90,VLOOKUP(CONCATENATE($B90,"_",$C90,"_",G$2,"_",$D90,"_",$E90),#REF!,2,))</f>
        <v>#REF!</v>
      </c>
      <c r="H90" s="177" t="e">
        <f>IF(ISNUMBER(W90),W90,VLOOKUP(CONCATENATE($B90,"_",$C90,"_",H$2,"_",$D90,"_",$E90),#REF!,2,))</f>
        <v>#REF!</v>
      </c>
      <c r="I90" s="177" t="e">
        <f>IF(ISNUMBER(X90),X90,VLOOKUP(CONCATENATE($B90,"_",$C90,"_",I$2,"_",$D90,"_",$E90),#REF!,2,))</f>
        <v>#REF!</v>
      </c>
      <c r="J90" s="177" t="e">
        <f>VLOOKUP(CONCATENATE($B90,"_",$C90,"_",J$2,"_",$D90,"_",$E90),#REF!,2,)</f>
        <v>#REF!</v>
      </c>
      <c r="K90" s="175" t="e">
        <f>VLOOKUP(CONCATENATE($B90,"_",$C90,"_",K$2,"_",$D90,"_",$E90),#REF!,2,)</f>
        <v>#REF!</v>
      </c>
      <c r="L90" s="175" t="e">
        <f>VLOOKUP(CONCATENATE($B90,"_",$C90,"_",L$2,"_",$D90,"_",$E90),#REF!,2,)</f>
        <v>#REF!</v>
      </c>
      <c r="M90" s="171"/>
      <c r="N90" s="172" t="str">
        <f t="shared" si="7"/>
        <v>!!</v>
      </c>
      <c r="O90" s="172" t="str">
        <f t="shared" si="8"/>
        <v>!!</v>
      </c>
      <c r="P90" s="172" t="str">
        <f t="shared" si="9"/>
        <v>!!</v>
      </c>
      <c r="Q90" s="172" t="str">
        <f t="shared" si="10"/>
        <v>!!</v>
      </c>
      <c r="R90" s="172" t="str">
        <f t="shared" si="11"/>
        <v>!!</v>
      </c>
      <c r="S90" s="172" t="str">
        <f t="shared" si="12"/>
        <v>!!</v>
      </c>
      <c r="T90" s="171"/>
    </row>
    <row r="91" spans="1:24" s="169" customFormat="1" ht="10.5">
      <c r="A91" s="178" t="s">
        <v>163</v>
      </c>
      <c r="B91" s="169" t="str">
        <f>Cover!$G$16</f>
        <v>CZ</v>
      </c>
      <c r="C91" s="169" t="s">
        <v>203</v>
      </c>
      <c r="D91" s="169" t="s">
        <v>198</v>
      </c>
      <c r="E91" s="170" t="s">
        <v>96</v>
      </c>
      <c r="F91" s="177" t="e">
        <f>IF(ISNUMBER(U91),U91,VLOOKUP(CONCATENATE($B91,"_",$C91,"_",F$2,"_",$D91,"_",$E91),#REF!,2,))</f>
        <v>#REF!</v>
      </c>
      <c r="G91" s="177" t="e">
        <f>IF(ISNUMBER(V91),V91,VLOOKUP(CONCATENATE($B91,"_",$C91,"_",G$2,"_",$D91,"_",$E91),#REF!,2,))</f>
        <v>#REF!</v>
      </c>
      <c r="H91" s="177" t="e">
        <f>IF(ISNUMBER(W91),W91,VLOOKUP(CONCATENATE($B91,"_",$C91,"_",H$2,"_",$D91,"_",$E91),#REF!,2,))</f>
        <v>#REF!</v>
      </c>
      <c r="I91" s="177" t="e">
        <f>IF(ISNUMBER(X91),X91,VLOOKUP(CONCATENATE($B91,"_",$C91,"_",I$2,"_",$D91,"_",$E91),#REF!,2,))</f>
        <v>#REF!</v>
      </c>
      <c r="J91" s="177" t="e">
        <f>VLOOKUP(CONCATENATE($B91,"_",$C91,"_",J$2,"_",$D91,"_",$E91),#REF!,2,)</f>
        <v>#REF!</v>
      </c>
      <c r="K91" s="175" t="e">
        <f>VLOOKUP(CONCATENATE($B91,"_",$C91,"_",K$2,"_",$D91,"_",$E91),#REF!,2,)</f>
        <v>#REF!</v>
      </c>
      <c r="L91" s="175" t="e">
        <f>VLOOKUP(CONCATENATE($B91,"_",$C91,"_",L$2,"_",$D91,"_",$E91),#REF!,2,)</f>
        <v>#REF!</v>
      </c>
      <c r="M91" s="171"/>
      <c r="N91" s="172" t="str">
        <f t="shared" ref="N91:N122" si="25">IF(OR(ISERROR(F91),ISERROR(G91)),"!!",IF(F91=0,"!!",G91/F91))</f>
        <v>!!</v>
      </c>
      <c r="O91" s="172" t="str">
        <f t="shared" ref="O91:O122" si="26">IF(OR(ISERROR(G91),ISERROR(H91)),"!!",IF(G91=0,"!!",H91/G91))</f>
        <v>!!</v>
      </c>
      <c r="P91" s="172" t="str">
        <f t="shared" ref="P91:P122" si="27">IF(OR(ISERROR(H91),ISERROR(I91)),"!!",IF(H91=0,"!!",I91/H91))</f>
        <v>!!</v>
      </c>
      <c r="Q91" s="172" t="str">
        <f t="shared" ref="Q91:Q122" si="28">IF(OR(ISERROR(I91),ISERROR(J91)),"!!",IF(I91=0,"!!",J91/I91))</f>
        <v>!!</v>
      </c>
      <c r="R91" s="172" t="str">
        <f t="shared" ref="R91:R122" si="29">IF(OR(ISERROR(J91),ISERROR(K91)),"!!",IF(J91=0,"!!",K91/J91))</f>
        <v>!!</v>
      </c>
      <c r="S91" s="172" t="str">
        <f t="shared" ref="S91:S122" si="30">IF(OR(ISERROR(K91),ISERROR(L91)),"!!",IF(K91=0,"!!",L91/K91))</f>
        <v>!!</v>
      </c>
      <c r="T91" s="171"/>
    </row>
    <row r="92" spans="1:24">
      <c r="A92" s="365" t="s">
        <v>162</v>
      </c>
      <c r="B92" s="357" t="str">
        <f>Cover!$G$16</f>
        <v>CZ</v>
      </c>
      <c r="C92" s="357" t="s">
        <v>203</v>
      </c>
      <c r="D92" s="357" t="s">
        <v>268</v>
      </c>
      <c r="E92" s="358" t="s">
        <v>96</v>
      </c>
      <c r="F92" s="359" t="e">
        <f>IF(ISNUMBER(U92),U92,VLOOKUP(CONCATENATE($B92,"_",$C92,"_",F$2,"_","1000 NAC","_",$E92),#REF!,2,)/VLOOKUP(CONCATENATE($B92,"_",$C92,"_",F$2,"_",$D92,"_",$E92),#REF!,2,))</f>
        <v>#REF!</v>
      </c>
      <c r="G92" s="359" t="e">
        <f>IF(ISNUMBER(V92),V92,VLOOKUP(CONCATENATE($B92,"_",$C92,"_",G$2,"_","1000 NAC","_",$E92),#REF!,2,)/VLOOKUP(CONCATENATE($B92,"_",$C92,"_",G$2,"_",$D92,"_",$E92),#REF!,2,))</f>
        <v>#REF!</v>
      </c>
      <c r="H92" s="359" t="e">
        <f>IF(ISNUMBER(W92),W92,VLOOKUP(CONCATENATE($B92,"_",$C92,"_",H$2,"_","1000 NAC","_",$E92),#REF!,2,)/VLOOKUP(CONCATENATE($B92,"_",$C92,"_",H$2,"_",$D92,"_",$E92),#REF!,2,))</f>
        <v>#REF!</v>
      </c>
      <c r="I92" s="359" t="e">
        <f>IF(ISNUMBER(X92),X92,VLOOKUP(CONCATENATE($B92,"_",$C92,"_",I$2,"_","1000 NAC","_",$E92),#REF!,2,)/VLOOKUP(CONCATENATE($B92,"_",$C92,"_",I$2,"_",$D92,"_",$E92),#REF!,2,))</f>
        <v>#REF!</v>
      </c>
      <c r="J92" s="359" t="e">
        <f>VLOOKUP(CONCATENATE($B92,"_",$C92,"_",J$2,"_","1000 NAC","_",$E92),#REF!,2,)/VLOOKUP(CONCATENATE($B92,"_",$C92,"_",J$2,"_",$D92,"_",$E92),#REF!,2,)</f>
        <v>#REF!</v>
      </c>
      <c r="K92" s="360" t="e">
        <f>VLOOKUP(CONCATENATE($B92,"_",$C92,"_",K$2,"_","1000 NAC","_",$E92),#REF!,2,)/VLOOKUP(CONCATENATE($B92,"_",$C92,"_",K$2,"_",$D92,"_",$E92),#REF!,2,)</f>
        <v>#REF!</v>
      </c>
      <c r="L92" s="360" t="e">
        <f>VLOOKUP(CONCATENATE($B92,"_",$C92,"_",L$2,"_","1000 NAC","_",$E92),#REF!,2,)/VLOOKUP(CONCATENATE($B92,"_",$C92,"_",L$2,"_",$D92,"_",$E92),#REF!,2,)</f>
        <v>#REF!</v>
      </c>
      <c r="M92" s="361"/>
      <c r="N92" s="362" t="str">
        <f t="shared" si="25"/>
        <v>!!</v>
      </c>
      <c r="O92" s="362" t="str">
        <f t="shared" si="26"/>
        <v>!!</v>
      </c>
      <c r="P92" s="362" t="str">
        <f t="shared" si="27"/>
        <v>!!</v>
      </c>
      <c r="Q92" s="362" t="str">
        <f t="shared" si="28"/>
        <v>!!</v>
      </c>
      <c r="R92" s="362" t="str">
        <f t="shared" si="29"/>
        <v>!!</v>
      </c>
      <c r="S92" s="362" t="str">
        <f t="shared" si="30"/>
        <v>!!</v>
      </c>
      <c r="T92" s="361"/>
      <c r="U92" s="366" t="str">
        <f>IF(ISNUMBER(U90),IF(ISNUMBER(U91),U91/U90,F91/U90),IF(ISNUMBER(U91),U91/F90,""))</f>
        <v/>
      </c>
      <c r="V92" s="366"/>
      <c r="W92" s="366"/>
      <c r="X92" s="366"/>
    </row>
    <row r="93" spans="1:24" s="169" customFormat="1" ht="10.5">
      <c r="A93" s="169" t="s">
        <v>164</v>
      </c>
      <c r="B93" s="169" t="str">
        <f>Cover!$G$16</f>
        <v>CZ</v>
      </c>
      <c r="C93" s="169" t="s">
        <v>204</v>
      </c>
      <c r="D93" s="169" t="s">
        <v>268</v>
      </c>
      <c r="E93" s="170" t="s">
        <v>97</v>
      </c>
      <c r="F93" s="177" t="e">
        <f>IF(ISNUMBER(U93),U93,VLOOKUP(CONCATENATE($B93,"_",$C93,"_",F$2,"_",$D93,"_",$E93),#REF!,2,))</f>
        <v>#REF!</v>
      </c>
      <c r="G93" s="177" t="e">
        <f>IF(ISNUMBER(V93),V93,VLOOKUP(CONCATENATE($B93,"_",$C93,"_",G$2,"_",$D93,"_",$E93),#REF!,2,))</f>
        <v>#REF!</v>
      </c>
      <c r="H93" s="177" t="e">
        <f>IF(ISNUMBER(W93),W93,VLOOKUP(CONCATENATE($B93,"_",$C93,"_",H$2,"_",$D93,"_",$E93),#REF!,2,))</f>
        <v>#REF!</v>
      </c>
      <c r="I93" s="177" t="e">
        <f>IF(ISNUMBER(X93),X93,VLOOKUP(CONCATENATE($B93,"_",$C93,"_",I$2,"_",$D93,"_",$E93),#REF!,2,))</f>
        <v>#REF!</v>
      </c>
      <c r="J93" s="177" t="e">
        <f>VLOOKUP(CONCATENATE($B93,"_",$C93,"_",J$2,"_",$D93,"_",$E93),#REF!,2,)</f>
        <v>#REF!</v>
      </c>
      <c r="K93" s="175" t="e">
        <f>VLOOKUP(CONCATENATE($B93,"_",$C93,"_",K$2,"_",$D93,"_",$E93),#REF!,2,)</f>
        <v>#REF!</v>
      </c>
      <c r="L93" s="175" t="e">
        <f>VLOOKUP(CONCATENATE($B93,"_",$C93,"_",L$2,"_",$D93,"_",$E93),#REF!,2,)</f>
        <v>#REF!</v>
      </c>
      <c r="M93" s="171"/>
      <c r="N93" s="172" t="str">
        <f t="shared" si="25"/>
        <v>!!</v>
      </c>
      <c r="O93" s="172" t="str">
        <f t="shared" si="26"/>
        <v>!!</v>
      </c>
      <c r="P93" s="172" t="str">
        <f t="shared" si="27"/>
        <v>!!</v>
      </c>
      <c r="Q93" s="172" t="str">
        <f t="shared" si="28"/>
        <v>!!</v>
      </c>
      <c r="R93" s="172" t="str">
        <f t="shared" si="29"/>
        <v>!!</v>
      </c>
      <c r="S93" s="172" t="str">
        <f t="shared" si="30"/>
        <v>!!</v>
      </c>
      <c r="T93" s="171"/>
    </row>
    <row r="94" spans="1:24" s="169" customFormat="1" ht="10.5">
      <c r="A94" s="178" t="s">
        <v>163</v>
      </c>
      <c r="B94" s="169" t="str">
        <f>Cover!$G$16</f>
        <v>CZ</v>
      </c>
      <c r="C94" s="169" t="s">
        <v>204</v>
      </c>
      <c r="D94" s="169" t="s">
        <v>198</v>
      </c>
      <c r="E94" s="170" t="s">
        <v>97</v>
      </c>
      <c r="F94" s="177" t="e">
        <f>IF(ISNUMBER(U94),U94,VLOOKUP(CONCATENATE($B94,"_",$C94,"_",F$2,"_",$D94,"_",$E94),#REF!,2,))</f>
        <v>#REF!</v>
      </c>
      <c r="G94" s="177" t="e">
        <f>IF(ISNUMBER(V94),V94,VLOOKUP(CONCATENATE($B94,"_",$C94,"_",G$2,"_",$D94,"_",$E94),#REF!,2,))</f>
        <v>#REF!</v>
      </c>
      <c r="H94" s="177" t="e">
        <f>IF(ISNUMBER(W94),W94,VLOOKUP(CONCATENATE($B94,"_",$C94,"_",H$2,"_",$D94,"_",$E94),#REF!,2,))</f>
        <v>#REF!</v>
      </c>
      <c r="I94" s="177" t="e">
        <f>IF(ISNUMBER(X94),X94,VLOOKUP(CONCATENATE($B94,"_",$C94,"_",I$2,"_",$D94,"_",$E94),#REF!,2,))</f>
        <v>#REF!</v>
      </c>
      <c r="J94" s="177" t="e">
        <f>VLOOKUP(CONCATENATE($B94,"_",$C94,"_",J$2,"_",$D94,"_",$E94),#REF!,2,)</f>
        <v>#REF!</v>
      </c>
      <c r="K94" s="175" t="e">
        <f>VLOOKUP(CONCATENATE($B94,"_",$C94,"_",K$2,"_",$D94,"_",$E94),#REF!,2,)</f>
        <v>#REF!</v>
      </c>
      <c r="L94" s="175" t="e">
        <f>VLOOKUP(CONCATENATE($B94,"_",$C94,"_",L$2,"_",$D94,"_",$E94),#REF!,2,)</f>
        <v>#REF!</v>
      </c>
      <c r="M94" s="171"/>
      <c r="N94" s="172" t="str">
        <f t="shared" si="25"/>
        <v>!!</v>
      </c>
      <c r="O94" s="172" t="str">
        <f t="shared" si="26"/>
        <v>!!</v>
      </c>
      <c r="P94" s="172" t="str">
        <f t="shared" si="27"/>
        <v>!!</v>
      </c>
      <c r="Q94" s="172" t="str">
        <f t="shared" si="28"/>
        <v>!!</v>
      </c>
      <c r="R94" s="172" t="str">
        <f t="shared" si="29"/>
        <v>!!</v>
      </c>
      <c r="S94" s="172" t="str">
        <f t="shared" si="30"/>
        <v>!!</v>
      </c>
      <c r="T94" s="171"/>
    </row>
    <row r="95" spans="1:24">
      <c r="A95" s="365" t="s">
        <v>162</v>
      </c>
      <c r="B95" s="357" t="str">
        <f>Cover!$G$16</f>
        <v>CZ</v>
      </c>
      <c r="C95" s="357" t="s">
        <v>204</v>
      </c>
      <c r="D95" s="357" t="s">
        <v>268</v>
      </c>
      <c r="E95" s="358" t="s">
        <v>97</v>
      </c>
      <c r="F95" s="359" t="e">
        <f>IF(ISNUMBER(U95),U95,VLOOKUP(CONCATENATE($B95,"_",$C95,"_",F$2,"_","1000 NAC","_",$E95),#REF!,2,)/VLOOKUP(CONCATENATE($B95,"_",$C95,"_",F$2,"_",$D95,"_",$E95),#REF!,2,))</f>
        <v>#REF!</v>
      </c>
      <c r="G95" s="359" t="e">
        <f>IF(ISNUMBER(V95),V95,VLOOKUP(CONCATENATE($B95,"_",$C95,"_",G$2,"_","1000 NAC","_",$E95),#REF!,2,)/VLOOKUP(CONCATENATE($B95,"_",$C95,"_",G$2,"_",$D95,"_",$E95),#REF!,2,))</f>
        <v>#REF!</v>
      </c>
      <c r="H95" s="359" t="e">
        <f>IF(ISNUMBER(W95),W95,VLOOKUP(CONCATENATE($B95,"_",$C95,"_",H$2,"_","1000 NAC","_",$E95),#REF!,2,)/VLOOKUP(CONCATENATE($B95,"_",$C95,"_",H$2,"_",$D95,"_",$E95),#REF!,2,))</f>
        <v>#REF!</v>
      </c>
      <c r="I95" s="359" t="e">
        <f>IF(ISNUMBER(X95),X95,VLOOKUP(CONCATENATE($B95,"_",$C95,"_",I$2,"_","1000 NAC","_",$E95),#REF!,2,)/VLOOKUP(CONCATENATE($B95,"_",$C95,"_",I$2,"_",$D95,"_",$E95),#REF!,2,))</f>
        <v>#REF!</v>
      </c>
      <c r="J95" s="359" t="e">
        <f>VLOOKUP(CONCATENATE($B95,"_",$C95,"_",J$2,"_","1000 NAC","_",$E95),#REF!,2,)/VLOOKUP(CONCATENATE($B95,"_",$C95,"_",J$2,"_",$D95,"_",$E95),#REF!,2,)</f>
        <v>#REF!</v>
      </c>
      <c r="K95" s="360" t="e">
        <f>VLOOKUP(CONCATENATE($B95,"_",$C95,"_",K$2,"_","1000 NAC","_",$E95),#REF!,2,)/VLOOKUP(CONCATENATE($B95,"_",$C95,"_",K$2,"_",$D95,"_",$E95),#REF!,2,)</f>
        <v>#REF!</v>
      </c>
      <c r="L95" s="360" t="e">
        <f>VLOOKUP(CONCATENATE($B95,"_",$C95,"_",L$2,"_","1000 NAC","_",$E95),#REF!,2,)/VLOOKUP(CONCATENATE($B95,"_",$C95,"_",L$2,"_",$D95,"_",$E95),#REF!,2,)</f>
        <v>#REF!</v>
      </c>
      <c r="M95" s="361"/>
      <c r="N95" s="362" t="str">
        <f t="shared" si="25"/>
        <v>!!</v>
      </c>
      <c r="O95" s="362" t="str">
        <f t="shared" si="26"/>
        <v>!!</v>
      </c>
      <c r="P95" s="362" t="str">
        <f t="shared" si="27"/>
        <v>!!</v>
      </c>
      <c r="Q95" s="362" t="str">
        <f t="shared" si="28"/>
        <v>!!</v>
      </c>
      <c r="R95" s="362" t="str">
        <f t="shared" si="29"/>
        <v>!!</v>
      </c>
      <c r="S95" s="362" t="str">
        <f t="shared" si="30"/>
        <v>!!</v>
      </c>
      <c r="T95" s="361"/>
      <c r="U95" s="366" t="str">
        <f>IF(ISNUMBER(U93),IF(ISNUMBER(U94),U94/U93,F94/U93),IF(ISNUMBER(U94),U94/F93,""))</f>
        <v/>
      </c>
      <c r="V95" s="366"/>
      <c r="W95" s="366"/>
      <c r="X95" s="366"/>
    </row>
    <row r="96" spans="1:24" s="169" customFormat="1" ht="10.5">
      <c r="A96" s="169" t="s">
        <v>164</v>
      </c>
      <c r="B96" s="169" t="str">
        <f>Cover!$G$16</f>
        <v>CZ</v>
      </c>
      <c r="C96" s="169" t="s">
        <v>203</v>
      </c>
      <c r="D96" s="169" t="s">
        <v>268</v>
      </c>
      <c r="E96" s="170" t="s">
        <v>97</v>
      </c>
      <c r="F96" s="177" t="e">
        <f>IF(ISNUMBER(U96),U96,VLOOKUP(CONCATENATE($B96,"_",$C96,"_",F$2,"_",$D96,"_",$E96),#REF!,2,))</f>
        <v>#REF!</v>
      </c>
      <c r="G96" s="177" t="e">
        <f>IF(ISNUMBER(V96),V96,VLOOKUP(CONCATENATE($B96,"_",$C96,"_",G$2,"_",$D96,"_",$E96),#REF!,2,))</f>
        <v>#REF!</v>
      </c>
      <c r="H96" s="177" t="e">
        <f>IF(ISNUMBER(W96),W96,VLOOKUP(CONCATENATE($B96,"_",$C96,"_",H$2,"_",$D96,"_",$E96),#REF!,2,))</f>
        <v>#REF!</v>
      </c>
      <c r="I96" s="177" t="e">
        <f>IF(ISNUMBER(X96),X96,VLOOKUP(CONCATENATE($B96,"_",$C96,"_",I$2,"_",$D96,"_",$E96),#REF!,2,))</f>
        <v>#REF!</v>
      </c>
      <c r="J96" s="177" t="e">
        <f>VLOOKUP(CONCATENATE($B96,"_",$C96,"_",J$2,"_",$D96,"_",$E96),#REF!,2,)</f>
        <v>#REF!</v>
      </c>
      <c r="K96" s="175" t="e">
        <f>VLOOKUP(CONCATENATE($B96,"_",$C96,"_",K$2,"_",$D96,"_",$E96),#REF!,2,)</f>
        <v>#REF!</v>
      </c>
      <c r="L96" s="175" t="e">
        <f>VLOOKUP(CONCATENATE($B96,"_",$C96,"_",L$2,"_",$D96,"_",$E96),#REF!,2,)</f>
        <v>#REF!</v>
      </c>
      <c r="M96" s="171"/>
      <c r="N96" s="172" t="str">
        <f t="shared" si="25"/>
        <v>!!</v>
      </c>
      <c r="O96" s="172" t="str">
        <f t="shared" si="26"/>
        <v>!!</v>
      </c>
      <c r="P96" s="172" t="str">
        <f t="shared" si="27"/>
        <v>!!</v>
      </c>
      <c r="Q96" s="172" t="str">
        <f t="shared" si="28"/>
        <v>!!</v>
      </c>
      <c r="R96" s="172" t="str">
        <f t="shared" si="29"/>
        <v>!!</v>
      </c>
      <c r="S96" s="172" t="str">
        <f t="shared" si="30"/>
        <v>!!</v>
      </c>
      <c r="T96" s="171"/>
    </row>
    <row r="97" spans="1:24" s="169" customFormat="1" ht="10.5">
      <c r="A97" s="178" t="s">
        <v>163</v>
      </c>
      <c r="B97" s="169" t="str">
        <f>Cover!$G$16</f>
        <v>CZ</v>
      </c>
      <c r="C97" s="169" t="s">
        <v>203</v>
      </c>
      <c r="D97" s="169" t="s">
        <v>198</v>
      </c>
      <c r="E97" s="170" t="s">
        <v>97</v>
      </c>
      <c r="F97" s="177" t="e">
        <f>IF(ISNUMBER(U97),U97,VLOOKUP(CONCATENATE($B97,"_",$C97,"_",F$2,"_",$D97,"_",$E97),#REF!,2,))</f>
        <v>#REF!</v>
      </c>
      <c r="G97" s="177" t="e">
        <f>IF(ISNUMBER(V97),V97,VLOOKUP(CONCATENATE($B97,"_",$C97,"_",G$2,"_",$D97,"_",$E97),#REF!,2,))</f>
        <v>#REF!</v>
      </c>
      <c r="H97" s="177" t="e">
        <f>IF(ISNUMBER(W97),W97,VLOOKUP(CONCATENATE($B97,"_",$C97,"_",H$2,"_",$D97,"_",$E97),#REF!,2,))</f>
        <v>#REF!</v>
      </c>
      <c r="I97" s="177" t="e">
        <f>IF(ISNUMBER(X97),X97,VLOOKUP(CONCATENATE($B97,"_",$C97,"_",I$2,"_",$D97,"_",$E97),#REF!,2,))</f>
        <v>#REF!</v>
      </c>
      <c r="J97" s="177" t="e">
        <f>VLOOKUP(CONCATENATE($B97,"_",$C97,"_",J$2,"_",$D97,"_",$E97),#REF!,2,)</f>
        <v>#REF!</v>
      </c>
      <c r="K97" s="175" t="e">
        <f>VLOOKUP(CONCATENATE($B97,"_",$C97,"_",K$2,"_",$D97,"_",$E97),#REF!,2,)</f>
        <v>#REF!</v>
      </c>
      <c r="L97" s="175" t="e">
        <f>VLOOKUP(CONCATENATE($B97,"_",$C97,"_",L$2,"_",$D97,"_",$E97),#REF!,2,)</f>
        <v>#REF!</v>
      </c>
      <c r="M97" s="171"/>
      <c r="N97" s="172" t="str">
        <f t="shared" si="25"/>
        <v>!!</v>
      </c>
      <c r="O97" s="172" t="str">
        <f t="shared" si="26"/>
        <v>!!</v>
      </c>
      <c r="P97" s="172" t="str">
        <f t="shared" si="27"/>
        <v>!!</v>
      </c>
      <c r="Q97" s="172" t="str">
        <f t="shared" si="28"/>
        <v>!!</v>
      </c>
      <c r="R97" s="172" t="str">
        <f t="shared" si="29"/>
        <v>!!</v>
      </c>
      <c r="S97" s="172" t="str">
        <f t="shared" si="30"/>
        <v>!!</v>
      </c>
      <c r="T97" s="171"/>
    </row>
    <row r="98" spans="1:24">
      <c r="A98" s="365" t="s">
        <v>162</v>
      </c>
      <c r="B98" s="357" t="str">
        <f>Cover!$G$16</f>
        <v>CZ</v>
      </c>
      <c r="C98" s="357" t="s">
        <v>203</v>
      </c>
      <c r="D98" s="357" t="s">
        <v>268</v>
      </c>
      <c r="E98" s="358" t="s">
        <v>97</v>
      </c>
      <c r="F98" s="359" t="e">
        <f>IF(ISNUMBER(U98),U98,VLOOKUP(CONCATENATE($B98,"_",$C98,"_",F$2,"_","1000 NAC","_",$E98),#REF!,2,)/VLOOKUP(CONCATENATE($B98,"_",$C98,"_",F$2,"_",$D98,"_",$E98),#REF!,2,))</f>
        <v>#REF!</v>
      </c>
      <c r="G98" s="359" t="e">
        <f>IF(ISNUMBER(V98),V98,VLOOKUP(CONCATENATE($B98,"_",$C98,"_",G$2,"_","1000 NAC","_",$E98),#REF!,2,)/VLOOKUP(CONCATENATE($B98,"_",$C98,"_",G$2,"_",$D98,"_",$E98),#REF!,2,))</f>
        <v>#REF!</v>
      </c>
      <c r="H98" s="359" t="e">
        <f>IF(ISNUMBER(W98),W98,VLOOKUP(CONCATENATE($B98,"_",$C98,"_",H$2,"_","1000 NAC","_",$E98),#REF!,2,)/VLOOKUP(CONCATENATE($B98,"_",$C98,"_",H$2,"_",$D98,"_",$E98),#REF!,2,))</f>
        <v>#REF!</v>
      </c>
      <c r="I98" s="359" t="e">
        <f>IF(ISNUMBER(X98),X98,VLOOKUP(CONCATENATE($B98,"_",$C98,"_",I$2,"_","1000 NAC","_",$E98),#REF!,2,)/VLOOKUP(CONCATENATE($B98,"_",$C98,"_",I$2,"_",$D98,"_",$E98),#REF!,2,))</f>
        <v>#REF!</v>
      </c>
      <c r="J98" s="359" t="e">
        <f>VLOOKUP(CONCATENATE($B98,"_",$C98,"_",J$2,"_","1000 NAC","_",$E98),#REF!,2,)/VLOOKUP(CONCATENATE($B98,"_",$C98,"_",J$2,"_",$D98,"_",$E98),#REF!,2,)</f>
        <v>#REF!</v>
      </c>
      <c r="K98" s="360" t="e">
        <f>VLOOKUP(CONCATENATE($B98,"_",$C98,"_",K$2,"_","1000 NAC","_",$E98),#REF!,2,)/VLOOKUP(CONCATENATE($B98,"_",$C98,"_",K$2,"_",$D98,"_",$E98),#REF!,2,)</f>
        <v>#REF!</v>
      </c>
      <c r="L98" s="360" t="e">
        <f>VLOOKUP(CONCATENATE($B98,"_",$C98,"_",L$2,"_","1000 NAC","_",$E98),#REF!,2,)/VLOOKUP(CONCATENATE($B98,"_",$C98,"_",L$2,"_",$D98,"_",$E98),#REF!,2,)</f>
        <v>#REF!</v>
      </c>
      <c r="M98" s="361"/>
      <c r="N98" s="362" t="str">
        <f t="shared" si="25"/>
        <v>!!</v>
      </c>
      <c r="O98" s="362" t="str">
        <f t="shared" si="26"/>
        <v>!!</v>
      </c>
      <c r="P98" s="362" t="str">
        <f t="shared" si="27"/>
        <v>!!</v>
      </c>
      <c r="Q98" s="362" t="str">
        <f t="shared" si="28"/>
        <v>!!</v>
      </c>
      <c r="R98" s="362" t="str">
        <f t="shared" si="29"/>
        <v>!!</v>
      </c>
      <c r="S98" s="362" t="str">
        <f t="shared" si="30"/>
        <v>!!</v>
      </c>
      <c r="T98" s="361"/>
      <c r="U98" s="366" t="str">
        <f>IF(ISNUMBER(U96),IF(ISNUMBER(U97),U97/U96,F97/U96),IF(ISNUMBER(U97),U97/F96,""))</f>
        <v/>
      </c>
      <c r="V98" s="366"/>
      <c r="W98" s="366"/>
      <c r="X98" s="366"/>
    </row>
    <row r="99" spans="1:24" s="169" customFormat="1" ht="10.5">
      <c r="A99" s="169" t="s">
        <v>164</v>
      </c>
      <c r="B99" s="169" t="str">
        <f>Cover!$G$16</f>
        <v>CZ</v>
      </c>
      <c r="C99" s="169" t="s">
        <v>204</v>
      </c>
      <c r="D99" s="169" t="s">
        <v>268</v>
      </c>
      <c r="E99" s="170" t="s">
        <v>98</v>
      </c>
      <c r="F99" s="177" t="e">
        <f>IF(ISNUMBER(U99),U99,VLOOKUP(CONCATENATE($B99,"_",$C99,"_",F$2,"_",$D99,"_",$E99),#REF!,2,))</f>
        <v>#REF!</v>
      </c>
      <c r="G99" s="177" t="e">
        <f>IF(ISNUMBER(V99),V99,VLOOKUP(CONCATENATE($B99,"_",$C99,"_",G$2,"_",$D99,"_",$E99),#REF!,2,))</f>
        <v>#REF!</v>
      </c>
      <c r="H99" s="177" t="e">
        <f>IF(ISNUMBER(W99),W99,VLOOKUP(CONCATENATE($B99,"_",$C99,"_",H$2,"_",$D99,"_",$E99),#REF!,2,))</f>
        <v>#REF!</v>
      </c>
      <c r="I99" s="177" t="e">
        <f>IF(ISNUMBER(X99),X99,VLOOKUP(CONCATENATE($B99,"_",$C99,"_",I$2,"_",$D99,"_",$E99),#REF!,2,))</f>
        <v>#REF!</v>
      </c>
      <c r="J99" s="177" t="e">
        <f>VLOOKUP(CONCATENATE($B99,"_",$C99,"_",J$2,"_",$D99,"_",$E99),#REF!,2,)</f>
        <v>#REF!</v>
      </c>
      <c r="K99" s="175" t="e">
        <f>VLOOKUP(CONCATENATE($B99,"_",$C99,"_",K$2,"_",$D99,"_",$E99),#REF!,2,)</f>
        <v>#REF!</v>
      </c>
      <c r="L99" s="175" t="e">
        <f>VLOOKUP(CONCATENATE($B99,"_",$C99,"_",L$2,"_",$D99,"_",$E99),#REF!,2,)</f>
        <v>#REF!</v>
      </c>
      <c r="M99" s="171"/>
      <c r="N99" s="172" t="str">
        <f t="shared" si="25"/>
        <v>!!</v>
      </c>
      <c r="O99" s="172" t="str">
        <f t="shared" si="26"/>
        <v>!!</v>
      </c>
      <c r="P99" s="172" t="str">
        <f t="shared" si="27"/>
        <v>!!</v>
      </c>
      <c r="Q99" s="172" t="str">
        <f t="shared" si="28"/>
        <v>!!</v>
      </c>
      <c r="R99" s="172" t="str">
        <f t="shared" si="29"/>
        <v>!!</v>
      </c>
      <c r="S99" s="172" t="str">
        <f t="shared" si="30"/>
        <v>!!</v>
      </c>
      <c r="T99" s="171"/>
    </row>
    <row r="100" spans="1:24" s="169" customFormat="1" ht="10.5">
      <c r="A100" s="178" t="s">
        <v>163</v>
      </c>
      <c r="B100" s="169" t="str">
        <f>Cover!$G$16</f>
        <v>CZ</v>
      </c>
      <c r="C100" s="169" t="s">
        <v>204</v>
      </c>
      <c r="D100" s="169" t="s">
        <v>198</v>
      </c>
      <c r="E100" s="170" t="s">
        <v>98</v>
      </c>
      <c r="F100" s="177" t="e">
        <f>IF(ISNUMBER(U100),U100,VLOOKUP(CONCATENATE($B100,"_",$C100,"_",F$2,"_",$D100,"_",$E100),#REF!,2,))</f>
        <v>#REF!</v>
      </c>
      <c r="G100" s="177" t="e">
        <f>IF(ISNUMBER(V100),V100,VLOOKUP(CONCATENATE($B100,"_",$C100,"_",G$2,"_",$D100,"_",$E100),#REF!,2,))</f>
        <v>#REF!</v>
      </c>
      <c r="H100" s="177" t="e">
        <f>IF(ISNUMBER(W100),W100,VLOOKUP(CONCATENATE($B100,"_",$C100,"_",H$2,"_",$D100,"_",$E100),#REF!,2,))</f>
        <v>#REF!</v>
      </c>
      <c r="I100" s="177" t="e">
        <f>IF(ISNUMBER(X100),X100,VLOOKUP(CONCATENATE($B100,"_",$C100,"_",I$2,"_",$D100,"_",$E100),#REF!,2,))</f>
        <v>#REF!</v>
      </c>
      <c r="J100" s="177" t="e">
        <f>VLOOKUP(CONCATENATE($B100,"_",$C100,"_",J$2,"_",$D100,"_",$E100),#REF!,2,)</f>
        <v>#REF!</v>
      </c>
      <c r="K100" s="175" t="e">
        <f>VLOOKUP(CONCATENATE($B100,"_",$C100,"_",K$2,"_",$D100,"_",$E100),#REF!,2,)</f>
        <v>#REF!</v>
      </c>
      <c r="L100" s="175" t="e">
        <f>VLOOKUP(CONCATENATE($B100,"_",$C100,"_",L$2,"_",$D100,"_",$E100),#REF!,2,)</f>
        <v>#REF!</v>
      </c>
      <c r="M100" s="171"/>
      <c r="N100" s="172" t="str">
        <f t="shared" si="25"/>
        <v>!!</v>
      </c>
      <c r="O100" s="172" t="str">
        <f t="shared" si="26"/>
        <v>!!</v>
      </c>
      <c r="P100" s="172" t="str">
        <f t="shared" si="27"/>
        <v>!!</v>
      </c>
      <c r="Q100" s="172" t="str">
        <f t="shared" si="28"/>
        <v>!!</v>
      </c>
      <c r="R100" s="172" t="str">
        <f t="shared" si="29"/>
        <v>!!</v>
      </c>
      <c r="S100" s="172" t="str">
        <f t="shared" si="30"/>
        <v>!!</v>
      </c>
      <c r="T100" s="171"/>
    </row>
    <row r="101" spans="1:24">
      <c r="A101" s="365" t="s">
        <v>162</v>
      </c>
      <c r="B101" s="357" t="str">
        <f>Cover!$G$16</f>
        <v>CZ</v>
      </c>
      <c r="C101" s="357" t="s">
        <v>204</v>
      </c>
      <c r="D101" s="357" t="s">
        <v>268</v>
      </c>
      <c r="E101" s="358" t="s">
        <v>98</v>
      </c>
      <c r="F101" s="359" t="e">
        <f>IF(ISNUMBER(U101),U101,VLOOKUP(CONCATENATE($B101,"_",$C101,"_",F$2,"_","1000 NAC","_",$E101),#REF!,2,)/VLOOKUP(CONCATENATE($B101,"_",$C101,"_",F$2,"_",$D101,"_",$E101),#REF!,2,))</f>
        <v>#REF!</v>
      </c>
      <c r="G101" s="359" t="e">
        <f>IF(ISNUMBER(V101),V101,VLOOKUP(CONCATENATE($B101,"_",$C101,"_",G$2,"_","1000 NAC","_",$E101),#REF!,2,)/VLOOKUP(CONCATENATE($B101,"_",$C101,"_",G$2,"_",$D101,"_",$E101),#REF!,2,))</f>
        <v>#REF!</v>
      </c>
      <c r="H101" s="359" t="e">
        <f>IF(ISNUMBER(W101),W101,VLOOKUP(CONCATENATE($B101,"_",$C101,"_",H$2,"_","1000 NAC","_",$E101),#REF!,2,)/VLOOKUP(CONCATENATE($B101,"_",$C101,"_",H$2,"_",$D101,"_",$E101),#REF!,2,))</f>
        <v>#REF!</v>
      </c>
      <c r="I101" s="359" t="e">
        <f>IF(ISNUMBER(X101),X101,VLOOKUP(CONCATENATE($B101,"_",$C101,"_",I$2,"_","1000 NAC","_",$E101),#REF!,2,)/VLOOKUP(CONCATENATE($B101,"_",$C101,"_",I$2,"_",$D101,"_",$E101),#REF!,2,))</f>
        <v>#REF!</v>
      </c>
      <c r="J101" s="359" t="e">
        <f>VLOOKUP(CONCATENATE($B101,"_",$C101,"_",J$2,"_","1000 NAC","_",$E101),#REF!,2,)/VLOOKUP(CONCATENATE($B101,"_",$C101,"_",J$2,"_",$D101,"_",$E101),#REF!,2,)</f>
        <v>#REF!</v>
      </c>
      <c r="K101" s="360" t="e">
        <f>VLOOKUP(CONCATENATE($B101,"_",$C101,"_",K$2,"_","1000 NAC","_",$E101),#REF!,2,)/VLOOKUP(CONCATENATE($B101,"_",$C101,"_",K$2,"_",$D101,"_",$E101),#REF!,2,)</f>
        <v>#REF!</v>
      </c>
      <c r="L101" s="360" t="e">
        <f>VLOOKUP(CONCATENATE($B101,"_",$C101,"_",L$2,"_","1000 NAC","_",$E101),#REF!,2,)/VLOOKUP(CONCATENATE($B101,"_",$C101,"_",L$2,"_",$D101,"_",$E101),#REF!,2,)</f>
        <v>#REF!</v>
      </c>
      <c r="M101" s="361"/>
      <c r="N101" s="362" t="str">
        <f t="shared" si="25"/>
        <v>!!</v>
      </c>
      <c r="O101" s="362" t="str">
        <f t="shared" si="26"/>
        <v>!!</v>
      </c>
      <c r="P101" s="362" t="str">
        <f t="shared" si="27"/>
        <v>!!</v>
      </c>
      <c r="Q101" s="362" t="str">
        <f t="shared" si="28"/>
        <v>!!</v>
      </c>
      <c r="R101" s="362" t="str">
        <f t="shared" si="29"/>
        <v>!!</v>
      </c>
      <c r="S101" s="362" t="str">
        <f t="shared" si="30"/>
        <v>!!</v>
      </c>
      <c r="T101" s="361"/>
      <c r="U101" s="366" t="str">
        <f>IF(ISNUMBER(U99),IF(ISNUMBER(U100),U100/U99,F100/U99),IF(ISNUMBER(U100),U100/F99,""))</f>
        <v/>
      </c>
      <c r="V101" s="366"/>
      <c r="W101" s="366"/>
      <c r="X101" s="366"/>
    </row>
    <row r="102" spans="1:24" s="169" customFormat="1" ht="10.5">
      <c r="A102" s="169" t="s">
        <v>164</v>
      </c>
      <c r="B102" s="169" t="str">
        <f>Cover!$G$16</f>
        <v>CZ</v>
      </c>
      <c r="C102" s="169" t="s">
        <v>203</v>
      </c>
      <c r="D102" s="169" t="s">
        <v>268</v>
      </c>
      <c r="E102" s="170" t="s">
        <v>98</v>
      </c>
      <c r="F102" s="177" t="e">
        <f>IF(ISNUMBER(U102),U102,VLOOKUP(CONCATENATE($B102,"_",$C102,"_",F$2,"_",$D102,"_",$E102),#REF!,2,))</f>
        <v>#REF!</v>
      </c>
      <c r="G102" s="177" t="e">
        <f>IF(ISNUMBER(V102),V102,VLOOKUP(CONCATENATE($B102,"_",$C102,"_",G$2,"_",$D102,"_",$E102),#REF!,2,))</f>
        <v>#REF!</v>
      </c>
      <c r="H102" s="177" t="e">
        <f>IF(ISNUMBER(W102),W102,VLOOKUP(CONCATENATE($B102,"_",$C102,"_",H$2,"_",$D102,"_",$E102),#REF!,2,))</f>
        <v>#REF!</v>
      </c>
      <c r="I102" s="177" t="e">
        <f>IF(ISNUMBER(X102),X102,VLOOKUP(CONCATENATE($B102,"_",$C102,"_",I$2,"_",$D102,"_",$E102),#REF!,2,))</f>
        <v>#REF!</v>
      </c>
      <c r="J102" s="177" t="e">
        <f>VLOOKUP(CONCATENATE($B102,"_",$C102,"_",J$2,"_",$D102,"_",$E102),#REF!,2,)</f>
        <v>#REF!</v>
      </c>
      <c r="K102" s="175" t="e">
        <f>VLOOKUP(CONCATENATE($B102,"_",$C102,"_",K$2,"_",$D102,"_",$E102),#REF!,2,)</f>
        <v>#REF!</v>
      </c>
      <c r="L102" s="175" t="e">
        <f>VLOOKUP(CONCATENATE($B102,"_",$C102,"_",L$2,"_",$D102,"_",$E102),#REF!,2,)</f>
        <v>#REF!</v>
      </c>
      <c r="M102" s="171"/>
      <c r="N102" s="172" t="str">
        <f t="shared" si="25"/>
        <v>!!</v>
      </c>
      <c r="O102" s="172" t="str">
        <f t="shared" si="26"/>
        <v>!!</v>
      </c>
      <c r="P102" s="172" t="str">
        <f t="shared" si="27"/>
        <v>!!</v>
      </c>
      <c r="Q102" s="172" t="str">
        <f t="shared" si="28"/>
        <v>!!</v>
      </c>
      <c r="R102" s="172" t="str">
        <f t="shared" si="29"/>
        <v>!!</v>
      </c>
      <c r="S102" s="172" t="str">
        <f t="shared" si="30"/>
        <v>!!</v>
      </c>
      <c r="T102" s="171"/>
    </row>
    <row r="103" spans="1:24" s="169" customFormat="1" ht="10.5">
      <c r="A103" s="178" t="s">
        <v>163</v>
      </c>
      <c r="B103" s="169" t="str">
        <f>Cover!$G$16</f>
        <v>CZ</v>
      </c>
      <c r="C103" s="169" t="s">
        <v>203</v>
      </c>
      <c r="D103" s="169" t="s">
        <v>198</v>
      </c>
      <c r="E103" s="170" t="s">
        <v>98</v>
      </c>
      <c r="F103" s="177" t="e">
        <f>IF(ISNUMBER(U103),U103,VLOOKUP(CONCATENATE($B103,"_",$C103,"_",F$2,"_",$D103,"_",$E103),#REF!,2,))</f>
        <v>#REF!</v>
      </c>
      <c r="G103" s="177" t="e">
        <f>IF(ISNUMBER(V103),V103,VLOOKUP(CONCATENATE($B103,"_",$C103,"_",G$2,"_",$D103,"_",$E103),#REF!,2,))</f>
        <v>#REF!</v>
      </c>
      <c r="H103" s="177" t="e">
        <f>IF(ISNUMBER(W103),W103,VLOOKUP(CONCATENATE($B103,"_",$C103,"_",H$2,"_",$D103,"_",$E103),#REF!,2,))</f>
        <v>#REF!</v>
      </c>
      <c r="I103" s="177" t="e">
        <f>IF(ISNUMBER(X103),X103,VLOOKUP(CONCATENATE($B103,"_",$C103,"_",I$2,"_",$D103,"_",$E103),#REF!,2,))</f>
        <v>#REF!</v>
      </c>
      <c r="J103" s="177" t="e">
        <f>VLOOKUP(CONCATENATE($B103,"_",$C103,"_",J$2,"_",$D103,"_",$E103),#REF!,2,)</f>
        <v>#REF!</v>
      </c>
      <c r="K103" s="175" t="e">
        <f>VLOOKUP(CONCATENATE($B103,"_",$C103,"_",K$2,"_",$D103,"_",$E103),#REF!,2,)</f>
        <v>#REF!</v>
      </c>
      <c r="L103" s="175" t="e">
        <f>VLOOKUP(CONCATENATE($B103,"_",$C103,"_",L$2,"_",$D103,"_",$E103),#REF!,2,)</f>
        <v>#REF!</v>
      </c>
      <c r="M103" s="171"/>
      <c r="N103" s="172" t="str">
        <f t="shared" si="25"/>
        <v>!!</v>
      </c>
      <c r="O103" s="172" t="str">
        <f t="shared" si="26"/>
        <v>!!</v>
      </c>
      <c r="P103" s="172" t="str">
        <f t="shared" si="27"/>
        <v>!!</v>
      </c>
      <c r="Q103" s="172" t="str">
        <f t="shared" si="28"/>
        <v>!!</v>
      </c>
      <c r="R103" s="172" t="str">
        <f t="shared" si="29"/>
        <v>!!</v>
      </c>
      <c r="S103" s="172" t="str">
        <f t="shared" si="30"/>
        <v>!!</v>
      </c>
      <c r="T103" s="171"/>
    </row>
    <row r="104" spans="1:24">
      <c r="A104" s="365" t="s">
        <v>162</v>
      </c>
      <c r="B104" s="357" t="str">
        <f>Cover!$G$16</f>
        <v>CZ</v>
      </c>
      <c r="C104" s="357" t="s">
        <v>203</v>
      </c>
      <c r="D104" s="357" t="s">
        <v>268</v>
      </c>
      <c r="E104" s="358" t="s">
        <v>98</v>
      </c>
      <c r="F104" s="359" t="e">
        <f>IF(ISNUMBER(U104),U104,VLOOKUP(CONCATENATE($B104,"_",$C104,"_",F$2,"_","1000 NAC","_",$E104),#REF!,2,)/VLOOKUP(CONCATENATE($B104,"_",$C104,"_",F$2,"_",$D104,"_",$E104),#REF!,2,))</f>
        <v>#REF!</v>
      </c>
      <c r="G104" s="359" t="e">
        <f>IF(ISNUMBER(V104),V104,VLOOKUP(CONCATENATE($B104,"_",$C104,"_",G$2,"_","1000 NAC","_",$E104),#REF!,2,)/VLOOKUP(CONCATENATE($B104,"_",$C104,"_",G$2,"_",$D104,"_",$E104),#REF!,2,))</f>
        <v>#REF!</v>
      </c>
      <c r="H104" s="359" t="e">
        <f>IF(ISNUMBER(W104),W104,VLOOKUP(CONCATENATE($B104,"_",$C104,"_",H$2,"_","1000 NAC","_",$E104),#REF!,2,)/VLOOKUP(CONCATENATE($B104,"_",$C104,"_",H$2,"_",$D104,"_",$E104),#REF!,2,))</f>
        <v>#REF!</v>
      </c>
      <c r="I104" s="359" t="e">
        <f>IF(ISNUMBER(X104),X104,VLOOKUP(CONCATENATE($B104,"_",$C104,"_",I$2,"_","1000 NAC","_",$E104),#REF!,2,)/VLOOKUP(CONCATENATE($B104,"_",$C104,"_",I$2,"_",$D104,"_",$E104),#REF!,2,))</f>
        <v>#REF!</v>
      </c>
      <c r="J104" s="359" t="e">
        <f>VLOOKUP(CONCATENATE($B104,"_",$C104,"_",J$2,"_","1000 NAC","_",$E104),#REF!,2,)/VLOOKUP(CONCATENATE($B104,"_",$C104,"_",J$2,"_",$D104,"_",$E104),#REF!,2,)</f>
        <v>#REF!</v>
      </c>
      <c r="K104" s="360" t="e">
        <f>VLOOKUP(CONCATENATE($B104,"_",$C104,"_",K$2,"_","1000 NAC","_",$E104),#REF!,2,)/VLOOKUP(CONCATENATE($B104,"_",$C104,"_",K$2,"_",$D104,"_",$E104),#REF!,2,)</f>
        <v>#REF!</v>
      </c>
      <c r="L104" s="360" t="e">
        <f>VLOOKUP(CONCATENATE($B104,"_",$C104,"_",L$2,"_","1000 NAC","_",$E104),#REF!,2,)/VLOOKUP(CONCATENATE($B104,"_",$C104,"_",L$2,"_",$D104,"_",$E104),#REF!,2,)</f>
        <v>#REF!</v>
      </c>
      <c r="M104" s="361"/>
      <c r="N104" s="362" t="str">
        <f t="shared" si="25"/>
        <v>!!</v>
      </c>
      <c r="O104" s="362" t="str">
        <f t="shared" si="26"/>
        <v>!!</v>
      </c>
      <c r="P104" s="362" t="str">
        <f t="shared" si="27"/>
        <v>!!</v>
      </c>
      <c r="Q104" s="362" t="str">
        <f t="shared" si="28"/>
        <v>!!</v>
      </c>
      <c r="R104" s="362" t="str">
        <f t="shared" si="29"/>
        <v>!!</v>
      </c>
      <c r="S104" s="362" t="str">
        <f t="shared" si="30"/>
        <v>!!</v>
      </c>
      <c r="T104" s="361"/>
      <c r="U104" s="366" t="str">
        <f>IF(ISNUMBER(U102),IF(ISNUMBER(U103),U103/U102,F103/U102),IF(ISNUMBER(U103),U103/F102,""))</f>
        <v/>
      </c>
      <c r="V104" s="366"/>
      <c r="W104" s="366"/>
      <c r="X104" s="366"/>
    </row>
    <row r="105" spans="1:24" s="169" customFormat="1" ht="10.5">
      <c r="A105" s="169" t="s">
        <v>164</v>
      </c>
      <c r="B105" s="169" t="str">
        <f>Cover!$G$16</f>
        <v>CZ</v>
      </c>
      <c r="C105" s="169" t="s">
        <v>204</v>
      </c>
      <c r="D105" s="169" t="s">
        <v>268</v>
      </c>
      <c r="E105" s="170">
        <v>6</v>
      </c>
      <c r="F105" s="177" t="e">
        <f>IF(ISNUMBER(U105),U105,VLOOKUP(CONCATENATE($B105,"_",$C105,"_",F$2,"_",$D105,"_",$E105),#REF!,2,))</f>
        <v>#REF!</v>
      </c>
      <c r="G105" s="177" t="e">
        <f>IF(ISNUMBER(V105),V105,VLOOKUP(CONCATENATE($B105,"_",$C105,"_",G$2,"_",$D105,"_",$E105),#REF!,2,))</f>
        <v>#REF!</v>
      </c>
      <c r="H105" s="177" t="e">
        <f>IF(ISNUMBER(W105),W105,VLOOKUP(CONCATENATE($B105,"_",$C105,"_",H$2,"_",$D105,"_",$E105),#REF!,2,))</f>
        <v>#REF!</v>
      </c>
      <c r="I105" s="177" t="e">
        <f>IF(ISNUMBER(X105),X105,VLOOKUP(CONCATENATE($B105,"_",$C105,"_",I$2,"_",$D105,"_",$E105),#REF!,2,))</f>
        <v>#REF!</v>
      </c>
      <c r="J105" s="177" t="e">
        <f>VLOOKUP(CONCATENATE($B105,"_",$C105,"_",J$2,"_",$D105,"_",$E105),#REF!,2,)</f>
        <v>#REF!</v>
      </c>
      <c r="K105" s="175" t="e">
        <f>VLOOKUP(CONCATENATE($B105,"_",$C105,"_",K$2,"_",$D105,"_",$E105),#REF!,2,)</f>
        <v>#REF!</v>
      </c>
      <c r="L105" s="175" t="e">
        <f>VLOOKUP(CONCATENATE($B105,"_",$C105,"_",L$2,"_",$D105,"_",$E105),#REF!,2,)</f>
        <v>#REF!</v>
      </c>
      <c r="M105" s="171"/>
      <c r="N105" s="172" t="str">
        <f t="shared" si="25"/>
        <v>!!</v>
      </c>
      <c r="O105" s="172" t="str">
        <f t="shared" si="26"/>
        <v>!!</v>
      </c>
      <c r="P105" s="172" t="str">
        <f t="shared" si="27"/>
        <v>!!</v>
      </c>
      <c r="Q105" s="172" t="str">
        <f t="shared" si="28"/>
        <v>!!</v>
      </c>
      <c r="R105" s="172" t="str">
        <f t="shared" si="29"/>
        <v>!!</v>
      </c>
      <c r="S105" s="172" t="str">
        <f t="shared" si="30"/>
        <v>!!</v>
      </c>
      <c r="T105" s="171"/>
    </row>
    <row r="106" spans="1:24" s="169" customFormat="1" ht="10.5">
      <c r="A106" s="178" t="s">
        <v>163</v>
      </c>
      <c r="B106" s="169" t="str">
        <f>Cover!$G$16</f>
        <v>CZ</v>
      </c>
      <c r="C106" s="169" t="s">
        <v>204</v>
      </c>
      <c r="D106" s="169" t="s">
        <v>198</v>
      </c>
      <c r="E106" s="170">
        <v>6</v>
      </c>
      <c r="F106" s="177" t="e">
        <f>IF(ISNUMBER(U106),U106,VLOOKUP(CONCATENATE($B106,"_",$C106,"_",F$2,"_",$D106,"_",$E106),#REF!,2,))</f>
        <v>#REF!</v>
      </c>
      <c r="G106" s="177" t="e">
        <f>IF(ISNUMBER(V106),V106,VLOOKUP(CONCATENATE($B106,"_",$C106,"_",G$2,"_",$D106,"_",$E106),#REF!,2,))</f>
        <v>#REF!</v>
      </c>
      <c r="H106" s="177" t="e">
        <f>IF(ISNUMBER(W106),W106,VLOOKUP(CONCATENATE($B106,"_",$C106,"_",H$2,"_",$D106,"_",$E106),#REF!,2,))</f>
        <v>#REF!</v>
      </c>
      <c r="I106" s="177" t="e">
        <f>IF(ISNUMBER(X106),X106,VLOOKUP(CONCATENATE($B106,"_",$C106,"_",I$2,"_",$D106,"_",$E106),#REF!,2,))</f>
        <v>#REF!</v>
      </c>
      <c r="J106" s="177" t="e">
        <f>VLOOKUP(CONCATENATE($B106,"_",$C106,"_",J$2,"_",$D106,"_",$E106),#REF!,2,)</f>
        <v>#REF!</v>
      </c>
      <c r="K106" s="175" t="e">
        <f>VLOOKUP(CONCATENATE($B106,"_",$C106,"_",K$2,"_",$D106,"_",$E106),#REF!,2,)</f>
        <v>#REF!</v>
      </c>
      <c r="L106" s="175" t="e">
        <f>VLOOKUP(CONCATENATE($B106,"_",$C106,"_",L$2,"_",$D106,"_",$E106),#REF!,2,)</f>
        <v>#REF!</v>
      </c>
      <c r="M106" s="171"/>
      <c r="N106" s="172" t="str">
        <f t="shared" si="25"/>
        <v>!!</v>
      </c>
      <c r="O106" s="172" t="str">
        <f t="shared" si="26"/>
        <v>!!</v>
      </c>
      <c r="P106" s="172" t="str">
        <f t="shared" si="27"/>
        <v>!!</v>
      </c>
      <c r="Q106" s="172" t="str">
        <f t="shared" si="28"/>
        <v>!!</v>
      </c>
      <c r="R106" s="172" t="str">
        <f t="shared" si="29"/>
        <v>!!</v>
      </c>
      <c r="S106" s="172" t="str">
        <f t="shared" si="30"/>
        <v>!!</v>
      </c>
      <c r="T106" s="171"/>
    </row>
    <row r="107" spans="1:24">
      <c r="A107" s="365" t="s">
        <v>162</v>
      </c>
      <c r="B107" s="357" t="str">
        <f>Cover!$G$16</f>
        <v>CZ</v>
      </c>
      <c r="C107" s="357" t="s">
        <v>204</v>
      </c>
      <c r="D107" s="357" t="s">
        <v>268</v>
      </c>
      <c r="E107" s="358">
        <v>6</v>
      </c>
      <c r="F107" s="359" t="e">
        <f>IF(ISNUMBER(U107),U107,VLOOKUP(CONCATENATE($B107,"_",$C107,"_",F$2,"_","1000 NAC","_",$E107),#REF!,2,)/VLOOKUP(CONCATENATE($B107,"_",$C107,"_",F$2,"_",$D107,"_",$E107),#REF!,2,))</f>
        <v>#REF!</v>
      </c>
      <c r="G107" s="359" t="e">
        <f>IF(ISNUMBER(V107),V107,VLOOKUP(CONCATENATE($B107,"_",$C107,"_",G$2,"_","1000 NAC","_",$E107),#REF!,2,)/VLOOKUP(CONCATENATE($B107,"_",$C107,"_",G$2,"_",$D107,"_",$E107),#REF!,2,))</f>
        <v>#REF!</v>
      </c>
      <c r="H107" s="359" t="e">
        <f>IF(ISNUMBER(W107),W107,VLOOKUP(CONCATENATE($B107,"_",$C107,"_",H$2,"_","1000 NAC","_",$E107),#REF!,2,)/VLOOKUP(CONCATENATE($B107,"_",$C107,"_",H$2,"_",$D107,"_",$E107),#REF!,2,))</f>
        <v>#REF!</v>
      </c>
      <c r="I107" s="359" t="e">
        <f>IF(ISNUMBER(X107),X107,VLOOKUP(CONCATENATE($B107,"_",$C107,"_",I$2,"_","1000 NAC","_",$E107),#REF!,2,)/VLOOKUP(CONCATENATE($B107,"_",$C107,"_",I$2,"_",$D107,"_",$E107),#REF!,2,))</f>
        <v>#REF!</v>
      </c>
      <c r="J107" s="359" t="e">
        <f>VLOOKUP(CONCATENATE($B107,"_",$C107,"_",J$2,"_","1000 NAC","_",$E107),#REF!,2,)/VLOOKUP(CONCATENATE($B107,"_",$C107,"_",J$2,"_",$D107,"_",$E107),#REF!,2,)</f>
        <v>#REF!</v>
      </c>
      <c r="K107" s="360" t="e">
        <f>VLOOKUP(CONCATENATE($B107,"_",$C107,"_",K$2,"_","1000 NAC","_",$E107),#REF!,2,)/VLOOKUP(CONCATENATE($B107,"_",$C107,"_",K$2,"_",$D107,"_",$E107),#REF!,2,)</f>
        <v>#REF!</v>
      </c>
      <c r="L107" s="360" t="e">
        <f>VLOOKUP(CONCATENATE($B107,"_",$C107,"_",L$2,"_","1000 NAC","_",$E107),#REF!,2,)/VLOOKUP(CONCATENATE($B107,"_",$C107,"_",L$2,"_",$D107,"_",$E107),#REF!,2,)</f>
        <v>#REF!</v>
      </c>
      <c r="M107" s="361"/>
      <c r="N107" s="362" t="str">
        <f t="shared" si="25"/>
        <v>!!</v>
      </c>
      <c r="O107" s="362" t="str">
        <f t="shared" si="26"/>
        <v>!!</v>
      </c>
      <c r="P107" s="362" t="str">
        <f t="shared" si="27"/>
        <v>!!</v>
      </c>
      <c r="Q107" s="362" t="str">
        <f t="shared" si="28"/>
        <v>!!</v>
      </c>
      <c r="R107" s="362" t="str">
        <f t="shared" si="29"/>
        <v>!!</v>
      </c>
      <c r="S107" s="362" t="str">
        <f t="shared" si="30"/>
        <v>!!</v>
      </c>
      <c r="T107" s="361"/>
      <c r="U107" s="366" t="str">
        <f>IF(ISNUMBER(U105),IF(ISNUMBER(U106),U106/U105,F106/U105),IF(ISNUMBER(U106),U106/F105,""))</f>
        <v/>
      </c>
      <c r="V107" s="366"/>
      <c r="W107" s="366"/>
      <c r="X107" s="366"/>
    </row>
    <row r="108" spans="1:24" s="169" customFormat="1" ht="10.5">
      <c r="A108" s="169" t="s">
        <v>164</v>
      </c>
      <c r="B108" s="169" t="str">
        <f>Cover!$G$16</f>
        <v>CZ</v>
      </c>
      <c r="C108" s="169" t="s">
        <v>203</v>
      </c>
      <c r="D108" s="169" t="s">
        <v>268</v>
      </c>
      <c r="E108" s="170">
        <v>6</v>
      </c>
      <c r="F108" s="177" t="e">
        <f>IF(ISNUMBER(U108),U108,VLOOKUP(CONCATENATE($B108,"_",$C108,"_",F$2,"_",$D108,"_",$E108),#REF!,2,))</f>
        <v>#REF!</v>
      </c>
      <c r="G108" s="177" t="e">
        <f>IF(ISNUMBER(V108),V108,VLOOKUP(CONCATENATE($B108,"_",$C108,"_",G$2,"_",$D108,"_",$E108),#REF!,2,))</f>
        <v>#REF!</v>
      </c>
      <c r="H108" s="177" t="e">
        <f>IF(ISNUMBER(W108),W108,VLOOKUP(CONCATENATE($B108,"_",$C108,"_",H$2,"_",$D108,"_",$E108),#REF!,2,))</f>
        <v>#REF!</v>
      </c>
      <c r="I108" s="177" t="e">
        <f>IF(ISNUMBER(X108),X108,VLOOKUP(CONCATENATE($B108,"_",$C108,"_",I$2,"_",$D108,"_",$E108),#REF!,2,))</f>
        <v>#REF!</v>
      </c>
      <c r="J108" s="177" t="e">
        <f>VLOOKUP(CONCATENATE($B108,"_",$C108,"_",J$2,"_",$D108,"_",$E108),#REF!,2,)</f>
        <v>#REF!</v>
      </c>
      <c r="K108" s="175" t="e">
        <f>VLOOKUP(CONCATENATE($B108,"_",$C108,"_",K$2,"_",$D108,"_",$E108),#REF!,2,)</f>
        <v>#REF!</v>
      </c>
      <c r="L108" s="175" t="e">
        <f>VLOOKUP(CONCATENATE($B108,"_",$C108,"_",L$2,"_",$D108,"_",$E108),#REF!,2,)</f>
        <v>#REF!</v>
      </c>
      <c r="M108" s="171"/>
      <c r="N108" s="172" t="str">
        <f t="shared" si="25"/>
        <v>!!</v>
      </c>
      <c r="O108" s="172" t="str">
        <f t="shared" si="26"/>
        <v>!!</v>
      </c>
      <c r="P108" s="172" t="str">
        <f t="shared" si="27"/>
        <v>!!</v>
      </c>
      <c r="Q108" s="172" t="str">
        <f t="shared" si="28"/>
        <v>!!</v>
      </c>
      <c r="R108" s="172" t="str">
        <f t="shared" si="29"/>
        <v>!!</v>
      </c>
      <c r="S108" s="172" t="str">
        <f t="shared" si="30"/>
        <v>!!</v>
      </c>
      <c r="T108" s="171"/>
    </row>
    <row r="109" spans="1:24" s="169" customFormat="1" ht="10.5">
      <c r="A109" s="178" t="s">
        <v>163</v>
      </c>
      <c r="B109" s="169" t="str">
        <f>Cover!$G$16</f>
        <v>CZ</v>
      </c>
      <c r="C109" s="169" t="s">
        <v>203</v>
      </c>
      <c r="D109" s="169" t="s">
        <v>198</v>
      </c>
      <c r="E109" s="170">
        <v>6</v>
      </c>
      <c r="F109" s="177" t="e">
        <f>IF(ISNUMBER(U109),U109,VLOOKUP(CONCATENATE($B109,"_",$C109,"_",F$2,"_",$D109,"_",$E109),#REF!,2,))</f>
        <v>#REF!</v>
      </c>
      <c r="G109" s="177" t="e">
        <f>IF(ISNUMBER(V109),V109,VLOOKUP(CONCATENATE($B109,"_",$C109,"_",G$2,"_",$D109,"_",$E109),#REF!,2,))</f>
        <v>#REF!</v>
      </c>
      <c r="H109" s="177" t="e">
        <f>IF(ISNUMBER(W109),W109,VLOOKUP(CONCATENATE($B109,"_",$C109,"_",H$2,"_",$D109,"_",$E109),#REF!,2,))</f>
        <v>#REF!</v>
      </c>
      <c r="I109" s="177" t="e">
        <f>IF(ISNUMBER(X109),X109,VLOOKUP(CONCATENATE($B109,"_",$C109,"_",I$2,"_",$D109,"_",$E109),#REF!,2,))</f>
        <v>#REF!</v>
      </c>
      <c r="J109" s="177" t="e">
        <f>VLOOKUP(CONCATENATE($B109,"_",$C109,"_",J$2,"_",$D109,"_",$E109),#REF!,2,)</f>
        <v>#REF!</v>
      </c>
      <c r="K109" s="175" t="e">
        <f>VLOOKUP(CONCATENATE($B109,"_",$C109,"_",K$2,"_",$D109,"_",$E109),#REF!,2,)</f>
        <v>#REF!</v>
      </c>
      <c r="L109" s="175" t="e">
        <f>VLOOKUP(CONCATENATE($B109,"_",$C109,"_",L$2,"_",$D109,"_",$E109),#REF!,2,)</f>
        <v>#REF!</v>
      </c>
      <c r="M109" s="171"/>
      <c r="N109" s="172" t="str">
        <f t="shared" si="25"/>
        <v>!!</v>
      </c>
      <c r="O109" s="172" t="str">
        <f t="shared" si="26"/>
        <v>!!</v>
      </c>
      <c r="P109" s="172" t="str">
        <f t="shared" si="27"/>
        <v>!!</v>
      </c>
      <c r="Q109" s="172" t="str">
        <f t="shared" si="28"/>
        <v>!!</v>
      </c>
      <c r="R109" s="172" t="str">
        <f t="shared" si="29"/>
        <v>!!</v>
      </c>
      <c r="S109" s="172" t="str">
        <f t="shared" si="30"/>
        <v>!!</v>
      </c>
      <c r="T109" s="171"/>
    </row>
    <row r="110" spans="1:24">
      <c r="A110" s="365" t="s">
        <v>162</v>
      </c>
      <c r="B110" s="357" t="str">
        <f>Cover!$G$16</f>
        <v>CZ</v>
      </c>
      <c r="C110" s="357" t="s">
        <v>203</v>
      </c>
      <c r="D110" s="357" t="s">
        <v>268</v>
      </c>
      <c r="E110" s="358">
        <v>6</v>
      </c>
      <c r="F110" s="359" t="e">
        <f>IF(ISNUMBER(U110),U110,VLOOKUP(CONCATENATE($B110,"_",$C110,"_",F$2,"_","1000 NAC","_",$E110),#REF!,2,)/VLOOKUP(CONCATENATE($B110,"_",$C110,"_",F$2,"_",$D110,"_",$E110),#REF!,2,))</f>
        <v>#REF!</v>
      </c>
      <c r="G110" s="359" t="e">
        <f>IF(ISNUMBER(V110),V110,VLOOKUP(CONCATENATE($B110,"_",$C110,"_",G$2,"_","1000 NAC","_",$E110),#REF!,2,)/VLOOKUP(CONCATENATE($B110,"_",$C110,"_",G$2,"_",$D110,"_",$E110),#REF!,2,))</f>
        <v>#REF!</v>
      </c>
      <c r="H110" s="359" t="e">
        <f>IF(ISNUMBER(W110),W110,VLOOKUP(CONCATENATE($B110,"_",$C110,"_",H$2,"_","1000 NAC","_",$E110),#REF!,2,)/VLOOKUP(CONCATENATE($B110,"_",$C110,"_",H$2,"_",$D110,"_",$E110),#REF!,2,))</f>
        <v>#REF!</v>
      </c>
      <c r="I110" s="359" t="e">
        <f>IF(ISNUMBER(X110),X110,VLOOKUP(CONCATENATE($B110,"_",$C110,"_",I$2,"_","1000 NAC","_",$E110),#REF!,2,)/VLOOKUP(CONCATENATE($B110,"_",$C110,"_",I$2,"_",$D110,"_",$E110),#REF!,2,))</f>
        <v>#REF!</v>
      </c>
      <c r="J110" s="359" t="e">
        <f>VLOOKUP(CONCATENATE($B110,"_",$C110,"_",J$2,"_","1000 NAC","_",$E110),#REF!,2,)/VLOOKUP(CONCATENATE($B110,"_",$C110,"_",J$2,"_",$D110,"_",$E110),#REF!,2,)</f>
        <v>#REF!</v>
      </c>
      <c r="K110" s="360" t="e">
        <f>VLOOKUP(CONCATENATE($B110,"_",$C110,"_",K$2,"_","1000 NAC","_",$E110),#REF!,2,)/VLOOKUP(CONCATENATE($B110,"_",$C110,"_",K$2,"_",$D110,"_",$E110),#REF!,2,)</f>
        <v>#REF!</v>
      </c>
      <c r="L110" s="360" t="e">
        <f>VLOOKUP(CONCATENATE($B110,"_",$C110,"_",L$2,"_","1000 NAC","_",$E110),#REF!,2,)/VLOOKUP(CONCATENATE($B110,"_",$C110,"_",L$2,"_",$D110,"_",$E110),#REF!,2,)</f>
        <v>#REF!</v>
      </c>
      <c r="M110" s="361"/>
      <c r="N110" s="362" t="str">
        <f t="shared" si="25"/>
        <v>!!</v>
      </c>
      <c r="O110" s="362" t="str">
        <f t="shared" si="26"/>
        <v>!!</v>
      </c>
      <c r="P110" s="362" t="str">
        <f t="shared" si="27"/>
        <v>!!</v>
      </c>
      <c r="Q110" s="362" t="str">
        <f t="shared" si="28"/>
        <v>!!</v>
      </c>
      <c r="R110" s="362" t="str">
        <f t="shared" si="29"/>
        <v>!!</v>
      </c>
      <c r="S110" s="362" t="str">
        <f t="shared" si="30"/>
        <v>!!</v>
      </c>
      <c r="T110" s="361"/>
      <c r="U110" s="366" t="str">
        <f>IF(ISNUMBER(U108),IF(ISNUMBER(U109),U109/U108,F109/U108),IF(ISNUMBER(U109),U109/F108,""))</f>
        <v/>
      </c>
      <c r="V110" s="366"/>
      <c r="W110" s="366"/>
      <c r="X110" s="366"/>
    </row>
    <row r="111" spans="1:24" s="169" customFormat="1" ht="10.5">
      <c r="A111" s="169" t="s">
        <v>164</v>
      </c>
      <c r="B111" s="169" t="str">
        <f>Cover!$G$16</f>
        <v>CZ</v>
      </c>
      <c r="C111" s="169" t="s">
        <v>204</v>
      </c>
      <c r="D111" s="169" t="s">
        <v>268</v>
      </c>
      <c r="E111" s="170" t="s">
        <v>99</v>
      </c>
      <c r="F111" s="177" t="e">
        <f>IF(ISNUMBER(U111),U111,VLOOKUP(CONCATENATE($B111,"_",$C111,"_",F$2,"_",$D111,"_",$E111),#REF!,2,))</f>
        <v>#REF!</v>
      </c>
      <c r="G111" s="177" t="e">
        <f>IF(ISNUMBER(V111),V111,VLOOKUP(CONCATENATE($B111,"_",$C111,"_",G$2,"_",$D111,"_",$E111),#REF!,2,))</f>
        <v>#REF!</v>
      </c>
      <c r="H111" s="177" t="e">
        <f>IF(ISNUMBER(W111),W111,VLOOKUP(CONCATENATE($B111,"_",$C111,"_",H$2,"_",$D111,"_",$E111),#REF!,2,))</f>
        <v>#REF!</v>
      </c>
      <c r="I111" s="177" t="e">
        <f>IF(ISNUMBER(X111),X111,VLOOKUP(CONCATENATE($B111,"_",$C111,"_",I$2,"_",$D111,"_",$E111),#REF!,2,))</f>
        <v>#REF!</v>
      </c>
      <c r="J111" s="177" t="e">
        <f>VLOOKUP(CONCATENATE($B111,"_",$C111,"_",J$2,"_",$D111,"_",$E111),#REF!,2,)</f>
        <v>#REF!</v>
      </c>
      <c r="K111" s="175" t="e">
        <f>VLOOKUP(CONCATENATE($B111,"_",$C111,"_",K$2,"_",$D111,"_",$E111),#REF!,2,)</f>
        <v>#REF!</v>
      </c>
      <c r="L111" s="175" t="e">
        <f>VLOOKUP(CONCATENATE($B111,"_",$C111,"_",L$2,"_",$D111,"_",$E111),#REF!,2,)</f>
        <v>#REF!</v>
      </c>
      <c r="M111" s="171"/>
      <c r="N111" s="172" t="str">
        <f t="shared" si="25"/>
        <v>!!</v>
      </c>
      <c r="O111" s="172" t="str">
        <f t="shared" si="26"/>
        <v>!!</v>
      </c>
      <c r="P111" s="172" t="str">
        <f t="shared" si="27"/>
        <v>!!</v>
      </c>
      <c r="Q111" s="172" t="str">
        <f t="shared" si="28"/>
        <v>!!</v>
      </c>
      <c r="R111" s="172" t="str">
        <f t="shared" si="29"/>
        <v>!!</v>
      </c>
      <c r="S111" s="172" t="str">
        <f t="shared" si="30"/>
        <v>!!</v>
      </c>
      <c r="T111" s="171"/>
    </row>
    <row r="112" spans="1:24" s="169" customFormat="1" ht="10.5">
      <c r="A112" s="178" t="s">
        <v>163</v>
      </c>
      <c r="B112" s="169" t="str">
        <f>Cover!$G$16</f>
        <v>CZ</v>
      </c>
      <c r="C112" s="169" t="s">
        <v>204</v>
      </c>
      <c r="D112" s="169" t="s">
        <v>198</v>
      </c>
      <c r="E112" s="170" t="s">
        <v>99</v>
      </c>
      <c r="F112" s="177" t="e">
        <f>IF(ISNUMBER(U112),U112,VLOOKUP(CONCATENATE($B112,"_",$C112,"_",F$2,"_",$D112,"_",$E112),#REF!,2,))</f>
        <v>#REF!</v>
      </c>
      <c r="G112" s="177" t="e">
        <f>IF(ISNUMBER(V112),V112,VLOOKUP(CONCATENATE($B112,"_",$C112,"_",G$2,"_",$D112,"_",$E112),#REF!,2,))</f>
        <v>#REF!</v>
      </c>
      <c r="H112" s="177" t="e">
        <f>IF(ISNUMBER(W112),W112,VLOOKUP(CONCATENATE($B112,"_",$C112,"_",H$2,"_",$D112,"_",$E112),#REF!,2,))</f>
        <v>#REF!</v>
      </c>
      <c r="I112" s="177" t="e">
        <f>IF(ISNUMBER(X112),X112,VLOOKUP(CONCATENATE($B112,"_",$C112,"_",I$2,"_",$D112,"_",$E112),#REF!,2,))</f>
        <v>#REF!</v>
      </c>
      <c r="J112" s="177" t="e">
        <f>VLOOKUP(CONCATENATE($B112,"_",$C112,"_",J$2,"_",$D112,"_",$E112),#REF!,2,)</f>
        <v>#REF!</v>
      </c>
      <c r="K112" s="175" t="e">
        <f>VLOOKUP(CONCATENATE($B112,"_",$C112,"_",K$2,"_",$D112,"_",$E112),#REF!,2,)</f>
        <v>#REF!</v>
      </c>
      <c r="L112" s="175" t="e">
        <f>VLOOKUP(CONCATENATE($B112,"_",$C112,"_",L$2,"_",$D112,"_",$E112),#REF!,2,)</f>
        <v>#REF!</v>
      </c>
      <c r="M112" s="171"/>
      <c r="N112" s="172" t="str">
        <f t="shared" si="25"/>
        <v>!!</v>
      </c>
      <c r="O112" s="172" t="str">
        <f t="shared" si="26"/>
        <v>!!</v>
      </c>
      <c r="P112" s="172" t="str">
        <f t="shared" si="27"/>
        <v>!!</v>
      </c>
      <c r="Q112" s="172" t="str">
        <f t="shared" si="28"/>
        <v>!!</v>
      </c>
      <c r="R112" s="172" t="str">
        <f t="shared" si="29"/>
        <v>!!</v>
      </c>
      <c r="S112" s="172" t="str">
        <f t="shared" si="30"/>
        <v>!!</v>
      </c>
      <c r="T112" s="171"/>
    </row>
    <row r="113" spans="1:24">
      <c r="A113" s="365" t="s">
        <v>162</v>
      </c>
      <c r="B113" s="357" t="str">
        <f>Cover!$G$16</f>
        <v>CZ</v>
      </c>
      <c r="C113" s="357" t="s">
        <v>204</v>
      </c>
      <c r="D113" s="357" t="s">
        <v>268</v>
      </c>
      <c r="E113" s="358" t="s">
        <v>99</v>
      </c>
      <c r="F113" s="359" t="e">
        <f>IF(ISNUMBER(U113),U113,VLOOKUP(CONCATENATE($B113,"_",$C113,"_",F$2,"_","1000 NAC","_",$E113),#REF!,2,)/VLOOKUP(CONCATENATE($B113,"_",$C113,"_",F$2,"_",$D113,"_",$E113),#REF!,2,))</f>
        <v>#REF!</v>
      </c>
      <c r="G113" s="359" t="e">
        <f>IF(ISNUMBER(V113),V113,VLOOKUP(CONCATENATE($B113,"_",$C113,"_",G$2,"_","1000 NAC","_",$E113),#REF!,2,)/VLOOKUP(CONCATENATE($B113,"_",$C113,"_",G$2,"_",$D113,"_",$E113),#REF!,2,))</f>
        <v>#REF!</v>
      </c>
      <c r="H113" s="359" t="e">
        <f>IF(ISNUMBER(W113),W113,VLOOKUP(CONCATENATE($B113,"_",$C113,"_",H$2,"_","1000 NAC","_",$E113),#REF!,2,)/VLOOKUP(CONCATENATE($B113,"_",$C113,"_",H$2,"_",$D113,"_",$E113),#REF!,2,))</f>
        <v>#REF!</v>
      </c>
      <c r="I113" s="359" t="e">
        <f>IF(ISNUMBER(X113),X113,VLOOKUP(CONCATENATE($B113,"_",$C113,"_",I$2,"_","1000 NAC","_",$E113),#REF!,2,)/VLOOKUP(CONCATENATE($B113,"_",$C113,"_",I$2,"_",$D113,"_",$E113),#REF!,2,))</f>
        <v>#REF!</v>
      </c>
      <c r="J113" s="359" t="e">
        <f>VLOOKUP(CONCATENATE($B113,"_",$C113,"_",J$2,"_","1000 NAC","_",$E113),#REF!,2,)/VLOOKUP(CONCATENATE($B113,"_",$C113,"_",J$2,"_",$D113,"_",$E113),#REF!,2,)</f>
        <v>#REF!</v>
      </c>
      <c r="K113" s="360" t="e">
        <f>VLOOKUP(CONCATENATE($B113,"_",$C113,"_",K$2,"_","1000 NAC","_",$E113),#REF!,2,)/VLOOKUP(CONCATENATE($B113,"_",$C113,"_",K$2,"_",$D113,"_",$E113),#REF!,2,)</f>
        <v>#REF!</v>
      </c>
      <c r="L113" s="360" t="e">
        <f>VLOOKUP(CONCATENATE($B113,"_",$C113,"_",L$2,"_","1000 NAC","_",$E113),#REF!,2,)/VLOOKUP(CONCATENATE($B113,"_",$C113,"_",L$2,"_",$D113,"_",$E113),#REF!,2,)</f>
        <v>#REF!</v>
      </c>
      <c r="M113" s="361"/>
      <c r="N113" s="362" t="str">
        <f t="shared" si="25"/>
        <v>!!</v>
      </c>
      <c r="O113" s="362" t="str">
        <f t="shared" si="26"/>
        <v>!!</v>
      </c>
      <c r="P113" s="362" t="str">
        <f t="shared" si="27"/>
        <v>!!</v>
      </c>
      <c r="Q113" s="362" t="str">
        <f t="shared" si="28"/>
        <v>!!</v>
      </c>
      <c r="R113" s="362" t="str">
        <f t="shared" si="29"/>
        <v>!!</v>
      </c>
      <c r="S113" s="362" t="str">
        <f t="shared" si="30"/>
        <v>!!</v>
      </c>
      <c r="T113" s="361"/>
      <c r="U113" s="366" t="str">
        <f>IF(ISNUMBER(U111),IF(ISNUMBER(U112),U112/U111,F112/U111),IF(ISNUMBER(U112),U112/F111,""))</f>
        <v/>
      </c>
      <c r="V113" s="366"/>
      <c r="W113" s="366"/>
      <c r="X113" s="366"/>
    </row>
    <row r="114" spans="1:24" s="169" customFormat="1" ht="10.5">
      <c r="A114" s="169" t="s">
        <v>164</v>
      </c>
      <c r="B114" s="169" t="str">
        <f>Cover!$G$16</f>
        <v>CZ</v>
      </c>
      <c r="C114" s="169" t="s">
        <v>203</v>
      </c>
      <c r="D114" s="169" t="s">
        <v>268</v>
      </c>
      <c r="E114" s="170" t="s">
        <v>99</v>
      </c>
      <c r="F114" s="177" t="e">
        <f>IF(ISNUMBER(U114),U114,VLOOKUP(CONCATENATE($B114,"_",$C114,"_",F$2,"_",$D114,"_",$E114),#REF!,2,))</f>
        <v>#REF!</v>
      </c>
      <c r="G114" s="177" t="e">
        <f>IF(ISNUMBER(V114),V114,VLOOKUP(CONCATENATE($B114,"_",$C114,"_",G$2,"_",$D114,"_",$E114),#REF!,2,))</f>
        <v>#REF!</v>
      </c>
      <c r="H114" s="177" t="e">
        <f>IF(ISNUMBER(W114),W114,VLOOKUP(CONCATENATE($B114,"_",$C114,"_",H$2,"_",$D114,"_",$E114),#REF!,2,))</f>
        <v>#REF!</v>
      </c>
      <c r="I114" s="177" t="e">
        <f>IF(ISNUMBER(X114),X114,VLOOKUP(CONCATENATE($B114,"_",$C114,"_",I$2,"_",$D114,"_",$E114),#REF!,2,))</f>
        <v>#REF!</v>
      </c>
      <c r="J114" s="177" t="e">
        <f>VLOOKUP(CONCATENATE($B114,"_",$C114,"_",J$2,"_",$D114,"_",$E114),#REF!,2,)</f>
        <v>#REF!</v>
      </c>
      <c r="K114" s="175" t="e">
        <f>VLOOKUP(CONCATENATE($B114,"_",$C114,"_",K$2,"_",$D114,"_",$E114),#REF!,2,)</f>
        <v>#REF!</v>
      </c>
      <c r="L114" s="175" t="e">
        <f>VLOOKUP(CONCATENATE($B114,"_",$C114,"_",L$2,"_",$D114,"_",$E114),#REF!,2,)</f>
        <v>#REF!</v>
      </c>
      <c r="M114" s="171"/>
      <c r="N114" s="172" t="str">
        <f t="shared" si="25"/>
        <v>!!</v>
      </c>
      <c r="O114" s="172" t="str">
        <f t="shared" si="26"/>
        <v>!!</v>
      </c>
      <c r="P114" s="172" t="str">
        <f t="shared" si="27"/>
        <v>!!</v>
      </c>
      <c r="Q114" s="172" t="str">
        <f t="shared" si="28"/>
        <v>!!</v>
      </c>
      <c r="R114" s="172" t="str">
        <f t="shared" si="29"/>
        <v>!!</v>
      </c>
      <c r="S114" s="172" t="str">
        <f t="shared" si="30"/>
        <v>!!</v>
      </c>
      <c r="T114" s="171"/>
    </row>
    <row r="115" spans="1:24" s="169" customFormat="1" ht="10.5">
      <c r="A115" s="178" t="s">
        <v>163</v>
      </c>
      <c r="B115" s="169" t="str">
        <f>Cover!$G$16</f>
        <v>CZ</v>
      </c>
      <c r="C115" s="169" t="s">
        <v>203</v>
      </c>
      <c r="D115" s="169" t="s">
        <v>198</v>
      </c>
      <c r="E115" s="170" t="s">
        <v>99</v>
      </c>
      <c r="F115" s="177" t="e">
        <f>IF(ISNUMBER(U115),U115,VLOOKUP(CONCATENATE($B115,"_",$C115,"_",F$2,"_",$D115,"_",$E115),#REF!,2,))</f>
        <v>#REF!</v>
      </c>
      <c r="G115" s="177" t="e">
        <f>IF(ISNUMBER(V115),V115,VLOOKUP(CONCATENATE($B115,"_",$C115,"_",G$2,"_",$D115,"_",$E115),#REF!,2,))</f>
        <v>#REF!</v>
      </c>
      <c r="H115" s="177" t="e">
        <f>IF(ISNUMBER(W115),W115,VLOOKUP(CONCATENATE($B115,"_",$C115,"_",H$2,"_",$D115,"_",$E115),#REF!,2,))</f>
        <v>#REF!</v>
      </c>
      <c r="I115" s="177" t="e">
        <f>IF(ISNUMBER(X115),X115,VLOOKUP(CONCATENATE($B115,"_",$C115,"_",I$2,"_",$D115,"_",$E115),#REF!,2,))</f>
        <v>#REF!</v>
      </c>
      <c r="J115" s="177" t="e">
        <f>VLOOKUP(CONCATENATE($B115,"_",$C115,"_",J$2,"_",$D115,"_",$E115),#REF!,2,)</f>
        <v>#REF!</v>
      </c>
      <c r="K115" s="175" t="e">
        <f>VLOOKUP(CONCATENATE($B115,"_",$C115,"_",K$2,"_",$D115,"_",$E115),#REF!,2,)</f>
        <v>#REF!</v>
      </c>
      <c r="L115" s="175" t="e">
        <f>VLOOKUP(CONCATENATE($B115,"_",$C115,"_",L$2,"_",$D115,"_",$E115),#REF!,2,)</f>
        <v>#REF!</v>
      </c>
      <c r="M115" s="171"/>
      <c r="N115" s="172" t="str">
        <f t="shared" si="25"/>
        <v>!!</v>
      </c>
      <c r="O115" s="172" t="str">
        <f t="shared" si="26"/>
        <v>!!</v>
      </c>
      <c r="P115" s="172" t="str">
        <f t="shared" si="27"/>
        <v>!!</v>
      </c>
      <c r="Q115" s="172" t="str">
        <f t="shared" si="28"/>
        <v>!!</v>
      </c>
      <c r="R115" s="172" t="str">
        <f t="shared" si="29"/>
        <v>!!</v>
      </c>
      <c r="S115" s="172" t="str">
        <f t="shared" si="30"/>
        <v>!!</v>
      </c>
      <c r="T115" s="171"/>
    </row>
    <row r="116" spans="1:24">
      <c r="A116" s="365" t="s">
        <v>162</v>
      </c>
      <c r="B116" s="357" t="str">
        <f>Cover!$G$16</f>
        <v>CZ</v>
      </c>
      <c r="C116" s="357" t="s">
        <v>203</v>
      </c>
      <c r="D116" s="357" t="s">
        <v>268</v>
      </c>
      <c r="E116" s="358" t="s">
        <v>99</v>
      </c>
      <c r="F116" s="359" t="e">
        <f>IF(ISNUMBER(U116),U116,VLOOKUP(CONCATENATE($B116,"_",$C116,"_",F$2,"_","1000 NAC","_",$E116),#REF!,2,)/VLOOKUP(CONCATENATE($B116,"_",$C116,"_",F$2,"_",$D116,"_",$E116),#REF!,2,))</f>
        <v>#REF!</v>
      </c>
      <c r="G116" s="359" t="e">
        <f>IF(ISNUMBER(V116),V116,VLOOKUP(CONCATENATE($B116,"_",$C116,"_",G$2,"_","1000 NAC","_",$E116),#REF!,2,)/VLOOKUP(CONCATENATE($B116,"_",$C116,"_",G$2,"_",$D116,"_",$E116),#REF!,2,))</f>
        <v>#REF!</v>
      </c>
      <c r="H116" s="359" t="e">
        <f>IF(ISNUMBER(W116),W116,VLOOKUP(CONCATENATE($B116,"_",$C116,"_",H$2,"_","1000 NAC","_",$E116),#REF!,2,)/VLOOKUP(CONCATENATE($B116,"_",$C116,"_",H$2,"_",$D116,"_",$E116),#REF!,2,))</f>
        <v>#REF!</v>
      </c>
      <c r="I116" s="359" t="e">
        <f>IF(ISNUMBER(X116),X116,VLOOKUP(CONCATENATE($B116,"_",$C116,"_",I$2,"_","1000 NAC","_",$E116),#REF!,2,)/VLOOKUP(CONCATENATE($B116,"_",$C116,"_",I$2,"_",$D116,"_",$E116),#REF!,2,))</f>
        <v>#REF!</v>
      </c>
      <c r="J116" s="359" t="e">
        <f>VLOOKUP(CONCATENATE($B116,"_",$C116,"_",J$2,"_","1000 NAC","_",$E116),#REF!,2,)/VLOOKUP(CONCATENATE($B116,"_",$C116,"_",J$2,"_",$D116,"_",$E116),#REF!,2,)</f>
        <v>#REF!</v>
      </c>
      <c r="K116" s="360" t="e">
        <f>VLOOKUP(CONCATENATE($B116,"_",$C116,"_",K$2,"_","1000 NAC","_",$E116),#REF!,2,)/VLOOKUP(CONCATENATE($B116,"_",$C116,"_",K$2,"_",$D116,"_",$E116),#REF!,2,)</f>
        <v>#REF!</v>
      </c>
      <c r="L116" s="360" t="e">
        <f>VLOOKUP(CONCATENATE($B116,"_",$C116,"_",L$2,"_","1000 NAC","_",$E116),#REF!,2,)/VLOOKUP(CONCATENATE($B116,"_",$C116,"_",L$2,"_",$D116,"_",$E116),#REF!,2,)</f>
        <v>#REF!</v>
      </c>
      <c r="M116" s="361"/>
      <c r="N116" s="362" t="str">
        <f t="shared" si="25"/>
        <v>!!</v>
      </c>
      <c r="O116" s="362" t="str">
        <f t="shared" si="26"/>
        <v>!!</v>
      </c>
      <c r="P116" s="362" t="str">
        <f t="shared" si="27"/>
        <v>!!</v>
      </c>
      <c r="Q116" s="362" t="str">
        <f t="shared" si="28"/>
        <v>!!</v>
      </c>
      <c r="R116" s="362" t="str">
        <f t="shared" si="29"/>
        <v>!!</v>
      </c>
      <c r="S116" s="362" t="str">
        <f t="shared" si="30"/>
        <v>!!</v>
      </c>
      <c r="T116" s="361"/>
      <c r="U116" s="366" t="str">
        <f>IF(ISNUMBER(U114),IF(ISNUMBER(U115),U115/U114,F115/U114),IF(ISNUMBER(U115),U115/F114,""))</f>
        <v/>
      </c>
      <c r="V116" s="366"/>
      <c r="W116" s="366"/>
      <c r="X116" s="366"/>
    </row>
    <row r="117" spans="1:24" s="169" customFormat="1" ht="10.5">
      <c r="A117" s="169" t="s">
        <v>164</v>
      </c>
      <c r="B117" s="169" t="str">
        <f>Cover!$G$16</f>
        <v>CZ</v>
      </c>
      <c r="C117" s="169" t="s">
        <v>204</v>
      </c>
      <c r="D117" s="169" t="s">
        <v>268</v>
      </c>
      <c r="E117" s="170" t="s">
        <v>100</v>
      </c>
      <c r="F117" s="177" t="e">
        <f>IF(ISNUMBER(U117),U117,VLOOKUP(CONCATENATE($B117,"_",$C117,"_",F$2,"_",$D117,"_",$E117),#REF!,2,))</f>
        <v>#REF!</v>
      </c>
      <c r="G117" s="177" t="e">
        <f>IF(ISNUMBER(V117),V117,VLOOKUP(CONCATENATE($B117,"_",$C117,"_",G$2,"_",$D117,"_",$E117),#REF!,2,))</f>
        <v>#REF!</v>
      </c>
      <c r="H117" s="177" t="e">
        <f>IF(ISNUMBER(W117),W117,VLOOKUP(CONCATENATE($B117,"_",$C117,"_",H$2,"_",$D117,"_",$E117),#REF!,2,))</f>
        <v>#REF!</v>
      </c>
      <c r="I117" s="177" t="e">
        <f>IF(ISNUMBER(X117),X117,VLOOKUP(CONCATENATE($B117,"_",$C117,"_",I$2,"_",$D117,"_",$E117),#REF!,2,))</f>
        <v>#REF!</v>
      </c>
      <c r="J117" s="177" t="e">
        <f>VLOOKUP(CONCATENATE($B117,"_",$C117,"_",J$2,"_",$D117,"_",$E117),#REF!,2,)</f>
        <v>#REF!</v>
      </c>
      <c r="K117" s="175" t="e">
        <f>VLOOKUP(CONCATENATE($B117,"_",$C117,"_",K$2,"_",$D117,"_",$E117),#REF!,2,)</f>
        <v>#REF!</v>
      </c>
      <c r="L117" s="175" t="e">
        <f>VLOOKUP(CONCATENATE($B117,"_",$C117,"_",L$2,"_",$D117,"_",$E117),#REF!,2,)</f>
        <v>#REF!</v>
      </c>
      <c r="M117" s="171"/>
      <c r="N117" s="172" t="str">
        <f t="shared" si="25"/>
        <v>!!</v>
      </c>
      <c r="O117" s="172" t="str">
        <f t="shared" si="26"/>
        <v>!!</v>
      </c>
      <c r="P117" s="172" t="str">
        <f t="shared" si="27"/>
        <v>!!</v>
      </c>
      <c r="Q117" s="172" t="str">
        <f t="shared" si="28"/>
        <v>!!</v>
      </c>
      <c r="R117" s="172" t="str">
        <f t="shared" si="29"/>
        <v>!!</v>
      </c>
      <c r="S117" s="172" t="str">
        <f t="shared" si="30"/>
        <v>!!</v>
      </c>
      <c r="T117" s="171"/>
    </row>
    <row r="118" spans="1:24" s="169" customFormat="1" ht="10.5">
      <c r="A118" s="178" t="s">
        <v>163</v>
      </c>
      <c r="B118" s="169" t="str">
        <f>Cover!$G$16</f>
        <v>CZ</v>
      </c>
      <c r="C118" s="169" t="s">
        <v>204</v>
      </c>
      <c r="D118" s="169" t="s">
        <v>198</v>
      </c>
      <c r="E118" s="170" t="s">
        <v>100</v>
      </c>
      <c r="F118" s="177" t="e">
        <f>IF(ISNUMBER(U118),U118,VLOOKUP(CONCATENATE($B118,"_",$C118,"_",F$2,"_",$D118,"_",$E118),#REF!,2,))</f>
        <v>#REF!</v>
      </c>
      <c r="G118" s="177" t="e">
        <f>IF(ISNUMBER(V118),V118,VLOOKUP(CONCATENATE($B118,"_",$C118,"_",G$2,"_",$D118,"_",$E118),#REF!,2,))</f>
        <v>#REF!</v>
      </c>
      <c r="H118" s="177" t="e">
        <f>IF(ISNUMBER(W118),W118,VLOOKUP(CONCATENATE($B118,"_",$C118,"_",H$2,"_",$D118,"_",$E118),#REF!,2,))</f>
        <v>#REF!</v>
      </c>
      <c r="I118" s="177" t="e">
        <f>IF(ISNUMBER(X118),X118,VLOOKUP(CONCATENATE($B118,"_",$C118,"_",I$2,"_",$D118,"_",$E118),#REF!,2,))</f>
        <v>#REF!</v>
      </c>
      <c r="J118" s="177" t="e">
        <f>VLOOKUP(CONCATENATE($B118,"_",$C118,"_",J$2,"_",$D118,"_",$E118),#REF!,2,)</f>
        <v>#REF!</v>
      </c>
      <c r="K118" s="175" t="e">
        <f>VLOOKUP(CONCATENATE($B118,"_",$C118,"_",K$2,"_",$D118,"_",$E118),#REF!,2,)</f>
        <v>#REF!</v>
      </c>
      <c r="L118" s="175" t="e">
        <f>VLOOKUP(CONCATENATE($B118,"_",$C118,"_",L$2,"_",$D118,"_",$E118),#REF!,2,)</f>
        <v>#REF!</v>
      </c>
      <c r="M118" s="171"/>
      <c r="N118" s="172" t="str">
        <f t="shared" si="25"/>
        <v>!!</v>
      </c>
      <c r="O118" s="172" t="str">
        <f t="shared" si="26"/>
        <v>!!</v>
      </c>
      <c r="P118" s="172" t="str">
        <f t="shared" si="27"/>
        <v>!!</v>
      </c>
      <c r="Q118" s="172" t="str">
        <f t="shared" si="28"/>
        <v>!!</v>
      </c>
      <c r="R118" s="172" t="str">
        <f t="shared" si="29"/>
        <v>!!</v>
      </c>
      <c r="S118" s="172" t="str">
        <f t="shared" si="30"/>
        <v>!!</v>
      </c>
      <c r="T118" s="171"/>
    </row>
    <row r="119" spans="1:24">
      <c r="A119" s="365" t="s">
        <v>162</v>
      </c>
      <c r="B119" s="357" t="str">
        <f>Cover!$G$16</f>
        <v>CZ</v>
      </c>
      <c r="C119" s="357" t="s">
        <v>204</v>
      </c>
      <c r="D119" s="357" t="s">
        <v>268</v>
      </c>
      <c r="E119" s="358" t="s">
        <v>100</v>
      </c>
      <c r="F119" s="359" t="e">
        <f>IF(ISNUMBER(U119),U119,VLOOKUP(CONCATENATE($B119,"_",$C119,"_",F$2,"_","1000 NAC","_",$E119),#REF!,2,)/VLOOKUP(CONCATENATE($B119,"_",$C119,"_",F$2,"_",$D119,"_",$E119),#REF!,2,))</f>
        <v>#REF!</v>
      </c>
      <c r="G119" s="359" t="e">
        <f>IF(ISNUMBER(V119),V119,VLOOKUP(CONCATENATE($B119,"_",$C119,"_",G$2,"_","1000 NAC","_",$E119),#REF!,2,)/VLOOKUP(CONCATENATE($B119,"_",$C119,"_",G$2,"_",$D119,"_",$E119),#REF!,2,))</f>
        <v>#REF!</v>
      </c>
      <c r="H119" s="359" t="e">
        <f>IF(ISNUMBER(W119),W119,VLOOKUP(CONCATENATE($B119,"_",$C119,"_",H$2,"_","1000 NAC","_",$E119),#REF!,2,)/VLOOKUP(CONCATENATE($B119,"_",$C119,"_",H$2,"_",$D119,"_",$E119),#REF!,2,))</f>
        <v>#REF!</v>
      </c>
      <c r="I119" s="359" t="e">
        <f>IF(ISNUMBER(X119),X119,VLOOKUP(CONCATENATE($B119,"_",$C119,"_",I$2,"_","1000 NAC","_",$E119),#REF!,2,)/VLOOKUP(CONCATENATE($B119,"_",$C119,"_",I$2,"_",$D119,"_",$E119),#REF!,2,))</f>
        <v>#REF!</v>
      </c>
      <c r="J119" s="359" t="e">
        <f>VLOOKUP(CONCATENATE($B119,"_",$C119,"_",J$2,"_","1000 NAC","_",$E119),#REF!,2,)/VLOOKUP(CONCATENATE($B119,"_",$C119,"_",J$2,"_",$D119,"_",$E119),#REF!,2,)</f>
        <v>#REF!</v>
      </c>
      <c r="K119" s="360" t="e">
        <f>VLOOKUP(CONCATENATE($B119,"_",$C119,"_",K$2,"_","1000 NAC","_",$E119),#REF!,2,)/VLOOKUP(CONCATENATE($B119,"_",$C119,"_",K$2,"_",$D119,"_",$E119),#REF!,2,)</f>
        <v>#REF!</v>
      </c>
      <c r="L119" s="360" t="e">
        <f>VLOOKUP(CONCATENATE($B119,"_",$C119,"_",L$2,"_","1000 NAC","_",$E119),#REF!,2,)/VLOOKUP(CONCATENATE($B119,"_",$C119,"_",L$2,"_",$D119,"_",$E119),#REF!,2,)</f>
        <v>#REF!</v>
      </c>
      <c r="M119" s="361"/>
      <c r="N119" s="362" t="str">
        <f t="shared" si="25"/>
        <v>!!</v>
      </c>
      <c r="O119" s="362" t="str">
        <f t="shared" si="26"/>
        <v>!!</v>
      </c>
      <c r="P119" s="362" t="str">
        <f t="shared" si="27"/>
        <v>!!</v>
      </c>
      <c r="Q119" s="362" t="str">
        <f t="shared" si="28"/>
        <v>!!</v>
      </c>
      <c r="R119" s="362" t="str">
        <f t="shared" si="29"/>
        <v>!!</v>
      </c>
      <c r="S119" s="362" t="str">
        <f t="shared" si="30"/>
        <v>!!</v>
      </c>
      <c r="T119" s="361"/>
      <c r="U119" s="366" t="str">
        <f>IF(ISNUMBER(U117),IF(ISNUMBER(U118),U118/U117,F118/U117),IF(ISNUMBER(U118),U118/F117,""))</f>
        <v/>
      </c>
      <c r="V119" s="366"/>
      <c r="W119" s="366"/>
      <c r="X119" s="366"/>
    </row>
    <row r="120" spans="1:24" s="169" customFormat="1" ht="10.5">
      <c r="A120" s="169" t="s">
        <v>164</v>
      </c>
      <c r="B120" s="169" t="str">
        <f>Cover!$G$16</f>
        <v>CZ</v>
      </c>
      <c r="C120" s="169" t="s">
        <v>203</v>
      </c>
      <c r="D120" s="169" t="s">
        <v>268</v>
      </c>
      <c r="E120" s="170" t="s">
        <v>100</v>
      </c>
      <c r="F120" s="177" t="e">
        <f>IF(ISNUMBER(U120),U120,VLOOKUP(CONCATENATE($B120,"_",$C120,"_",F$2,"_",$D120,"_",$E120),#REF!,2,))</f>
        <v>#REF!</v>
      </c>
      <c r="G120" s="177" t="e">
        <f>IF(ISNUMBER(V120),V120,VLOOKUP(CONCATENATE($B120,"_",$C120,"_",G$2,"_",$D120,"_",$E120),#REF!,2,))</f>
        <v>#REF!</v>
      </c>
      <c r="H120" s="177" t="e">
        <f>IF(ISNUMBER(W120),W120,VLOOKUP(CONCATENATE($B120,"_",$C120,"_",H$2,"_",$D120,"_",$E120),#REF!,2,))</f>
        <v>#REF!</v>
      </c>
      <c r="I120" s="177" t="e">
        <f>IF(ISNUMBER(X120),X120,VLOOKUP(CONCATENATE($B120,"_",$C120,"_",I$2,"_",$D120,"_",$E120),#REF!,2,))</f>
        <v>#REF!</v>
      </c>
      <c r="J120" s="177" t="e">
        <f>VLOOKUP(CONCATENATE($B120,"_",$C120,"_",J$2,"_",$D120,"_",$E120),#REF!,2,)</f>
        <v>#REF!</v>
      </c>
      <c r="K120" s="175" t="e">
        <f>VLOOKUP(CONCATENATE($B120,"_",$C120,"_",K$2,"_",$D120,"_",$E120),#REF!,2,)</f>
        <v>#REF!</v>
      </c>
      <c r="L120" s="175" t="e">
        <f>VLOOKUP(CONCATENATE($B120,"_",$C120,"_",L$2,"_",$D120,"_",$E120),#REF!,2,)</f>
        <v>#REF!</v>
      </c>
      <c r="M120" s="171"/>
      <c r="N120" s="172" t="str">
        <f t="shared" si="25"/>
        <v>!!</v>
      </c>
      <c r="O120" s="172" t="str">
        <f t="shared" si="26"/>
        <v>!!</v>
      </c>
      <c r="P120" s="172" t="str">
        <f t="shared" si="27"/>
        <v>!!</v>
      </c>
      <c r="Q120" s="172" t="str">
        <f t="shared" si="28"/>
        <v>!!</v>
      </c>
      <c r="R120" s="172" t="str">
        <f t="shared" si="29"/>
        <v>!!</v>
      </c>
      <c r="S120" s="172" t="str">
        <f t="shared" si="30"/>
        <v>!!</v>
      </c>
      <c r="T120" s="171"/>
    </row>
    <row r="121" spans="1:24" s="169" customFormat="1" ht="10.5">
      <c r="A121" s="178" t="s">
        <v>163</v>
      </c>
      <c r="B121" s="169" t="str">
        <f>Cover!$G$16</f>
        <v>CZ</v>
      </c>
      <c r="C121" s="169" t="s">
        <v>203</v>
      </c>
      <c r="D121" s="169" t="s">
        <v>198</v>
      </c>
      <c r="E121" s="170" t="s">
        <v>100</v>
      </c>
      <c r="F121" s="177" t="e">
        <f>IF(ISNUMBER(U121),U121,VLOOKUP(CONCATENATE($B121,"_",$C121,"_",F$2,"_",$D121,"_",$E121),#REF!,2,))</f>
        <v>#REF!</v>
      </c>
      <c r="G121" s="177" t="e">
        <f>IF(ISNUMBER(V121),V121,VLOOKUP(CONCATENATE($B121,"_",$C121,"_",G$2,"_",$D121,"_",$E121),#REF!,2,))</f>
        <v>#REF!</v>
      </c>
      <c r="H121" s="177" t="e">
        <f>IF(ISNUMBER(W121),W121,VLOOKUP(CONCATENATE($B121,"_",$C121,"_",H$2,"_",$D121,"_",$E121),#REF!,2,))</f>
        <v>#REF!</v>
      </c>
      <c r="I121" s="177" t="e">
        <f>IF(ISNUMBER(X121),X121,VLOOKUP(CONCATENATE($B121,"_",$C121,"_",I$2,"_",$D121,"_",$E121),#REF!,2,))</f>
        <v>#REF!</v>
      </c>
      <c r="J121" s="177" t="e">
        <f>VLOOKUP(CONCATENATE($B121,"_",$C121,"_",J$2,"_",$D121,"_",$E121),#REF!,2,)</f>
        <v>#REF!</v>
      </c>
      <c r="K121" s="175" t="e">
        <f>VLOOKUP(CONCATENATE($B121,"_",$C121,"_",K$2,"_",$D121,"_",$E121),#REF!,2,)</f>
        <v>#REF!</v>
      </c>
      <c r="L121" s="175" t="e">
        <f>VLOOKUP(CONCATENATE($B121,"_",$C121,"_",L$2,"_",$D121,"_",$E121),#REF!,2,)</f>
        <v>#REF!</v>
      </c>
      <c r="M121" s="171"/>
      <c r="N121" s="172" t="str">
        <f t="shared" si="25"/>
        <v>!!</v>
      </c>
      <c r="O121" s="172" t="str">
        <f t="shared" si="26"/>
        <v>!!</v>
      </c>
      <c r="P121" s="172" t="str">
        <f t="shared" si="27"/>
        <v>!!</v>
      </c>
      <c r="Q121" s="172" t="str">
        <f t="shared" si="28"/>
        <v>!!</v>
      </c>
      <c r="R121" s="172" t="str">
        <f t="shared" si="29"/>
        <v>!!</v>
      </c>
      <c r="S121" s="172" t="str">
        <f t="shared" si="30"/>
        <v>!!</v>
      </c>
      <c r="T121" s="171"/>
    </row>
    <row r="122" spans="1:24">
      <c r="A122" s="365" t="s">
        <v>162</v>
      </c>
      <c r="B122" s="357" t="str">
        <f>Cover!$G$16</f>
        <v>CZ</v>
      </c>
      <c r="C122" s="357" t="s">
        <v>203</v>
      </c>
      <c r="D122" s="357" t="s">
        <v>268</v>
      </c>
      <c r="E122" s="358" t="s">
        <v>100</v>
      </c>
      <c r="F122" s="359" t="e">
        <f>IF(ISNUMBER(U122),U122,VLOOKUP(CONCATENATE($B122,"_",$C122,"_",F$2,"_","1000 NAC","_",$E122),#REF!,2,)/VLOOKUP(CONCATENATE($B122,"_",$C122,"_",F$2,"_",$D122,"_",$E122),#REF!,2,))</f>
        <v>#REF!</v>
      </c>
      <c r="G122" s="359" t="e">
        <f>IF(ISNUMBER(V122),V122,VLOOKUP(CONCATENATE($B122,"_",$C122,"_",G$2,"_","1000 NAC","_",$E122),#REF!,2,)/VLOOKUP(CONCATENATE($B122,"_",$C122,"_",G$2,"_",$D122,"_",$E122),#REF!,2,))</f>
        <v>#REF!</v>
      </c>
      <c r="H122" s="359" t="e">
        <f>IF(ISNUMBER(W122),W122,VLOOKUP(CONCATENATE($B122,"_",$C122,"_",H$2,"_","1000 NAC","_",$E122),#REF!,2,)/VLOOKUP(CONCATENATE($B122,"_",$C122,"_",H$2,"_",$D122,"_",$E122),#REF!,2,))</f>
        <v>#REF!</v>
      </c>
      <c r="I122" s="359" t="e">
        <f>IF(ISNUMBER(X122),X122,VLOOKUP(CONCATENATE($B122,"_",$C122,"_",I$2,"_","1000 NAC","_",$E122),#REF!,2,)/VLOOKUP(CONCATENATE($B122,"_",$C122,"_",I$2,"_",$D122,"_",$E122),#REF!,2,))</f>
        <v>#REF!</v>
      </c>
      <c r="J122" s="359" t="e">
        <f>VLOOKUP(CONCATENATE($B122,"_",$C122,"_",J$2,"_","1000 NAC","_",$E122),#REF!,2,)/VLOOKUP(CONCATENATE($B122,"_",$C122,"_",J$2,"_",$D122,"_",$E122),#REF!,2,)</f>
        <v>#REF!</v>
      </c>
      <c r="K122" s="360" t="e">
        <f>VLOOKUP(CONCATENATE($B122,"_",$C122,"_",K$2,"_","1000 NAC","_",$E122),#REF!,2,)/VLOOKUP(CONCATENATE($B122,"_",$C122,"_",K$2,"_",$D122,"_",$E122),#REF!,2,)</f>
        <v>#REF!</v>
      </c>
      <c r="L122" s="360" t="e">
        <f>VLOOKUP(CONCATENATE($B122,"_",$C122,"_",L$2,"_","1000 NAC","_",$E122),#REF!,2,)/VLOOKUP(CONCATENATE($B122,"_",$C122,"_",L$2,"_",$D122,"_",$E122),#REF!,2,)</f>
        <v>#REF!</v>
      </c>
      <c r="M122" s="361"/>
      <c r="N122" s="362" t="str">
        <f t="shared" si="25"/>
        <v>!!</v>
      </c>
      <c r="O122" s="362" t="str">
        <f t="shared" si="26"/>
        <v>!!</v>
      </c>
      <c r="P122" s="362" t="str">
        <f t="shared" si="27"/>
        <v>!!</v>
      </c>
      <c r="Q122" s="362" t="str">
        <f t="shared" si="28"/>
        <v>!!</v>
      </c>
      <c r="R122" s="362" t="str">
        <f t="shared" si="29"/>
        <v>!!</v>
      </c>
      <c r="S122" s="362" t="str">
        <f t="shared" si="30"/>
        <v>!!</v>
      </c>
      <c r="T122" s="361"/>
      <c r="U122" s="366" t="str">
        <f>IF(ISNUMBER(U120),IF(ISNUMBER(U121),U121/U120,F121/U120),IF(ISNUMBER(U121),U121/F120,""))</f>
        <v/>
      </c>
      <c r="V122" s="366"/>
      <c r="W122" s="366"/>
      <c r="X122" s="366"/>
    </row>
    <row r="123" spans="1:24" s="169" customFormat="1" ht="10.5">
      <c r="A123" s="169" t="s">
        <v>164</v>
      </c>
      <c r="B123" s="169" t="str">
        <f>Cover!$G$16</f>
        <v>CZ</v>
      </c>
      <c r="C123" s="169" t="s">
        <v>204</v>
      </c>
      <c r="D123" s="169" t="s">
        <v>268</v>
      </c>
      <c r="E123" s="170" t="s">
        <v>101</v>
      </c>
      <c r="F123" s="177" t="e">
        <f>IF(ISNUMBER(U123),U123,VLOOKUP(CONCATENATE($B123,"_",$C123,"_",F$2,"_",$D123,"_",$E123),#REF!,2,))</f>
        <v>#REF!</v>
      </c>
      <c r="G123" s="177" t="e">
        <f>IF(ISNUMBER(V123),V123,VLOOKUP(CONCATENATE($B123,"_",$C123,"_",G$2,"_",$D123,"_",$E123),#REF!,2,))</f>
        <v>#REF!</v>
      </c>
      <c r="H123" s="177" t="e">
        <f>IF(ISNUMBER(W123),W123,VLOOKUP(CONCATENATE($B123,"_",$C123,"_",H$2,"_",$D123,"_",$E123),#REF!,2,))</f>
        <v>#REF!</v>
      </c>
      <c r="I123" s="177" t="e">
        <f>IF(ISNUMBER(X123),X123,VLOOKUP(CONCATENATE($B123,"_",$C123,"_",I$2,"_",$D123,"_",$E123),#REF!,2,))</f>
        <v>#REF!</v>
      </c>
      <c r="J123" s="177" t="e">
        <f>VLOOKUP(CONCATENATE($B123,"_",$C123,"_",J$2,"_",$D123,"_",$E123),#REF!,2,)</f>
        <v>#REF!</v>
      </c>
      <c r="K123" s="175" t="e">
        <f>VLOOKUP(CONCATENATE($B123,"_",$C123,"_",K$2,"_",$D123,"_",$E123),#REF!,2,)</f>
        <v>#REF!</v>
      </c>
      <c r="L123" s="175" t="e">
        <f>VLOOKUP(CONCATENATE($B123,"_",$C123,"_",L$2,"_",$D123,"_",$E123),#REF!,2,)</f>
        <v>#REF!</v>
      </c>
      <c r="M123" s="171"/>
      <c r="N123" s="172" t="str">
        <f t="shared" ref="N123:N186" si="31">IF(OR(ISERROR(F123),ISERROR(G123)),"!!",IF(F123=0,"!!",G123/F123))</f>
        <v>!!</v>
      </c>
      <c r="O123" s="172" t="str">
        <f t="shared" ref="O123:O186" si="32">IF(OR(ISERROR(G123),ISERROR(H123)),"!!",IF(G123=0,"!!",H123/G123))</f>
        <v>!!</v>
      </c>
      <c r="P123" s="172" t="str">
        <f t="shared" ref="P123:P186" si="33">IF(OR(ISERROR(H123),ISERROR(I123)),"!!",IF(H123=0,"!!",I123/H123))</f>
        <v>!!</v>
      </c>
      <c r="Q123" s="172" t="str">
        <f t="shared" ref="Q123:Q186" si="34">IF(OR(ISERROR(I123),ISERROR(J123)),"!!",IF(I123=0,"!!",J123/I123))</f>
        <v>!!</v>
      </c>
      <c r="R123" s="172" t="str">
        <f t="shared" ref="R123:R186" si="35">IF(OR(ISERROR(J123),ISERROR(K123)),"!!",IF(J123=0,"!!",K123/J123))</f>
        <v>!!</v>
      </c>
      <c r="S123" s="172" t="str">
        <f t="shared" ref="S123:S186" si="36">IF(OR(ISERROR(K123),ISERROR(L123)),"!!",IF(K123=0,"!!",L123/K123))</f>
        <v>!!</v>
      </c>
      <c r="T123" s="171"/>
    </row>
    <row r="124" spans="1:24" s="169" customFormat="1" ht="10.5">
      <c r="A124" s="178" t="s">
        <v>163</v>
      </c>
      <c r="B124" s="169" t="str">
        <f>Cover!$G$16</f>
        <v>CZ</v>
      </c>
      <c r="C124" s="169" t="s">
        <v>204</v>
      </c>
      <c r="D124" s="169" t="s">
        <v>198</v>
      </c>
      <c r="E124" s="170" t="s">
        <v>101</v>
      </c>
      <c r="F124" s="177" t="e">
        <f>IF(ISNUMBER(U124),U124,VLOOKUP(CONCATENATE($B124,"_",$C124,"_",F$2,"_",$D124,"_",$E124),#REF!,2,))</f>
        <v>#REF!</v>
      </c>
      <c r="G124" s="177" t="e">
        <f>IF(ISNUMBER(V124),V124,VLOOKUP(CONCATENATE($B124,"_",$C124,"_",G$2,"_",$D124,"_",$E124),#REF!,2,))</f>
        <v>#REF!</v>
      </c>
      <c r="H124" s="177" t="e">
        <f>IF(ISNUMBER(W124),W124,VLOOKUP(CONCATENATE($B124,"_",$C124,"_",H$2,"_",$D124,"_",$E124),#REF!,2,))</f>
        <v>#REF!</v>
      </c>
      <c r="I124" s="177" t="e">
        <f>IF(ISNUMBER(X124),X124,VLOOKUP(CONCATENATE($B124,"_",$C124,"_",I$2,"_",$D124,"_",$E124),#REF!,2,))</f>
        <v>#REF!</v>
      </c>
      <c r="J124" s="177" t="e">
        <f>VLOOKUP(CONCATENATE($B124,"_",$C124,"_",J$2,"_",$D124,"_",$E124),#REF!,2,)</f>
        <v>#REF!</v>
      </c>
      <c r="K124" s="175" t="e">
        <f>VLOOKUP(CONCATENATE($B124,"_",$C124,"_",K$2,"_",$D124,"_",$E124),#REF!,2,)</f>
        <v>#REF!</v>
      </c>
      <c r="L124" s="175" t="e">
        <f>VLOOKUP(CONCATENATE($B124,"_",$C124,"_",L$2,"_",$D124,"_",$E124),#REF!,2,)</f>
        <v>#REF!</v>
      </c>
      <c r="M124" s="171"/>
      <c r="N124" s="172" t="str">
        <f t="shared" si="31"/>
        <v>!!</v>
      </c>
      <c r="O124" s="172" t="str">
        <f t="shared" si="32"/>
        <v>!!</v>
      </c>
      <c r="P124" s="172" t="str">
        <f t="shared" si="33"/>
        <v>!!</v>
      </c>
      <c r="Q124" s="172" t="str">
        <f t="shared" si="34"/>
        <v>!!</v>
      </c>
      <c r="R124" s="172" t="str">
        <f t="shared" si="35"/>
        <v>!!</v>
      </c>
      <c r="S124" s="172" t="str">
        <f t="shared" si="36"/>
        <v>!!</v>
      </c>
      <c r="T124" s="171"/>
    </row>
    <row r="125" spans="1:24">
      <c r="A125" s="365" t="s">
        <v>162</v>
      </c>
      <c r="B125" s="357" t="str">
        <f>Cover!$G$16</f>
        <v>CZ</v>
      </c>
      <c r="C125" s="357" t="s">
        <v>204</v>
      </c>
      <c r="D125" s="357" t="s">
        <v>268</v>
      </c>
      <c r="E125" s="358" t="s">
        <v>101</v>
      </c>
      <c r="F125" s="359" t="e">
        <f>IF(ISNUMBER(U125),U125,VLOOKUP(CONCATENATE($B125,"_",$C125,"_",F$2,"_","1000 NAC","_",$E125),#REF!,2,)/VLOOKUP(CONCATENATE($B125,"_",$C125,"_",F$2,"_",$D125,"_",$E125),#REF!,2,))</f>
        <v>#REF!</v>
      </c>
      <c r="G125" s="359" t="e">
        <f>IF(ISNUMBER(V125),V125,VLOOKUP(CONCATENATE($B125,"_",$C125,"_",G$2,"_","1000 NAC","_",$E125),#REF!,2,)/VLOOKUP(CONCATENATE($B125,"_",$C125,"_",G$2,"_",$D125,"_",$E125),#REF!,2,))</f>
        <v>#REF!</v>
      </c>
      <c r="H125" s="359" t="e">
        <f>IF(ISNUMBER(W125),W125,VLOOKUP(CONCATENATE($B125,"_",$C125,"_",H$2,"_","1000 NAC","_",$E125),#REF!,2,)/VLOOKUP(CONCATENATE($B125,"_",$C125,"_",H$2,"_",$D125,"_",$E125),#REF!,2,))</f>
        <v>#REF!</v>
      </c>
      <c r="I125" s="359" t="e">
        <f>IF(ISNUMBER(X125),X125,VLOOKUP(CONCATENATE($B125,"_",$C125,"_",I$2,"_","1000 NAC","_",$E125),#REF!,2,)/VLOOKUP(CONCATENATE($B125,"_",$C125,"_",I$2,"_",$D125,"_",$E125),#REF!,2,))</f>
        <v>#REF!</v>
      </c>
      <c r="J125" s="359" t="e">
        <f>VLOOKUP(CONCATENATE($B125,"_",$C125,"_",J$2,"_","1000 NAC","_",$E125),#REF!,2,)/VLOOKUP(CONCATENATE($B125,"_",$C125,"_",J$2,"_",$D125,"_",$E125),#REF!,2,)</f>
        <v>#REF!</v>
      </c>
      <c r="K125" s="360" t="e">
        <f>VLOOKUP(CONCATENATE($B125,"_",$C125,"_",K$2,"_","1000 NAC","_",$E125),#REF!,2,)/VLOOKUP(CONCATENATE($B125,"_",$C125,"_",K$2,"_",$D125,"_",$E125),#REF!,2,)</f>
        <v>#REF!</v>
      </c>
      <c r="L125" s="360" t="e">
        <f>VLOOKUP(CONCATENATE($B125,"_",$C125,"_",L$2,"_","1000 NAC","_",$E125),#REF!,2,)/VLOOKUP(CONCATENATE($B125,"_",$C125,"_",L$2,"_",$D125,"_",$E125),#REF!,2,)</f>
        <v>#REF!</v>
      </c>
      <c r="M125" s="361"/>
      <c r="N125" s="362" t="str">
        <f t="shared" si="31"/>
        <v>!!</v>
      </c>
      <c r="O125" s="362" t="str">
        <f t="shared" si="32"/>
        <v>!!</v>
      </c>
      <c r="P125" s="362" t="str">
        <f t="shared" si="33"/>
        <v>!!</v>
      </c>
      <c r="Q125" s="362" t="str">
        <f t="shared" si="34"/>
        <v>!!</v>
      </c>
      <c r="R125" s="362" t="str">
        <f t="shared" si="35"/>
        <v>!!</v>
      </c>
      <c r="S125" s="362" t="str">
        <f t="shared" si="36"/>
        <v>!!</v>
      </c>
      <c r="T125" s="361"/>
      <c r="U125" s="366" t="str">
        <f>IF(ISNUMBER(U123),IF(ISNUMBER(U124),U124/U123,F124/U123),IF(ISNUMBER(U124),U124/F123,""))</f>
        <v/>
      </c>
      <c r="V125" s="366"/>
      <c r="W125" s="366"/>
      <c r="X125" s="366"/>
    </row>
    <row r="126" spans="1:24" s="169" customFormat="1" ht="10.5">
      <c r="A126" s="169" t="s">
        <v>164</v>
      </c>
      <c r="B126" s="169" t="str">
        <f>Cover!$G$16</f>
        <v>CZ</v>
      </c>
      <c r="C126" s="169" t="s">
        <v>203</v>
      </c>
      <c r="D126" s="169" t="s">
        <v>268</v>
      </c>
      <c r="E126" s="170" t="s">
        <v>101</v>
      </c>
      <c r="F126" s="177" t="e">
        <f>IF(ISNUMBER(U126),U126,VLOOKUP(CONCATENATE($B126,"_",$C126,"_",F$2,"_",$D126,"_",$E126),#REF!,2,))</f>
        <v>#REF!</v>
      </c>
      <c r="G126" s="177" t="e">
        <f>IF(ISNUMBER(V126),V126,VLOOKUP(CONCATENATE($B126,"_",$C126,"_",G$2,"_",$D126,"_",$E126),#REF!,2,))</f>
        <v>#REF!</v>
      </c>
      <c r="H126" s="177" t="e">
        <f>IF(ISNUMBER(W126),W126,VLOOKUP(CONCATENATE($B126,"_",$C126,"_",H$2,"_",$D126,"_",$E126),#REF!,2,))</f>
        <v>#REF!</v>
      </c>
      <c r="I126" s="177" t="e">
        <f>IF(ISNUMBER(X126),X126,VLOOKUP(CONCATENATE($B126,"_",$C126,"_",I$2,"_",$D126,"_",$E126),#REF!,2,))</f>
        <v>#REF!</v>
      </c>
      <c r="J126" s="177" t="e">
        <f>VLOOKUP(CONCATENATE($B126,"_",$C126,"_",J$2,"_",$D126,"_",$E126),#REF!,2,)</f>
        <v>#REF!</v>
      </c>
      <c r="K126" s="175" t="e">
        <f>VLOOKUP(CONCATENATE($B126,"_",$C126,"_",K$2,"_",$D126,"_",$E126),#REF!,2,)</f>
        <v>#REF!</v>
      </c>
      <c r="L126" s="175" t="e">
        <f>VLOOKUP(CONCATENATE($B126,"_",$C126,"_",L$2,"_",$D126,"_",$E126),#REF!,2,)</f>
        <v>#REF!</v>
      </c>
      <c r="M126" s="171"/>
      <c r="N126" s="172" t="str">
        <f t="shared" si="31"/>
        <v>!!</v>
      </c>
      <c r="O126" s="172" t="str">
        <f t="shared" si="32"/>
        <v>!!</v>
      </c>
      <c r="P126" s="172" t="str">
        <f t="shared" si="33"/>
        <v>!!</v>
      </c>
      <c r="Q126" s="172" t="str">
        <f t="shared" si="34"/>
        <v>!!</v>
      </c>
      <c r="R126" s="172" t="str">
        <f t="shared" si="35"/>
        <v>!!</v>
      </c>
      <c r="S126" s="172" t="str">
        <f t="shared" si="36"/>
        <v>!!</v>
      </c>
      <c r="T126" s="171"/>
    </row>
    <row r="127" spans="1:24" s="169" customFormat="1" ht="10.5">
      <c r="A127" s="178" t="s">
        <v>163</v>
      </c>
      <c r="B127" s="169" t="str">
        <f>Cover!$G$16</f>
        <v>CZ</v>
      </c>
      <c r="C127" s="169" t="s">
        <v>203</v>
      </c>
      <c r="D127" s="169" t="s">
        <v>198</v>
      </c>
      <c r="E127" s="170" t="s">
        <v>101</v>
      </c>
      <c r="F127" s="177" t="e">
        <f>IF(ISNUMBER(U127),U127,VLOOKUP(CONCATENATE($B127,"_",$C127,"_",F$2,"_",$D127,"_",$E127),#REF!,2,))</f>
        <v>#REF!</v>
      </c>
      <c r="G127" s="177" t="e">
        <f>IF(ISNUMBER(V127),V127,VLOOKUP(CONCATENATE($B127,"_",$C127,"_",G$2,"_",$D127,"_",$E127),#REF!,2,))</f>
        <v>#REF!</v>
      </c>
      <c r="H127" s="177" t="e">
        <f>IF(ISNUMBER(W127),W127,VLOOKUP(CONCATENATE($B127,"_",$C127,"_",H$2,"_",$D127,"_",$E127),#REF!,2,))</f>
        <v>#REF!</v>
      </c>
      <c r="I127" s="177" t="e">
        <f>IF(ISNUMBER(X127),X127,VLOOKUP(CONCATENATE($B127,"_",$C127,"_",I$2,"_",$D127,"_",$E127),#REF!,2,))</f>
        <v>#REF!</v>
      </c>
      <c r="J127" s="177" t="e">
        <f>VLOOKUP(CONCATENATE($B127,"_",$C127,"_",J$2,"_",$D127,"_",$E127),#REF!,2,)</f>
        <v>#REF!</v>
      </c>
      <c r="K127" s="175" t="e">
        <f>VLOOKUP(CONCATENATE($B127,"_",$C127,"_",K$2,"_",$D127,"_",$E127),#REF!,2,)</f>
        <v>#REF!</v>
      </c>
      <c r="L127" s="175" t="e">
        <f>VLOOKUP(CONCATENATE($B127,"_",$C127,"_",L$2,"_",$D127,"_",$E127),#REF!,2,)</f>
        <v>#REF!</v>
      </c>
      <c r="M127" s="171"/>
      <c r="N127" s="172" t="str">
        <f t="shared" si="31"/>
        <v>!!</v>
      </c>
      <c r="O127" s="172" t="str">
        <f t="shared" si="32"/>
        <v>!!</v>
      </c>
      <c r="P127" s="172" t="str">
        <f t="shared" si="33"/>
        <v>!!</v>
      </c>
      <c r="Q127" s="172" t="str">
        <f t="shared" si="34"/>
        <v>!!</v>
      </c>
      <c r="R127" s="172" t="str">
        <f t="shared" si="35"/>
        <v>!!</v>
      </c>
      <c r="S127" s="172" t="str">
        <f t="shared" si="36"/>
        <v>!!</v>
      </c>
      <c r="T127" s="171"/>
    </row>
    <row r="128" spans="1:24">
      <c r="A128" s="365" t="s">
        <v>162</v>
      </c>
      <c r="B128" s="357" t="str">
        <f>Cover!$G$16</f>
        <v>CZ</v>
      </c>
      <c r="C128" s="357" t="s">
        <v>203</v>
      </c>
      <c r="D128" s="357" t="s">
        <v>268</v>
      </c>
      <c r="E128" s="358" t="s">
        <v>101</v>
      </c>
      <c r="F128" s="359" t="e">
        <f>IF(ISNUMBER(U128),U128,VLOOKUP(CONCATENATE($B128,"_",$C128,"_",F$2,"_","1000 NAC","_",$E128),#REF!,2,)/VLOOKUP(CONCATENATE($B128,"_",$C128,"_",F$2,"_",$D128,"_",$E128),#REF!,2,))</f>
        <v>#REF!</v>
      </c>
      <c r="G128" s="359" t="e">
        <f>IF(ISNUMBER(V128),V128,VLOOKUP(CONCATENATE($B128,"_",$C128,"_",G$2,"_","1000 NAC","_",$E128),#REF!,2,)/VLOOKUP(CONCATENATE($B128,"_",$C128,"_",G$2,"_",$D128,"_",$E128),#REF!,2,))</f>
        <v>#REF!</v>
      </c>
      <c r="H128" s="359" t="e">
        <f>IF(ISNUMBER(W128),W128,VLOOKUP(CONCATENATE($B128,"_",$C128,"_",H$2,"_","1000 NAC","_",$E128),#REF!,2,)/VLOOKUP(CONCATENATE($B128,"_",$C128,"_",H$2,"_",$D128,"_",$E128),#REF!,2,))</f>
        <v>#REF!</v>
      </c>
      <c r="I128" s="359" t="e">
        <f>IF(ISNUMBER(X128),X128,VLOOKUP(CONCATENATE($B128,"_",$C128,"_",I$2,"_","1000 NAC","_",$E128),#REF!,2,)/VLOOKUP(CONCATENATE($B128,"_",$C128,"_",I$2,"_",$D128,"_",$E128),#REF!,2,))</f>
        <v>#REF!</v>
      </c>
      <c r="J128" s="359" t="e">
        <f>VLOOKUP(CONCATENATE($B128,"_",$C128,"_",J$2,"_","1000 NAC","_",$E128),#REF!,2,)/VLOOKUP(CONCATENATE($B128,"_",$C128,"_",J$2,"_",$D128,"_",$E128),#REF!,2,)</f>
        <v>#REF!</v>
      </c>
      <c r="K128" s="360" t="e">
        <f>VLOOKUP(CONCATENATE($B128,"_",$C128,"_",K$2,"_","1000 NAC","_",$E128),#REF!,2,)/VLOOKUP(CONCATENATE($B128,"_",$C128,"_",K$2,"_",$D128,"_",$E128),#REF!,2,)</f>
        <v>#REF!</v>
      </c>
      <c r="L128" s="360" t="e">
        <f>VLOOKUP(CONCATENATE($B128,"_",$C128,"_",L$2,"_","1000 NAC","_",$E128),#REF!,2,)/VLOOKUP(CONCATENATE($B128,"_",$C128,"_",L$2,"_",$D128,"_",$E128),#REF!,2,)</f>
        <v>#REF!</v>
      </c>
      <c r="M128" s="361"/>
      <c r="N128" s="362" t="str">
        <f t="shared" si="31"/>
        <v>!!</v>
      </c>
      <c r="O128" s="362" t="str">
        <f t="shared" si="32"/>
        <v>!!</v>
      </c>
      <c r="P128" s="362" t="str">
        <f t="shared" si="33"/>
        <v>!!</v>
      </c>
      <c r="Q128" s="362" t="str">
        <f t="shared" si="34"/>
        <v>!!</v>
      </c>
      <c r="R128" s="362" t="str">
        <f t="shared" si="35"/>
        <v>!!</v>
      </c>
      <c r="S128" s="362" t="str">
        <f t="shared" si="36"/>
        <v>!!</v>
      </c>
      <c r="T128" s="361"/>
      <c r="U128" s="366" t="str">
        <f>IF(ISNUMBER(U126),IF(ISNUMBER(U127),U127/U126,F127/U126),IF(ISNUMBER(U127),U127/F126,""))</f>
        <v/>
      </c>
      <c r="V128" s="366"/>
      <c r="W128" s="366"/>
      <c r="X128" s="366"/>
    </row>
    <row r="129" spans="1:24" s="169" customFormat="1" ht="10.5">
      <c r="A129" s="169" t="s">
        <v>164</v>
      </c>
      <c r="B129" s="169" t="str">
        <f>Cover!$G$16</f>
        <v>CZ</v>
      </c>
      <c r="C129" s="169" t="s">
        <v>204</v>
      </c>
      <c r="D129" s="169" t="s">
        <v>268</v>
      </c>
      <c r="E129" s="170" t="s">
        <v>102</v>
      </c>
      <c r="F129" s="177" t="e">
        <f>IF(ISNUMBER(U129),U129,VLOOKUP(CONCATENATE($B129,"_",$C129,"_",F$2,"_",$D129,"_",$E129),#REF!,2,))</f>
        <v>#REF!</v>
      </c>
      <c r="G129" s="177" t="e">
        <f>IF(ISNUMBER(V129),V129,VLOOKUP(CONCATENATE($B129,"_",$C129,"_",G$2,"_",$D129,"_",$E129),#REF!,2,))</f>
        <v>#REF!</v>
      </c>
      <c r="H129" s="177" t="e">
        <f>IF(ISNUMBER(W129),W129,VLOOKUP(CONCATENATE($B129,"_",$C129,"_",H$2,"_",$D129,"_",$E129),#REF!,2,))</f>
        <v>#REF!</v>
      </c>
      <c r="I129" s="177" t="e">
        <f>IF(ISNUMBER(X129),X129,VLOOKUP(CONCATENATE($B129,"_",$C129,"_",I$2,"_",$D129,"_",$E129),#REF!,2,))</f>
        <v>#REF!</v>
      </c>
      <c r="J129" s="177" t="e">
        <f>VLOOKUP(CONCATENATE($B129,"_",$C129,"_",J$2,"_",$D129,"_",$E129),#REF!,2,)</f>
        <v>#REF!</v>
      </c>
      <c r="K129" s="175" t="e">
        <f>VLOOKUP(CONCATENATE($B129,"_",$C129,"_",K$2,"_",$D129,"_",$E129),#REF!,2,)</f>
        <v>#REF!</v>
      </c>
      <c r="L129" s="175" t="e">
        <f>VLOOKUP(CONCATENATE($B129,"_",$C129,"_",L$2,"_",$D129,"_",$E129),#REF!,2,)</f>
        <v>#REF!</v>
      </c>
      <c r="M129" s="171"/>
      <c r="N129" s="172" t="str">
        <f t="shared" si="31"/>
        <v>!!</v>
      </c>
      <c r="O129" s="172" t="str">
        <f t="shared" si="32"/>
        <v>!!</v>
      </c>
      <c r="P129" s="172" t="str">
        <f t="shared" si="33"/>
        <v>!!</v>
      </c>
      <c r="Q129" s="172" t="str">
        <f t="shared" si="34"/>
        <v>!!</v>
      </c>
      <c r="R129" s="172" t="str">
        <f t="shared" si="35"/>
        <v>!!</v>
      </c>
      <c r="S129" s="172" t="str">
        <f t="shared" si="36"/>
        <v>!!</v>
      </c>
      <c r="T129" s="171"/>
    </row>
    <row r="130" spans="1:24" s="169" customFormat="1" ht="10.5">
      <c r="A130" s="178" t="s">
        <v>163</v>
      </c>
      <c r="B130" s="169" t="str">
        <f>Cover!$G$16</f>
        <v>CZ</v>
      </c>
      <c r="C130" s="169" t="s">
        <v>204</v>
      </c>
      <c r="D130" s="169" t="s">
        <v>198</v>
      </c>
      <c r="E130" s="170" t="s">
        <v>102</v>
      </c>
      <c r="F130" s="177" t="e">
        <f>IF(ISNUMBER(U130),U130,VLOOKUP(CONCATENATE($B130,"_",$C130,"_",F$2,"_",$D130,"_",$E130),#REF!,2,))</f>
        <v>#REF!</v>
      </c>
      <c r="G130" s="177" t="e">
        <f>IF(ISNUMBER(V130),V130,VLOOKUP(CONCATENATE($B130,"_",$C130,"_",G$2,"_",$D130,"_",$E130),#REF!,2,))</f>
        <v>#REF!</v>
      </c>
      <c r="H130" s="177" t="e">
        <f>IF(ISNUMBER(W130),W130,VLOOKUP(CONCATENATE($B130,"_",$C130,"_",H$2,"_",$D130,"_",$E130),#REF!,2,))</f>
        <v>#REF!</v>
      </c>
      <c r="I130" s="177" t="e">
        <f>IF(ISNUMBER(X130),X130,VLOOKUP(CONCATENATE($B130,"_",$C130,"_",I$2,"_",$D130,"_",$E130),#REF!,2,))</f>
        <v>#REF!</v>
      </c>
      <c r="J130" s="177" t="e">
        <f>VLOOKUP(CONCATENATE($B130,"_",$C130,"_",J$2,"_",$D130,"_",$E130),#REF!,2,)</f>
        <v>#REF!</v>
      </c>
      <c r="K130" s="175" t="e">
        <f>VLOOKUP(CONCATENATE($B130,"_",$C130,"_",K$2,"_",$D130,"_",$E130),#REF!,2,)</f>
        <v>#REF!</v>
      </c>
      <c r="L130" s="175" t="e">
        <f>VLOOKUP(CONCATENATE($B130,"_",$C130,"_",L$2,"_",$D130,"_",$E130),#REF!,2,)</f>
        <v>#REF!</v>
      </c>
      <c r="M130" s="171"/>
      <c r="N130" s="172" t="str">
        <f t="shared" si="31"/>
        <v>!!</v>
      </c>
      <c r="O130" s="172" t="str">
        <f t="shared" si="32"/>
        <v>!!</v>
      </c>
      <c r="P130" s="172" t="str">
        <f t="shared" si="33"/>
        <v>!!</v>
      </c>
      <c r="Q130" s="172" t="str">
        <f t="shared" si="34"/>
        <v>!!</v>
      </c>
      <c r="R130" s="172" t="str">
        <f t="shared" si="35"/>
        <v>!!</v>
      </c>
      <c r="S130" s="172" t="str">
        <f t="shared" si="36"/>
        <v>!!</v>
      </c>
      <c r="T130" s="171"/>
    </row>
    <row r="131" spans="1:24">
      <c r="A131" s="365" t="s">
        <v>162</v>
      </c>
      <c r="B131" s="357" t="str">
        <f>Cover!$G$16</f>
        <v>CZ</v>
      </c>
      <c r="C131" s="357" t="s">
        <v>204</v>
      </c>
      <c r="D131" s="357" t="s">
        <v>268</v>
      </c>
      <c r="E131" s="358" t="s">
        <v>102</v>
      </c>
      <c r="F131" s="359" t="e">
        <f>IF(ISNUMBER(U131),U131,VLOOKUP(CONCATENATE($B131,"_",$C131,"_",F$2,"_","1000 NAC","_",$E131),#REF!,2,)/VLOOKUP(CONCATENATE($B131,"_",$C131,"_",F$2,"_",$D131,"_",$E131),#REF!,2,))</f>
        <v>#REF!</v>
      </c>
      <c r="G131" s="359" t="e">
        <f>IF(ISNUMBER(V131),V131,VLOOKUP(CONCATENATE($B131,"_",$C131,"_",G$2,"_","1000 NAC","_",$E131),#REF!,2,)/VLOOKUP(CONCATENATE($B131,"_",$C131,"_",G$2,"_",$D131,"_",$E131),#REF!,2,))</f>
        <v>#REF!</v>
      </c>
      <c r="H131" s="359" t="e">
        <f>IF(ISNUMBER(W131),W131,VLOOKUP(CONCATENATE($B131,"_",$C131,"_",H$2,"_","1000 NAC","_",$E131),#REF!,2,)/VLOOKUP(CONCATENATE($B131,"_",$C131,"_",H$2,"_",$D131,"_",$E131),#REF!,2,))</f>
        <v>#REF!</v>
      </c>
      <c r="I131" s="359" t="e">
        <f>IF(ISNUMBER(X131),X131,VLOOKUP(CONCATENATE($B131,"_",$C131,"_",I$2,"_","1000 NAC","_",$E131),#REF!,2,)/VLOOKUP(CONCATENATE($B131,"_",$C131,"_",I$2,"_",$D131,"_",$E131),#REF!,2,))</f>
        <v>#REF!</v>
      </c>
      <c r="J131" s="359" t="e">
        <f>VLOOKUP(CONCATENATE($B131,"_",$C131,"_",J$2,"_","1000 NAC","_",$E131),#REF!,2,)/VLOOKUP(CONCATENATE($B131,"_",$C131,"_",J$2,"_",$D131,"_",$E131),#REF!,2,)</f>
        <v>#REF!</v>
      </c>
      <c r="K131" s="360" t="e">
        <f>VLOOKUP(CONCATENATE($B131,"_",$C131,"_",K$2,"_","1000 NAC","_",$E131),#REF!,2,)/VLOOKUP(CONCATENATE($B131,"_",$C131,"_",K$2,"_",$D131,"_",$E131),#REF!,2,)</f>
        <v>#REF!</v>
      </c>
      <c r="L131" s="360" t="e">
        <f>VLOOKUP(CONCATENATE($B131,"_",$C131,"_",L$2,"_","1000 NAC","_",$E131),#REF!,2,)/VLOOKUP(CONCATENATE($B131,"_",$C131,"_",L$2,"_",$D131,"_",$E131),#REF!,2,)</f>
        <v>#REF!</v>
      </c>
      <c r="M131" s="361"/>
      <c r="N131" s="362" t="str">
        <f t="shared" si="31"/>
        <v>!!</v>
      </c>
      <c r="O131" s="362" t="str">
        <f t="shared" si="32"/>
        <v>!!</v>
      </c>
      <c r="P131" s="362" t="str">
        <f t="shared" si="33"/>
        <v>!!</v>
      </c>
      <c r="Q131" s="362" t="str">
        <f t="shared" si="34"/>
        <v>!!</v>
      </c>
      <c r="R131" s="362" t="str">
        <f t="shared" si="35"/>
        <v>!!</v>
      </c>
      <c r="S131" s="362" t="str">
        <f t="shared" si="36"/>
        <v>!!</v>
      </c>
      <c r="T131" s="361"/>
      <c r="U131" s="366" t="str">
        <f>IF(ISNUMBER(U129),IF(ISNUMBER(U130),U130/U129,F130/U129),IF(ISNUMBER(U130),U130/F129,""))</f>
        <v/>
      </c>
      <c r="V131" s="366"/>
      <c r="W131" s="366"/>
      <c r="X131" s="366"/>
    </row>
    <row r="132" spans="1:24" s="169" customFormat="1" ht="10.5">
      <c r="A132" s="169" t="s">
        <v>164</v>
      </c>
      <c r="B132" s="169" t="str">
        <f>Cover!$G$16</f>
        <v>CZ</v>
      </c>
      <c r="C132" s="169" t="s">
        <v>203</v>
      </c>
      <c r="D132" s="169" t="s">
        <v>268</v>
      </c>
      <c r="E132" s="170" t="s">
        <v>102</v>
      </c>
      <c r="F132" s="177" t="e">
        <f>IF(ISNUMBER(U132),U132,VLOOKUP(CONCATENATE($B132,"_",$C132,"_",F$2,"_",$D132,"_",$E132),#REF!,2,))</f>
        <v>#REF!</v>
      </c>
      <c r="G132" s="177" t="e">
        <f>IF(ISNUMBER(V132),V132,VLOOKUP(CONCATENATE($B132,"_",$C132,"_",G$2,"_",$D132,"_",$E132),#REF!,2,))</f>
        <v>#REF!</v>
      </c>
      <c r="H132" s="177" t="e">
        <f>IF(ISNUMBER(W132),W132,VLOOKUP(CONCATENATE($B132,"_",$C132,"_",H$2,"_",$D132,"_",$E132),#REF!,2,))</f>
        <v>#REF!</v>
      </c>
      <c r="I132" s="177" t="e">
        <f>IF(ISNUMBER(X132),X132,VLOOKUP(CONCATENATE($B132,"_",$C132,"_",I$2,"_",$D132,"_",$E132),#REF!,2,))</f>
        <v>#REF!</v>
      </c>
      <c r="J132" s="177" t="e">
        <f>VLOOKUP(CONCATENATE($B132,"_",$C132,"_",J$2,"_",$D132,"_",$E132),#REF!,2,)</f>
        <v>#REF!</v>
      </c>
      <c r="K132" s="175" t="e">
        <f>VLOOKUP(CONCATENATE($B132,"_",$C132,"_",K$2,"_",$D132,"_",$E132),#REF!,2,)</f>
        <v>#REF!</v>
      </c>
      <c r="L132" s="175" t="e">
        <f>VLOOKUP(CONCATENATE($B132,"_",$C132,"_",L$2,"_",$D132,"_",$E132),#REF!,2,)</f>
        <v>#REF!</v>
      </c>
      <c r="M132" s="171"/>
      <c r="N132" s="172" t="str">
        <f t="shared" si="31"/>
        <v>!!</v>
      </c>
      <c r="O132" s="172" t="str">
        <f t="shared" si="32"/>
        <v>!!</v>
      </c>
      <c r="P132" s="172" t="str">
        <f t="shared" si="33"/>
        <v>!!</v>
      </c>
      <c r="Q132" s="172" t="str">
        <f t="shared" si="34"/>
        <v>!!</v>
      </c>
      <c r="R132" s="172" t="str">
        <f t="shared" si="35"/>
        <v>!!</v>
      </c>
      <c r="S132" s="172" t="str">
        <f t="shared" si="36"/>
        <v>!!</v>
      </c>
      <c r="T132" s="171"/>
    </row>
    <row r="133" spans="1:24" s="169" customFormat="1" ht="10.5">
      <c r="A133" s="178" t="s">
        <v>163</v>
      </c>
      <c r="B133" s="169" t="str">
        <f>Cover!$G$16</f>
        <v>CZ</v>
      </c>
      <c r="C133" s="169" t="s">
        <v>203</v>
      </c>
      <c r="D133" s="169" t="s">
        <v>198</v>
      </c>
      <c r="E133" s="170" t="s">
        <v>102</v>
      </c>
      <c r="F133" s="177" t="e">
        <f>IF(ISNUMBER(U133),U133,VLOOKUP(CONCATENATE($B133,"_",$C133,"_",F$2,"_",$D133,"_",$E133),#REF!,2,))</f>
        <v>#REF!</v>
      </c>
      <c r="G133" s="177" t="e">
        <f>IF(ISNUMBER(V133),V133,VLOOKUP(CONCATENATE($B133,"_",$C133,"_",G$2,"_",$D133,"_",$E133),#REF!,2,))</f>
        <v>#REF!</v>
      </c>
      <c r="H133" s="177" t="e">
        <f>IF(ISNUMBER(W133),W133,VLOOKUP(CONCATENATE($B133,"_",$C133,"_",H$2,"_",$D133,"_",$E133),#REF!,2,))</f>
        <v>#REF!</v>
      </c>
      <c r="I133" s="177" t="e">
        <f>IF(ISNUMBER(X133),X133,VLOOKUP(CONCATENATE($B133,"_",$C133,"_",I$2,"_",$D133,"_",$E133),#REF!,2,))</f>
        <v>#REF!</v>
      </c>
      <c r="J133" s="177" t="e">
        <f>VLOOKUP(CONCATENATE($B133,"_",$C133,"_",J$2,"_",$D133,"_",$E133),#REF!,2,)</f>
        <v>#REF!</v>
      </c>
      <c r="K133" s="175" t="e">
        <f>VLOOKUP(CONCATENATE($B133,"_",$C133,"_",K$2,"_",$D133,"_",$E133),#REF!,2,)</f>
        <v>#REF!</v>
      </c>
      <c r="L133" s="175" t="e">
        <f>VLOOKUP(CONCATENATE($B133,"_",$C133,"_",L$2,"_",$D133,"_",$E133),#REF!,2,)</f>
        <v>#REF!</v>
      </c>
      <c r="M133" s="171"/>
      <c r="N133" s="172" t="str">
        <f t="shared" si="31"/>
        <v>!!</v>
      </c>
      <c r="O133" s="172" t="str">
        <f t="shared" si="32"/>
        <v>!!</v>
      </c>
      <c r="P133" s="172" t="str">
        <f t="shared" si="33"/>
        <v>!!</v>
      </c>
      <c r="Q133" s="172" t="str">
        <f t="shared" si="34"/>
        <v>!!</v>
      </c>
      <c r="R133" s="172" t="str">
        <f t="shared" si="35"/>
        <v>!!</v>
      </c>
      <c r="S133" s="172" t="str">
        <f t="shared" si="36"/>
        <v>!!</v>
      </c>
      <c r="T133" s="171"/>
    </row>
    <row r="134" spans="1:24">
      <c r="A134" s="365" t="s">
        <v>162</v>
      </c>
      <c r="B134" s="357" t="str">
        <f>Cover!$G$16</f>
        <v>CZ</v>
      </c>
      <c r="C134" s="357" t="s">
        <v>203</v>
      </c>
      <c r="D134" s="357" t="s">
        <v>268</v>
      </c>
      <c r="E134" s="358" t="s">
        <v>102</v>
      </c>
      <c r="F134" s="359" t="e">
        <f>IF(ISNUMBER(U134),U134,VLOOKUP(CONCATENATE($B134,"_",$C134,"_",F$2,"_","1000 NAC","_",$E134),#REF!,2,)/VLOOKUP(CONCATENATE($B134,"_",$C134,"_",F$2,"_",$D134,"_",$E134),#REF!,2,))</f>
        <v>#REF!</v>
      </c>
      <c r="G134" s="359" t="e">
        <f>IF(ISNUMBER(V134),V134,VLOOKUP(CONCATENATE($B134,"_",$C134,"_",G$2,"_","1000 NAC","_",$E134),#REF!,2,)/VLOOKUP(CONCATENATE($B134,"_",$C134,"_",G$2,"_",$D134,"_",$E134),#REF!,2,))</f>
        <v>#REF!</v>
      </c>
      <c r="H134" s="359" t="e">
        <f>IF(ISNUMBER(W134),W134,VLOOKUP(CONCATENATE($B134,"_",$C134,"_",H$2,"_","1000 NAC","_",$E134),#REF!,2,)/VLOOKUP(CONCATENATE($B134,"_",$C134,"_",H$2,"_",$D134,"_",$E134),#REF!,2,))</f>
        <v>#REF!</v>
      </c>
      <c r="I134" s="359" t="e">
        <f>IF(ISNUMBER(X134),X134,VLOOKUP(CONCATENATE($B134,"_",$C134,"_",I$2,"_","1000 NAC","_",$E134),#REF!,2,)/VLOOKUP(CONCATENATE($B134,"_",$C134,"_",I$2,"_",$D134,"_",$E134),#REF!,2,))</f>
        <v>#REF!</v>
      </c>
      <c r="J134" s="359" t="e">
        <f>VLOOKUP(CONCATENATE($B134,"_",$C134,"_",J$2,"_","1000 NAC","_",$E134),#REF!,2,)/VLOOKUP(CONCATENATE($B134,"_",$C134,"_",J$2,"_",$D134,"_",$E134),#REF!,2,)</f>
        <v>#REF!</v>
      </c>
      <c r="K134" s="360" t="e">
        <f>VLOOKUP(CONCATENATE($B134,"_",$C134,"_",K$2,"_","1000 NAC","_",$E134),#REF!,2,)/VLOOKUP(CONCATENATE($B134,"_",$C134,"_",K$2,"_",$D134,"_",$E134),#REF!,2,)</f>
        <v>#REF!</v>
      </c>
      <c r="L134" s="360" t="e">
        <f>VLOOKUP(CONCATENATE($B134,"_",$C134,"_",L$2,"_","1000 NAC","_",$E134),#REF!,2,)/VLOOKUP(CONCATENATE($B134,"_",$C134,"_",L$2,"_",$D134,"_",$E134),#REF!,2,)</f>
        <v>#REF!</v>
      </c>
      <c r="M134" s="361"/>
      <c r="N134" s="362" t="str">
        <f t="shared" si="31"/>
        <v>!!</v>
      </c>
      <c r="O134" s="362" t="str">
        <f t="shared" si="32"/>
        <v>!!</v>
      </c>
      <c r="P134" s="362" t="str">
        <f t="shared" si="33"/>
        <v>!!</v>
      </c>
      <c r="Q134" s="362" t="str">
        <f t="shared" si="34"/>
        <v>!!</v>
      </c>
      <c r="R134" s="362" t="str">
        <f t="shared" si="35"/>
        <v>!!</v>
      </c>
      <c r="S134" s="362" t="str">
        <f t="shared" si="36"/>
        <v>!!</v>
      </c>
      <c r="T134" s="361"/>
      <c r="U134" s="366" t="str">
        <f>IF(ISNUMBER(U132),IF(ISNUMBER(U133),U133/U132,F133/U132),IF(ISNUMBER(U133),U133/F132,""))</f>
        <v/>
      </c>
      <c r="V134" s="366"/>
      <c r="W134" s="366"/>
      <c r="X134" s="366"/>
    </row>
    <row r="135" spans="1:24" s="169" customFormat="1" ht="10.5">
      <c r="A135" s="169" t="s">
        <v>164</v>
      </c>
      <c r="B135" s="169" t="str">
        <f>Cover!$G$16</f>
        <v>CZ</v>
      </c>
      <c r="C135" s="169" t="s">
        <v>204</v>
      </c>
      <c r="D135" s="169" t="s">
        <v>268</v>
      </c>
      <c r="E135" s="170" t="s">
        <v>103</v>
      </c>
      <c r="F135" s="177" t="e">
        <f>IF(ISNUMBER(U135),U135,VLOOKUP(CONCATENATE($B135,"_",$C135,"_",F$2,"_",$D135,"_",$E135),#REF!,2,))</f>
        <v>#REF!</v>
      </c>
      <c r="G135" s="177" t="e">
        <f>IF(ISNUMBER(V135),V135,VLOOKUP(CONCATENATE($B135,"_",$C135,"_",G$2,"_",$D135,"_",$E135),#REF!,2,))</f>
        <v>#REF!</v>
      </c>
      <c r="H135" s="177" t="e">
        <f>IF(ISNUMBER(W135),W135,VLOOKUP(CONCATENATE($B135,"_",$C135,"_",H$2,"_",$D135,"_",$E135),#REF!,2,))</f>
        <v>#REF!</v>
      </c>
      <c r="I135" s="177" t="e">
        <f>IF(ISNUMBER(X135),X135,VLOOKUP(CONCATENATE($B135,"_",$C135,"_",I$2,"_",$D135,"_",$E135),#REF!,2,))</f>
        <v>#REF!</v>
      </c>
      <c r="J135" s="177" t="e">
        <f>VLOOKUP(CONCATENATE($B135,"_",$C135,"_",J$2,"_",$D135,"_",$E135),#REF!,2,)</f>
        <v>#REF!</v>
      </c>
      <c r="K135" s="175" t="e">
        <f>VLOOKUP(CONCATENATE($B135,"_",$C135,"_",K$2,"_",$D135,"_",$E135),#REF!,2,)</f>
        <v>#REF!</v>
      </c>
      <c r="L135" s="175" t="e">
        <f>VLOOKUP(CONCATENATE($B135,"_",$C135,"_",L$2,"_",$D135,"_",$E135),#REF!,2,)</f>
        <v>#REF!</v>
      </c>
      <c r="M135" s="171"/>
      <c r="N135" s="172" t="str">
        <f t="shared" si="31"/>
        <v>!!</v>
      </c>
      <c r="O135" s="172" t="str">
        <f t="shared" si="32"/>
        <v>!!</v>
      </c>
      <c r="P135" s="172" t="str">
        <f t="shared" si="33"/>
        <v>!!</v>
      </c>
      <c r="Q135" s="172" t="str">
        <f t="shared" si="34"/>
        <v>!!</v>
      </c>
      <c r="R135" s="172" t="str">
        <f t="shared" si="35"/>
        <v>!!</v>
      </c>
      <c r="S135" s="172" t="str">
        <f t="shared" si="36"/>
        <v>!!</v>
      </c>
      <c r="T135" s="171"/>
    </row>
    <row r="136" spans="1:24" s="169" customFormat="1" ht="10.5">
      <c r="A136" s="178" t="s">
        <v>163</v>
      </c>
      <c r="B136" s="169" t="str">
        <f>Cover!$G$16</f>
        <v>CZ</v>
      </c>
      <c r="C136" s="169" t="s">
        <v>204</v>
      </c>
      <c r="D136" s="169" t="s">
        <v>198</v>
      </c>
      <c r="E136" s="170" t="s">
        <v>103</v>
      </c>
      <c r="F136" s="177" t="e">
        <f>IF(ISNUMBER(U136),U136,VLOOKUP(CONCATENATE($B136,"_",$C136,"_",F$2,"_",$D136,"_",$E136),#REF!,2,))</f>
        <v>#REF!</v>
      </c>
      <c r="G136" s="177" t="e">
        <f>IF(ISNUMBER(V136),V136,VLOOKUP(CONCATENATE($B136,"_",$C136,"_",G$2,"_",$D136,"_",$E136),#REF!,2,))</f>
        <v>#REF!</v>
      </c>
      <c r="H136" s="177" t="e">
        <f>IF(ISNUMBER(W136),W136,VLOOKUP(CONCATENATE($B136,"_",$C136,"_",H$2,"_",$D136,"_",$E136),#REF!,2,))</f>
        <v>#REF!</v>
      </c>
      <c r="I136" s="177" t="e">
        <f>IF(ISNUMBER(X136),X136,VLOOKUP(CONCATENATE($B136,"_",$C136,"_",I$2,"_",$D136,"_",$E136),#REF!,2,))</f>
        <v>#REF!</v>
      </c>
      <c r="J136" s="177" t="e">
        <f>VLOOKUP(CONCATENATE($B136,"_",$C136,"_",J$2,"_",$D136,"_",$E136),#REF!,2,)</f>
        <v>#REF!</v>
      </c>
      <c r="K136" s="175" t="e">
        <f>VLOOKUP(CONCATENATE($B136,"_",$C136,"_",K$2,"_",$D136,"_",$E136),#REF!,2,)</f>
        <v>#REF!</v>
      </c>
      <c r="L136" s="175" t="e">
        <f>VLOOKUP(CONCATENATE($B136,"_",$C136,"_",L$2,"_",$D136,"_",$E136),#REF!,2,)</f>
        <v>#REF!</v>
      </c>
      <c r="M136" s="171"/>
      <c r="N136" s="172" t="str">
        <f t="shared" si="31"/>
        <v>!!</v>
      </c>
      <c r="O136" s="172" t="str">
        <f t="shared" si="32"/>
        <v>!!</v>
      </c>
      <c r="P136" s="172" t="str">
        <f t="shared" si="33"/>
        <v>!!</v>
      </c>
      <c r="Q136" s="172" t="str">
        <f t="shared" si="34"/>
        <v>!!</v>
      </c>
      <c r="R136" s="172" t="str">
        <f t="shared" si="35"/>
        <v>!!</v>
      </c>
      <c r="S136" s="172" t="str">
        <f t="shared" si="36"/>
        <v>!!</v>
      </c>
      <c r="T136" s="171"/>
    </row>
    <row r="137" spans="1:24">
      <c r="A137" s="365" t="s">
        <v>162</v>
      </c>
      <c r="B137" s="357" t="str">
        <f>Cover!$G$16</f>
        <v>CZ</v>
      </c>
      <c r="C137" s="357" t="s">
        <v>204</v>
      </c>
      <c r="D137" s="357" t="s">
        <v>268</v>
      </c>
      <c r="E137" s="358" t="s">
        <v>103</v>
      </c>
      <c r="F137" s="359" t="e">
        <f>IF(ISNUMBER(U137),U137,VLOOKUP(CONCATENATE($B137,"_",$C137,"_",F$2,"_","1000 NAC","_",$E137),#REF!,2,)/VLOOKUP(CONCATENATE($B137,"_",$C137,"_",F$2,"_",$D137,"_",$E137),#REF!,2,))</f>
        <v>#REF!</v>
      </c>
      <c r="G137" s="359" t="e">
        <f>IF(ISNUMBER(V137),V137,VLOOKUP(CONCATENATE($B137,"_",$C137,"_",G$2,"_","1000 NAC","_",$E137),#REF!,2,)/VLOOKUP(CONCATENATE($B137,"_",$C137,"_",G$2,"_",$D137,"_",$E137),#REF!,2,))</f>
        <v>#REF!</v>
      </c>
      <c r="H137" s="359" t="e">
        <f>IF(ISNUMBER(W137),W137,VLOOKUP(CONCATENATE($B137,"_",$C137,"_",H$2,"_","1000 NAC","_",$E137),#REF!,2,)/VLOOKUP(CONCATENATE($B137,"_",$C137,"_",H$2,"_",$D137,"_",$E137),#REF!,2,))</f>
        <v>#REF!</v>
      </c>
      <c r="I137" s="359" t="e">
        <f>IF(ISNUMBER(X137),X137,VLOOKUP(CONCATENATE($B137,"_",$C137,"_",I$2,"_","1000 NAC","_",$E137),#REF!,2,)/VLOOKUP(CONCATENATE($B137,"_",$C137,"_",I$2,"_",$D137,"_",$E137),#REF!,2,))</f>
        <v>#REF!</v>
      </c>
      <c r="J137" s="359" t="e">
        <f>VLOOKUP(CONCATENATE($B137,"_",$C137,"_",J$2,"_","1000 NAC","_",$E137),#REF!,2,)/VLOOKUP(CONCATENATE($B137,"_",$C137,"_",J$2,"_",$D137,"_",$E137),#REF!,2,)</f>
        <v>#REF!</v>
      </c>
      <c r="K137" s="360" t="e">
        <f>VLOOKUP(CONCATENATE($B137,"_",$C137,"_",K$2,"_","1000 NAC","_",$E137),#REF!,2,)/VLOOKUP(CONCATENATE($B137,"_",$C137,"_",K$2,"_",$D137,"_",$E137),#REF!,2,)</f>
        <v>#REF!</v>
      </c>
      <c r="L137" s="360" t="e">
        <f>VLOOKUP(CONCATENATE($B137,"_",$C137,"_",L$2,"_","1000 NAC","_",$E137),#REF!,2,)/VLOOKUP(CONCATENATE($B137,"_",$C137,"_",L$2,"_",$D137,"_",$E137),#REF!,2,)</f>
        <v>#REF!</v>
      </c>
      <c r="M137" s="361"/>
      <c r="N137" s="362" t="str">
        <f t="shared" si="31"/>
        <v>!!</v>
      </c>
      <c r="O137" s="362" t="str">
        <f t="shared" si="32"/>
        <v>!!</v>
      </c>
      <c r="P137" s="362" t="str">
        <f t="shared" si="33"/>
        <v>!!</v>
      </c>
      <c r="Q137" s="362" t="str">
        <f t="shared" si="34"/>
        <v>!!</v>
      </c>
      <c r="R137" s="362" t="str">
        <f t="shared" si="35"/>
        <v>!!</v>
      </c>
      <c r="S137" s="362" t="str">
        <f t="shared" si="36"/>
        <v>!!</v>
      </c>
      <c r="T137" s="361"/>
      <c r="U137" s="366" t="str">
        <f>IF(ISNUMBER(U135),IF(ISNUMBER(U136),U136/U135,F136/U135),IF(ISNUMBER(U136),U136/F135,""))</f>
        <v/>
      </c>
      <c r="V137" s="366"/>
      <c r="W137" s="366"/>
      <c r="X137" s="366"/>
    </row>
    <row r="138" spans="1:24" s="169" customFormat="1" ht="10.5">
      <c r="A138" s="169" t="s">
        <v>164</v>
      </c>
      <c r="B138" s="169" t="str">
        <f>Cover!$G$16</f>
        <v>CZ</v>
      </c>
      <c r="C138" s="169" t="s">
        <v>203</v>
      </c>
      <c r="D138" s="169" t="s">
        <v>268</v>
      </c>
      <c r="E138" s="170" t="s">
        <v>103</v>
      </c>
      <c r="F138" s="177" t="e">
        <f>IF(ISNUMBER(U138),U138,VLOOKUP(CONCATENATE($B138,"_",$C138,"_",F$2,"_",$D138,"_",$E138),#REF!,2,))</f>
        <v>#REF!</v>
      </c>
      <c r="G138" s="177" t="e">
        <f>IF(ISNUMBER(V138),V138,VLOOKUP(CONCATENATE($B138,"_",$C138,"_",G$2,"_",$D138,"_",$E138),#REF!,2,))</f>
        <v>#REF!</v>
      </c>
      <c r="H138" s="177" t="e">
        <f>IF(ISNUMBER(W138),W138,VLOOKUP(CONCATENATE($B138,"_",$C138,"_",H$2,"_",$D138,"_",$E138),#REF!,2,))</f>
        <v>#REF!</v>
      </c>
      <c r="I138" s="177" t="e">
        <f>IF(ISNUMBER(X138),X138,VLOOKUP(CONCATENATE($B138,"_",$C138,"_",I$2,"_",$D138,"_",$E138),#REF!,2,))</f>
        <v>#REF!</v>
      </c>
      <c r="J138" s="177" t="e">
        <f>VLOOKUP(CONCATENATE($B138,"_",$C138,"_",J$2,"_",$D138,"_",$E138),#REF!,2,)</f>
        <v>#REF!</v>
      </c>
      <c r="K138" s="175" t="e">
        <f>VLOOKUP(CONCATENATE($B138,"_",$C138,"_",K$2,"_",$D138,"_",$E138),#REF!,2,)</f>
        <v>#REF!</v>
      </c>
      <c r="L138" s="175" t="e">
        <f>VLOOKUP(CONCATENATE($B138,"_",$C138,"_",L$2,"_",$D138,"_",$E138),#REF!,2,)</f>
        <v>#REF!</v>
      </c>
      <c r="M138" s="171"/>
      <c r="N138" s="172" t="str">
        <f t="shared" si="31"/>
        <v>!!</v>
      </c>
      <c r="O138" s="172" t="str">
        <f t="shared" si="32"/>
        <v>!!</v>
      </c>
      <c r="P138" s="172" t="str">
        <f t="shared" si="33"/>
        <v>!!</v>
      </c>
      <c r="Q138" s="172" t="str">
        <f t="shared" si="34"/>
        <v>!!</v>
      </c>
      <c r="R138" s="172" t="str">
        <f t="shared" si="35"/>
        <v>!!</v>
      </c>
      <c r="S138" s="172" t="str">
        <f t="shared" si="36"/>
        <v>!!</v>
      </c>
      <c r="T138" s="171"/>
    </row>
    <row r="139" spans="1:24" s="169" customFormat="1" ht="10.5">
      <c r="A139" s="178" t="s">
        <v>163</v>
      </c>
      <c r="B139" s="169" t="str">
        <f>Cover!$G$16</f>
        <v>CZ</v>
      </c>
      <c r="C139" s="169" t="s">
        <v>203</v>
      </c>
      <c r="D139" s="169" t="s">
        <v>198</v>
      </c>
      <c r="E139" s="170" t="s">
        <v>103</v>
      </c>
      <c r="F139" s="177" t="e">
        <f>IF(ISNUMBER(U139),U139,VLOOKUP(CONCATENATE($B139,"_",$C139,"_",F$2,"_",$D139,"_",$E139),#REF!,2,))</f>
        <v>#REF!</v>
      </c>
      <c r="G139" s="177" t="e">
        <f>IF(ISNUMBER(V139),V139,VLOOKUP(CONCATENATE($B139,"_",$C139,"_",G$2,"_",$D139,"_",$E139),#REF!,2,))</f>
        <v>#REF!</v>
      </c>
      <c r="H139" s="177" t="e">
        <f>IF(ISNUMBER(W139),W139,VLOOKUP(CONCATENATE($B139,"_",$C139,"_",H$2,"_",$D139,"_",$E139),#REF!,2,))</f>
        <v>#REF!</v>
      </c>
      <c r="I139" s="177" t="e">
        <f>IF(ISNUMBER(X139),X139,VLOOKUP(CONCATENATE($B139,"_",$C139,"_",I$2,"_",$D139,"_",$E139),#REF!,2,))</f>
        <v>#REF!</v>
      </c>
      <c r="J139" s="177" t="e">
        <f>VLOOKUP(CONCATENATE($B139,"_",$C139,"_",J$2,"_",$D139,"_",$E139),#REF!,2,)</f>
        <v>#REF!</v>
      </c>
      <c r="K139" s="175" t="e">
        <f>VLOOKUP(CONCATENATE($B139,"_",$C139,"_",K$2,"_",$D139,"_",$E139),#REF!,2,)</f>
        <v>#REF!</v>
      </c>
      <c r="L139" s="175" t="e">
        <f>VLOOKUP(CONCATENATE($B139,"_",$C139,"_",L$2,"_",$D139,"_",$E139),#REF!,2,)</f>
        <v>#REF!</v>
      </c>
      <c r="M139" s="171"/>
      <c r="N139" s="172" t="str">
        <f t="shared" si="31"/>
        <v>!!</v>
      </c>
      <c r="O139" s="172" t="str">
        <f t="shared" si="32"/>
        <v>!!</v>
      </c>
      <c r="P139" s="172" t="str">
        <f t="shared" si="33"/>
        <v>!!</v>
      </c>
      <c r="Q139" s="172" t="str">
        <f t="shared" si="34"/>
        <v>!!</v>
      </c>
      <c r="R139" s="172" t="str">
        <f t="shared" si="35"/>
        <v>!!</v>
      </c>
      <c r="S139" s="172" t="str">
        <f t="shared" si="36"/>
        <v>!!</v>
      </c>
      <c r="T139" s="171"/>
    </row>
    <row r="140" spans="1:24">
      <c r="A140" s="365" t="s">
        <v>162</v>
      </c>
      <c r="B140" s="357" t="str">
        <f>Cover!$G$16</f>
        <v>CZ</v>
      </c>
      <c r="C140" s="357" t="s">
        <v>203</v>
      </c>
      <c r="D140" s="357" t="s">
        <v>268</v>
      </c>
      <c r="E140" s="358" t="s">
        <v>103</v>
      </c>
      <c r="F140" s="359" t="e">
        <f>IF(ISNUMBER(U140),U140,VLOOKUP(CONCATENATE($B140,"_",$C140,"_",F$2,"_","1000 NAC","_",$E140),#REF!,2,)/VLOOKUP(CONCATENATE($B140,"_",$C140,"_",F$2,"_",$D140,"_",$E140),#REF!,2,))</f>
        <v>#REF!</v>
      </c>
      <c r="G140" s="359" t="e">
        <f>IF(ISNUMBER(V140),V140,VLOOKUP(CONCATENATE($B140,"_",$C140,"_",G$2,"_","1000 NAC","_",$E140),#REF!,2,)/VLOOKUP(CONCATENATE($B140,"_",$C140,"_",G$2,"_",$D140,"_",$E140),#REF!,2,))</f>
        <v>#REF!</v>
      </c>
      <c r="H140" s="359" t="e">
        <f>IF(ISNUMBER(W140),W140,VLOOKUP(CONCATENATE($B140,"_",$C140,"_",H$2,"_","1000 NAC","_",$E140),#REF!,2,)/VLOOKUP(CONCATENATE($B140,"_",$C140,"_",H$2,"_",$D140,"_",$E140),#REF!,2,))</f>
        <v>#REF!</v>
      </c>
      <c r="I140" s="359" t="e">
        <f>IF(ISNUMBER(X140),X140,VLOOKUP(CONCATENATE($B140,"_",$C140,"_",I$2,"_","1000 NAC","_",$E140),#REF!,2,)/VLOOKUP(CONCATENATE($B140,"_",$C140,"_",I$2,"_",$D140,"_",$E140),#REF!,2,))</f>
        <v>#REF!</v>
      </c>
      <c r="J140" s="359" t="e">
        <f>VLOOKUP(CONCATENATE($B140,"_",$C140,"_",J$2,"_","1000 NAC","_",$E140),#REF!,2,)/VLOOKUP(CONCATENATE($B140,"_",$C140,"_",J$2,"_",$D140,"_",$E140),#REF!,2,)</f>
        <v>#REF!</v>
      </c>
      <c r="K140" s="360" t="e">
        <f>VLOOKUP(CONCATENATE($B140,"_",$C140,"_",K$2,"_","1000 NAC","_",$E140),#REF!,2,)/VLOOKUP(CONCATENATE($B140,"_",$C140,"_",K$2,"_",$D140,"_",$E140),#REF!,2,)</f>
        <v>#REF!</v>
      </c>
      <c r="L140" s="360" t="e">
        <f>VLOOKUP(CONCATENATE($B140,"_",$C140,"_",L$2,"_","1000 NAC","_",$E140),#REF!,2,)/VLOOKUP(CONCATENATE($B140,"_",$C140,"_",L$2,"_",$D140,"_",$E140),#REF!,2,)</f>
        <v>#REF!</v>
      </c>
      <c r="M140" s="361"/>
      <c r="N140" s="362" t="str">
        <f t="shared" si="31"/>
        <v>!!</v>
      </c>
      <c r="O140" s="362" t="str">
        <f t="shared" si="32"/>
        <v>!!</v>
      </c>
      <c r="P140" s="362" t="str">
        <f t="shared" si="33"/>
        <v>!!</v>
      </c>
      <c r="Q140" s="362" t="str">
        <f t="shared" si="34"/>
        <v>!!</v>
      </c>
      <c r="R140" s="362" t="str">
        <f t="shared" si="35"/>
        <v>!!</v>
      </c>
      <c r="S140" s="362" t="str">
        <f t="shared" si="36"/>
        <v>!!</v>
      </c>
      <c r="T140" s="361"/>
      <c r="U140" s="366" t="str">
        <f>IF(ISNUMBER(U138),IF(ISNUMBER(U139),U139/U138,F139/U138),IF(ISNUMBER(U139),U139/F138,""))</f>
        <v/>
      </c>
      <c r="V140" s="366"/>
      <c r="W140" s="366"/>
      <c r="X140" s="366"/>
    </row>
    <row r="141" spans="1:24" s="169" customFormat="1" ht="10.5">
      <c r="A141" s="169" t="s">
        <v>164</v>
      </c>
      <c r="B141" s="169" t="str">
        <f>Cover!$G$16</f>
        <v>CZ</v>
      </c>
      <c r="C141" s="169" t="s">
        <v>204</v>
      </c>
      <c r="D141" s="169" t="s">
        <v>268</v>
      </c>
      <c r="E141" s="170" t="s">
        <v>104</v>
      </c>
      <c r="F141" s="177" t="e">
        <f>IF(ISNUMBER(U141),U141,VLOOKUP(CONCATENATE($B141,"_",$C141,"_",F$2,"_",$D141,"_",$E141),#REF!,2,))</f>
        <v>#REF!</v>
      </c>
      <c r="G141" s="177" t="e">
        <f>IF(ISNUMBER(V141),V141,VLOOKUP(CONCATENATE($B141,"_",$C141,"_",G$2,"_",$D141,"_",$E141),#REF!,2,))</f>
        <v>#REF!</v>
      </c>
      <c r="H141" s="177" t="e">
        <f>IF(ISNUMBER(W141),W141,VLOOKUP(CONCATENATE($B141,"_",$C141,"_",H$2,"_",$D141,"_",$E141),#REF!,2,))</f>
        <v>#REF!</v>
      </c>
      <c r="I141" s="177" t="e">
        <f>IF(ISNUMBER(X141),X141,VLOOKUP(CONCATENATE($B141,"_",$C141,"_",I$2,"_",$D141,"_",$E141),#REF!,2,))</f>
        <v>#REF!</v>
      </c>
      <c r="J141" s="177" t="e">
        <f>VLOOKUP(CONCATENATE($B141,"_",$C141,"_",J$2,"_",$D141,"_",$E141),#REF!,2,)</f>
        <v>#REF!</v>
      </c>
      <c r="K141" s="175" t="e">
        <f>VLOOKUP(CONCATENATE($B141,"_",$C141,"_",K$2,"_",$D141,"_",$E141),#REF!,2,)</f>
        <v>#REF!</v>
      </c>
      <c r="L141" s="175" t="e">
        <f>VLOOKUP(CONCATENATE($B141,"_",$C141,"_",L$2,"_",$D141,"_",$E141),#REF!,2,)</f>
        <v>#REF!</v>
      </c>
      <c r="M141" s="171"/>
      <c r="N141" s="172" t="str">
        <f t="shared" si="31"/>
        <v>!!</v>
      </c>
      <c r="O141" s="172" t="str">
        <f t="shared" si="32"/>
        <v>!!</v>
      </c>
      <c r="P141" s="172" t="str">
        <f t="shared" si="33"/>
        <v>!!</v>
      </c>
      <c r="Q141" s="172" t="str">
        <f t="shared" si="34"/>
        <v>!!</v>
      </c>
      <c r="R141" s="172" t="str">
        <f t="shared" si="35"/>
        <v>!!</v>
      </c>
      <c r="S141" s="172" t="str">
        <f t="shared" si="36"/>
        <v>!!</v>
      </c>
      <c r="T141" s="171"/>
    </row>
    <row r="142" spans="1:24" s="169" customFormat="1" ht="10.5">
      <c r="A142" s="178" t="s">
        <v>163</v>
      </c>
      <c r="B142" s="169" t="str">
        <f>Cover!$G$16</f>
        <v>CZ</v>
      </c>
      <c r="C142" s="169" t="s">
        <v>204</v>
      </c>
      <c r="D142" s="169" t="s">
        <v>198</v>
      </c>
      <c r="E142" s="170" t="s">
        <v>104</v>
      </c>
      <c r="F142" s="177" t="e">
        <f>IF(ISNUMBER(U142),U142,VLOOKUP(CONCATENATE($B142,"_",$C142,"_",F$2,"_",$D142,"_",$E142),#REF!,2,))</f>
        <v>#REF!</v>
      </c>
      <c r="G142" s="177" t="e">
        <f>IF(ISNUMBER(V142),V142,VLOOKUP(CONCATENATE($B142,"_",$C142,"_",G$2,"_",$D142,"_",$E142),#REF!,2,))</f>
        <v>#REF!</v>
      </c>
      <c r="H142" s="177" t="e">
        <f>IF(ISNUMBER(W142),W142,VLOOKUP(CONCATENATE($B142,"_",$C142,"_",H$2,"_",$D142,"_",$E142),#REF!,2,))</f>
        <v>#REF!</v>
      </c>
      <c r="I142" s="177" t="e">
        <f>IF(ISNUMBER(X142),X142,VLOOKUP(CONCATENATE($B142,"_",$C142,"_",I$2,"_",$D142,"_",$E142),#REF!,2,))</f>
        <v>#REF!</v>
      </c>
      <c r="J142" s="177" t="e">
        <f>VLOOKUP(CONCATENATE($B142,"_",$C142,"_",J$2,"_",$D142,"_",$E142),#REF!,2,)</f>
        <v>#REF!</v>
      </c>
      <c r="K142" s="175" t="e">
        <f>VLOOKUP(CONCATENATE($B142,"_",$C142,"_",K$2,"_",$D142,"_",$E142),#REF!,2,)</f>
        <v>#REF!</v>
      </c>
      <c r="L142" s="175" t="e">
        <f>VLOOKUP(CONCATENATE($B142,"_",$C142,"_",L$2,"_",$D142,"_",$E142),#REF!,2,)</f>
        <v>#REF!</v>
      </c>
      <c r="M142" s="171"/>
      <c r="N142" s="172" t="str">
        <f t="shared" si="31"/>
        <v>!!</v>
      </c>
      <c r="O142" s="172" t="str">
        <f t="shared" si="32"/>
        <v>!!</v>
      </c>
      <c r="P142" s="172" t="str">
        <f t="shared" si="33"/>
        <v>!!</v>
      </c>
      <c r="Q142" s="172" t="str">
        <f t="shared" si="34"/>
        <v>!!</v>
      </c>
      <c r="R142" s="172" t="str">
        <f t="shared" si="35"/>
        <v>!!</v>
      </c>
      <c r="S142" s="172" t="str">
        <f t="shared" si="36"/>
        <v>!!</v>
      </c>
      <c r="T142" s="171"/>
    </row>
    <row r="143" spans="1:24">
      <c r="A143" s="365" t="s">
        <v>162</v>
      </c>
      <c r="B143" s="357" t="str">
        <f>Cover!$G$16</f>
        <v>CZ</v>
      </c>
      <c r="C143" s="357" t="s">
        <v>204</v>
      </c>
      <c r="D143" s="357" t="s">
        <v>268</v>
      </c>
      <c r="E143" s="358" t="s">
        <v>104</v>
      </c>
      <c r="F143" s="359" t="e">
        <f>IF(ISNUMBER(U143),U143,VLOOKUP(CONCATENATE($B143,"_",$C143,"_",F$2,"_","1000 NAC","_",$E143),#REF!,2,)/VLOOKUP(CONCATENATE($B143,"_",$C143,"_",F$2,"_",$D143,"_",$E143),#REF!,2,))</f>
        <v>#REF!</v>
      </c>
      <c r="G143" s="359" t="e">
        <f>IF(ISNUMBER(V143),V143,VLOOKUP(CONCATENATE($B143,"_",$C143,"_",G$2,"_","1000 NAC","_",$E143),#REF!,2,)/VLOOKUP(CONCATENATE($B143,"_",$C143,"_",G$2,"_",$D143,"_",$E143),#REF!,2,))</f>
        <v>#REF!</v>
      </c>
      <c r="H143" s="359" t="e">
        <f>IF(ISNUMBER(W143),W143,VLOOKUP(CONCATENATE($B143,"_",$C143,"_",H$2,"_","1000 NAC","_",$E143),#REF!,2,)/VLOOKUP(CONCATENATE($B143,"_",$C143,"_",H$2,"_",$D143,"_",$E143),#REF!,2,))</f>
        <v>#REF!</v>
      </c>
      <c r="I143" s="359" t="e">
        <f>IF(ISNUMBER(X143),X143,VLOOKUP(CONCATENATE($B143,"_",$C143,"_",I$2,"_","1000 NAC","_",$E143),#REF!,2,)/VLOOKUP(CONCATENATE($B143,"_",$C143,"_",I$2,"_",$D143,"_",$E143),#REF!,2,))</f>
        <v>#REF!</v>
      </c>
      <c r="J143" s="359" t="e">
        <f>VLOOKUP(CONCATENATE($B143,"_",$C143,"_",J$2,"_","1000 NAC","_",$E143),#REF!,2,)/VLOOKUP(CONCATENATE($B143,"_",$C143,"_",J$2,"_",$D143,"_",$E143),#REF!,2,)</f>
        <v>#REF!</v>
      </c>
      <c r="K143" s="360" t="e">
        <f>VLOOKUP(CONCATENATE($B143,"_",$C143,"_",K$2,"_","1000 NAC","_",$E143),#REF!,2,)/VLOOKUP(CONCATENATE($B143,"_",$C143,"_",K$2,"_",$D143,"_",$E143),#REF!,2,)</f>
        <v>#REF!</v>
      </c>
      <c r="L143" s="360" t="e">
        <f>VLOOKUP(CONCATENATE($B143,"_",$C143,"_",L$2,"_","1000 NAC","_",$E143),#REF!,2,)/VLOOKUP(CONCATENATE($B143,"_",$C143,"_",L$2,"_",$D143,"_",$E143),#REF!,2,)</f>
        <v>#REF!</v>
      </c>
      <c r="M143" s="361"/>
      <c r="N143" s="362" t="str">
        <f t="shared" si="31"/>
        <v>!!</v>
      </c>
      <c r="O143" s="362" t="str">
        <f t="shared" si="32"/>
        <v>!!</v>
      </c>
      <c r="P143" s="362" t="str">
        <f t="shared" si="33"/>
        <v>!!</v>
      </c>
      <c r="Q143" s="362" t="str">
        <f t="shared" si="34"/>
        <v>!!</v>
      </c>
      <c r="R143" s="362" t="str">
        <f t="shared" si="35"/>
        <v>!!</v>
      </c>
      <c r="S143" s="362" t="str">
        <f t="shared" si="36"/>
        <v>!!</v>
      </c>
      <c r="T143" s="361"/>
      <c r="U143" s="366" t="str">
        <f>IF(ISNUMBER(U141),IF(ISNUMBER(U142),U142/U141,F142/U141),IF(ISNUMBER(U142),U142/F141,""))</f>
        <v/>
      </c>
      <c r="V143" s="366"/>
      <c r="W143" s="366"/>
      <c r="X143" s="366"/>
    </row>
    <row r="144" spans="1:24" s="169" customFormat="1" ht="10.5">
      <c r="A144" s="169" t="s">
        <v>164</v>
      </c>
      <c r="B144" s="169" t="str">
        <f>Cover!$G$16</f>
        <v>CZ</v>
      </c>
      <c r="C144" s="169" t="s">
        <v>203</v>
      </c>
      <c r="D144" s="169" t="s">
        <v>268</v>
      </c>
      <c r="E144" s="170" t="s">
        <v>104</v>
      </c>
      <c r="F144" s="177" t="e">
        <f>IF(ISNUMBER(U144),U144,VLOOKUP(CONCATENATE($B144,"_",$C144,"_",F$2,"_",$D144,"_",$E144),#REF!,2,))</f>
        <v>#REF!</v>
      </c>
      <c r="G144" s="177" t="e">
        <f>IF(ISNUMBER(V144),V144,VLOOKUP(CONCATENATE($B144,"_",$C144,"_",G$2,"_",$D144,"_",$E144),#REF!,2,))</f>
        <v>#REF!</v>
      </c>
      <c r="H144" s="177" t="e">
        <f>IF(ISNUMBER(W144),W144,VLOOKUP(CONCATENATE($B144,"_",$C144,"_",H$2,"_",$D144,"_",$E144),#REF!,2,))</f>
        <v>#REF!</v>
      </c>
      <c r="I144" s="177" t="e">
        <f>IF(ISNUMBER(X144),X144,VLOOKUP(CONCATENATE($B144,"_",$C144,"_",I$2,"_",$D144,"_",$E144),#REF!,2,))</f>
        <v>#REF!</v>
      </c>
      <c r="J144" s="177" t="e">
        <f>VLOOKUP(CONCATENATE($B144,"_",$C144,"_",J$2,"_",$D144,"_",$E144),#REF!,2,)</f>
        <v>#REF!</v>
      </c>
      <c r="K144" s="175" t="e">
        <f>VLOOKUP(CONCATENATE($B144,"_",$C144,"_",K$2,"_",$D144,"_",$E144),#REF!,2,)</f>
        <v>#REF!</v>
      </c>
      <c r="L144" s="175" t="e">
        <f>VLOOKUP(CONCATENATE($B144,"_",$C144,"_",L$2,"_",$D144,"_",$E144),#REF!,2,)</f>
        <v>#REF!</v>
      </c>
      <c r="M144" s="171"/>
      <c r="N144" s="172" t="str">
        <f t="shared" si="31"/>
        <v>!!</v>
      </c>
      <c r="O144" s="172" t="str">
        <f t="shared" si="32"/>
        <v>!!</v>
      </c>
      <c r="P144" s="172" t="str">
        <f t="shared" si="33"/>
        <v>!!</v>
      </c>
      <c r="Q144" s="172" t="str">
        <f t="shared" si="34"/>
        <v>!!</v>
      </c>
      <c r="R144" s="172" t="str">
        <f t="shared" si="35"/>
        <v>!!</v>
      </c>
      <c r="S144" s="172" t="str">
        <f t="shared" si="36"/>
        <v>!!</v>
      </c>
      <c r="T144" s="171"/>
    </row>
    <row r="145" spans="1:24" s="169" customFormat="1" ht="10.5">
      <c r="A145" s="178" t="s">
        <v>163</v>
      </c>
      <c r="B145" s="169" t="str">
        <f>Cover!$G$16</f>
        <v>CZ</v>
      </c>
      <c r="C145" s="169" t="s">
        <v>203</v>
      </c>
      <c r="D145" s="169" t="s">
        <v>198</v>
      </c>
      <c r="E145" s="170" t="s">
        <v>104</v>
      </c>
      <c r="F145" s="177" t="e">
        <f>IF(ISNUMBER(U145),U145,VLOOKUP(CONCATENATE($B145,"_",$C145,"_",F$2,"_",$D145,"_",$E145),#REF!,2,))</f>
        <v>#REF!</v>
      </c>
      <c r="G145" s="177" t="e">
        <f>IF(ISNUMBER(V145),V145,VLOOKUP(CONCATENATE($B145,"_",$C145,"_",G$2,"_",$D145,"_",$E145),#REF!,2,))</f>
        <v>#REF!</v>
      </c>
      <c r="H145" s="177" t="e">
        <f>IF(ISNUMBER(W145),W145,VLOOKUP(CONCATENATE($B145,"_",$C145,"_",H$2,"_",$D145,"_",$E145),#REF!,2,))</f>
        <v>#REF!</v>
      </c>
      <c r="I145" s="177" t="e">
        <f>IF(ISNUMBER(X145),X145,VLOOKUP(CONCATENATE($B145,"_",$C145,"_",I$2,"_",$D145,"_",$E145),#REF!,2,))</f>
        <v>#REF!</v>
      </c>
      <c r="J145" s="177" t="e">
        <f>VLOOKUP(CONCATENATE($B145,"_",$C145,"_",J$2,"_",$D145,"_",$E145),#REF!,2,)</f>
        <v>#REF!</v>
      </c>
      <c r="K145" s="175" t="e">
        <f>VLOOKUP(CONCATENATE($B145,"_",$C145,"_",K$2,"_",$D145,"_",$E145),#REF!,2,)</f>
        <v>#REF!</v>
      </c>
      <c r="L145" s="175" t="e">
        <f>VLOOKUP(CONCATENATE($B145,"_",$C145,"_",L$2,"_",$D145,"_",$E145),#REF!,2,)</f>
        <v>#REF!</v>
      </c>
      <c r="M145" s="171"/>
      <c r="N145" s="172" t="str">
        <f t="shared" si="31"/>
        <v>!!</v>
      </c>
      <c r="O145" s="172" t="str">
        <f t="shared" si="32"/>
        <v>!!</v>
      </c>
      <c r="P145" s="172" t="str">
        <f t="shared" si="33"/>
        <v>!!</v>
      </c>
      <c r="Q145" s="172" t="str">
        <f t="shared" si="34"/>
        <v>!!</v>
      </c>
      <c r="R145" s="172" t="str">
        <f t="shared" si="35"/>
        <v>!!</v>
      </c>
      <c r="S145" s="172" t="str">
        <f t="shared" si="36"/>
        <v>!!</v>
      </c>
      <c r="T145" s="171"/>
    </row>
    <row r="146" spans="1:24">
      <c r="A146" s="365" t="s">
        <v>162</v>
      </c>
      <c r="B146" s="357" t="str">
        <f>Cover!$G$16</f>
        <v>CZ</v>
      </c>
      <c r="C146" s="357" t="s">
        <v>203</v>
      </c>
      <c r="D146" s="357" t="s">
        <v>268</v>
      </c>
      <c r="E146" s="358" t="s">
        <v>104</v>
      </c>
      <c r="F146" s="359" t="e">
        <f>IF(ISNUMBER(U146),U146,VLOOKUP(CONCATENATE($B146,"_",$C146,"_",F$2,"_","1000 NAC","_",$E146),#REF!,2,)/VLOOKUP(CONCATENATE($B146,"_",$C146,"_",F$2,"_",$D146,"_",$E146),#REF!,2,))</f>
        <v>#REF!</v>
      </c>
      <c r="G146" s="359" t="e">
        <f>IF(ISNUMBER(V146),V146,VLOOKUP(CONCATENATE($B146,"_",$C146,"_",G$2,"_","1000 NAC","_",$E146),#REF!,2,)/VLOOKUP(CONCATENATE($B146,"_",$C146,"_",G$2,"_",$D146,"_",$E146),#REF!,2,))</f>
        <v>#REF!</v>
      </c>
      <c r="H146" s="359" t="e">
        <f>IF(ISNUMBER(W146),W146,VLOOKUP(CONCATENATE($B146,"_",$C146,"_",H$2,"_","1000 NAC","_",$E146),#REF!,2,)/VLOOKUP(CONCATENATE($B146,"_",$C146,"_",H$2,"_",$D146,"_",$E146),#REF!,2,))</f>
        <v>#REF!</v>
      </c>
      <c r="I146" s="359" t="e">
        <f>IF(ISNUMBER(X146),X146,VLOOKUP(CONCATENATE($B146,"_",$C146,"_",I$2,"_","1000 NAC","_",$E146),#REF!,2,)/VLOOKUP(CONCATENATE($B146,"_",$C146,"_",I$2,"_",$D146,"_",$E146),#REF!,2,))</f>
        <v>#REF!</v>
      </c>
      <c r="J146" s="359" t="e">
        <f>VLOOKUP(CONCATENATE($B146,"_",$C146,"_",J$2,"_","1000 NAC","_",$E146),#REF!,2,)/VLOOKUP(CONCATENATE($B146,"_",$C146,"_",J$2,"_",$D146,"_",$E146),#REF!,2,)</f>
        <v>#REF!</v>
      </c>
      <c r="K146" s="360" t="e">
        <f>VLOOKUP(CONCATENATE($B146,"_",$C146,"_",K$2,"_","1000 NAC","_",$E146),#REF!,2,)/VLOOKUP(CONCATENATE($B146,"_",$C146,"_",K$2,"_",$D146,"_",$E146),#REF!,2,)</f>
        <v>#REF!</v>
      </c>
      <c r="L146" s="360" t="e">
        <f>VLOOKUP(CONCATENATE($B146,"_",$C146,"_",L$2,"_","1000 NAC","_",$E146),#REF!,2,)/VLOOKUP(CONCATENATE($B146,"_",$C146,"_",L$2,"_",$D146,"_",$E146),#REF!,2,)</f>
        <v>#REF!</v>
      </c>
      <c r="M146" s="361"/>
      <c r="N146" s="362" t="str">
        <f t="shared" si="31"/>
        <v>!!</v>
      </c>
      <c r="O146" s="362" t="str">
        <f t="shared" si="32"/>
        <v>!!</v>
      </c>
      <c r="P146" s="362" t="str">
        <f t="shared" si="33"/>
        <v>!!</v>
      </c>
      <c r="Q146" s="362" t="str">
        <f t="shared" si="34"/>
        <v>!!</v>
      </c>
      <c r="R146" s="362" t="str">
        <f t="shared" si="35"/>
        <v>!!</v>
      </c>
      <c r="S146" s="362" t="str">
        <f t="shared" si="36"/>
        <v>!!</v>
      </c>
      <c r="T146" s="361"/>
      <c r="U146" s="366" t="str">
        <f>IF(ISNUMBER(U144),IF(ISNUMBER(U145),U145/U144,F145/U144),IF(ISNUMBER(U145),U145/F144,""))</f>
        <v/>
      </c>
      <c r="V146" s="366"/>
      <c r="W146" s="366"/>
      <c r="X146" s="366"/>
    </row>
    <row r="147" spans="1:24" s="169" customFormat="1" ht="10.5">
      <c r="A147" s="169" t="s">
        <v>164</v>
      </c>
      <c r="B147" s="169" t="str">
        <f>Cover!$G$16</f>
        <v>CZ</v>
      </c>
      <c r="C147" s="169" t="s">
        <v>204</v>
      </c>
      <c r="D147" s="169" t="s">
        <v>268</v>
      </c>
      <c r="E147" s="170" t="s">
        <v>105</v>
      </c>
      <c r="F147" s="177" t="e">
        <f>IF(ISNUMBER(U147),U147,VLOOKUP(CONCATENATE($B147,"_",$C147,"_",F$2,"_",$D147,"_",$E147),#REF!,2,))</f>
        <v>#REF!</v>
      </c>
      <c r="G147" s="177" t="e">
        <f>IF(ISNUMBER(V147),V147,VLOOKUP(CONCATENATE($B147,"_",$C147,"_",G$2,"_",$D147,"_",$E147),#REF!,2,))</f>
        <v>#REF!</v>
      </c>
      <c r="H147" s="177" t="e">
        <f>IF(ISNUMBER(W147),W147,VLOOKUP(CONCATENATE($B147,"_",$C147,"_",H$2,"_",$D147,"_",$E147),#REF!,2,))</f>
        <v>#REF!</v>
      </c>
      <c r="I147" s="177" t="e">
        <f>IF(ISNUMBER(X147),X147,VLOOKUP(CONCATENATE($B147,"_",$C147,"_",I$2,"_",$D147,"_",$E147),#REF!,2,))</f>
        <v>#REF!</v>
      </c>
      <c r="J147" s="177" t="e">
        <f>VLOOKUP(CONCATENATE($B147,"_",$C147,"_",J$2,"_",$D147,"_",$E147),#REF!,2,)</f>
        <v>#REF!</v>
      </c>
      <c r="K147" s="175" t="e">
        <f>VLOOKUP(CONCATENATE($B147,"_",$C147,"_",K$2,"_",$D147,"_",$E147),#REF!,2,)</f>
        <v>#REF!</v>
      </c>
      <c r="L147" s="175" t="e">
        <f>VLOOKUP(CONCATENATE($B147,"_",$C147,"_",L$2,"_",$D147,"_",$E147),#REF!,2,)</f>
        <v>#REF!</v>
      </c>
      <c r="M147" s="171"/>
      <c r="N147" s="172" t="str">
        <f t="shared" si="31"/>
        <v>!!</v>
      </c>
      <c r="O147" s="172" t="str">
        <f t="shared" si="32"/>
        <v>!!</v>
      </c>
      <c r="P147" s="172" t="str">
        <f t="shared" si="33"/>
        <v>!!</v>
      </c>
      <c r="Q147" s="172" t="str">
        <f t="shared" si="34"/>
        <v>!!</v>
      </c>
      <c r="R147" s="172" t="str">
        <f t="shared" si="35"/>
        <v>!!</v>
      </c>
      <c r="S147" s="172" t="str">
        <f t="shared" si="36"/>
        <v>!!</v>
      </c>
      <c r="T147" s="171"/>
    </row>
    <row r="148" spans="1:24" s="169" customFormat="1" ht="10.5">
      <c r="A148" s="178" t="s">
        <v>163</v>
      </c>
      <c r="B148" s="169" t="str">
        <f>Cover!$G$16</f>
        <v>CZ</v>
      </c>
      <c r="C148" s="169" t="s">
        <v>204</v>
      </c>
      <c r="D148" s="169" t="s">
        <v>198</v>
      </c>
      <c r="E148" s="170" t="s">
        <v>105</v>
      </c>
      <c r="F148" s="177" t="e">
        <f>IF(ISNUMBER(U148),U148,VLOOKUP(CONCATENATE($B148,"_",$C148,"_",F$2,"_",$D148,"_",$E148),#REF!,2,))</f>
        <v>#REF!</v>
      </c>
      <c r="G148" s="177" t="e">
        <f>IF(ISNUMBER(V148),V148,VLOOKUP(CONCATENATE($B148,"_",$C148,"_",G$2,"_",$D148,"_",$E148),#REF!,2,))</f>
        <v>#REF!</v>
      </c>
      <c r="H148" s="177" t="e">
        <f>IF(ISNUMBER(W148),W148,VLOOKUP(CONCATENATE($B148,"_",$C148,"_",H$2,"_",$D148,"_",$E148),#REF!,2,))</f>
        <v>#REF!</v>
      </c>
      <c r="I148" s="177" t="e">
        <f>IF(ISNUMBER(X148),X148,VLOOKUP(CONCATENATE($B148,"_",$C148,"_",I$2,"_",$D148,"_",$E148),#REF!,2,))</f>
        <v>#REF!</v>
      </c>
      <c r="J148" s="177" t="e">
        <f>VLOOKUP(CONCATENATE($B148,"_",$C148,"_",J$2,"_",$D148,"_",$E148),#REF!,2,)</f>
        <v>#REF!</v>
      </c>
      <c r="K148" s="175" t="e">
        <f>VLOOKUP(CONCATENATE($B148,"_",$C148,"_",K$2,"_",$D148,"_",$E148),#REF!,2,)</f>
        <v>#REF!</v>
      </c>
      <c r="L148" s="175" t="e">
        <f>VLOOKUP(CONCATENATE($B148,"_",$C148,"_",L$2,"_",$D148,"_",$E148),#REF!,2,)</f>
        <v>#REF!</v>
      </c>
      <c r="M148" s="171"/>
      <c r="N148" s="172" t="str">
        <f t="shared" si="31"/>
        <v>!!</v>
      </c>
      <c r="O148" s="172" t="str">
        <f t="shared" si="32"/>
        <v>!!</v>
      </c>
      <c r="P148" s="172" t="str">
        <f t="shared" si="33"/>
        <v>!!</v>
      </c>
      <c r="Q148" s="172" t="str">
        <f t="shared" si="34"/>
        <v>!!</v>
      </c>
      <c r="R148" s="172" t="str">
        <f t="shared" si="35"/>
        <v>!!</v>
      </c>
      <c r="S148" s="172" t="str">
        <f t="shared" si="36"/>
        <v>!!</v>
      </c>
      <c r="T148" s="171"/>
    </row>
    <row r="149" spans="1:24">
      <c r="A149" s="365" t="s">
        <v>162</v>
      </c>
      <c r="B149" s="357" t="str">
        <f>Cover!$G$16</f>
        <v>CZ</v>
      </c>
      <c r="C149" s="357" t="s">
        <v>204</v>
      </c>
      <c r="D149" s="357" t="s">
        <v>268</v>
      </c>
      <c r="E149" s="358" t="s">
        <v>105</v>
      </c>
      <c r="F149" s="359" t="e">
        <f>IF(ISNUMBER(U149),U149,VLOOKUP(CONCATENATE($B149,"_",$C149,"_",F$2,"_","1000 NAC","_",$E149),#REF!,2,)/VLOOKUP(CONCATENATE($B149,"_",$C149,"_",F$2,"_",$D149,"_",$E149),#REF!,2,))</f>
        <v>#REF!</v>
      </c>
      <c r="G149" s="359" t="e">
        <f>IF(ISNUMBER(V149),V149,VLOOKUP(CONCATENATE($B149,"_",$C149,"_",G$2,"_","1000 NAC","_",$E149),#REF!,2,)/VLOOKUP(CONCATENATE($B149,"_",$C149,"_",G$2,"_",$D149,"_",$E149),#REF!,2,))</f>
        <v>#REF!</v>
      </c>
      <c r="H149" s="359" t="e">
        <f>IF(ISNUMBER(W149),W149,VLOOKUP(CONCATENATE($B149,"_",$C149,"_",H$2,"_","1000 NAC","_",$E149),#REF!,2,)/VLOOKUP(CONCATENATE($B149,"_",$C149,"_",H$2,"_",$D149,"_",$E149),#REF!,2,))</f>
        <v>#REF!</v>
      </c>
      <c r="I149" s="359" t="e">
        <f>IF(ISNUMBER(X149),X149,VLOOKUP(CONCATENATE($B149,"_",$C149,"_",I$2,"_","1000 NAC","_",$E149),#REF!,2,)/VLOOKUP(CONCATENATE($B149,"_",$C149,"_",I$2,"_",$D149,"_",$E149),#REF!,2,))</f>
        <v>#REF!</v>
      </c>
      <c r="J149" s="359" t="e">
        <f>VLOOKUP(CONCATENATE($B149,"_",$C149,"_",J$2,"_","1000 NAC","_",$E149),#REF!,2,)/VLOOKUP(CONCATENATE($B149,"_",$C149,"_",J$2,"_",$D149,"_",$E149),#REF!,2,)</f>
        <v>#REF!</v>
      </c>
      <c r="K149" s="360" t="e">
        <f>VLOOKUP(CONCATENATE($B149,"_",$C149,"_",K$2,"_","1000 NAC","_",$E149),#REF!,2,)/VLOOKUP(CONCATENATE($B149,"_",$C149,"_",K$2,"_",$D149,"_",$E149),#REF!,2,)</f>
        <v>#REF!</v>
      </c>
      <c r="L149" s="360" t="e">
        <f>VLOOKUP(CONCATENATE($B149,"_",$C149,"_",L$2,"_","1000 NAC","_",$E149),#REF!,2,)/VLOOKUP(CONCATENATE($B149,"_",$C149,"_",L$2,"_",$D149,"_",$E149),#REF!,2,)</f>
        <v>#REF!</v>
      </c>
      <c r="M149" s="361"/>
      <c r="N149" s="362" t="str">
        <f t="shared" si="31"/>
        <v>!!</v>
      </c>
      <c r="O149" s="362" t="str">
        <f t="shared" si="32"/>
        <v>!!</v>
      </c>
      <c r="P149" s="362" t="str">
        <f t="shared" si="33"/>
        <v>!!</v>
      </c>
      <c r="Q149" s="362" t="str">
        <f t="shared" si="34"/>
        <v>!!</v>
      </c>
      <c r="R149" s="362" t="str">
        <f t="shared" si="35"/>
        <v>!!</v>
      </c>
      <c r="S149" s="362" t="str">
        <f t="shared" si="36"/>
        <v>!!</v>
      </c>
      <c r="T149" s="361"/>
      <c r="U149" s="366" t="str">
        <f>IF(ISNUMBER(U147),IF(ISNUMBER(U148),U148/U147,F148/U147),IF(ISNUMBER(U148),U148/F147,""))</f>
        <v/>
      </c>
      <c r="V149" s="366"/>
      <c r="W149" s="366"/>
      <c r="X149" s="366"/>
    </row>
    <row r="150" spans="1:24" s="169" customFormat="1" ht="10.5">
      <c r="A150" s="169" t="s">
        <v>164</v>
      </c>
      <c r="B150" s="169" t="str">
        <f>Cover!$G$16</f>
        <v>CZ</v>
      </c>
      <c r="C150" s="169" t="s">
        <v>203</v>
      </c>
      <c r="D150" s="169" t="s">
        <v>268</v>
      </c>
      <c r="E150" s="170" t="s">
        <v>105</v>
      </c>
      <c r="F150" s="177" t="e">
        <f>IF(ISNUMBER(U150),U150,VLOOKUP(CONCATENATE($B150,"_",$C150,"_",F$2,"_",$D150,"_",$E150),#REF!,2,))</f>
        <v>#REF!</v>
      </c>
      <c r="G150" s="177" t="e">
        <f>IF(ISNUMBER(V150),V150,VLOOKUP(CONCATENATE($B150,"_",$C150,"_",G$2,"_",$D150,"_",$E150),#REF!,2,))</f>
        <v>#REF!</v>
      </c>
      <c r="H150" s="177" t="e">
        <f>IF(ISNUMBER(W150),W150,VLOOKUP(CONCATENATE($B150,"_",$C150,"_",H$2,"_",$D150,"_",$E150),#REF!,2,))</f>
        <v>#REF!</v>
      </c>
      <c r="I150" s="177" t="e">
        <f>IF(ISNUMBER(X150),X150,VLOOKUP(CONCATENATE($B150,"_",$C150,"_",I$2,"_",$D150,"_",$E150),#REF!,2,))</f>
        <v>#REF!</v>
      </c>
      <c r="J150" s="177" t="e">
        <f>VLOOKUP(CONCATENATE($B150,"_",$C150,"_",J$2,"_",$D150,"_",$E150),#REF!,2,)</f>
        <v>#REF!</v>
      </c>
      <c r="K150" s="175" t="e">
        <f>VLOOKUP(CONCATENATE($B150,"_",$C150,"_",K$2,"_",$D150,"_",$E150),#REF!,2,)</f>
        <v>#REF!</v>
      </c>
      <c r="L150" s="175" t="e">
        <f>VLOOKUP(CONCATENATE($B150,"_",$C150,"_",L$2,"_",$D150,"_",$E150),#REF!,2,)</f>
        <v>#REF!</v>
      </c>
      <c r="M150" s="171"/>
      <c r="N150" s="172" t="str">
        <f t="shared" si="31"/>
        <v>!!</v>
      </c>
      <c r="O150" s="172" t="str">
        <f t="shared" si="32"/>
        <v>!!</v>
      </c>
      <c r="P150" s="172" t="str">
        <f t="shared" si="33"/>
        <v>!!</v>
      </c>
      <c r="Q150" s="172" t="str">
        <f t="shared" si="34"/>
        <v>!!</v>
      </c>
      <c r="R150" s="172" t="str">
        <f t="shared" si="35"/>
        <v>!!</v>
      </c>
      <c r="S150" s="172" t="str">
        <f t="shared" si="36"/>
        <v>!!</v>
      </c>
      <c r="T150" s="171"/>
    </row>
    <row r="151" spans="1:24" s="169" customFormat="1" ht="10.5">
      <c r="A151" s="178" t="s">
        <v>163</v>
      </c>
      <c r="B151" s="169" t="str">
        <f>Cover!$G$16</f>
        <v>CZ</v>
      </c>
      <c r="C151" s="169" t="s">
        <v>203</v>
      </c>
      <c r="D151" s="169" t="s">
        <v>198</v>
      </c>
      <c r="E151" s="170" t="s">
        <v>105</v>
      </c>
      <c r="F151" s="177" t="e">
        <f>IF(ISNUMBER(U151),U151,VLOOKUP(CONCATENATE($B151,"_",$C151,"_",F$2,"_",$D151,"_",$E151),#REF!,2,))</f>
        <v>#REF!</v>
      </c>
      <c r="G151" s="177" t="e">
        <f>IF(ISNUMBER(V151),V151,VLOOKUP(CONCATENATE($B151,"_",$C151,"_",G$2,"_",$D151,"_",$E151),#REF!,2,))</f>
        <v>#REF!</v>
      </c>
      <c r="H151" s="177" t="e">
        <f>IF(ISNUMBER(W151),W151,VLOOKUP(CONCATENATE($B151,"_",$C151,"_",H$2,"_",$D151,"_",$E151),#REF!,2,))</f>
        <v>#REF!</v>
      </c>
      <c r="I151" s="177" t="e">
        <f>IF(ISNUMBER(X151),X151,VLOOKUP(CONCATENATE($B151,"_",$C151,"_",I$2,"_",$D151,"_",$E151),#REF!,2,))</f>
        <v>#REF!</v>
      </c>
      <c r="J151" s="177" t="e">
        <f>VLOOKUP(CONCATENATE($B151,"_",$C151,"_",J$2,"_",$D151,"_",$E151),#REF!,2,)</f>
        <v>#REF!</v>
      </c>
      <c r="K151" s="175" t="e">
        <f>VLOOKUP(CONCATENATE($B151,"_",$C151,"_",K$2,"_",$D151,"_",$E151),#REF!,2,)</f>
        <v>#REF!</v>
      </c>
      <c r="L151" s="175" t="e">
        <f>VLOOKUP(CONCATENATE($B151,"_",$C151,"_",L$2,"_",$D151,"_",$E151),#REF!,2,)</f>
        <v>#REF!</v>
      </c>
      <c r="M151" s="171"/>
      <c r="N151" s="172" t="str">
        <f t="shared" si="31"/>
        <v>!!</v>
      </c>
      <c r="O151" s="172" t="str">
        <f t="shared" si="32"/>
        <v>!!</v>
      </c>
      <c r="P151" s="172" t="str">
        <f t="shared" si="33"/>
        <v>!!</v>
      </c>
      <c r="Q151" s="172" t="str">
        <f t="shared" si="34"/>
        <v>!!</v>
      </c>
      <c r="R151" s="172" t="str">
        <f t="shared" si="35"/>
        <v>!!</v>
      </c>
      <c r="S151" s="172" t="str">
        <f t="shared" si="36"/>
        <v>!!</v>
      </c>
      <c r="T151" s="171"/>
    </row>
    <row r="152" spans="1:24">
      <c r="A152" s="365" t="s">
        <v>162</v>
      </c>
      <c r="B152" s="357" t="str">
        <f>Cover!$G$16</f>
        <v>CZ</v>
      </c>
      <c r="C152" s="357" t="s">
        <v>203</v>
      </c>
      <c r="D152" s="357" t="s">
        <v>268</v>
      </c>
      <c r="E152" s="358" t="s">
        <v>105</v>
      </c>
      <c r="F152" s="359" t="e">
        <f>IF(ISNUMBER(U152),U152,VLOOKUP(CONCATENATE($B152,"_",$C152,"_",F$2,"_","1000 NAC","_",$E152),#REF!,2,)/VLOOKUP(CONCATENATE($B152,"_",$C152,"_",F$2,"_",$D152,"_",$E152),#REF!,2,))</f>
        <v>#REF!</v>
      </c>
      <c r="G152" s="359" t="e">
        <f>IF(ISNUMBER(V152),V152,VLOOKUP(CONCATENATE($B152,"_",$C152,"_",G$2,"_","1000 NAC","_",$E152),#REF!,2,)/VLOOKUP(CONCATENATE($B152,"_",$C152,"_",G$2,"_",$D152,"_",$E152),#REF!,2,))</f>
        <v>#REF!</v>
      </c>
      <c r="H152" s="359" t="e">
        <f>IF(ISNUMBER(W152),W152,VLOOKUP(CONCATENATE($B152,"_",$C152,"_",H$2,"_","1000 NAC","_",$E152),#REF!,2,)/VLOOKUP(CONCATENATE($B152,"_",$C152,"_",H$2,"_",$D152,"_",$E152),#REF!,2,))</f>
        <v>#REF!</v>
      </c>
      <c r="I152" s="359" t="e">
        <f>IF(ISNUMBER(X152),X152,VLOOKUP(CONCATENATE($B152,"_",$C152,"_",I$2,"_","1000 NAC","_",$E152),#REF!,2,)/VLOOKUP(CONCATENATE($B152,"_",$C152,"_",I$2,"_",$D152,"_",$E152),#REF!,2,))</f>
        <v>#REF!</v>
      </c>
      <c r="J152" s="359" t="e">
        <f>VLOOKUP(CONCATENATE($B152,"_",$C152,"_",J$2,"_","1000 NAC","_",$E152),#REF!,2,)/VLOOKUP(CONCATENATE($B152,"_",$C152,"_",J$2,"_",$D152,"_",$E152),#REF!,2,)</f>
        <v>#REF!</v>
      </c>
      <c r="K152" s="360" t="e">
        <f>VLOOKUP(CONCATENATE($B152,"_",$C152,"_",K$2,"_","1000 NAC","_",$E152),#REF!,2,)/VLOOKUP(CONCATENATE($B152,"_",$C152,"_",K$2,"_",$D152,"_",$E152),#REF!,2,)</f>
        <v>#REF!</v>
      </c>
      <c r="L152" s="360" t="e">
        <f>VLOOKUP(CONCATENATE($B152,"_",$C152,"_",L$2,"_","1000 NAC","_",$E152),#REF!,2,)/VLOOKUP(CONCATENATE($B152,"_",$C152,"_",L$2,"_",$D152,"_",$E152),#REF!,2,)</f>
        <v>#REF!</v>
      </c>
      <c r="M152" s="361"/>
      <c r="N152" s="362" t="str">
        <f t="shared" si="31"/>
        <v>!!</v>
      </c>
      <c r="O152" s="362" t="str">
        <f t="shared" si="32"/>
        <v>!!</v>
      </c>
      <c r="P152" s="362" t="str">
        <f t="shared" si="33"/>
        <v>!!</v>
      </c>
      <c r="Q152" s="362" t="str">
        <f t="shared" si="34"/>
        <v>!!</v>
      </c>
      <c r="R152" s="362" t="str">
        <f t="shared" si="35"/>
        <v>!!</v>
      </c>
      <c r="S152" s="362" t="str">
        <f t="shared" si="36"/>
        <v>!!</v>
      </c>
      <c r="T152" s="361"/>
      <c r="U152" s="366" t="str">
        <f>IF(ISNUMBER(U150),IF(ISNUMBER(U151),U151/U150,F151/U150),IF(ISNUMBER(U151),U151/F150,""))</f>
        <v/>
      </c>
      <c r="V152" s="366"/>
      <c r="W152" s="366"/>
      <c r="X152" s="366"/>
    </row>
    <row r="153" spans="1:24" s="169" customFormat="1" ht="10.5">
      <c r="A153" s="169" t="s">
        <v>164</v>
      </c>
      <c r="B153" s="169" t="str">
        <f>Cover!$G$16</f>
        <v>CZ</v>
      </c>
      <c r="C153" s="169" t="s">
        <v>204</v>
      </c>
      <c r="D153" s="169" t="s">
        <v>268</v>
      </c>
      <c r="E153" s="170" t="s">
        <v>106</v>
      </c>
      <c r="F153" s="177" t="e">
        <f>IF(ISNUMBER(U153),U153,VLOOKUP(CONCATENATE($B153,"_",$C153,"_",F$2,"_",$D153,"_",$E153),#REF!,2,))</f>
        <v>#REF!</v>
      </c>
      <c r="G153" s="177" t="e">
        <f>IF(ISNUMBER(V153),V153,VLOOKUP(CONCATENATE($B153,"_",$C153,"_",G$2,"_",$D153,"_",$E153),#REF!,2,))</f>
        <v>#REF!</v>
      </c>
      <c r="H153" s="177" t="e">
        <f>IF(ISNUMBER(W153),W153,VLOOKUP(CONCATENATE($B153,"_",$C153,"_",H$2,"_",$D153,"_",$E153),#REF!,2,))</f>
        <v>#REF!</v>
      </c>
      <c r="I153" s="177" t="e">
        <f>IF(ISNUMBER(X153),X153,VLOOKUP(CONCATENATE($B153,"_",$C153,"_",I$2,"_",$D153,"_",$E153),#REF!,2,))</f>
        <v>#REF!</v>
      </c>
      <c r="J153" s="177" t="e">
        <f>VLOOKUP(CONCATENATE($B153,"_",$C153,"_",J$2,"_",$D153,"_",$E153),#REF!,2,)</f>
        <v>#REF!</v>
      </c>
      <c r="K153" s="175" t="e">
        <f>VLOOKUP(CONCATENATE($B153,"_",$C153,"_",K$2,"_",$D153,"_",$E153),#REF!,2,)</f>
        <v>#REF!</v>
      </c>
      <c r="L153" s="175" t="e">
        <f>VLOOKUP(CONCATENATE($B153,"_",$C153,"_",L$2,"_",$D153,"_",$E153),#REF!,2,)</f>
        <v>#REF!</v>
      </c>
      <c r="M153" s="171"/>
      <c r="N153" s="172" t="str">
        <f t="shared" si="31"/>
        <v>!!</v>
      </c>
      <c r="O153" s="172" t="str">
        <f t="shared" si="32"/>
        <v>!!</v>
      </c>
      <c r="P153" s="172" t="str">
        <f t="shared" si="33"/>
        <v>!!</v>
      </c>
      <c r="Q153" s="172" t="str">
        <f t="shared" si="34"/>
        <v>!!</v>
      </c>
      <c r="R153" s="172" t="str">
        <f t="shared" si="35"/>
        <v>!!</v>
      </c>
      <c r="S153" s="172" t="str">
        <f t="shared" si="36"/>
        <v>!!</v>
      </c>
      <c r="T153" s="171"/>
    </row>
    <row r="154" spans="1:24" s="169" customFormat="1" ht="10.5">
      <c r="A154" s="178" t="s">
        <v>163</v>
      </c>
      <c r="B154" s="169" t="str">
        <f>Cover!$G$16</f>
        <v>CZ</v>
      </c>
      <c r="C154" s="169" t="s">
        <v>204</v>
      </c>
      <c r="D154" s="169" t="s">
        <v>198</v>
      </c>
      <c r="E154" s="170" t="s">
        <v>106</v>
      </c>
      <c r="F154" s="177" t="e">
        <f>IF(ISNUMBER(U154),U154,VLOOKUP(CONCATENATE($B154,"_",$C154,"_",F$2,"_",$D154,"_",$E154),#REF!,2,))</f>
        <v>#REF!</v>
      </c>
      <c r="G154" s="177" t="e">
        <f>IF(ISNUMBER(V154),V154,VLOOKUP(CONCATENATE($B154,"_",$C154,"_",G$2,"_",$D154,"_",$E154),#REF!,2,))</f>
        <v>#REF!</v>
      </c>
      <c r="H154" s="177" t="e">
        <f>IF(ISNUMBER(W154),W154,VLOOKUP(CONCATENATE($B154,"_",$C154,"_",H$2,"_",$D154,"_",$E154),#REF!,2,))</f>
        <v>#REF!</v>
      </c>
      <c r="I154" s="177" t="e">
        <f>IF(ISNUMBER(X154),X154,VLOOKUP(CONCATENATE($B154,"_",$C154,"_",I$2,"_",$D154,"_",$E154),#REF!,2,))</f>
        <v>#REF!</v>
      </c>
      <c r="J154" s="177" t="e">
        <f>VLOOKUP(CONCATENATE($B154,"_",$C154,"_",J$2,"_",$D154,"_",$E154),#REF!,2,)</f>
        <v>#REF!</v>
      </c>
      <c r="K154" s="175" t="e">
        <f>VLOOKUP(CONCATENATE($B154,"_",$C154,"_",K$2,"_",$D154,"_",$E154),#REF!,2,)</f>
        <v>#REF!</v>
      </c>
      <c r="L154" s="175" t="e">
        <f>VLOOKUP(CONCATENATE($B154,"_",$C154,"_",L$2,"_",$D154,"_",$E154),#REF!,2,)</f>
        <v>#REF!</v>
      </c>
      <c r="M154" s="171"/>
      <c r="N154" s="172" t="str">
        <f t="shared" si="31"/>
        <v>!!</v>
      </c>
      <c r="O154" s="172" t="str">
        <f t="shared" si="32"/>
        <v>!!</v>
      </c>
      <c r="P154" s="172" t="str">
        <f t="shared" si="33"/>
        <v>!!</v>
      </c>
      <c r="Q154" s="172" t="str">
        <f t="shared" si="34"/>
        <v>!!</v>
      </c>
      <c r="R154" s="172" t="str">
        <f t="shared" si="35"/>
        <v>!!</v>
      </c>
      <c r="S154" s="172" t="str">
        <f t="shared" si="36"/>
        <v>!!</v>
      </c>
      <c r="T154" s="171"/>
    </row>
    <row r="155" spans="1:24">
      <c r="A155" s="365" t="s">
        <v>162</v>
      </c>
      <c r="B155" s="357" t="str">
        <f>Cover!$G$16</f>
        <v>CZ</v>
      </c>
      <c r="C155" s="357" t="s">
        <v>204</v>
      </c>
      <c r="D155" s="357" t="s">
        <v>268</v>
      </c>
      <c r="E155" s="358" t="s">
        <v>106</v>
      </c>
      <c r="F155" s="359" t="e">
        <f>IF(ISNUMBER(U155),U155,VLOOKUP(CONCATENATE($B155,"_",$C155,"_",F$2,"_","1000 NAC","_",$E155),#REF!,2,)/VLOOKUP(CONCATENATE($B155,"_",$C155,"_",F$2,"_",$D155,"_",$E155),#REF!,2,))</f>
        <v>#REF!</v>
      </c>
      <c r="G155" s="359" t="e">
        <f>IF(ISNUMBER(V155),V155,VLOOKUP(CONCATENATE($B155,"_",$C155,"_",G$2,"_","1000 NAC","_",$E155),#REF!,2,)/VLOOKUP(CONCATENATE($B155,"_",$C155,"_",G$2,"_",$D155,"_",$E155),#REF!,2,))</f>
        <v>#REF!</v>
      </c>
      <c r="H155" s="359" t="e">
        <f>IF(ISNUMBER(W155),W155,VLOOKUP(CONCATENATE($B155,"_",$C155,"_",H$2,"_","1000 NAC","_",$E155),#REF!,2,)/VLOOKUP(CONCATENATE($B155,"_",$C155,"_",H$2,"_",$D155,"_",$E155),#REF!,2,))</f>
        <v>#REF!</v>
      </c>
      <c r="I155" s="359" t="e">
        <f>IF(ISNUMBER(X155),X155,VLOOKUP(CONCATENATE($B155,"_",$C155,"_",I$2,"_","1000 NAC","_",$E155),#REF!,2,)/VLOOKUP(CONCATENATE($B155,"_",$C155,"_",I$2,"_",$D155,"_",$E155),#REF!,2,))</f>
        <v>#REF!</v>
      </c>
      <c r="J155" s="359" t="e">
        <f>VLOOKUP(CONCATENATE($B155,"_",$C155,"_",J$2,"_","1000 NAC","_",$E155),#REF!,2,)/VLOOKUP(CONCATENATE($B155,"_",$C155,"_",J$2,"_",$D155,"_",$E155),#REF!,2,)</f>
        <v>#REF!</v>
      </c>
      <c r="K155" s="360" t="e">
        <f>VLOOKUP(CONCATENATE($B155,"_",$C155,"_",K$2,"_","1000 NAC","_",$E155),#REF!,2,)/VLOOKUP(CONCATENATE($B155,"_",$C155,"_",K$2,"_",$D155,"_",$E155),#REF!,2,)</f>
        <v>#REF!</v>
      </c>
      <c r="L155" s="360" t="e">
        <f>VLOOKUP(CONCATENATE($B155,"_",$C155,"_",L$2,"_","1000 NAC","_",$E155),#REF!,2,)/VLOOKUP(CONCATENATE($B155,"_",$C155,"_",L$2,"_",$D155,"_",$E155),#REF!,2,)</f>
        <v>#REF!</v>
      </c>
      <c r="M155" s="361"/>
      <c r="N155" s="362" t="str">
        <f t="shared" si="31"/>
        <v>!!</v>
      </c>
      <c r="O155" s="362" t="str">
        <f t="shared" si="32"/>
        <v>!!</v>
      </c>
      <c r="P155" s="362" t="str">
        <f t="shared" si="33"/>
        <v>!!</v>
      </c>
      <c r="Q155" s="362" t="str">
        <f t="shared" si="34"/>
        <v>!!</v>
      </c>
      <c r="R155" s="362" t="str">
        <f t="shared" si="35"/>
        <v>!!</v>
      </c>
      <c r="S155" s="362" t="str">
        <f t="shared" si="36"/>
        <v>!!</v>
      </c>
      <c r="T155" s="361"/>
      <c r="U155" s="366" t="str">
        <f>IF(ISNUMBER(U153),IF(ISNUMBER(U154),U154/U153,F154/U153),IF(ISNUMBER(U154),U154/F153,""))</f>
        <v/>
      </c>
      <c r="V155" s="366"/>
      <c r="W155" s="366"/>
      <c r="X155" s="366"/>
    </row>
    <row r="156" spans="1:24" s="169" customFormat="1" ht="10.5">
      <c r="A156" s="169" t="s">
        <v>164</v>
      </c>
      <c r="B156" s="169" t="str">
        <f>Cover!$G$16</f>
        <v>CZ</v>
      </c>
      <c r="C156" s="169" t="s">
        <v>203</v>
      </c>
      <c r="D156" s="169" t="s">
        <v>268</v>
      </c>
      <c r="E156" s="170" t="s">
        <v>106</v>
      </c>
      <c r="F156" s="177" t="e">
        <f>IF(ISNUMBER(U156),U156,VLOOKUP(CONCATENATE($B156,"_",$C156,"_",F$2,"_",$D156,"_",$E156),#REF!,2,))</f>
        <v>#REF!</v>
      </c>
      <c r="G156" s="177" t="e">
        <f>IF(ISNUMBER(V156),V156,VLOOKUP(CONCATENATE($B156,"_",$C156,"_",G$2,"_",$D156,"_",$E156),#REF!,2,))</f>
        <v>#REF!</v>
      </c>
      <c r="H156" s="177" t="e">
        <f>IF(ISNUMBER(W156),W156,VLOOKUP(CONCATENATE($B156,"_",$C156,"_",H$2,"_",$D156,"_",$E156),#REF!,2,))</f>
        <v>#REF!</v>
      </c>
      <c r="I156" s="177" t="e">
        <f>IF(ISNUMBER(X156),X156,VLOOKUP(CONCATENATE($B156,"_",$C156,"_",I$2,"_",$D156,"_",$E156),#REF!,2,))</f>
        <v>#REF!</v>
      </c>
      <c r="J156" s="177" t="e">
        <f>VLOOKUP(CONCATENATE($B156,"_",$C156,"_",J$2,"_",$D156,"_",$E156),#REF!,2,)</f>
        <v>#REF!</v>
      </c>
      <c r="K156" s="175" t="e">
        <f>VLOOKUP(CONCATENATE($B156,"_",$C156,"_",K$2,"_",$D156,"_",$E156),#REF!,2,)</f>
        <v>#REF!</v>
      </c>
      <c r="L156" s="175" t="e">
        <f>VLOOKUP(CONCATENATE($B156,"_",$C156,"_",L$2,"_",$D156,"_",$E156),#REF!,2,)</f>
        <v>#REF!</v>
      </c>
      <c r="M156" s="171"/>
      <c r="N156" s="172" t="str">
        <f t="shared" si="31"/>
        <v>!!</v>
      </c>
      <c r="O156" s="172" t="str">
        <f t="shared" si="32"/>
        <v>!!</v>
      </c>
      <c r="P156" s="172" t="str">
        <f t="shared" si="33"/>
        <v>!!</v>
      </c>
      <c r="Q156" s="172" t="str">
        <f t="shared" si="34"/>
        <v>!!</v>
      </c>
      <c r="R156" s="172" t="str">
        <f t="shared" si="35"/>
        <v>!!</v>
      </c>
      <c r="S156" s="172" t="str">
        <f t="shared" si="36"/>
        <v>!!</v>
      </c>
      <c r="T156" s="171"/>
    </row>
    <row r="157" spans="1:24" s="169" customFormat="1" ht="10.5">
      <c r="A157" s="178" t="s">
        <v>163</v>
      </c>
      <c r="B157" s="169" t="str">
        <f>Cover!$G$16</f>
        <v>CZ</v>
      </c>
      <c r="C157" s="169" t="s">
        <v>203</v>
      </c>
      <c r="D157" s="169" t="s">
        <v>198</v>
      </c>
      <c r="E157" s="170" t="s">
        <v>106</v>
      </c>
      <c r="F157" s="177" t="e">
        <f>IF(ISNUMBER(U157),U157,VLOOKUP(CONCATENATE($B157,"_",$C157,"_",F$2,"_",$D157,"_",$E157),#REF!,2,))</f>
        <v>#REF!</v>
      </c>
      <c r="G157" s="177" t="e">
        <f>IF(ISNUMBER(V157),V157,VLOOKUP(CONCATENATE($B157,"_",$C157,"_",G$2,"_",$D157,"_",$E157),#REF!,2,))</f>
        <v>#REF!</v>
      </c>
      <c r="H157" s="177" t="e">
        <f>IF(ISNUMBER(W157),W157,VLOOKUP(CONCATENATE($B157,"_",$C157,"_",H$2,"_",$D157,"_",$E157),#REF!,2,))</f>
        <v>#REF!</v>
      </c>
      <c r="I157" s="177" t="e">
        <f>IF(ISNUMBER(X157),X157,VLOOKUP(CONCATENATE($B157,"_",$C157,"_",I$2,"_",$D157,"_",$E157),#REF!,2,))</f>
        <v>#REF!</v>
      </c>
      <c r="J157" s="177" t="e">
        <f>VLOOKUP(CONCATENATE($B157,"_",$C157,"_",J$2,"_",$D157,"_",$E157),#REF!,2,)</f>
        <v>#REF!</v>
      </c>
      <c r="K157" s="175" t="e">
        <f>VLOOKUP(CONCATENATE($B157,"_",$C157,"_",K$2,"_",$D157,"_",$E157),#REF!,2,)</f>
        <v>#REF!</v>
      </c>
      <c r="L157" s="175" t="e">
        <f>VLOOKUP(CONCATENATE($B157,"_",$C157,"_",L$2,"_",$D157,"_",$E157),#REF!,2,)</f>
        <v>#REF!</v>
      </c>
      <c r="M157" s="171"/>
      <c r="N157" s="172" t="str">
        <f t="shared" si="31"/>
        <v>!!</v>
      </c>
      <c r="O157" s="172" t="str">
        <f t="shared" si="32"/>
        <v>!!</v>
      </c>
      <c r="P157" s="172" t="str">
        <f t="shared" si="33"/>
        <v>!!</v>
      </c>
      <c r="Q157" s="172" t="str">
        <f t="shared" si="34"/>
        <v>!!</v>
      </c>
      <c r="R157" s="172" t="str">
        <f t="shared" si="35"/>
        <v>!!</v>
      </c>
      <c r="S157" s="172" t="str">
        <f t="shared" si="36"/>
        <v>!!</v>
      </c>
      <c r="T157" s="171"/>
    </row>
    <row r="158" spans="1:24">
      <c r="A158" s="365" t="s">
        <v>162</v>
      </c>
      <c r="B158" s="357" t="str">
        <f>Cover!$G$16</f>
        <v>CZ</v>
      </c>
      <c r="C158" s="357" t="s">
        <v>203</v>
      </c>
      <c r="D158" s="357" t="s">
        <v>268</v>
      </c>
      <c r="E158" s="358" t="s">
        <v>106</v>
      </c>
      <c r="F158" s="359" t="e">
        <f>IF(ISNUMBER(U158),U158,VLOOKUP(CONCATENATE($B158,"_",$C158,"_",F$2,"_","1000 NAC","_",$E158),#REF!,2,)/VLOOKUP(CONCATENATE($B158,"_",$C158,"_",F$2,"_",$D158,"_",$E158),#REF!,2,))</f>
        <v>#REF!</v>
      </c>
      <c r="G158" s="359" t="e">
        <f>IF(ISNUMBER(V158),V158,VLOOKUP(CONCATENATE($B158,"_",$C158,"_",G$2,"_","1000 NAC","_",$E158),#REF!,2,)/VLOOKUP(CONCATENATE($B158,"_",$C158,"_",G$2,"_",$D158,"_",$E158),#REF!,2,))</f>
        <v>#REF!</v>
      </c>
      <c r="H158" s="359" t="e">
        <f>IF(ISNUMBER(W158),W158,VLOOKUP(CONCATENATE($B158,"_",$C158,"_",H$2,"_","1000 NAC","_",$E158),#REF!,2,)/VLOOKUP(CONCATENATE($B158,"_",$C158,"_",H$2,"_",$D158,"_",$E158),#REF!,2,))</f>
        <v>#REF!</v>
      </c>
      <c r="I158" s="359" t="e">
        <f>IF(ISNUMBER(X158),X158,VLOOKUP(CONCATENATE($B158,"_",$C158,"_",I$2,"_","1000 NAC","_",$E158),#REF!,2,)/VLOOKUP(CONCATENATE($B158,"_",$C158,"_",I$2,"_",$D158,"_",$E158),#REF!,2,))</f>
        <v>#REF!</v>
      </c>
      <c r="J158" s="359" t="e">
        <f>VLOOKUP(CONCATENATE($B158,"_",$C158,"_",J$2,"_","1000 NAC","_",$E158),#REF!,2,)/VLOOKUP(CONCATENATE($B158,"_",$C158,"_",J$2,"_",$D158,"_",$E158),#REF!,2,)</f>
        <v>#REF!</v>
      </c>
      <c r="K158" s="360" t="e">
        <f>VLOOKUP(CONCATENATE($B158,"_",$C158,"_",K$2,"_","1000 NAC","_",$E158),#REF!,2,)/VLOOKUP(CONCATENATE($B158,"_",$C158,"_",K$2,"_",$D158,"_",$E158),#REF!,2,)</f>
        <v>#REF!</v>
      </c>
      <c r="L158" s="360" t="e">
        <f>VLOOKUP(CONCATENATE($B158,"_",$C158,"_",L$2,"_","1000 NAC","_",$E158),#REF!,2,)/VLOOKUP(CONCATENATE($B158,"_",$C158,"_",L$2,"_",$D158,"_",$E158),#REF!,2,)</f>
        <v>#REF!</v>
      </c>
      <c r="M158" s="361"/>
      <c r="N158" s="362" t="str">
        <f t="shared" si="31"/>
        <v>!!</v>
      </c>
      <c r="O158" s="362" t="str">
        <f t="shared" si="32"/>
        <v>!!</v>
      </c>
      <c r="P158" s="362" t="str">
        <f t="shared" si="33"/>
        <v>!!</v>
      </c>
      <c r="Q158" s="362" t="str">
        <f t="shared" si="34"/>
        <v>!!</v>
      </c>
      <c r="R158" s="362" t="str">
        <f t="shared" si="35"/>
        <v>!!</v>
      </c>
      <c r="S158" s="362" t="str">
        <f t="shared" si="36"/>
        <v>!!</v>
      </c>
      <c r="T158" s="361"/>
      <c r="U158" s="366" t="str">
        <f>IF(ISNUMBER(U156),IF(ISNUMBER(U157),U157/U156,F157/U156),IF(ISNUMBER(U157),U157/F156,""))</f>
        <v/>
      </c>
      <c r="V158" s="366"/>
      <c r="W158" s="366"/>
      <c r="X158" s="366"/>
    </row>
    <row r="159" spans="1:24" s="169" customFormat="1" ht="10.5">
      <c r="A159" s="169" t="s">
        <v>164</v>
      </c>
      <c r="B159" s="169" t="str">
        <f>Cover!$G$16</f>
        <v>CZ</v>
      </c>
      <c r="C159" s="169" t="s">
        <v>204</v>
      </c>
      <c r="D159" s="169" t="s">
        <v>268</v>
      </c>
      <c r="E159" s="170" t="s">
        <v>107</v>
      </c>
      <c r="F159" s="177" t="e">
        <f>IF(ISNUMBER(U159),U159,VLOOKUP(CONCATENATE($B159,"_",$C159,"_",F$2,"_",$D159,"_",$E159),#REF!,2,))</f>
        <v>#REF!</v>
      </c>
      <c r="G159" s="177" t="e">
        <f>IF(ISNUMBER(V159),V159,VLOOKUP(CONCATENATE($B159,"_",$C159,"_",G$2,"_",$D159,"_",$E159),#REF!,2,))</f>
        <v>#REF!</v>
      </c>
      <c r="H159" s="177" t="e">
        <f>IF(ISNUMBER(W159),W159,VLOOKUP(CONCATENATE($B159,"_",$C159,"_",H$2,"_",$D159,"_",$E159),#REF!,2,))</f>
        <v>#REF!</v>
      </c>
      <c r="I159" s="177" t="e">
        <f>IF(ISNUMBER(X159),X159,VLOOKUP(CONCATENATE($B159,"_",$C159,"_",I$2,"_",$D159,"_",$E159),#REF!,2,))</f>
        <v>#REF!</v>
      </c>
      <c r="J159" s="177" t="e">
        <f>VLOOKUP(CONCATENATE($B159,"_",$C159,"_",J$2,"_",$D159,"_",$E159),#REF!,2,)</f>
        <v>#REF!</v>
      </c>
      <c r="K159" s="175" t="e">
        <f>VLOOKUP(CONCATENATE($B159,"_",$C159,"_",K$2,"_",$D159,"_",$E159),#REF!,2,)</f>
        <v>#REF!</v>
      </c>
      <c r="L159" s="175" t="e">
        <f>VLOOKUP(CONCATENATE($B159,"_",$C159,"_",L$2,"_",$D159,"_",$E159),#REF!,2,)</f>
        <v>#REF!</v>
      </c>
      <c r="M159" s="171"/>
      <c r="N159" s="172" t="str">
        <f t="shared" si="31"/>
        <v>!!</v>
      </c>
      <c r="O159" s="172" t="str">
        <f t="shared" si="32"/>
        <v>!!</v>
      </c>
      <c r="P159" s="172" t="str">
        <f t="shared" si="33"/>
        <v>!!</v>
      </c>
      <c r="Q159" s="172" t="str">
        <f t="shared" si="34"/>
        <v>!!</v>
      </c>
      <c r="R159" s="172" t="str">
        <f t="shared" si="35"/>
        <v>!!</v>
      </c>
      <c r="S159" s="172" t="str">
        <f t="shared" si="36"/>
        <v>!!</v>
      </c>
      <c r="T159" s="171"/>
    </row>
    <row r="160" spans="1:24" s="169" customFormat="1" ht="10.5">
      <c r="A160" s="178" t="s">
        <v>163</v>
      </c>
      <c r="B160" s="169" t="str">
        <f>Cover!$G$16</f>
        <v>CZ</v>
      </c>
      <c r="C160" s="169" t="s">
        <v>204</v>
      </c>
      <c r="D160" s="169" t="s">
        <v>198</v>
      </c>
      <c r="E160" s="170" t="s">
        <v>107</v>
      </c>
      <c r="F160" s="177" t="e">
        <f>IF(ISNUMBER(U160),U160,VLOOKUP(CONCATENATE($B160,"_",$C160,"_",F$2,"_",$D160,"_",$E160),#REF!,2,))</f>
        <v>#REF!</v>
      </c>
      <c r="G160" s="177" t="e">
        <f>IF(ISNUMBER(V160),V160,VLOOKUP(CONCATENATE($B160,"_",$C160,"_",G$2,"_",$D160,"_",$E160),#REF!,2,))</f>
        <v>#REF!</v>
      </c>
      <c r="H160" s="177" t="e">
        <f>IF(ISNUMBER(W160),W160,VLOOKUP(CONCATENATE($B160,"_",$C160,"_",H$2,"_",$D160,"_",$E160),#REF!,2,))</f>
        <v>#REF!</v>
      </c>
      <c r="I160" s="177" t="e">
        <f>IF(ISNUMBER(X160),X160,VLOOKUP(CONCATENATE($B160,"_",$C160,"_",I$2,"_",$D160,"_",$E160),#REF!,2,))</f>
        <v>#REF!</v>
      </c>
      <c r="J160" s="177" t="e">
        <f>VLOOKUP(CONCATENATE($B160,"_",$C160,"_",J$2,"_",$D160,"_",$E160),#REF!,2,)</f>
        <v>#REF!</v>
      </c>
      <c r="K160" s="175" t="e">
        <f>VLOOKUP(CONCATENATE($B160,"_",$C160,"_",K$2,"_",$D160,"_",$E160),#REF!,2,)</f>
        <v>#REF!</v>
      </c>
      <c r="L160" s="175" t="e">
        <f>VLOOKUP(CONCATENATE($B160,"_",$C160,"_",L$2,"_",$D160,"_",$E160),#REF!,2,)</f>
        <v>#REF!</v>
      </c>
      <c r="M160" s="171"/>
      <c r="N160" s="172" t="str">
        <f t="shared" si="31"/>
        <v>!!</v>
      </c>
      <c r="O160" s="172" t="str">
        <f t="shared" si="32"/>
        <v>!!</v>
      </c>
      <c r="P160" s="172" t="str">
        <f t="shared" si="33"/>
        <v>!!</v>
      </c>
      <c r="Q160" s="172" t="str">
        <f t="shared" si="34"/>
        <v>!!</v>
      </c>
      <c r="R160" s="172" t="str">
        <f t="shared" si="35"/>
        <v>!!</v>
      </c>
      <c r="S160" s="172" t="str">
        <f t="shared" si="36"/>
        <v>!!</v>
      </c>
      <c r="T160" s="171"/>
    </row>
    <row r="161" spans="1:24">
      <c r="A161" s="365" t="s">
        <v>162</v>
      </c>
      <c r="B161" s="357" t="str">
        <f>Cover!$G$16</f>
        <v>CZ</v>
      </c>
      <c r="C161" s="357" t="s">
        <v>204</v>
      </c>
      <c r="D161" s="357" t="s">
        <v>268</v>
      </c>
      <c r="E161" s="358" t="s">
        <v>107</v>
      </c>
      <c r="F161" s="359" t="e">
        <f>IF(ISNUMBER(U161),U161,VLOOKUP(CONCATENATE($B161,"_",$C161,"_",F$2,"_","1000 NAC","_",$E161),#REF!,2,)/VLOOKUP(CONCATENATE($B161,"_",$C161,"_",F$2,"_",$D161,"_",$E161),#REF!,2,))</f>
        <v>#REF!</v>
      </c>
      <c r="G161" s="359" t="e">
        <f>IF(ISNUMBER(V161),V161,VLOOKUP(CONCATENATE($B161,"_",$C161,"_",G$2,"_","1000 NAC","_",$E161),#REF!,2,)/VLOOKUP(CONCATENATE($B161,"_",$C161,"_",G$2,"_",$D161,"_",$E161),#REF!,2,))</f>
        <v>#REF!</v>
      </c>
      <c r="H161" s="359" t="e">
        <f>IF(ISNUMBER(W161),W161,VLOOKUP(CONCATENATE($B161,"_",$C161,"_",H$2,"_","1000 NAC","_",$E161),#REF!,2,)/VLOOKUP(CONCATENATE($B161,"_",$C161,"_",H$2,"_",$D161,"_",$E161),#REF!,2,))</f>
        <v>#REF!</v>
      </c>
      <c r="I161" s="359" t="e">
        <f>IF(ISNUMBER(X161),X161,VLOOKUP(CONCATENATE($B161,"_",$C161,"_",I$2,"_","1000 NAC","_",$E161),#REF!,2,)/VLOOKUP(CONCATENATE($B161,"_",$C161,"_",I$2,"_",$D161,"_",$E161),#REF!,2,))</f>
        <v>#REF!</v>
      </c>
      <c r="J161" s="359" t="e">
        <f>VLOOKUP(CONCATENATE($B161,"_",$C161,"_",J$2,"_","1000 NAC","_",$E161),#REF!,2,)/VLOOKUP(CONCATENATE($B161,"_",$C161,"_",J$2,"_",$D161,"_",$E161),#REF!,2,)</f>
        <v>#REF!</v>
      </c>
      <c r="K161" s="360" t="e">
        <f>VLOOKUP(CONCATENATE($B161,"_",$C161,"_",K$2,"_","1000 NAC","_",$E161),#REF!,2,)/VLOOKUP(CONCATENATE($B161,"_",$C161,"_",K$2,"_",$D161,"_",$E161),#REF!,2,)</f>
        <v>#REF!</v>
      </c>
      <c r="L161" s="360" t="e">
        <f>VLOOKUP(CONCATENATE($B161,"_",$C161,"_",L$2,"_","1000 NAC","_",$E161),#REF!,2,)/VLOOKUP(CONCATENATE($B161,"_",$C161,"_",L$2,"_",$D161,"_",$E161),#REF!,2,)</f>
        <v>#REF!</v>
      </c>
      <c r="M161" s="361"/>
      <c r="N161" s="362" t="str">
        <f t="shared" si="31"/>
        <v>!!</v>
      </c>
      <c r="O161" s="362" t="str">
        <f t="shared" si="32"/>
        <v>!!</v>
      </c>
      <c r="P161" s="362" t="str">
        <f t="shared" si="33"/>
        <v>!!</v>
      </c>
      <c r="Q161" s="362" t="str">
        <f t="shared" si="34"/>
        <v>!!</v>
      </c>
      <c r="R161" s="362" t="str">
        <f t="shared" si="35"/>
        <v>!!</v>
      </c>
      <c r="S161" s="362" t="str">
        <f t="shared" si="36"/>
        <v>!!</v>
      </c>
      <c r="T161" s="361"/>
      <c r="U161" s="366" t="str">
        <f>IF(ISNUMBER(U159),IF(ISNUMBER(U160),U160/U159,F160/U159),IF(ISNUMBER(U160),U160/F159,""))</f>
        <v/>
      </c>
      <c r="V161" s="366"/>
      <c r="W161" s="366"/>
      <c r="X161" s="366"/>
    </row>
    <row r="162" spans="1:24" s="169" customFormat="1" ht="10.5">
      <c r="A162" s="169" t="s">
        <v>164</v>
      </c>
      <c r="B162" s="169" t="str">
        <f>Cover!$G$16</f>
        <v>CZ</v>
      </c>
      <c r="C162" s="169" t="s">
        <v>203</v>
      </c>
      <c r="D162" s="169" t="s">
        <v>268</v>
      </c>
      <c r="E162" s="170" t="s">
        <v>107</v>
      </c>
      <c r="F162" s="177" t="e">
        <f>IF(ISNUMBER(U162),U162,VLOOKUP(CONCATENATE($B162,"_",$C162,"_",F$2,"_",$D162,"_",$E162),#REF!,2,))</f>
        <v>#REF!</v>
      </c>
      <c r="G162" s="177" t="e">
        <f>IF(ISNUMBER(V162),V162,VLOOKUP(CONCATENATE($B162,"_",$C162,"_",G$2,"_",$D162,"_",$E162),#REF!,2,))</f>
        <v>#REF!</v>
      </c>
      <c r="H162" s="177" t="e">
        <f>IF(ISNUMBER(W162),W162,VLOOKUP(CONCATENATE($B162,"_",$C162,"_",H$2,"_",$D162,"_",$E162),#REF!,2,))</f>
        <v>#REF!</v>
      </c>
      <c r="I162" s="177" t="e">
        <f>IF(ISNUMBER(X162),X162,VLOOKUP(CONCATENATE($B162,"_",$C162,"_",I$2,"_",$D162,"_",$E162),#REF!,2,))</f>
        <v>#REF!</v>
      </c>
      <c r="J162" s="177" t="e">
        <f>VLOOKUP(CONCATENATE($B162,"_",$C162,"_",J$2,"_",$D162,"_",$E162),#REF!,2,)</f>
        <v>#REF!</v>
      </c>
      <c r="K162" s="175" t="e">
        <f>VLOOKUP(CONCATENATE($B162,"_",$C162,"_",K$2,"_",$D162,"_",$E162),#REF!,2,)</f>
        <v>#REF!</v>
      </c>
      <c r="L162" s="175" t="e">
        <f>VLOOKUP(CONCATENATE($B162,"_",$C162,"_",L$2,"_",$D162,"_",$E162),#REF!,2,)</f>
        <v>#REF!</v>
      </c>
      <c r="M162" s="171"/>
      <c r="N162" s="172" t="str">
        <f t="shared" si="31"/>
        <v>!!</v>
      </c>
      <c r="O162" s="172" t="str">
        <f t="shared" si="32"/>
        <v>!!</v>
      </c>
      <c r="P162" s="172" t="str">
        <f t="shared" si="33"/>
        <v>!!</v>
      </c>
      <c r="Q162" s="172" t="str">
        <f t="shared" si="34"/>
        <v>!!</v>
      </c>
      <c r="R162" s="172" t="str">
        <f t="shared" si="35"/>
        <v>!!</v>
      </c>
      <c r="S162" s="172" t="str">
        <f t="shared" si="36"/>
        <v>!!</v>
      </c>
      <c r="T162" s="171"/>
    </row>
    <row r="163" spans="1:24" s="169" customFormat="1" ht="10.5">
      <c r="A163" s="178" t="s">
        <v>163</v>
      </c>
      <c r="B163" s="169" t="str">
        <f>Cover!$G$16</f>
        <v>CZ</v>
      </c>
      <c r="C163" s="169" t="s">
        <v>203</v>
      </c>
      <c r="D163" s="169" t="s">
        <v>198</v>
      </c>
      <c r="E163" s="170" t="s">
        <v>107</v>
      </c>
      <c r="F163" s="177" t="e">
        <f>IF(ISNUMBER(U163),U163,VLOOKUP(CONCATENATE($B163,"_",$C163,"_",F$2,"_",$D163,"_",$E163),#REF!,2,))</f>
        <v>#REF!</v>
      </c>
      <c r="G163" s="177" t="e">
        <f>IF(ISNUMBER(V163),V163,VLOOKUP(CONCATENATE($B163,"_",$C163,"_",G$2,"_",$D163,"_",$E163),#REF!,2,))</f>
        <v>#REF!</v>
      </c>
      <c r="H163" s="177" t="e">
        <f>IF(ISNUMBER(W163),W163,VLOOKUP(CONCATENATE($B163,"_",$C163,"_",H$2,"_",$D163,"_",$E163),#REF!,2,))</f>
        <v>#REF!</v>
      </c>
      <c r="I163" s="177" t="e">
        <f>IF(ISNUMBER(X163),X163,VLOOKUP(CONCATENATE($B163,"_",$C163,"_",I$2,"_",$D163,"_",$E163),#REF!,2,))</f>
        <v>#REF!</v>
      </c>
      <c r="J163" s="177" t="e">
        <f>VLOOKUP(CONCATENATE($B163,"_",$C163,"_",J$2,"_",$D163,"_",$E163),#REF!,2,)</f>
        <v>#REF!</v>
      </c>
      <c r="K163" s="175" t="e">
        <f>VLOOKUP(CONCATENATE($B163,"_",$C163,"_",K$2,"_",$D163,"_",$E163),#REF!,2,)</f>
        <v>#REF!</v>
      </c>
      <c r="L163" s="175" t="e">
        <f>VLOOKUP(CONCATENATE($B163,"_",$C163,"_",L$2,"_",$D163,"_",$E163),#REF!,2,)</f>
        <v>#REF!</v>
      </c>
      <c r="M163" s="171"/>
      <c r="N163" s="172" t="str">
        <f t="shared" si="31"/>
        <v>!!</v>
      </c>
      <c r="O163" s="172" t="str">
        <f t="shared" si="32"/>
        <v>!!</v>
      </c>
      <c r="P163" s="172" t="str">
        <f t="shared" si="33"/>
        <v>!!</v>
      </c>
      <c r="Q163" s="172" t="str">
        <f t="shared" si="34"/>
        <v>!!</v>
      </c>
      <c r="R163" s="172" t="str">
        <f t="shared" si="35"/>
        <v>!!</v>
      </c>
      <c r="S163" s="172" t="str">
        <f t="shared" si="36"/>
        <v>!!</v>
      </c>
      <c r="T163" s="171"/>
    </row>
    <row r="164" spans="1:24">
      <c r="A164" s="365" t="s">
        <v>162</v>
      </c>
      <c r="B164" s="357" t="str">
        <f>Cover!$G$16</f>
        <v>CZ</v>
      </c>
      <c r="C164" s="357" t="s">
        <v>203</v>
      </c>
      <c r="D164" s="357" t="s">
        <v>268</v>
      </c>
      <c r="E164" s="358" t="s">
        <v>107</v>
      </c>
      <c r="F164" s="359" t="e">
        <f>IF(ISNUMBER(U164),U164,VLOOKUP(CONCATENATE($B164,"_",$C164,"_",F$2,"_","1000 NAC","_",$E164),#REF!,2,)/VLOOKUP(CONCATENATE($B164,"_",$C164,"_",F$2,"_",$D164,"_",$E164),#REF!,2,))</f>
        <v>#REF!</v>
      </c>
      <c r="G164" s="359" t="e">
        <f>IF(ISNUMBER(V164),V164,VLOOKUP(CONCATENATE($B164,"_",$C164,"_",G$2,"_","1000 NAC","_",$E164),#REF!,2,)/VLOOKUP(CONCATENATE($B164,"_",$C164,"_",G$2,"_",$D164,"_",$E164),#REF!,2,))</f>
        <v>#REF!</v>
      </c>
      <c r="H164" s="359" t="e">
        <f>IF(ISNUMBER(W164),W164,VLOOKUP(CONCATENATE($B164,"_",$C164,"_",H$2,"_","1000 NAC","_",$E164),#REF!,2,)/VLOOKUP(CONCATENATE($B164,"_",$C164,"_",H$2,"_",$D164,"_",$E164),#REF!,2,))</f>
        <v>#REF!</v>
      </c>
      <c r="I164" s="359" t="e">
        <f>IF(ISNUMBER(X164),X164,VLOOKUP(CONCATENATE($B164,"_",$C164,"_",I$2,"_","1000 NAC","_",$E164),#REF!,2,)/VLOOKUP(CONCATENATE($B164,"_",$C164,"_",I$2,"_",$D164,"_",$E164),#REF!,2,))</f>
        <v>#REF!</v>
      </c>
      <c r="J164" s="359" t="e">
        <f>VLOOKUP(CONCATENATE($B164,"_",$C164,"_",J$2,"_","1000 NAC","_",$E164),#REF!,2,)/VLOOKUP(CONCATENATE($B164,"_",$C164,"_",J$2,"_",$D164,"_",$E164),#REF!,2,)</f>
        <v>#REF!</v>
      </c>
      <c r="K164" s="360" t="e">
        <f>VLOOKUP(CONCATENATE($B164,"_",$C164,"_",K$2,"_","1000 NAC","_",$E164),#REF!,2,)/VLOOKUP(CONCATENATE($B164,"_",$C164,"_",K$2,"_",$D164,"_",$E164),#REF!,2,)</f>
        <v>#REF!</v>
      </c>
      <c r="L164" s="360" t="e">
        <f>VLOOKUP(CONCATENATE($B164,"_",$C164,"_",L$2,"_","1000 NAC","_",$E164),#REF!,2,)/VLOOKUP(CONCATENATE($B164,"_",$C164,"_",L$2,"_",$D164,"_",$E164),#REF!,2,)</f>
        <v>#REF!</v>
      </c>
      <c r="M164" s="361"/>
      <c r="N164" s="362" t="str">
        <f t="shared" si="31"/>
        <v>!!</v>
      </c>
      <c r="O164" s="362" t="str">
        <f t="shared" si="32"/>
        <v>!!</v>
      </c>
      <c r="P164" s="362" t="str">
        <f t="shared" si="33"/>
        <v>!!</v>
      </c>
      <c r="Q164" s="362" t="str">
        <f t="shared" si="34"/>
        <v>!!</v>
      </c>
      <c r="R164" s="362" t="str">
        <f t="shared" si="35"/>
        <v>!!</v>
      </c>
      <c r="S164" s="362" t="str">
        <f t="shared" si="36"/>
        <v>!!</v>
      </c>
      <c r="T164" s="361"/>
      <c r="U164" s="366" t="str">
        <f>IF(ISNUMBER(U162),IF(ISNUMBER(U163),U163/U162,F163/U162),IF(ISNUMBER(U163),U163/F162,""))</f>
        <v/>
      </c>
      <c r="V164" s="366"/>
      <c r="W164" s="366"/>
      <c r="X164" s="366"/>
    </row>
    <row r="165" spans="1:24" s="169" customFormat="1" ht="10.5">
      <c r="A165" s="169" t="s">
        <v>164</v>
      </c>
      <c r="B165" s="169" t="str">
        <f>Cover!$G$16</f>
        <v>CZ</v>
      </c>
      <c r="C165" s="169" t="s">
        <v>204</v>
      </c>
      <c r="D165" s="169" t="s">
        <v>268</v>
      </c>
      <c r="E165" s="170" t="s">
        <v>108</v>
      </c>
      <c r="F165" s="177" t="e">
        <f>IF(ISNUMBER(U165),U165,VLOOKUP(CONCATENATE($B165,"_",$C165,"_",F$2,"_",$D165,"_",$E165),#REF!,2,))</f>
        <v>#REF!</v>
      </c>
      <c r="G165" s="177" t="e">
        <f>IF(ISNUMBER(V165),V165,VLOOKUP(CONCATENATE($B165,"_",$C165,"_",G$2,"_",$D165,"_",$E165),#REF!,2,))</f>
        <v>#REF!</v>
      </c>
      <c r="H165" s="177" t="e">
        <f>IF(ISNUMBER(W165),W165,VLOOKUP(CONCATENATE($B165,"_",$C165,"_",H$2,"_",$D165,"_",$E165),#REF!,2,))</f>
        <v>#REF!</v>
      </c>
      <c r="I165" s="177" t="e">
        <f>IF(ISNUMBER(X165),X165,VLOOKUP(CONCATENATE($B165,"_",$C165,"_",I$2,"_",$D165,"_",$E165),#REF!,2,))</f>
        <v>#REF!</v>
      </c>
      <c r="J165" s="177" t="e">
        <f>VLOOKUP(CONCATENATE($B165,"_",$C165,"_",J$2,"_",$D165,"_",$E165),#REF!,2,)</f>
        <v>#REF!</v>
      </c>
      <c r="K165" s="175" t="e">
        <f>VLOOKUP(CONCATENATE($B165,"_",$C165,"_",K$2,"_",$D165,"_",$E165),#REF!,2,)</f>
        <v>#REF!</v>
      </c>
      <c r="L165" s="175" t="e">
        <f>VLOOKUP(CONCATENATE($B165,"_",$C165,"_",L$2,"_",$D165,"_",$E165),#REF!,2,)</f>
        <v>#REF!</v>
      </c>
      <c r="M165" s="171"/>
      <c r="N165" s="172" t="str">
        <f t="shared" si="31"/>
        <v>!!</v>
      </c>
      <c r="O165" s="172" t="str">
        <f t="shared" si="32"/>
        <v>!!</v>
      </c>
      <c r="P165" s="172" t="str">
        <f t="shared" si="33"/>
        <v>!!</v>
      </c>
      <c r="Q165" s="172" t="str">
        <f t="shared" si="34"/>
        <v>!!</v>
      </c>
      <c r="R165" s="172" t="str">
        <f t="shared" si="35"/>
        <v>!!</v>
      </c>
      <c r="S165" s="172" t="str">
        <f t="shared" si="36"/>
        <v>!!</v>
      </c>
      <c r="T165" s="171"/>
    </row>
    <row r="166" spans="1:24" s="169" customFormat="1" ht="10.5">
      <c r="A166" s="178" t="s">
        <v>163</v>
      </c>
      <c r="B166" s="169" t="str">
        <f>Cover!$G$16</f>
        <v>CZ</v>
      </c>
      <c r="C166" s="169" t="s">
        <v>204</v>
      </c>
      <c r="D166" s="169" t="s">
        <v>198</v>
      </c>
      <c r="E166" s="170" t="s">
        <v>108</v>
      </c>
      <c r="F166" s="177" t="e">
        <f>IF(ISNUMBER(U166),U166,VLOOKUP(CONCATENATE($B166,"_",$C166,"_",F$2,"_",$D166,"_",$E166),#REF!,2,))</f>
        <v>#REF!</v>
      </c>
      <c r="G166" s="177" t="e">
        <f>IF(ISNUMBER(V166),V166,VLOOKUP(CONCATENATE($B166,"_",$C166,"_",G$2,"_",$D166,"_",$E166),#REF!,2,))</f>
        <v>#REF!</v>
      </c>
      <c r="H166" s="177" t="e">
        <f>IF(ISNUMBER(W166),W166,VLOOKUP(CONCATENATE($B166,"_",$C166,"_",H$2,"_",$D166,"_",$E166),#REF!,2,))</f>
        <v>#REF!</v>
      </c>
      <c r="I166" s="177" t="e">
        <f>IF(ISNUMBER(X166),X166,VLOOKUP(CONCATENATE($B166,"_",$C166,"_",I$2,"_",$D166,"_",$E166),#REF!,2,))</f>
        <v>#REF!</v>
      </c>
      <c r="J166" s="177" t="e">
        <f>VLOOKUP(CONCATENATE($B166,"_",$C166,"_",J$2,"_",$D166,"_",$E166),#REF!,2,)</f>
        <v>#REF!</v>
      </c>
      <c r="K166" s="175" t="e">
        <f>VLOOKUP(CONCATENATE($B166,"_",$C166,"_",K$2,"_",$D166,"_",$E166),#REF!,2,)</f>
        <v>#REF!</v>
      </c>
      <c r="L166" s="175" t="e">
        <f>VLOOKUP(CONCATENATE($B166,"_",$C166,"_",L$2,"_",$D166,"_",$E166),#REF!,2,)</f>
        <v>#REF!</v>
      </c>
      <c r="M166" s="171"/>
      <c r="N166" s="172" t="str">
        <f t="shared" si="31"/>
        <v>!!</v>
      </c>
      <c r="O166" s="172" t="str">
        <f t="shared" si="32"/>
        <v>!!</v>
      </c>
      <c r="P166" s="172" t="str">
        <f t="shared" si="33"/>
        <v>!!</v>
      </c>
      <c r="Q166" s="172" t="str">
        <f t="shared" si="34"/>
        <v>!!</v>
      </c>
      <c r="R166" s="172" t="str">
        <f t="shared" si="35"/>
        <v>!!</v>
      </c>
      <c r="S166" s="172" t="str">
        <f t="shared" si="36"/>
        <v>!!</v>
      </c>
      <c r="T166" s="171"/>
    </row>
    <row r="167" spans="1:24">
      <c r="A167" s="365" t="s">
        <v>162</v>
      </c>
      <c r="B167" s="357" t="str">
        <f>Cover!$G$16</f>
        <v>CZ</v>
      </c>
      <c r="C167" s="357" t="s">
        <v>204</v>
      </c>
      <c r="D167" s="357" t="s">
        <v>268</v>
      </c>
      <c r="E167" s="358" t="s">
        <v>108</v>
      </c>
      <c r="F167" s="359" t="e">
        <f>IF(ISNUMBER(U167),U167,VLOOKUP(CONCATENATE($B167,"_",$C167,"_",F$2,"_","1000 NAC","_",$E167),#REF!,2,)/VLOOKUP(CONCATENATE($B167,"_",$C167,"_",F$2,"_",$D167,"_",$E167),#REF!,2,))</f>
        <v>#REF!</v>
      </c>
      <c r="G167" s="359" t="e">
        <f>IF(ISNUMBER(V167),V167,VLOOKUP(CONCATENATE($B167,"_",$C167,"_",G$2,"_","1000 NAC","_",$E167),#REF!,2,)/VLOOKUP(CONCATENATE($B167,"_",$C167,"_",G$2,"_",$D167,"_",$E167),#REF!,2,))</f>
        <v>#REF!</v>
      </c>
      <c r="H167" s="359" t="e">
        <f>IF(ISNUMBER(W167),W167,VLOOKUP(CONCATENATE($B167,"_",$C167,"_",H$2,"_","1000 NAC","_",$E167),#REF!,2,)/VLOOKUP(CONCATENATE($B167,"_",$C167,"_",H$2,"_",$D167,"_",$E167),#REF!,2,))</f>
        <v>#REF!</v>
      </c>
      <c r="I167" s="359" t="e">
        <f>IF(ISNUMBER(X167),X167,VLOOKUP(CONCATENATE($B167,"_",$C167,"_",I$2,"_","1000 NAC","_",$E167),#REF!,2,)/VLOOKUP(CONCATENATE($B167,"_",$C167,"_",I$2,"_",$D167,"_",$E167),#REF!,2,))</f>
        <v>#REF!</v>
      </c>
      <c r="J167" s="359" t="e">
        <f>VLOOKUP(CONCATENATE($B167,"_",$C167,"_",J$2,"_","1000 NAC","_",$E167),#REF!,2,)/VLOOKUP(CONCATENATE($B167,"_",$C167,"_",J$2,"_",$D167,"_",$E167),#REF!,2,)</f>
        <v>#REF!</v>
      </c>
      <c r="K167" s="360" t="e">
        <f>VLOOKUP(CONCATENATE($B167,"_",$C167,"_",K$2,"_","1000 NAC","_",$E167),#REF!,2,)/VLOOKUP(CONCATENATE($B167,"_",$C167,"_",K$2,"_",$D167,"_",$E167),#REF!,2,)</f>
        <v>#REF!</v>
      </c>
      <c r="L167" s="360" t="e">
        <f>VLOOKUP(CONCATENATE($B167,"_",$C167,"_",L$2,"_","1000 NAC","_",$E167),#REF!,2,)/VLOOKUP(CONCATENATE($B167,"_",$C167,"_",L$2,"_",$D167,"_",$E167),#REF!,2,)</f>
        <v>#REF!</v>
      </c>
      <c r="M167" s="361"/>
      <c r="N167" s="362" t="str">
        <f t="shared" si="31"/>
        <v>!!</v>
      </c>
      <c r="O167" s="362" t="str">
        <f t="shared" si="32"/>
        <v>!!</v>
      </c>
      <c r="P167" s="362" t="str">
        <f t="shared" si="33"/>
        <v>!!</v>
      </c>
      <c r="Q167" s="362" t="str">
        <f t="shared" si="34"/>
        <v>!!</v>
      </c>
      <c r="R167" s="362" t="str">
        <f t="shared" si="35"/>
        <v>!!</v>
      </c>
      <c r="S167" s="362" t="str">
        <f t="shared" si="36"/>
        <v>!!</v>
      </c>
      <c r="T167" s="361"/>
      <c r="U167" s="366" t="str">
        <f>IF(ISNUMBER(U165),IF(ISNUMBER(U166),U166/U165,F166/U165),IF(ISNUMBER(U166),U166/F165,""))</f>
        <v/>
      </c>
      <c r="V167" s="366"/>
      <c r="W167" s="366"/>
      <c r="X167" s="366"/>
    </row>
    <row r="168" spans="1:24" s="169" customFormat="1" ht="10.5">
      <c r="A168" s="169" t="s">
        <v>164</v>
      </c>
      <c r="B168" s="169" t="str">
        <f>Cover!$G$16</f>
        <v>CZ</v>
      </c>
      <c r="C168" s="169" t="s">
        <v>203</v>
      </c>
      <c r="D168" s="169" t="s">
        <v>268</v>
      </c>
      <c r="E168" s="170" t="s">
        <v>108</v>
      </c>
      <c r="F168" s="177" t="e">
        <f>IF(ISNUMBER(U168),U168,VLOOKUP(CONCATENATE($B168,"_",$C168,"_",F$2,"_",$D168,"_",$E168),#REF!,2,))</f>
        <v>#REF!</v>
      </c>
      <c r="G168" s="177" t="e">
        <f>IF(ISNUMBER(V168),V168,VLOOKUP(CONCATENATE($B168,"_",$C168,"_",G$2,"_",$D168,"_",$E168),#REF!,2,))</f>
        <v>#REF!</v>
      </c>
      <c r="H168" s="177" t="e">
        <f>IF(ISNUMBER(W168),W168,VLOOKUP(CONCATENATE($B168,"_",$C168,"_",H$2,"_",$D168,"_",$E168),#REF!,2,))</f>
        <v>#REF!</v>
      </c>
      <c r="I168" s="177" t="e">
        <f>IF(ISNUMBER(X168),X168,VLOOKUP(CONCATENATE($B168,"_",$C168,"_",I$2,"_",$D168,"_",$E168),#REF!,2,))</f>
        <v>#REF!</v>
      </c>
      <c r="J168" s="177" t="e">
        <f>VLOOKUP(CONCATENATE($B168,"_",$C168,"_",J$2,"_",$D168,"_",$E168),#REF!,2,)</f>
        <v>#REF!</v>
      </c>
      <c r="K168" s="175" t="e">
        <f>VLOOKUP(CONCATENATE($B168,"_",$C168,"_",K$2,"_",$D168,"_",$E168),#REF!,2,)</f>
        <v>#REF!</v>
      </c>
      <c r="L168" s="175" t="e">
        <f>VLOOKUP(CONCATENATE($B168,"_",$C168,"_",L$2,"_",$D168,"_",$E168),#REF!,2,)</f>
        <v>#REF!</v>
      </c>
      <c r="M168" s="171"/>
      <c r="N168" s="172" t="str">
        <f t="shared" si="31"/>
        <v>!!</v>
      </c>
      <c r="O168" s="172" t="str">
        <f t="shared" si="32"/>
        <v>!!</v>
      </c>
      <c r="P168" s="172" t="str">
        <f t="shared" si="33"/>
        <v>!!</v>
      </c>
      <c r="Q168" s="172" t="str">
        <f t="shared" si="34"/>
        <v>!!</v>
      </c>
      <c r="R168" s="172" t="str">
        <f t="shared" si="35"/>
        <v>!!</v>
      </c>
      <c r="S168" s="172" t="str">
        <f t="shared" si="36"/>
        <v>!!</v>
      </c>
      <c r="T168" s="171"/>
    </row>
    <row r="169" spans="1:24" s="169" customFormat="1" ht="10.5">
      <c r="A169" s="178" t="s">
        <v>163</v>
      </c>
      <c r="B169" s="169" t="str">
        <f>Cover!$G$16</f>
        <v>CZ</v>
      </c>
      <c r="C169" s="169" t="s">
        <v>203</v>
      </c>
      <c r="D169" s="169" t="s">
        <v>198</v>
      </c>
      <c r="E169" s="170" t="s">
        <v>108</v>
      </c>
      <c r="F169" s="177" t="e">
        <f>IF(ISNUMBER(U169),U169,VLOOKUP(CONCATENATE($B169,"_",$C169,"_",F$2,"_",$D169,"_",$E169),#REF!,2,))</f>
        <v>#REF!</v>
      </c>
      <c r="G169" s="177" t="e">
        <f>IF(ISNUMBER(V169),V169,VLOOKUP(CONCATENATE($B169,"_",$C169,"_",G$2,"_",$D169,"_",$E169),#REF!,2,))</f>
        <v>#REF!</v>
      </c>
      <c r="H169" s="177" t="e">
        <f>IF(ISNUMBER(W169),W169,VLOOKUP(CONCATENATE($B169,"_",$C169,"_",H$2,"_",$D169,"_",$E169),#REF!,2,))</f>
        <v>#REF!</v>
      </c>
      <c r="I169" s="177" t="e">
        <f>IF(ISNUMBER(X169),X169,VLOOKUP(CONCATENATE($B169,"_",$C169,"_",I$2,"_",$D169,"_",$E169),#REF!,2,))</f>
        <v>#REF!</v>
      </c>
      <c r="J169" s="177" t="e">
        <f>VLOOKUP(CONCATENATE($B169,"_",$C169,"_",J$2,"_",$D169,"_",$E169),#REF!,2,)</f>
        <v>#REF!</v>
      </c>
      <c r="K169" s="175" t="e">
        <f>VLOOKUP(CONCATENATE($B169,"_",$C169,"_",K$2,"_",$D169,"_",$E169),#REF!,2,)</f>
        <v>#REF!</v>
      </c>
      <c r="L169" s="175" t="e">
        <f>VLOOKUP(CONCATENATE($B169,"_",$C169,"_",L$2,"_",$D169,"_",$E169),#REF!,2,)</f>
        <v>#REF!</v>
      </c>
      <c r="M169" s="171"/>
      <c r="N169" s="172" t="str">
        <f t="shared" si="31"/>
        <v>!!</v>
      </c>
      <c r="O169" s="172" t="str">
        <f t="shared" si="32"/>
        <v>!!</v>
      </c>
      <c r="P169" s="172" t="str">
        <f t="shared" si="33"/>
        <v>!!</v>
      </c>
      <c r="Q169" s="172" t="str">
        <f t="shared" si="34"/>
        <v>!!</v>
      </c>
      <c r="R169" s="172" t="str">
        <f t="shared" si="35"/>
        <v>!!</v>
      </c>
      <c r="S169" s="172" t="str">
        <f t="shared" si="36"/>
        <v>!!</v>
      </c>
      <c r="T169" s="171"/>
    </row>
    <row r="170" spans="1:24">
      <c r="A170" s="365" t="s">
        <v>162</v>
      </c>
      <c r="B170" s="357" t="str">
        <f>Cover!$G$16</f>
        <v>CZ</v>
      </c>
      <c r="C170" s="357" t="s">
        <v>203</v>
      </c>
      <c r="D170" s="357" t="s">
        <v>268</v>
      </c>
      <c r="E170" s="358" t="s">
        <v>108</v>
      </c>
      <c r="F170" s="359" t="e">
        <f>IF(ISNUMBER(U170),U170,VLOOKUP(CONCATENATE($B170,"_",$C170,"_",F$2,"_","1000 NAC","_",$E170),#REF!,2,)/VLOOKUP(CONCATENATE($B170,"_",$C170,"_",F$2,"_",$D170,"_",$E170),#REF!,2,))</f>
        <v>#REF!</v>
      </c>
      <c r="G170" s="359" t="e">
        <f>IF(ISNUMBER(V170),V170,VLOOKUP(CONCATENATE($B170,"_",$C170,"_",G$2,"_","1000 NAC","_",$E170),#REF!,2,)/VLOOKUP(CONCATENATE($B170,"_",$C170,"_",G$2,"_",$D170,"_",$E170),#REF!,2,))</f>
        <v>#REF!</v>
      </c>
      <c r="H170" s="359" t="e">
        <f>IF(ISNUMBER(W170),W170,VLOOKUP(CONCATENATE($B170,"_",$C170,"_",H$2,"_","1000 NAC","_",$E170),#REF!,2,)/VLOOKUP(CONCATENATE($B170,"_",$C170,"_",H$2,"_",$D170,"_",$E170),#REF!,2,))</f>
        <v>#REF!</v>
      </c>
      <c r="I170" s="359" t="e">
        <f>IF(ISNUMBER(X170),X170,VLOOKUP(CONCATENATE($B170,"_",$C170,"_",I$2,"_","1000 NAC","_",$E170),#REF!,2,)/VLOOKUP(CONCATENATE($B170,"_",$C170,"_",I$2,"_",$D170,"_",$E170),#REF!,2,))</f>
        <v>#REF!</v>
      </c>
      <c r="J170" s="359" t="e">
        <f>VLOOKUP(CONCATENATE($B170,"_",$C170,"_",J$2,"_","1000 NAC","_",$E170),#REF!,2,)/VLOOKUP(CONCATENATE($B170,"_",$C170,"_",J$2,"_",$D170,"_",$E170),#REF!,2,)</f>
        <v>#REF!</v>
      </c>
      <c r="K170" s="360" t="e">
        <f>VLOOKUP(CONCATENATE($B170,"_",$C170,"_",K$2,"_","1000 NAC","_",$E170),#REF!,2,)/VLOOKUP(CONCATENATE($B170,"_",$C170,"_",K$2,"_",$D170,"_",$E170),#REF!,2,)</f>
        <v>#REF!</v>
      </c>
      <c r="L170" s="360" t="e">
        <f>VLOOKUP(CONCATENATE($B170,"_",$C170,"_",L$2,"_","1000 NAC","_",$E170),#REF!,2,)/VLOOKUP(CONCATENATE($B170,"_",$C170,"_",L$2,"_",$D170,"_",$E170),#REF!,2,)</f>
        <v>#REF!</v>
      </c>
      <c r="M170" s="361"/>
      <c r="N170" s="362" t="str">
        <f t="shared" si="31"/>
        <v>!!</v>
      </c>
      <c r="O170" s="362" t="str">
        <f t="shared" si="32"/>
        <v>!!</v>
      </c>
      <c r="P170" s="362" t="str">
        <f t="shared" si="33"/>
        <v>!!</v>
      </c>
      <c r="Q170" s="362" t="str">
        <f t="shared" si="34"/>
        <v>!!</v>
      </c>
      <c r="R170" s="362" t="str">
        <f t="shared" si="35"/>
        <v>!!</v>
      </c>
      <c r="S170" s="362" t="str">
        <f t="shared" si="36"/>
        <v>!!</v>
      </c>
      <c r="T170" s="361"/>
      <c r="U170" s="366" t="str">
        <f>IF(ISNUMBER(U168),IF(ISNUMBER(U169),U169/U168,F169/U168),IF(ISNUMBER(U169),U169/F168,""))</f>
        <v/>
      </c>
      <c r="V170" s="366"/>
      <c r="W170" s="366"/>
      <c r="X170" s="366"/>
    </row>
    <row r="171" spans="1:24" s="169" customFormat="1" ht="10.5">
      <c r="A171" s="169" t="s">
        <v>164</v>
      </c>
      <c r="B171" s="169" t="str">
        <f>Cover!$G$16</f>
        <v>CZ</v>
      </c>
      <c r="C171" s="169" t="s">
        <v>204</v>
      </c>
      <c r="D171" s="169" t="s">
        <v>268</v>
      </c>
      <c r="E171" s="170" t="s">
        <v>109</v>
      </c>
      <c r="F171" s="177" t="e">
        <f>IF(ISNUMBER(U171),U171,VLOOKUP(CONCATENATE($B171,"_",$C171,"_",F$2,"_",$D171,"_",$E171),#REF!,2,))</f>
        <v>#REF!</v>
      </c>
      <c r="G171" s="177" t="e">
        <f>IF(ISNUMBER(V171),V171,VLOOKUP(CONCATENATE($B171,"_",$C171,"_",G$2,"_",$D171,"_",$E171),#REF!,2,))</f>
        <v>#REF!</v>
      </c>
      <c r="H171" s="177" t="e">
        <f>IF(ISNUMBER(W171),W171,VLOOKUP(CONCATENATE($B171,"_",$C171,"_",H$2,"_",$D171,"_",$E171),#REF!,2,))</f>
        <v>#REF!</v>
      </c>
      <c r="I171" s="177" t="e">
        <f>IF(ISNUMBER(X171),X171,VLOOKUP(CONCATENATE($B171,"_",$C171,"_",I$2,"_",$D171,"_",$E171),#REF!,2,))</f>
        <v>#REF!</v>
      </c>
      <c r="J171" s="177" t="e">
        <f>VLOOKUP(CONCATENATE($B171,"_",$C171,"_",J$2,"_",$D171,"_",$E171),#REF!,2,)</f>
        <v>#REF!</v>
      </c>
      <c r="K171" s="175" t="e">
        <f>VLOOKUP(CONCATENATE($B171,"_",$C171,"_",K$2,"_",$D171,"_",$E171),#REF!,2,)</f>
        <v>#REF!</v>
      </c>
      <c r="L171" s="175" t="e">
        <f>VLOOKUP(CONCATENATE($B171,"_",$C171,"_",L$2,"_",$D171,"_",$E171),#REF!,2,)</f>
        <v>#REF!</v>
      </c>
      <c r="M171" s="171"/>
      <c r="N171" s="172" t="str">
        <f t="shared" si="31"/>
        <v>!!</v>
      </c>
      <c r="O171" s="172" t="str">
        <f t="shared" si="32"/>
        <v>!!</v>
      </c>
      <c r="P171" s="172" t="str">
        <f t="shared" si="33"/>
        <v>!!</v>
      </c>
      <c r="Q171" s="172" t="str">
        <f t="shared" si="34"/>
        <v>!!</v>
      </c>
      <c r="R171" s="172" t="str">
        <f t="shared" si="35"/>
        <v>!!</v>
      </c>
      <c r="S171" s="172" t="str">
        <f t="shared" si="36"/>
        <v>!!</v>
      </c>
      <c r="T171" s="171"/>
    </row>
    <row r="172" spans="1:24" s="169" customFormat="1" ht="10.5">
      <c r="A172" s="178" t="s">
        <v>163</v>
      </c>
      <c r="B172" s="169" t="str">
        <f>Cover!$G$16</f>
        <v>CZ</v>
      </c>
      <c r="C172" s="169" t="s">
        <v>204</v>
      </c>
      <c r="D172" s="169" t="s">
        <v>198</v>
      </c>
      <c r="E172" s="170" t="s">
        <v>109</v>
      </c>
      <c r="F172" s="177" t="e">
        <f>IF(ISNUMBER(U172),U172,VLOOKUP(CONCATENATE($B172,"_",$C172,"_",F$2,"_",$D172,"_",$E172),#REF!,2,))</f>
        <v>#REF!</v>
      </c>
      <c r="G172" s="177" t="e">
        <f>IF(ISNUMBER(V172),V172,VLOOKUP(CONCATENATE($B172,"_",$C172,"_",G$2,"_",$D172,"_",$E172),#REF!,2,))</f>
        <v>#REF!</v>
      </c>
      <c r="H172" s="177" t="e">
        <f>IF(ISNUMBER(W172),W172,VLOOKUP(CONCATENATE($B172,"_",$C172,"_",H$2,"_",$D172,"_",$E172),#REF!,2,))</f>
        <v>#REF!</v>
      </c>
      <c r="I172" s="177" t="e">
        <f>IF(ISNUMBER(X172),X172,VLOOKUP(CONCATENATE($B172,"_",$C172,"_",I$2,"_",$D172,"_",$E172),#REF!,2,))</f>
        <v>#REF!</v>
      </c>
      <c r="J172" s="177" t="e">
        <f>VLOOKUP(CONCATENATE($B172,"_",$C172,"_",J$2,"_",$D172,"_",$E172),#REF!,2,)</f>
        <v>#REF!</v>
      </c>
      <c r="K172" s="175" t="e">
        <f>VLOOKUP(CONCATENATE($B172,"_",$C172,"_",K$2,"_",$D172,"_",$E172),#REF!,2,)</f>
        <v>#REF!</v>
      </c>
      <c r="L172" s="175" t="e">
        <f>VLOOKUP(CONCATENATE($B172,"_",$C172,"_",L$2,"_",$D172,"_",$E172),#REF!,2,)</f>
        <v>#REF!</v>
      </c>
      <c r="M172" s="171"/>
      <c r="N172" s="172" t="str">
        <f t="shared" si="31"/>
        <v>!!</v>
      </c>
      <c r="O172" s="172" t="str">
        <f t="shared" si="32"/>
        <v>!!</v>
      </c>
      <c r="P172" s="172" t="str">
        <f t="shared" si="33"/>
        <v>!!</v>
      </c>
      <c r="Q172" s="172" t="str">
        <f t="shared" si="34"/>
        <v>!!</v>
      </c>
      <c r="R172" s="172" t="str">
        <f t="shared" si="35"/>
        <v>!!</v>
      </c>
      <c r="S172" s="172" t="str">
        <f t="shared" si="36"/>
        <v>!!</v>
      </c>
      <c r="T172" s="171"/>
    </row>
    <row r="173" spans="1:24">
      <c r="A173" s="365" t="s">
        <v>162</v>
      </c>
      <c r="B173" s="357" t="str">
        <f>Cover!$G$16</f>
        <v>CZ</v>
      </c>
      <c r="C173" s="357" t="s">
        <v>204</v>
      </c>
      <c r="D173" s="357" t="s">
        <v>268</v>
      </c>
      <c r="E173" s="358" t="s">
        <v>109</v>
      </c>
      <c r="F173" s="359" t="e">
        <f>IF(ISNUMBER(U173),U173,VLOOKUP(CONCATENATE($B173,"_",$C173,"_",F$2,"_","1000 NAC","_",$E173),#REF!,2,)/VLOOKUP(CONCATENATE($B173,"_",$C173,"_",F$2,"_",$D173,"_",$E173),#REF!,2,))</f>
        <v>#REF!</v>
      </c>
      <c r="G173" s="359" t="e">
        <f>IF(ISNUMBER(V173),V173,VLOOKUP(CONCATENATE($B173,"_",$C173,"_",G$2,"_","1000 NAC","_",$E173),#REF!,2,)/VLOOKUP(CONCATENATE($B173,"_",$C173,"_",G$2,"_",$D173,"_",$E173),#REF!,2,))</f>
        <v>#REF!</v>
      </c>
      <c r="H173" s="359" t="e">
        <f>IF(ISNUMBER(W173),W173,VLOOKUP(CONCATENATE($B173,"_",$C173,"_",H$2,"_","1000 NAC","_",$E173),#REF!,2,)/VLOOKUP(CONCATENATE($B173,"_",$C173,"_",H$2,"_",$D173,"_",$E173),#REF!,2,))</f>
        <v>#REF!</v>
      </c>
      <c r="I173" s="359" t="e">
        <f>IF(ISNUMBER(X173),X173,VLOOKUP(CONCATENATE($B173,"_",$C173,"_",I$2,"_","1000 NAC","_",$E173),#REF!,2,)/VLOOKUP(CONCATENATE($B173,"_",$C173,"_",I$2,"_",$D173,"_",$E173),#REF!,2,))</f>
        <v>#REF!</v>
      </c>
      <c r="J173" s="359" t="e">
        <f>VLOOKUP(CONCATENATE($B173,"_",$C173,"_",J$2,"_","1000 NAC","_",$E173),#REF!,2,)/VLOOKUP(CONCATENATE($B173,"_",$C173,"_",J$2,"_",$D173,"_",$E173),#REF!,2,)</f>
        <v>#REF!</v>
      </c>
      <c r="K173" s="360" t="e">
        <f>VLOOKUP(CONCATENATE($B173,"_",$C173,"_",K$2,"_","1000 NAC","_",$E173),#REF!,2,)/VLOOKUP(CONCATENATE($B173,"_",$C173,"_",K$2,"_",$D173,"_",$E173),#REF!,2,)</f>
        <v>#REF!</v>
      </c>
      <c r="L173" s="360" t="e">
        <f>VLOOKUP(CONCATENATE($B173,"_",$C173,"_",L$2,"_","1000 NAC","_",$E173),#REF!,2,)/VLOOKUP(CONCATENATE($B173,"_",$C173,"_",L$2,"_",$D173,"_",$E173),#REF!,2,)</f>
        <v>#REF!</v>
      </c>
      <c r="M173" s="361"/>
      <c r="N173" s="362" t="str">
        <f t="shared" si="31"/>
        <v>!!</v>
      </c>
      <c r="O173" s="362" t="str">
        <f t="shared" si="32"/>
        <v>!!</v>
      </c>
      <c r="P173" s="362" t="str">
        <f t="shared" si="33"/>
        <v>!!</v>
      </c>
      <c r="Q173" s="362" t="str">
        <f t="shared" si="34"/>
        <v>!!</v>
      </c>
      <c r="R173" s="362" t="str">
        <f t="shared" si="35"/>
        <v>!!</v>
      </c>
      <c r="S173" s="362" t="str">
        <f t="shared" si="36"/>
        <v>!!</v>
      </c>
      <c r="T173" s="361"/>
      <c r="U173" s="366" t="str">
        <f>IF(ISNUMBER(U171),IF(ISNUMBER(U172),U172/U171,F172/U171),IF(ISNUMBER(U172),U172/F171,""))</f>
        <v/>
      </c>
      <c r="V173" s="366"/>
      <c r="W173" s="366"/>
      <c r="X173" s="366"/>
    </row>
    <row r="174" spans="1:24" s="169" customFormat="1" ht="10.5">
      <c r="A174" s="169" t="s">
        <v>164</v>
      </c>
      <c r="B174" s="169" t="str">
        <f>Cover!$G$16</f>
        <v>CZ</v>
      </c>
      <c r="C174" s="169" t="s">
        <v>203</v>
      </c>
      <c r="D174" s="169" t="s">
        <v>268</v>
      </c>
      <c r="E174" s="170" t="s">
        <v>109</v>
      </c>
      <c r="F174" s="177" t="e">
        <f>IF(ISNUMBER(U174),U174,VLOOKUP(CONCATENATE($B174,"_",$C174,"_",F$2,"_",$D174,"_",$E174),#REF!,2,))</f>
        <v>#REF!</v>
      </c>
      <c r="G174" s="177" t="e">
        <f>IF(ISNUMBER(V174),V174,VLOOKUP(CONCATENATE($B174,"_",$C174,"_",G$2,"_",$D174,"_",$E174),#REF!,2,))</f>
        <v>#REF!</v>
      </c>
      <c r="H174" s="177" t="e">
        <f>IF(ISNUMBER(W174),W174,VLOOKUP(CONCATENATE($B174,"_",$C174,"_",H$2,"_",$D174,"_",$E174),#REF!,2,))</f>
        <v>#REF!</v>
      </c>
      <c r="I174" s="177" t="e">
        <f>IF(ISNUMBER(X174),X174,VLOOKUP(CONCATENATE($B174,"_",$C174,"_",I$2,"_",$D174,"_",$E174),#REF!,2,))</f>
        <v>#REF!</v>
      </c>
      <c r="J174" s="177" t="e">
        <f>VLOOKUP(CONCATENATE($B174,"_",$C174,"_",J$2,"_",$D174,"_",$E174),#REF!,2,)</f>
        <v>#REF!</v>
      </c>
      <c r="K174" s="175" t="e">
        <f>VLOOKUP(CONCATENATE($B174,"_",$C174,"_",K$2,"_",$D174,"_",$E174),#REF!,2,)</f>
        <v>#REF!</v>
      </c>
      <c r="L174" s="175" t="e">
        <f>VLOOKUP(CONCATENATE($B174,"_",$C174,"_",L$2,"_",$D174,"_",$E174),#REF!,2,)</f>
        <v>#REF!</v>
      </c>
      <c r="M174" s="171"/>
      <c r="N174" s="172" t="str">
        <f t="shared" si="31"/>
        <v>!!</v>
      </c>
      <c r="O174" s="172" t="str">
        <f t="shared" si="32"/>
        <v>!!</v>
      </c>
      <c r="P174" s="172" t="str">
        <f t="shared" si="33"/>
        <v>!!</v>
      </c>
      <c r="Q174" s="172" t="str">
        <f t="shared" si="34"/>
        <v>!!</v>
      </c>
      <c r="R174" s="172" t="str">
        <f t="shared" si="35"/>
        <v>!!</v>
      </c>
      <c r="S174" s="172" t="str">
        <f t="shared" si="36"/>
        <v>!!</v>
      </c>
      <c r="T174" s="171"/>
    </row>
    <row r="175" spans="1:24" s="169" customFormat="1" ht="10.5">
      <c r="A175" s="178" t="s">
        <v>163</v>
      </c>
      <c r="B175" s="169" t="str">
        <f>Cover!$G$16</f>
        <v>CZ</v>
      </c>
      <c r="C175" s="169" t="s">
        <v>203</v>
      </c>
      <c r="D175" s="169" t="s">
        <v>198</v>
      </c>
      <c r="E175" s="170" t="s">
        <v>109</v>
      </c>
      <c r="F175" s="177" t="e">
        <f>IF(ISNUMBER(U175),U175,VLOOKUP(CONCATENATE($B175,"_",$C175,"_",F$2,"_",$D175,"_",$E175),#REF!,2,))</f>
        <v>#REF!</v>
      </c>
      <c r="G175" s="177" t="e">
        <f>IF(ISNUMBER(V175),V175,VLOOKUP(CONCATENATE($B175,"_",$C175,"_",G$2,"_",$D175,"_",$E175),#REF!,2,))</f>
        <v>#REF!</v>
      </c>
      <c r="H175" s="177" t="e">
        <f>IF(ISNUMBER(W175),W175,VLOOKUP(CONCATENATE($B175,"_",$C175,"_",H$2,"_",$D175,"_",$E175),#REF!,2,))</f>
        <v>#REF!</v>
      </c>
      <c r="I175" s="177" t="e">
        <f>IF(ISNUMBER(X175),X175,VLOOKUP(CONCATENATE($B175,"_",$C175,"_",I$2,"_",$D175,"_",$E175),#REF!,2,))</f>
        <v>#REF!</v>
      </c>
      <c r="J175" s="177" t="e">
        <f>VLOOKUP(CONCATENATE($B175,"_",$C175,"_",J$2,"_",$D175,"_",$E175),#REF!,2,)</f>
        <v>#REF!</v>
      </c>
      <c r="K175" s="175" t="e">
        <f>VLOOKUP(CONCATENATE($B175,"_",$C175,"_",K$2,"_",$D175,"_",$E175),#REF!,2,)</f>
        <v>#REF!</v>
      </c>
      <c r="L175" s="175" t="e">
        <f>VLOOKUP(CONCATENATE($B175,"_",$C175,"_",L$2,"_",$D175,"_",$E175),#REF!,2,)</f>
        <v>#REF!</v>
      </c>
      <c r="M175" s="171"/>
      <c r="N175" s="172" t="str">
        <f t="shared" si="31"/>
        <v>!!</v>
      </c>
      <c r="O175" s="172" t="str">
        <f t="shared" si="32"/>
        <v>!!</v>
      </c>
      <c r="P175" s="172" t="str">
        <f t="shared" si="33"/>
        <v>!!</v>
      </c>
      <c r="Q175" s="172" t="str">
        <f t="shared" si="34"/>
        <v>!!</v>
      </c>
      <c r="R175" s="172" t="str">
        <f t="shared" si="35"/>
        <v>!!</v>
      </c>
      <c r="S175" s="172" t="str">
        <f t="shared" si="36"/>
        <v>!!</v>
      </c>
      <c r="T175" s="171"/>
    </row>
    <row r="176" spans="1:24">
      <c r="A176" s="365" t="s">
        <v>162</v>
      </c>
      <c r="B176" s="357" t="str">
        <f>Cover!$G$16</f>
        <v>CZ</v>
      </c>
      <c r="C176" s="357" t="s">
        <v>203</v>
      </c>
      <c r="D176" s="357" t="s">
        <v>268</v>
      </c>
      <c r="E176" s="358" t="s">
        <v>109</v>
      </c>
      <c r="F176" s="359" t="e">
        <f>IF(ISNUMBER(U176),U176,VLOOKUP(CONCATENATE($B176,"_",$C176,"_",F$2,"_","1000 NAC","_",$E176),#REF!,2,)/VLOOKUP(CONCATENATE($B176,"_",$C176,"_",F$2,"_",$D176,"_",$E176),#REF!,2,))</f>
        <v>#REF!</v>
      </c>
      <c r="G176" s="359" t="e">
        <f>IF(ISNUMBER(V176),V176,VLOOKUP(CONCATENATE($B176,"_",$C176,"_",G$2,"_","1000 NAC","_",$E176),#REF!,2,)/VLOOKUP(CONCATENATE($B176,"_",$C176,"_",G$2,"_",$D176,"_",$E176),#REF!,2,))</f>
        <v>#REF!</v>
      </c>
      <c r="H176" s="359" t="e">
        <f>IF(ISNUMBER(W176),W176,VLOOKUP(CONCATENATE($B176,"_",$C176,"_",H$2,"_","1000 NAC","_",$E176),#REF!,2,)/VLOOKUP(CONCATENATE($B176,"_",$C176,"_",H$2,"_",$D176,"_",$E176),#REF!,2,))</f>
        <v>#REF!</v>
      </c>
      <c r="I176" s="359" t="e">
        <f>IF(ISNUMBER(X176),X176,VLOOKUP(CONCATENATE($B176,"_",$C176,"_",I$2,"_","1000 NAC","_",$E176),#REF!,2,)/VLOOKUP(CONCATENATE($B176,"_",$C176,"_",I$2,"_",$D176,"_",$E176),#REF!,2,))</f>
        <v>#REF!</v>
      </c>
      <c r="J176" s="359" t="e">
        <f>VLOOKUP(CONCATENATE($B176,"_",$C176,"_",J$2,"_","1000 NAC","_",$E176),#REF!,2,)/VLOOKUP(CONCATENATE($B176,"_",$C176,"_",J$2,"_",$D176,"_",$E176),#REF!,2,)</f>
        <v>#REF!</v>
      </c>
      <c r="K176" s="360" t="e">
        <f>VLOOKUP(CONCATENATE($B176,"_",$C176,"_",K$2,"_","1000 NAC","_",$E176),#REF!,2,)/VLOOKUP(CONCATENATE($B176,"_",$C176,"_",K$2,"_",$D176,"_",$E176),#REF!,2,)</f>
        <v>#REF!</v>
      </c>
      <c r="L176" s="360" t="e">
        <f>VLOOKUP(CONCATENATE($B176,"_",$C176,"_",L$2,"_","1000 NAC","_",$E176),#REF!,2,)/VLOOKUP(CONCATENATE($B176,"_",$C176,"_",L$2,"_",$D176,"_",$E176),#REF!,2,)</f>
        <v>#REF!</v>
      </c>
      <c r="M176" s="361"/>
      <c r="N176" s="362" t="str">
        <f t="shared" si="31"/>
        <v>!!</v>
      </c>
      <c r="O176" s="362" t="str">
        <f t="shared" si="32"/>
        <v>!!</v>
      </c>
      <c r="P176" s="362" t="str">
        <f t="shared" si="33"/>
        <v>!!</v>
      </c>
      <c r="Q176" s="362" t="str">
        <f t="shared" si="34"/>
        <v>!!</v>
      </c>
      <c r="R176" s="362" t="str">
        <f t="shared" si="35"/>
        <v>!!</v>
      </c>
      <c r="S176" s="362" t="str">
        <f t="shared" si="36"/>
        <v>!!</v>
      </c>
      <c r="T176" s="361"/>
      <c r="U176" s="366" t="str">
        <f>IF(ISNUMBER(U174),IF(ISNUMBER(U175),U175/U174,F175/U174),IF(ISNUMBER(U175),U175/F174,""))</f>
        <v/>
      </c>
      <c r="V176" s="366"/>
      <c r="W176" s="366"/>
      <c r="X176" s="366"/>
    </row>
    <row r="177" spans="1:24" s="169" customFormat="1" ht="10.5">
      <c r="A177" s="169" t="s">
        <v>164</v>
      </c>
      <c r="B177" s="169" t="str">
        <f>Cover!$G$16</f>
        <v>CZ</v>
      </c>
      <c r="C177" s="169" t="s">
        <v>204</v>
      </c>
      <c r="D177" s="169" t="s">
        <v>268</v>
      </c>
      <c r="E177" s="170" t="s">
        <v>110</v>
      </c>
      <c r="F177" s="177" t="e">
        <f>IF(ISNUMBER(U177),U177,VLOOKUP(CONCATENATE($B177,"_",$C177,"_",F$2,"_",$D177,"_",$E177),#REF!,2,))</f>
        <v>#REF!</v>
      </c>
      <c r="G177" s="177" t="e">
        <f>IF(ISNUMBER(V177),V177,VLOOKUP(CONCATENATE($B177,"_",$C177,"_",G$2,"_",$D177,"_",$E177),#REF!,2,))</f>
        <v>#REF!</v>
      </c>
      <c r="H177" s="177" t="e">
        <f>IF(ISNUMBER(W177),W177,VLOOKUP(CONCATENATE($B177,"_",$C177,"_",H$2,"_",$D177,"_",$E177),#REF!,2,))</f>
        <v>#REF!</v>
      </c>
      <c r="I177" s="177" t="e">
        <f>IF(ISNUMBER(X177),X177,VLOOKUP(CONCATENATE($B177,"_",$C177,"_",I$2,"_",$D177,"_",$E177),#REF!,2,))</f>
        <v>#REF!</v>
      </c>
      <c r="J177" s="177" t="e">
        <f>VLOOKUP(CONCATENATE($B177,"_",$C177,"_",J$2,"_",$D177,"_",$E177),#REF!,2,)</f>
        <v>#REF!</v>
      </c>
      <c r="K177" s="175" t="e">
        <f>VLOOKUP(CONCATENATE($B177,"_",$C177,"_",K$2,"_",$D177,"_",$E177),#REF!,2,)</f>
        <v>#REF!</v>
      </c>
      <c r="L177" s="175" t="e">
        <f>VLOOKUP(CONCATENATE($B177,"_",$C177,"_",L$2,"_",$D177,"_",$E177),#REF!,2,)</f>
        <v>#REF!</v>
      </c>
      <c r="M177" s="171"/>
      <c r="N177" s="172" t="str">
        <f t="shared" si="31"/>
        <v>!!</v>
      </c>
      <c r="O177" s="172" t="str">
        <f t="shared" si="32"/>
        <v>!!</v>
      </c>
      <c r="P177" s="172" t="str">
        <f t="shared" si="33"/>
        <v>!!</v>
      </c>
      <c r="Q177" s="172" t="str">
        <f t="shared" si="34"/>
        <v>!!</v>
      </c>
      <c r="R177" s="172" t="str">
        <f t="shared" si="35"/>
        <v>!!</v>
      </c>
      <c r="S177" s="172" t="str">
        <f t="shared" si="36"/>
        <v>!!</v>
      </c>
      <c r="T177" s="171"/>
    </row>
    <row r="178" spans="1:24" s="169" customFormat="1" ht="10.5">
      <c r="A178" s="178" t="s">
        <v>163</v>
      </c>
      <c r="B178" s="169" t="str">
        <f>Cover!$G$16</f>
        <v>CZ</v>
      </c>
      <c r="C178" s="169" t="s">
        <v>204</v>
      </c>
      <c r="D178" s="169" t="s">
        <v>198</v>
      </c>
      <c r="E178" s="170" t="s">
        <v>110</v>
      </c>
      <c r="F178" s="177" t="e">
        <f>IF(ISNUMBER(U178),U178,VLOOKUP(CONCATENATE($B178,"_",$C178,"_",F$2,"_",$D178,"_",$E178),#REF!,2,))</f>
        <v>#REF!</v>
      </c>
      <c r="G178" s="177" t="e">
        <f>IF(ISNUMBER(V178),V178,VLOOKUP(CONCATENATE($B178,"_",$C178,"_",G$2,"_",$D178,"_",$E178),#REF!,2,))</f>
        <v>#REF!</v>
      </c>
      <c r="H178" s="177" t="e">
        <f>IF(ISNUMBER(W178),W178,VLOOKUP(CONCATENATE($B178,"_",$C178,"_",H$2,"_",$D178,"_",$E178),#REF!,2,))</f>
        <v>#REF!</v>
      </c>
      <c r="I178" s="177" t="e">
        <f>IF(ISNUMBER(X178),X178,VLOOKUP(CONCATENATE($B178,"_",$C178,"_",I$2,"_",$D178,"_",$E178),#REF!,2,))</f>
        <v>#REF!</v>
      </c>
      <c r="J178" s="177" t="e">
        <f>VLOOKUP(CONCATENATE($B178,"_",$C178,"_",J$2,"_",$D178,"_",$E178),#REF!,2,)</f>
        <v>#REF!</v>
      </c>
      <c r="K178" s="175" t="e">
        <f>VLOOKUP(CONCATENATE($B178,"_",$C178,"_",K$2,"_",$D178,"_",$E178),#REF!,2,)</f>
        <v>#REF!</v>
      </c>
      <c r="L178" s="175" t="e">
        <f>VLOOKUP(CONCATENATE($B178,"_",$C178,"_",L$2,"_",$D178,"_",$E178),#REF!,2,)</f>
        <v>#REF!</v>
      </c>
      <c r="M178" s="171"/>
      <c r="N178" s="172" t="str">
        <f t="shared" si="31"/>
        <v>!!</v>
      </c>
      <c r="O178" s="172" t="str">
        <f t="shared" si="32"/>
        <v>!!</v>
      </c>
      <c r="P178" s="172" t="str">
        <f t="shared" si="33"/>
        <v>!!</v>
      </c>
      <c r="Q178" s="172" t="str">
        <f t="shared" si="34"/>
        <v>!!</v>
      </c>
      <c r="R178" s="172" t="str">
        <f t="shared" si="35"/>
        <v>!!</v>
      </c>
      <c r="S178" s="172" t="str">
        <f t="shared" si="36"/>
        <v>!!</v>
      </c>
      <c r="T178" s="171"/>
    </row>
    <row r="179" spans="1:24">
      <c r="A179" s="365" t="s">
        <v>162</v>
      </c>
      <c r="B179" s="357" t="str">
        <f>Cover!$G$16</f>
        <v>CZ</v>
      </c>
      <c r="C179" s="357" t="s">
        <v>204</v>
      </c>
      <c r="D179" s="357" t="s">
        <v>268</v>
      </c>
      <c r="E179" s="358" t="s">
        <v>110</v>
      </c>
      <c r="F179" s="359" t="e">
        <f>IF(ISNUMBER(U179),U179,VLOOKUP(CONCATENATE($B179,"_",$C179,"_",F$2,"_","1000 NAC","_",$E179),#REF!,2,)/VLOOKUP(CONCATENATE($B179,"_",$C179,"_",F$2,"_",$D179,"_",$E179),#REF!,2,))</f>
        <v>#REF!</v>
      </c>
      <c r="G179" s="359" t="e">
        <f>IF(ISNUMBER(V179),V179,VLOOKUP(CONCATENATE($B179,"_",$C179,"_",G$2,"_","1000 NAC","_",$E179),#REF!,2,)/VLOOKUP(CONCATENATE($B179,"_",$C179,"_",G$2,"_",$D179,"_",$E179),#REF!,2,))</f>
        <v>#REF!</v>
      </c>
      <c r="H179" s="359" t="e">
        <f>IF(ISNUMBER(W179),W179,VLOOKUP(CONCATENATE($B179,"_",$C179,"_",H$2,"_","1000 NAC","_",$E179),#REF!,2,)/VLOOKUP(CONCATENATE($B179,"_",$C179,"_",H$2,"_",$D179,"_",$E179),#REF!,2,))</f>
        <v>#REF!</v>
      </c>
      <c r="I179" s="359" t="e">
        <f>IF(ISNUMBER(X179),X179,VLOOKUP(CONCATENATE($B179,"_",$C179,"_",I$2,"_","1000 NAC","_",$E179),#REF!,2,)/VLOOKUP(CONCATENATE($B179,"_",$C179,"_",I$2,"_",$D179,"_",$E179),#REF!,2,))</f>
        <v>#REF!</v>
      </c>
      <c r="J179" s="359" t="e">
        <f>VLOOKUP(CONCATENATE($B179,"_",$C179,"_",J$2,"_","1000 NAC","_",$E179),#REF!,2,)/VLOOKUP(CONCATENATE($B179,"_",$C179,"_",J$2,"_",$D179,"_",$E179),#REF!,2,)</f>
        <v>#REF!</v>
      </c>
      <c r="K179" s="360" t="e">
        <f>VLOOKUP(CONCATENATE($B179,"_",$C179,"_",K$2,"_","1000 NAC","_",$E179),#REF!,2,)/VLOOKUP(CONCATENATE($B179,"_",$C179,"_",K$2,"_",$D179,"_",$E179),#REF!,2,)</f>
        <v>#REF!</v>
      </c>
      <c r="L179" s="360" t="e">
        <f>VLOOKUP(CONCATENATE($B179,"_",$C179,"_",L$2,"_","1000 NAC","_",$E179),#REF!,2,)/VLOOKUP(CONCATENATE($B179,"_",$C179,"_",L$2,"_",$D179,"_",$E179),#REF!,2,)</f>
        <v>#REF!</v>
      </c>
      <c r="M179" s="361"/>
      <c r="N179" s="362" t="str">
        <f t="shared" si="31"/>
        <v>!!</v>
      </c>
      <c r="O179" s="362" t="str">
        <f t="shared" si="32"/>
        <v>!!</v>
      </c>
      <c r="P179" s="362" t="str">
        <f t="shared" si="33"/>
        <v>!!</v>
      </c>
      <c r="Q179" s="362" t="str">
        <f t="shared" si="34"/>
        <v>!!</v>
      </c>
      <c r="R179" s="362" t="str">
        <f t="shared" si="35"/>
        <v>!!</v>
      </c>
      <c r="S179" s="362" t="str">
        <f t="shared" si="36"/>
        <v>!!</v>
      </c>
      <c r="T179" s="361"/>
      <c r="U179" s="366" t="str">
        <f>IF(ISNUMBER(U177),IF(ISNUMBER(U178),U178/U177,F178/U177),IF(ISNUMBER(U178),U178/F177,""))</f>
        <v/>
      </c>
      <c r="V179" s="366"/>
      <c r="W179" s="366"/>
      <c r="X179" s="366"/>
    </row>
    <row r="180" spans="1:24" s="169" customFormat="1" ht="10.5">
      <c r="A180" s="169" t="s">
        <v>164</v>
      </c>
      <c r="B180" s="169" t="str">
        <f>Cover!$G$16</f>
        <v>CZ</v>
      </c>
      <c r="C180" s="169" t="s">
        <v>203</v>
      </c>
      <c r="D180" s="169" t="s">
        <v>268</v>
      </c>
      <c r="E180" s="170" t="s">
        <v>110</v>
      </c>
      <c r="F180" s="177" t="e">
        <f>IF(ISNUMBER(U180),U180,VLOOKUP(CONCATENATE($B180,"_",$C180,"_",F$2,"_",$D180,"_",$E180),#REF!,2,))</f>
        <v>#REF!</v>
      </c>
      <c r="G180" s="177" t="e">
        <f>IF(ISNUMBER(V180),V180,VLOOKUP(CONCATENATE($B180,"_",$C180,"_",G$2,"_",$D180,"_",$E180),#REF!,2,))</f>
        <v>#REF!</v>
      </c>
      <c r="H180" s="177" t="e">
        <f>IF(ISNUMBER(W180),W180,VLOOKUP(CONCATENATE($B180,"_",$C180,"_",H$2,"_",$D180,"_",$E180),#REF!,2,))</f>
        <v>#REF!</v>
      </c>
      <c r="I180" s="177" t="e">
        <f>IF(ISNUMBER(X180),X180,VLOOKUP(CONCATENATE($B180,"_",$C180,"_",I$2,"_",$D180,"_",$E180),#REF!,2,))</f>
        <v>#REF!</v>
      </c>
      <c r="J180" s="177" t="e">
        <f>VLOOKUP(CONCATENATE($B180,"_",$C180,"_",J$2,"_",$D180,"_",$E180),#REF!,2,)</f>
        <v>#REF!</v>
      </c>
      <c r="K180" s="175" t="e">
        <f>VLOOKUP(CONCATENATE($B180,"_",$C180,"_",K$2,"_",$D180,"_",$E180),#REF!,2,)</f>
        <v>#REF!</v>
      </c>
      <c r="L180" s="175" t="e">
        <f>VLOOKUP(CONCATENATE($B180,"_",$C180,"_",L$2,"_",$D180,"_",$E180),#REF!,2,)</f>
        <v>#REF!</v>
      </c>
      <c r="M180" s="171"/>
      <c r="N180" s="172" t="str">
        <f t="shared" si="31"/>
        <v>!!</v>
      </c>
      <c r="O180" s="172" t="str">
        <f t="shared" si="32"/>
        <v>!!</v>
      </c>
      <c r="P180" s="172" t="str">
        <f t="shared" si="33"/>
        <v>!!</v>
      </c>
      <c r="Q180" s="172" t="str">
        <f t="shared" si="34"/>
        <v>!!</v>
      </c>
      <c r="R180" s="172" t="str">
        <f t="shared" si="35"/>
        <v>!!</v>
      </c>
      <c r="S180" s="172" t="str">
        <f t="shared" si="36"/>
        <v>!!</v>
      </c>
      <c r="T180" s="171"/>
    </row>
    <row r="181" spans="1:24" s="169" customFormat="1" ht="10.5">
      <c r="A181" s="178" t="s">
        <v>163</v>
      </c>
      <c r="B181" s="169" t="str">
        <f>Cover!$G$16</f>
        <v>CZ</v>
      </c>
      <c r="C181" s="169" t="s">
        <v>203</v>
      </c>
      <c r="D181" s="169" t="s">
        <v>198</v>
      </c>
      <c r="E181" s="170" t="s">
        <v>110</v>
      </c>
      <c r="F181" s="177" t="e">
        <f>IF(ISNUMBER(U181),U181,VLOOKUP(CONCATENATE($B181,"_",$C181,"_",F$2,"_",$D181,"_",$E181),#REF!,2,))</f>
        <v>#REF!</v>
      </c>
      <c r="G181" s="177" t="e">
        <f>IF(ISNUMBER(V181),V181,VLOOKUP(CONCATENATE($B181,"_",$C181,"_",G$2,"_",$D181,"_",$E181),#REF!,2,))</f>
        <v>#REF!</v>
      </c>
      <c r="H181" s="177" t="e">
        <f>IF(ISNUMBER(W181),W181,VLOOKUP(CONCATENATE($B181,"_",$C181,"_",H$2,"_",$D181,"_",$E181),#REF!,2,))</f>
        <v>#REF!</v>
      </c>
      <c r="I181" s="177" t="e">
        <f>IF(ISNUMBER(X181),X181,VLOOKUP(CONCATENATE($B181,"_",$C181,"_",I$2,"_",$D181,"_",$E181),#REF!,2,))</f>
        <v>#REF!</v>
      </c>
      <c r="J181" s="177" t="e">
        <f>VLOOKUP(CONCATENATE($B181,"_",$C181,"_",J$2,"_",$D181,"_",$E181),#REF!,2,)</f>
        <v>#REF!</v>
      </c>
      <c r="K181" s="175" t="e">
        <f>VLOOKUP(CONCATENATE($B181,"_",$C181,"_",K$2,"_",$D181,"_",$E181),#REF!,2,)</f>
        <v>#REF!</v>
      </c>
      <c r="L181" s="175" t="e">
        <f>VLOOKUP(CONCATENATE($B181,"_",$C181,"_",L$2,"_",$D181,"_",$E181),#REF!,2,)</f>
        <v>#REF!</v>
      </c>
      <c r="M181" s="171"/>
      <c r="N181" s="172" t="str">
        <f t="shared" si="31"/>
        <v>!!</v>
      </c>
      <c r="O181" s="172" t="str">
        <f t="shared" si="32"/>
        <v>!!</v>
      </c>
      <c r="P181" s="172" t="str">
        <f t="shared" si="33"/>
        <v>!!</v>
      </c>
      <c r="Q181" s="172" t="str">
        <f t="shared" si="34"/>
        <v>!!</v>
      </c>
      <c r="R181" s="172" t="str">
        <f t="shared" si="35"/>
        <v>!!</v>
      </c>
      <c r="S181" s="172" t="str">
        <f t="shared" si="36"/>
        <v>!!</v>
      </c>
      <c r="T181" s="171"/>
    </row>
    <row r="182" spans="1:24">
      <c r="A182" s="365" t="s">
        <v>162</v>
      </c>
      <c r="B182" s="357" t="str">
        <f>Cover!$G$16</f>
        <v>CZ</v>
      </c>
      <c r="C182" s="357" t="s">
        <v>203</v>
      </c>
      <c r="D182" s="357" t="s">
        <v>268</v>
      </c>
      <c r="E182" s="358" t="s">
        <v>110</v>
      </c>
      <c r="F182" s="359" t="e">
        <f>IF(ISNUMBER(U182),U182,VLOOKUP(CONCATENATE($B182,"_",$C182,"_",F$2,"_","1000 NAC","_",$E182),#REF!,2,)/VLOOKUP(CONCATENATE($B182,"_",$C182,"_",F$2,"_",$D182,"_",$E182),#REF!,2,))</f>
        <v>#REF!</v>
      </c>
      <c r="G182" s="359" t="e">
        <f>IF(ISNUMBER(V182),V182,VLOOKUP(CONCATENATE($B182,"_",$C182,"_",G$2,"_","1000 NAC","_",$E182),#REF!,2,)/VLOOKUP(CONCATENATE($B182,"_",$C182,"_",G$2,"_",$D182,"_",$E182),#REF!,2,))</f>
        <v>#REF!</v>
      </c>
      <c r="H182" s="359" t="e">
        <f>IF(ISNUMBER(W182),W182,VLOOKUP(CONCATENATE($B182,"_",$C182,"_",H$2,"_","1000 NAC","_",$E182),#REF!,2,)/VLOOKUP(CONCATENATE($B182,"_",$C182,"_",H$2,"_",$D182,"_",$E182),#REF!,2,))</f>
        <v>#REF!</v>
      </c>
      <c r="I182" s="359" t="e">
        <f>IF(ISNUMBER(X182),X182,VLOOKUP(CONCATENATE($B182,"_",$C182,"_",I$2,"_","1000 NAC","_",$E182),#REF!,2,)/VLOOKUP(CONCATENATE($B182,"_",$C182,"_",I$2,"_",$D182,"_",$E182),#REF!,2,))</f>
        <v>#REF!</v>
      </c>
      <c r="J182" s="359" t="e">
        <f>VLOOKUP(CONCATENATE($B182,"_",$C182,"_",J$2,"_","1000 NAC","_",$E182),#REF!,2,)/VLOOKUP(CONCATENATE($B182,"_",$C182,"_",J$2,"_",$D182,"_",$E182),#REF!,2,)</f>
        <v>#REF!</v>
      </c>
      <c r="K182" s="360" t="e">
        <f>VLOOKUP(CONCATENATE($B182,"_",$C182,"_",K$2,"_","1000 NAC","_",$E182),#REF!,2,)/VLOOKUP(CONCATENATE($B182,"_",$C182,"_",K$2,"_",$D182,"_",$E182),#REF!,2,)</f>
        <v>#REF!</v>
      </c>
      <c r="L182" s="360" t="e">
        <f>VLOOKUP(CONCATENATE($B182,"_",$C182,"_",L$2,"_","1000 NAC","_",$E182),#REF!,2,)/VLOOKUP(CONCATENATE($B182,"_",$C182,"_",L$2,"_",$D182,"_",$E182),#REF!,2,)</f>
        <v>#REF!</v>
      </c>
      <c r="M182" s="361"/>
      <c r="N182" s="362" t="str">
        <f t="shared" si="31"/>
        <v>!!</v>
      </c>
      <c r="O182" s="362" t="str">
        <f t="shared" si="32"/>
        <v>!!</v>
      </c>
      <c r="P182" s="362" t="str">
        <f t="shared" si="33"/>
        <v>!!</v>
      </c>
      <c r="Q182" s="362" t="str">
        <f t="shared" si="34"/>
        <v>!!</v>
      </c>
      <c r="R182" s="362" t="str">
        <f t="shared" si="35"/>
        <v>!!</v>
      </c>
      <c r="S182" s="362" t="str">
        <f t="shared" si="36"/>
        <v>!!</v>
      </c>
      <c r="T182" s="361"/>
      <c r="U182" s="366" t="str">
        <f>IF(ISNUMBER(U180),IF(ISNUMBER(U181),U181/U180,F181/U180),IF(ISNUMBER(U181),U181/F180,""))</f>
        <v/>
      </c>
      <c r="V182" s="366"/>
      <c r="W182" s="366"/>
      <c r="X182" s="366"/>
    </row>
    <row r="183" spans="1:24" s="169" customFormat="1" ht="10.5">
      <c r="A183" s="169" t="s">
        <v>164</v>
      </c>
      <c r="B183" s="169" t="str">
        <f>Cover!$G$16</f>
        <v>CZ</v>
      </c>
      <c r="C183" s="169" t="s">
        <v>204</v>
      </c>
      <c r="D183" s="169" t="s">
        <v>268</v>
      </c>
      <c r="E183" s="170" t="s">
        <v>111</v>
      </c>
      <c r="F183" s="177" t="e">
        <f>IF(ISNUMBER(U183),U183,VLOOKUP(CONCATENATE($B183,"_",$C183,"_",F$2,"_",$D183,"_",$E183),#REF!,2,))</f>
        <v>#REF!</v>
      </c>
      <c r="G183" s="177" t="e">
        <f>IF(ISNUMBER(V183),V183,VLOOKUP(CONCATENATE($B183,"_",$C183,"_",G$2,"_",$D183,"_",$E183),#REF!,2,))</f>
        <v>#REF!</v>
      </c>
      <c r="H183" s="177" t="e">
        <f>IF(ISNUMBER(W183),W183,VLOOKUP(CONCATENATE($B183,"_",$C183,"_",H$2,"_",$D183,"_",$E183),#REF!,2,))</f>
        <v>#REF!</v>
      </c>
      <c r="I183" s="177" t="e">
        <f>IF(ISNUMBER(X183),X183,VLOOKUP(CONCATENATE($B183,"_",$C183,"_",I$2,"_",$D183,"_",$E183),#REF!,2,))</f>
        <v>#REF!</v>
      </c>
      <c r="J183" s="177" t="e">
        <f>VLOOKUP(CONCATENATE($B183,"_",$C183,"_",J$2,"_",$D183,"_",$E183),#REF!,2,)</f>
        <v>#REF!</v>
      </c>
      <c r="K183" s="175" t="e">
        <f>VLOOKUP(CONCATENATE($B183,"_",$C183,"_",K$2,"_",$D183,"_",$E183),#REF!,2,)</f>
        <v>#REF!</v>
      </c>
      <c r="L183" s="175" t="e">
        <f>VLOOKUP(CONCATENATE($B183,"_",$C183,"_",L$2,"_",$D183,"_",$E183),#REF!,2,)</f>
        <v>#REF!</v>
      </c>
      <c r="M183" s="171"/>
      <c r="N183" s="172" t="str">
        <f t="shared" si="31"/>
        <v>!!</v>
      </c>
      <c r="O183" s="172" t="str">
        <f t="shared" si="32"/>
        <v>!!</v>
      </c>
      <c r="P183" s="172" t="str">
        <f t="shared" si="33"/>
        <v>!!</v>
      </c>
      <c r="Q183" s="172" t="str">
        <f t="shared" si="34"/>
        <v>!!</v>
      </c>
      <c r="R183" s="172" t="str">
        <f t="shared" si="35"/>
        <v>!!</v>
      </c>
      <c r="S183" s="172" t="str">
        <f t="shared" si="36"/>
        <v>!!</v>
      </c>
      <c r="T183" s="171"/>
    </row>
    <row r="184" spans="1:24" s="169" customFormat="1" ht="10.5">
      <c r="A184" s="178" t="s">
        <v>163</v>
      </c>
      <c r="B184" s="169" t="str">
        <f>Cover!$G$16</f>
        <v>CZ</v>
      </c>
      <c r="C184" s="169" t="s">
        <v>204</v>
      </c>
      <c r="D184" s="169" t="s">
        <v>198</v>
      </c>
      <c r="E184" s="170" t="s">
        <v>111</v>
      </c>
      <c r="F184" s="177" t="e">
        <f>IF(ISNUMBER(U184),U184,VLOOKUP(CONCATENATE($B184,"_",$C184,"_",F$2,"_",$D184,"_",$E184),#REF!,2,))</f>
        <v>#REF!</v>
      </c>
      <c r="G184" s="177" t="e">
        <f>IF(ISNUMBER(V184),V184,VLOOKUP(CONCATENATE($B184,"_",$C184,"_",G$2,"_",$D184,"_",$E184),#REF!,2,))</f>
        <v>#REF!</v>
      </c>
      <c r="H184" s="177" t="e">
        <f>IF(ISNUMBER(W184),W184,VLOOKUP(CONCATENATE($B184,"_",$C184,"_",H$2,"_",$D184,"_",$E184),#REF!,2,))</f>
        <v>#REF!</v>
      </c>
      <c r="I184" s="177" t="e">
        <f>IF(ISNUMBER(X184),X184,VLOOKUP(CONCATENATE($B184,"_",$C184,"_",I$2,"_",$D184,"_",$E184),#REF!,2,))</f>
        <v>#REF!</v>
      </c>
      <c r="J184" s="177" t="e">
        <f>VLOOKUP(CONCATENATE($B184,"_",$C184,"_",J$2,"_",$D184,"_",$E184),#REF!,2,)</f>
        <v>#REF!</v>
      </c>
      <c r="K184" s="175" t="e">
        <f>VLOOKUP(CONCATENATE($B184,"_",$C184,"_",K$2,"_",$D184,"_",$E184),#REF!,2,)</f>
        <v>#REF!</v>
      </c>
      <c r="L184" s="175" t="e">
        <f>VLOOKUP(CONCATENATE($B184,"_",$C184,"_",L$2,"_",$D184,"_",$E184),#REF!,2,)</f>
        <v>#REF!</v>
      </c>
      <c r="M184" s="171"/>
      <c r="N184" s="172" t="str">
        <f t="shared" si="31"/>
        <v>!!</v>
      </c>
      <c r="O184" s="172" t="str">
        <f t="shared" si="32"/>
        <v>!!</v>
      </c>
      <c r="P184" s="172" t="str">
        <f t="shared" si="33"/>
        <v>!!</v>
      </c>
      <c r="Q184" s="172" t="str">
        <f t="shared" si="34"/>
        <v>!!</v>
      </c>
      <c r="R184" s="172" t="str">
        <f t="shared" si="35"/>
        <v>!!</v>
      </c>
      <c r="S184" s="172" t="str">
        <f t="shared" si="36"/>
        <v>!!</v>
      </c>
      <c r="T184" s="171"/>
    </row>
    <row r="185" spans="1:24">
      <c r="A185" s="365" t="s">
        <v>162</v>
      </c>
      <c r="B185" s="357" t="str">
        <f>Cover!$G$16</f>
        <v>CZ</v>
      </c>
      <c r="C185" s="357" t="s">
        <v>204</v>
      </c>
      <c r="D185" s="357" t="s">
        <v>268</v>
      </c>
      <c r="E185" s="358" t="s">
        <v>111</v>
      </c>
      <c r="F185" s="359" t="e">
        <f>IF(ISNUMBER(U185),U185,VLOOKUP(CONCATENATE($B185,"_",$C185,"_",F$2,"_","1000 NAC","_",$E185),#REF!,2,)/VLOOKUP(CONCATENATE($B185,"_",$C185,"_",F$2,"_",$D185,"_",$E185),#REF!,2,))</f>
        <v>#REF!</v>
      </c>
      <c r="G185" s="359" t="e">
        <f>IF(ISNUMBER(V185),V185,VLOOKUP(CONCATENATE($B185,"_",$C185,"_",G$2,"_","1000 NAC","_",$E185),#REF!,2,)/VLOOKUP(CONCATENATE($B185,"_",$C185,"_",G$2,"_",$D185,"_",$E185),#REF!,2,))</f>
        <v>#REF!</v>
      </c>
      <c r="H185" s="359" t="e">
        <f>IF(ISNUMBER(W185),W185,VLOOKUP(CONCATENATE($B185,"_",$C185,"_",H$2,"_","1000 NAC","_",$E185),#REF!,2,)/VLOOKUP(CONCATENATE($B185,"_",$C185,"_",H$2,"_",$D185,"_",$E185),#REF!,2,))</f>
        <v>#REF!</v>
      </c>
      <c r="I185" s="359" t="e">
        <f>IF(ISNUMBER(X185),X185,VLOOKUP(CONCATENATE($B185,"_",$C185,"_",I$2,"_","1000 NAC","_",$E185),#REF!,2,)/VLOOKUP(CONCATENATE($B185,"_",$C185,"_",I$2,"_",$D185,"_",$E185),#REF!,2,))</f>
        <v>#REF!</v>
      </c>
      <c r="J185" s="359" t="e">
        <f>VLOOKUP(CONCATENATE($B185,"_",$C185,"_",J$2,"_","1000 NAC","_",$E185),#REF!,2,)/VLOOKUP(CONCATENATE($B185,"_",$C185,"_",J$2,"_",$D185,"_",$E185),#REF!,2,)</f>
        <v>#REF!</v>
      </c>
      <c r="K185" s="360" t="e">
        <f>VLOOKUP(CONCATENATE($B185,"_",$C185,"_",K$2,"_","1000 NAC","_",$E185),#REF!,2,)/VLOOKUP(CONCATENATE($B185,"_",$C185,"_",K$2,"_",$D185,"_",$E185),#REF!,2,)</f>
        <v>#REF!</v>
      </c>
      <c r="L185" s="360" t="e">
        <f>VLOOKUP(CONCATENATE($B185,"_",$C185,"_",L$2,"_","1000 NAC","_",$E185),#REF!,2,)/VLOOKUP(CONCATENATE($B185,"_",$C185,"_",L$2,"_",$D185,"_",$E185),#REF!,2,)</f>
        <v>#REF!</v>
      </c>
      <c r="M185" s="361"/>
      <c r="N185" s="362" t="str">
        <f t="shared" si="31"/>
        <v>!!</v>
      </c>
      <c r="O185" s="362" t="str">
        <f t="shared" si="32"/>
        <v>!!</v>
      </c>
      <c r="P185" s="362" t="str">
        <f t="shared" si="33"/>
        <v>!!</v>
      </c>
      <c r="Q185" s="362" t="str">
        <f t="shared" si="34"/>
        <v>!!</v>
      </c>
      <c r="R185" s="362" t="str">
        <f t="shared" si="35"/>
        <v>!!</v>
      </c>
      <c r="S185" s="362" t="str">
        <f t="shared" si="36"/>
        <v>!!</v>
      </c>
      <c r="T185" s="361"/>
      <c r="U185" s="366" t="str">
        <f>IF(ISNUMBER(U183),IF(ISNUMBER(U184),U184/U183,F184/U183),IF(ISNUMBER(U184),U184/F183,""))</f>
        <v/>
      </c>
      <c r="V185" s="366"/>
      <c r="W185" s="366"/>
      <c r="X185" s="366"/>
    </row>
    <row r="186" spans="1:24" s="169" customFormat="1" ht="10.5">
      <c r="A186" s="169" t="s">
        <v>164</v>
      </c>
      <c r="B186" s="169" t="str">
        <f>Cover!$G$16</f>
        <v>CZ</v>
      </c>
      <c r="C186" s="169" t="s">
        <v>203</v>
      </c>
      <c r="D186" s="169" t="s">
        <v>268</v>
      </c>
      <c r="E186" s="170" t="s">
        <v>111</v>
      </c>
      <c r="F186" s="177" t="e">
        <f>IF(ISNUMBER(U186),U186,VLOOKUP(CONCATENATE($B186,"_",$C186,"_",F$2,"_",$D186,"_",$E186),#REF!,2,))</f>
        <v>#REF!</v>
      </c>
      <c r="G186" s="177" t="e">
        <f>IF(ISNUMBER(V186),V186,VLOOKUP(CONCATENATE($B186,"_",$C186,"_",G$2,"_",$D186,"_",$E186),#REF!,2,))</f>
        <v>#REF!</v>
      </c>
      <c r="H186" s="177" t="e">
        <f>IF(ISNUMBER(W186),W186,VLOOKUP(CONCATENATE($B186,"_",$C186,"_",H$2,"_",$D186,"_",$E186),#REF!,2,))</f>
        <v>#REF!</v>
      </c>
      <c r="I186" s="177" t="e">
        <f>IF(ISNUMBER(X186),X186,VLOOKUP(CONCATENATE($B186,"_",$C186,"_",I$2,"_",$D186,"_",$E186),#REF!,2,))</f>
        <v>#REF!</v>
      </c>
      <c r="J186" s="177" t="e">
        <f>VLOOKUP(CONCATENATE($B186,"_",$C186,"_",J$2,"_",$D186,"_",$E186),#REF!,2,)</f>
        <v>#REF!</v>
      </c>
      <c r="K186" s="175" t="e">
        <f>VLOOKUP(CONCATENATE($B186,"_",$C186,"_",K$2,"_",$D186,"_",$E186),#REF!,2,)</f>
        <v>#REF!</v>
      </c>
      <c r="L186" s="175" t="e">
        <f>VLOOKUP(CONCATENATE($B186,"_",$C186,"_",L$2,"_",$D186,"_",$E186),#REF!,2,)</f>
        <v>#REF!</v>
      </c>
      <c r="M186" s="171"/>
      <c r="N186" s="172" t="str">
        <f t="shared" si="31"/>
        <v>!!</v>
      </c>
      <c r="O186" s="172" t="str">
        <f t="shared" si="32"/>
        <v>!!</v>
      </c>
      <c r="P186" s="172" t="str">
        <f t="shared" si="33"/>
        <v>!!</v>
      </c>
      <c r="Q186" s="172" t="str">
        <f t="shared" si="34"/>
        <v>!!</v>
      </c>
      <c r="R186" s="172" t="str">
        <f t="shared" si="35"/>
        <v>!!</v>
      </c>
      <c r="S186" s="172" t="str">
        <f t="shared" si="36"/>
        <v>!!</v>
      </c>
      <c r="T186" s="171"/>
    </row>
    <row r="187" spans="1:24" s="169" customFormat="1" ht="10.5">
      <c r="A187" s="178" t="s">
        <v>163</v>
      </c>
      <c r="B187" s="169" t="str">
        <f>Cover!$G$16</f>
        <v>CZ</v>
      </c>
      <c r="C187" s="169" t="s">
        <v>203</v>
      </c>
      <c r="D187" s="169" t="s">
        <v>198</v>
      </c>
      <c r="E187" s="170" t="s">
        <v>111</v>
      </c>
      <c r="F187" s="177" t="e">
        <f>IF(ISNUMBER(U187),U187,VLOOKUP(CONCATENATE($B187,"_",$C187,"_",F$2,"_",$D187,"_",$E187),#REF!,2,))</f>
        <v>#REF!</v>
      </c>
      <c r="G187" s="177" t="e">
        <f>IF(ISNUMBER(V187),V187,VLOOKUP(CONCATENATE($B187,"_",$C187,"_",G$2,"_",$D187,"_",$E187),#REF!,2,))</f>
        <v>#REF!</v>
      </c>
      <c r="H187" s="177" t="e">
        <f>IF(ISNUMBER(W187),W187,VLOOKUP(CONCATENATE($B187,"_",$C187,"_",H$2,"_",$D187,"_",$E187),#REF!,2,))</f>
        <v>#REF!</v>
      </c>
      <c r="I187" s="177" t="e">
        <f>IF(ISNUMBER(X187),X187,VLOOKUP(CONCATENATE($B187,"_",$C187,"_",I$2,"_",$D187,"_",$E187),#REF!,2,))</f>
        <v>#REF!</v>
      </c>
      <c r="J187" s="177" t="e">
        <f>VLOOKUP(CONCATENATE($B187,"_",$C187,"_",J$2,"_",$D187,"_",$E187),#REF!,2,)</f>
        <v>#REF!</v>
      </c>
      <c r="K187" s="175" t="e">
        <f>VLOOKUP(CONCATENATE($B187,"_",$C187,"_",K$2,"_",$D187,"_",$E187),#REF!,2,)</f>
        <v>#REF!</v>
      </c>
      <c r="L187" s="175" t="e">
        <f>VLOOKUP(CONCATENATE($B187,"_",$C187,"_",L$2,"_",$D187,"_",$E187),#REF!,2,)</f>
        <v>#REF!</v>
      </c>
      <c r="M187" s="171"/>
      <c r="N187" s="172" t="str">
        <f t="shared" ref="N187:N218" si="37">IF(OR(ISERROR(F187),ISERROR(G187)),"!!",IF(F187=0,"!!",G187/F187))</f>
        <v>!!</v>
      </c>
      <c r="O187" s="172" t="str">
        <f t="shared" ref="O187:O218" si="38">IF(OR(ISERROR(G187),ISERROR(H187)),"!!",IF(G187=0,"!!",H187/G187))</f>
        <v>!!</v>
      </c>
      <c r="P187" s="172" t="str">
        <f t="shared" ref="P187:P218" si="39">IF(OR(ISERROR(H187),ISERROR(I187)),"!!",IF(H187=0,"!!",I187/H187))</f>
        <v>!!</v>
      </c>
      <c r="Q187" s="172" t="str">
        <f t="shared" ref="Q187:Q218" si="40">IF(OR(ISERROR(I187),ISERROR(J187)),"!!",IF(I187=0,"!!",J187/I187))</f>
        <v>!!</v>
      </c>
      <c r="R187" s="172" t="str">
        <f t="shared" ref="R187:R218" si="41">IF(OR(ISERROR(J187),ISERROR(K187)),"!!",IF(J187=0,"!!",K187/J187))</f>
        <v>!!</v>
      </c>
      <c r="S187" s="172" t="str">
        <f t="shared" ref="S187:S218" si="42">IF(OR(ISERROR(K187),ISERROR(L187)),"!!",IF(K187=0,"!!",L187/K187))</f>
        <v>!!</v>
      </c>
      <c r="T187" s="171"/>
    </row>
    <row r="188" spans="1:24">
      <c r="A188" s="365" t="s">
        <v>162</v>
      </c>
      <c r="B188" s="357" t="str">
        <f>Cover!$G$16</f>
        <v>CZ</v>
      </c>
      <c r="C188" s="357" t="s">
        <v>203</v>
      </c>
      <c r="D188" s="357" t="s">
        <v>268</v>
      </c>
      <c r="E188" s="358" t="s">
        <v>111</v>
      </c>
      <c r="F188" s="359" t="e">
        <f>IF(ISNUMBER(U188),U188,VLOOKUP(CONCATENATE($B188,"_",$C188,"_",F$2,"_","1000 NAC","_",$E188),#REF!,2,)/VLOOKUP(CONCATENATE($B188,"_",$C188,"_",F$2,"_",$D188,"_",$E188),#REF!,2,))</f>
        <v>#REF!</v>
      </c>
      <c r="G188" s="359" t="e">
        <f>IF(ISNUMBER(V188),V188,VLOOKUP(CONCATENATE($B188,"_",$C188,"_",G$2,"_","1000 NAC","_",$E188),#REF!,2,)/VLOOKUP(CONCATENATE($B188,"_",$C188,"_",G$2,"_",$D188,"_",$E188),#REF!,2,))</f>
        <v>#REF!</v>
      </c>
      <c r="H188" s="359" t="e">
        <f>IF(ISNUMBER(W188),W188,VLOOKUP(CONCATENATE($B188,"_",$C188,"_",H$2,"_","1000 NAC","_",$E188),#REF!,2,)/VLOOKUP(CONCATENATE($B188,"_",$C188,"_",H$2,"_",$D188,"_",$E188),#REF!,2,))</f>
        <v>#REF!</v>
      </c>
      <c r="I188" s="359" t="e">
        <f>IF(ISNUMBER(X188),X188,VLOOKUP(CONCATENATE($B188,"_",$C188,"_",I$2,"_","1000 NAC","_",$E188),#REF!,2,)/VLOOKUP(CONCATENATE($B188,"_",$C188,"_",I$2,"_",$D188,"_",$E188),#REF!,2,))</f>
        <v>#REF!</v>
      </c>
      <c r="J188" s="359" t="e">
        <f>VLOOKUP(CONCATENATE($B188,"_",$C188,"_",J$2,"_","1000 NAC","_",$E188),#REF!,2,)/VLOOKUP(CONCATENATE($B188,"_",$C188,"_",J$2,"_",$D188,"_",$E188),#REF!,2,)</f>
        <v>#REF!</v>
      </c>
      <c r="K188" s="360" t="e">
        <f>VLOOKUP(CONCATENATE($B188,"_",$C188,"_",K$2,"_","1000 NAC","_",$E188),#REF!,2,)/VLOOKUP(CONCATENATE($B188,"_",$C188,"_",K$2,"_",$D188,"_",$E188),#REF!,2,)</f>
        <v>#REF!</v>
      </c>
      <c r="L188" s="360" t="e">
        <f>VLOOKUP(CONCATENATE($B188,"_",$C188,"_",L$2,"_","1000 NAC","_",$E188),#REF!,2,)/VLOOKUP(CONCATENATE($B188,"_",$C188,"_",L$2,"_",$D188,"_",$E188),#REF!,2,)</f>
        <v>#REF!</v>
      </c>
      <c r="M188" s="361"/>
      <c r="N188" s="362" t="str">
        <f t="shared" si="37"/>
        <v>!!</v>
      </c>
      <c r="O188" s="362" t="str">
        <f t="shared" si="38"/>
        <v>!!</v>
      </c>
      <c r="P188" s="362" t="str">
        <f t="shared" si="39"/>
        <v>!!</v>
      </c>
      <c r="Q188" s="362" t="str">
        <f t="shared" si="40"/>
        <v>!!</v>
      </c>
      <c r="R188" s="362" t="str">
        <f t="shared" si="41"/>
        <v>!!</v>
      </c>
      <c r="S188" s="362" t="str">
        <f t="shared" si="42"/>
        <v>!!</v>
      </c>
      <c r="T188" s="361"/>
      <c r="U188" s="366" t="str">
        <f>IF(ISNUMBER(U186),IF(ISNUMBER(U187),U187/U186,F187/U186),IF(ISNUMBER(U187),U187/F186,""))</f>
        <v/>
      </c>
      <c r="V188" s="366"/>
      <c r="W188" s="366"/>
      <c r="X188" s="366"/>
    </row>
    <row r="189" spans="1:24" s="169" customFormat="1" ht="10.5">
      <c r="A189" s="169" t="s">
        <v>164</v>
      </c>
      <c r="B189" s="169" t="str">
        <f>Cover!$G$16</f>
        <v>CZ</v>
      </c>
      <c r="C189" s="169" t="s">
        <v>204</v>
      </c>
      <c r="D189" s="169" t="s">
        <v>268</v>
      </c>
      <c r="E189" s="170" t="s">
        <v>112</v>
      </c>
      <c r="F189" s="177" t="e">
        <f>IF(ISNUMBER(U189),U189,VLOOKUP(CONCATENATE($B189,"_",$C189,"_",F$2,"_",$D189,"_",$E189),#REF!,2,))</f>
        <v>#REF!</v>
      </c>
      <c r="G189" s="177" t="e">
        <f>IF(ISNUMBER(V189),V189,VLOOKUP(CONCATENATE($B189,"_",$C189,"_",G$2,"_",$D189,"_",$E189),#REF!,2,))</f>
        <v>#REF!</v>
      </c>
      <c r="H189" s="177" t="e">
        <f>IF(ISNUMBER(W189),W189,VLOOKUP(CONCATENATE($B189,"_",$C189,"_",H$2,"_",$D189,"_",$E189),#REF!,2,))</f>
        <v>#REF!</v>
      </c>
      <c r="I189" s="177" t="e">
        <f>IF(ISNUMBER(X189),X189,VLOOKUP(CONCATENATE($B189,"_",$C189,"_",I$2,"_",$D189,"_",$E189),#REF!,2,))</f>
        <v>#REF!</v>
      </c>
      <c r="J189" s="177" t="e">
        <f>VLOOKUP(CONCATENATE($B189,"_",$C189,"_",J$2,"_",$D189,"_",$E189),#REF!,2,)</f>
        <v>#REF!</v>
      </c>
      <c r="K189" s="175" t="e">
        <f>VLOOKUP(CONCATENATE($B189,"_",$C189,"_",K$2,"_",$D189,"_",$E189),#REF!,2,)</f>
        <v>#REF!</v>
      </c>
      <c r="L189" s="175" t="e">
        <f>VLOOKUP(CONCATENATE($B189,"_",$C189,"_",L$2,"_",$D189,"_",$E189),#REF!,2,)</f>
        <v>#REF!</v>
      </c>
      <c r="M189" s="171"/>
      <c r="N189" s="172" t="str">
        <f t="shared" si="37"/>
        <v>!!</v>
      </c>
      <c r="O189" s="172" t="str">
        <f t="shared" si="38"/>
        <v>!!</v>
      </c>
      <c r="P189" s="172" t="str">
        <f t="shared" si="39"/>
        <v>!!</v>
      </c>
      <c r="Q189" s="172" t="str">
        <f t="shared" si="40"/>
        <v>!!</v>
      </c>
      <c r="R189" s="172" t="str">
        <f t="shared" si="41"/>
        <v>!!</v>
      </c>
      <c r="S189" s="172" t="str">
        <f t="shared" si="42"/>
        <v>!!</v>
      </c>
      <c r="T189" s="171"/>
    </row>
    <row r="190" spans="1:24" s="169" customFormat="1" ht="10.5">
      <c r="A190" s="178" t="s">
        <v>163</v>
      </c>
      <c r="B190" s="169" t="str">
        <f>Cover!$G$16</f>
        <v>CZ</v>
      </c>
      <c r="C190" s="169" t="s">
        <v>204</v>
      </c>
      <c r="D190" s="169" t="s">
        <v>198</v>
      </c>
      <c r="E190" s="170" t="s">
        <v>112</v>
      </c>
      <c r="F190" s="177" t="e">
        <f>IF(ISNUMBER(U190),U190,VLOOKUP(CONCATENATE($B190,"_",$C190,"_",F$2,"_",$D190,"_",$E190),#REF!,2,))</f>
        <v>#REF!</v>
      </c>
      <c r="G190" s="177" t="e">
        <f>IF(ISNUMBER(V190),V190,VLOOKUP(CONCATENATE($B190,"_",$C190,"_",G$2,"_",$D190,"_",$E190),#REF!,2,))</f>
        <v>#REF!</v>
      </c>
      <c r="H190" s="177" t="e">
        <f>IF(ISNUMBER(W190),W190,VLOOKUP(CONCATENATE($B190,"_",$C190,"_",H$2,"_",$D190,"_",$E190),#REF!,2,))</f>
        <v>#REF!</v>
      </c>
      <c r="I190" s="177" t="e">
        <f>IF(ISNUMBER(X190),X190,VLOOKUP(CONCATENATE($B190,"_",$C190,"_",I$2,"_",$D190,"_",$E190),#REF!,2,))</f>
        <v>#REF!</v>
      </c>
      <c r="J190" s="177" t="e">
        <f>VLOOKUP(CONCATENATE($B190,"_",$C190,"_",J$2,"_",$D190,"_",$E190),#REF!,2,)</f>
        <v>#REF!</v>
      </c>
      <c r="K190" s="175" t="e">
        <f>VLOOKUP(CONCATENATE($B190,"_",$C190,"_",K$2,"_",$D190,"_",$E190),#REF!,2,)</f>
        <v>#REF!</v>
      </c>
      <c r="L190" s="175" t="e">
        <f>VLOOKUP(CONCATENATE($B190,"_",$C190,"_",L$2,"_",$D190,"_",$E190),#REF!,2,)</f>
        <v>#REF!</v>
      </c>
      <c r="M190" s="171"/>
      <c r="N190" s="172" t="str">
        <f t="shared" si="37"/>
        <v>!!</v>
      </c>
      <c r="O190" s="172" t="str">
        <f t="shared" si="38"/>
        <v>!!</v>
      </c>
      <c r="P190" s="172" t="str">
        <f t="shared" si="39"/>
        <v>!!</v>
      </c>
      <c r="Q190" s="172" t="str">
        <f t="shared" si="40"/>
        <v>!!</v>
      </c>
      <c r="R190" s="172" t="str">
        <f t="shared" si="41"/>
        <v>!!</v>
      </c>
      <c r="S190" s="172" t="str">
        <f t="shared" si="42"/>
        <v>!!</v>
      </c>
      <c r="T190" s="171"/>
    </row>
    <row r="191" spans="1:24">
      <c r="A191" s="365" t="s">
        <v>162</v>
      </c>
      <c r="B191" s="357" t="str">
        <f>Cover!$G$16</f>
        <v>CZ</v>
      </c>
      <c r="C191" s="357" t="s">
        <v>204</v>
      </c>
      <c r="D191" s="357" t="s">
        <v>268</v>
      </c>
      <c r="E191" s="358" t="s">
        <v>112</v>
      </c>
      <c r="F191" s="359" t="e">
        <f>IF(ISNUMBER(U191),U191,VLOOKUP(CONCATENATE($B191,"_",$C191,"_",F$2,"_","1000 NAC","_",$E191),#REF!,2,)/VLOOKUP(CONCATENATE($B191,"_",$C191,"_",F$2,"_",$D191,"_",$E191),#REF!,2,))</f>
        <v>#REF!</v>
      </c>
      <c r="G191" s="359" t="e">
        <f>IF(ISNUMBER(V191),V191,VLOOKUP(CONCATENATE($B191,"_",$C191,"_",G$2,"_","1000 NAC","_",$E191),#REF!,2,)/VLOOKUP(CONCATENATE($B191,"_",$C191,"_",G$2,"_",$D191,"_",$E191),#REF!,2,))</f>
        <v>#REF!</v>
      </c>
      <c r="H191" s="359" t="e">
        <f>IF(ISNUMBER(W191),W191,VLOOKUP(CONCATENATE($B191,"_",$C191,"_",H$2,"_","1000 NAC","_",$E191),#REF!,2,)/VLOOKUP(CONCATENATE($B191,"_",$C191,"_",H$2,"_",$D191,"_",$E191),#REF!,2,))</f>
        <v>#REF!</v>
      </c>
      <c r="I191" s="359" t="e">
        <f>IF(ISNUMBER(X191),X191,VLOOKUP(CONCATENATE($B191,"_",$C191,"_",I$2,"_","1000 NAC","_",$E191),#REF!,2,)/VLOOKUP(CONCATENATE($B191,"_",$C191,"_",I$2,"_",$D191,"_",$E191),#REF!,2,))</f>
        <v>#REF!</v>
      </c>
      <c r="J191" s="359" t="e">
        <f>VLOOKUP(CONCATENATE($B191,"_",$C191,"_",J$2,"_","1000 NAC","_",$E191),#REF!,2,)/VLOOKUP(CONCATENATE($B191,"_",$C191,"_",J$2,"_",$D191,"_",$E191),#REF!,2,)</f>
        <v>#REF!</v>
      </c>
      <c r="K191" s="360" t="e">
        <f>VLOOKUP(CONCATENATE($B191,"_",$C191,"_",K$2,"_","1000 NAC","_",$E191),#REF!,2,)/VLOOKUP(CONCATENATE($B191,"_",$C191,"_",K$2,"_",$D191,"_",$E191),#REF!,2,)</f>
        <v>#REF!</v>
      </c>
      <c r="L191" s="360" t="e">
        <f>VLOOKUP(CONCATENATE($B191,"_",$C191,"_",L$2,"_","1000 NAC","_",$E191),#REF!,2,)/VLOOKUP(CONCATENATE($B191,"_",$C191,"_",L$2,"_",$D191,"_",$E191),#REF!,2,)</f>
        <v>#REF!</v>
      </c>
      <c r="M191" s="361"/>
      <c r="N191" s="362" t="str">
        <f t="shared" si="37"/>
        <v>!!</v>
      </c>
      <c r="O191" s="362" t="str">
        <f t="shared" si="38"/>
        <v>!!</v>
      </c>
      <c r="P191" s="362" t="str">
        <f t="shared" si="39"/>
        <v>!!</v>
      </c>
      <c r="Q191" s="362" t="str">
        <f t="shared" si="40"/>
        <v>!!</v>
      </c>
      <c r="R191" s="362" t="str">
        <f t="shared" si="41"/>
        <v>!!</v>
      </c>
      <c r="S191" s="362" t="str">
        <f t="shared" si="42"/>
        <v>!!</v>
      </c>
      <c r="T191" s="361"/>
      <c r="U191" s="366" t="str">
        <f>IF(ISNUMBER(U189),IF(ISNUMBER(U190),U190/U189,F190/U189),IF(ISNUMBER(U190),U190/F189,""))</f>
        <v/>
      </c>
      <c r="V191" s="366"/>
      <c r="W191" s="366"/>
      <c r="X191" s="366"/>
    </row>
    <row r="192" spans="1:24" s="169" customFormat="1" ht="10.5">
      <c r="A192" s="169" t="s">
        <v>164</v>
      </c>
      <c r="B192" s="169" t="str">
        <f>Cover!$G$16</f>
        <v>CZ</v>
      </c>
      <c r="C192" s="169" t="s">
        <v>203</v>
      </c>
      <c r="D192" s="169" t="s">
        <v>268</v>
      </c>
      <c r="E192" s="170" t="s">
        <v>112</v>
      </c>
      <c r="F192" s="177" t="e">
        <f>IF(ISNUMBER(U192),U192,VLOOKUP(CONCATENATE($B192,"_",$C192,"_",F$2,"_",$D192,"_",$E192),#REF!,2,))</f>
        <v>#REF!</v>
      </c>
      <c r="G192" s="177" t="e">
        <f>IF(ISNUMBER(V192),V192,VLOOKUP(CONCATENATE($B192,"_",$C192,"_",G$2,"_",$D192,"_",$E192),#REF!,2,))</f>
        <v>#REF!</v>
      </c>
      <c r="H192" s="177" t="e">
        <f>IF(ISNUMBER(W192),W192,VLOOKUP(CONCATENATE($B192,"_",$C192,"_",H$2,"_",$D192,"_",$E192),#REF!,2,))</f>
        <v>#REF!</v>
      </c>
      <c r="I192" s="177" t="e">
        <f>IF(ISNUMBER(X192),X192,VLOOKUP(CONCATENATE($B192,"_",$C192,"_",I$2,"_",$D192,"_",$E192),#REF!,2,))</f>
        <v>#REF!</v>
      </c>
      <c r="J192" s="177" t="e">
        <f>VLOOKUP(CONCATENATE($B192,"_",$C192,"_",J$2,"_",$D192,"_",$E192),#REF!,2,)</f>
        <v>#REF!</v>
      </c>
      <c r="K192" s="175" t="e">
        <f>VLOOKUP(CONCATENATE($B192,"_",$C192,"_",K$2,"_",$D192,"_",$E192),#REF!,2,)</f>
        <v>#REF!</v>
      </c>
      <c r="L192" s="175" t="e">
        <f>VLOOKUP(CONCATENATE($B192,"_",$C192,"_",L$2,"_",$D192,"_",$E192),#REF!,2,)</f>
        <v>#REF!</v>
      </c>
      <c r="M192" s="171"/>
      <c r="N192" s="172" t="str">
        <f t="shared" si="37"/>
        <v>!!</v>
      </c>
      <c r="O192" s="172" t="str">
        <f t="shared" si="38"/>
        <v>!!</v>
      </c>
      <c r="P192" s="172" t="str">
        <f t="shared" si="39"/>
        <v>!!</v>
      </c>
      <c r="Q192" s="172" t="str">
        <f t="shared" si="40"/>
        <v>!!</v>
      </c>
      <c r="R192" s="172" t="str">
        <f t="shared" si="41"/>
        <v>!!</v>
      </c>
      <c r="S192" s="172" t="str">
        <f t="shared" si="42"/>
        <v>!!</v>
      </c>
      <c r="T192" s="171"/>
    </row>
    <row r="193" spans="1:24" s="169" customFormat="1" ht="10.5">
      <c r="A193" s="178" t="s">
        <v>163</v>
      </c>
      <c r="B193" s="169" t="str">
        <f>Cover!$G$16</f>
        <v>CZ</v>
      </c>
      <c r="C193" s="169" t="s">
        <v>203</v>
      </c>
      <c r="D193" s="169" t="s">
        <v>198</v>
      </c>
      <c r="E193" s="170" t="s">
        <v>112</v>
      </c>
      <c r="F193" s="177" t="e">
        <f>IF(ISNUMBER(U193),U193,VLOOKUP(CONCATENATE($B193,"_",$C193,"_",F$2,"_",$D193,"_",$E193),#REF!,2,))</f>
        <v>#REF!</v>
      </c>
      <c r="G193" s="177" t="e">
        <f>IF(ISNUMBER(V193),V193,VLOOKUP(CONCATENATE($B193,"_",$C193,"_",G$2,"_",$D193,"_",$E193),#REF!,2,))</f>
        <v>#REF!</v>
      </c>
      <c r="H193" s="177" t="e">
        <f>IF(ISNUMBER(W193),W193,VLOOKUP(CONCATENATE($B193,"_",$C193,"_",H$2,"_",$D193,"_",$E193),#REF!,2,))</f>
        <v>#REF!</v>
      </c>
      <c r="I193" s="177" t="e">
        <f>IF(ISNUMBER(X193),X193,VLOOKUP(CONCATENATE($B193,"_",$C193,"_",I$2,"_",$D193,"_",$E193),#REF!,2,))</f>
        <v>#REF!</v>
      </c>
      <c r="J193" s="177" t="e">
        <f>VLOOKUP(CONCATENATE($B193,"_",$C193,"_",J$2,"_",$D193,"_",$E193),#REF!,2,)</f>
        <v>#REF!</v>
      </c>
      <c r="K193" s="175" t="e">
        <f>VLOOKUP(CONCATENATE($B193,"_",$C193,"_",K$2,"_",$D193,"_",$E193),#REF!,2,)</f>
        <v>#REF!</v>
      </c>
      <c r="L193" s="175" t="e">
        <f>VLOOKUP(CONCATENATE($B193,"_",$C193,"_",L$2,"_",$D193,"_",$E193),#REF!,2,)</f>
        <v>#REF!</v>
      </c>
      <c r="M193" s="171"/>
      <c r="N193" s="172" t="str">
        <f t="shared" si="37"/>
        <v>!!</v>
      </c>
      <c r="O193" s="172" t="str">
        <f t="shared" si="38"/>
        <v>!!</v>
      </c>
      <c r="P193" s="172" t="str">
        <f t="shared" si="39"/>
        <v>!!</v>
      </c>
      <c r="Q193" s="172" t="str">
        <f t="shared" si="40"/>
        <v>!!</v>
      </c>
      <c r="R193" s="172" t="str">
        <f t="shared" si="41"/>
        <v>!!</v>
      </c>
      <c r="S193" s="172" t="str">
        <f t="shared" si="42"/>
        <v>!!</v>
      </c>
      <c r="T193" s="171"/>
    </row>
    <row r="194" spans="1:24">
      <c r="A194" s="365" t="s">
        <v>162</v>
      </c>
      <c r="B194" s="357" t="str">
        <f>Cover!$G$16</f>
        <v>CZ</v>
      </c>
      <c r="C194" s="357" t="s">
        <v>203</v>
      </c>
      <c r="D194" s="357" t="s">
        <v>268</v>
      </c>
      <c r="E194" s="358" t="s">
        <v>112</v>
      </c>
      <c r="F194" s="359" t="e">
        <f>IF(ISNUMBER(U194),U194,VLOOKUP(CONCATENATE($B194,"_",$C194,"_",F$2,"_","1000 NAC","_",$E194),#REF!,2,)/VLOOKUP(CONCATENATE($B194,"_",$C194,"_",F$2,"_",$D194,"_",$E194),#REF!,2,))</f>
        <v>#REF!</v>
      </c>
      <c r="G194" s="359" t="e">
        <f>IF(ISNUMBER(V194),V194,VLOOKUP(CONCATENATE($B194,"_",$C194,"_",G$2,"_","1000 NAC","_",$E194),#REF!,2,)/VLOOKUP(CONCATENATE($B194,"_",$C194,"_",G$2,"_",$D194,"_",$E194),#REF!,2,))</f>
        <v>#REF!</v>
      </c>
      <c r="H194" s="359" t="e">
        <f>IF(ISNUMBER(W194),W194,VLOOKUP(CONCATENATE($B194,"_",$C194,"_",H$2,"_","1000 NAC","_",$E194),#REF!,2,)/VLOOKUP(CONCATENATE($B194,"_",$C194,"_",H$2,"_",$D194,"_",$E194),#REF!,2,))</f>
        <v>#REF!</v>
      </c>
      <c r="I194" s="359" t="e">
        <f>IF(ISNUMBER(X194),X194,VLOOKUP(CONCATENATE($B194,"_",$C194,"_",I$2,"_","1000 NAC","_",$E194),#REF!,2,)/VLOOKUP(CONCATENATE($B194,"_",$C194,"_",I$2,"_",$D194,"_",$E194),#REF!,2,))</f>
        <v>#REF!</v>
      </c>
      <c r="J194" s="359" t="e">
        <f>VLOOKUP(CONCATENATE($B194,"_",$C194,"_",J$2,"_","1000 NAC","_",$E194),#REF!,2,)/VLOOKUP(CONCATENATE($B194,"_",$C194,"_",J$2,"_",$D194,"_",$E194),#REF!,2,)</f>
        <v>#REF!</v>
      </c>
      <c r="K194" s="360" t="e">
        <f>VLOOKUP(CONCATENATE($B194,"_",$C194,"_",K$2,"_","1000 NAC","_",$E194),#REF!,2,)/VLOOKUP(CONCATENATE($B194,"_",$C194,"_",K$2,"_",$D194,"_",$E194),#REF!,2,)</f>
        <v>#REF!</v>
      </c>
      <c r="L194" s="360" t="e">
        <f>VLOOKUP(CONCATENATE($B194,"_",$C194,"_",L$2,"_","1000 NAC","_",$E194),#REF!,2,)/VLOOKUP(CONCATENATE($B194,"_",$C194,"_",L$2,"_",$D194,"_",$E194),#REF!,2,)</f>
        <v>#REF!</v>
      </c>
      <c r="M194" s="361"/>
      <c r="N194" s="362" t="str">
        <f t="shared" si="37"/>
        <v>!!</v>
      </c>
      <c r="O194" s="362" t="str">
        <f t="shared" si="38"/>
        <v>!!</v>
      </c>
      <c r="P194" s="362" t="str">
        <f t="shared" si="39"/>
        <v>!!</v>
      </c>
      <c r="Q194" s="362" t="str">
        <f t="shared" si="40"/>
        <v>!!</v>
      </c>
      <c r="R194" s="362" t="str">
        <f t="shared" si="41"/>
        <v>!!</v>
      </c>
      <c r="S194" s="362" t="str">
        <f t="shared" si="42"/>
        <v>!!</v>
      </c>
      <c r="T194" s="361"/>
      <c r="U194" s="366" t="str">
        <f>IF(ISNUMBER(U192),IF(ISNUMBER(U193),U193/U192,F193/U192),IF(ISNUMBER(U193),U193/F192,""))</f>
        <v/>
      </c>
      <c r="V194" s="366"/>
      <c r="W194" s="366"/>
      <c r="X194" s="366"/>
    </row>
    <row r="195" spans="1:24" s="169" customFormat="1" ht="10.5">
      <c r="A195" s="169" t="s">
        <v>164</v>
      </c>
      <c r="B195" s="169" t="str">
        <f>Cover!$G$16</f>
        <v>CZ</v>
      </c>
      <c r="C195" s="169" t="s">
        <v>204</v>
      </c>
      <c r="D195" s="169" t="s">
        <v>337</v>
      </c>
      <c r="E195" s="170">
        <v>7</v>
      </c>
      <c r="F195" s="177" t="e">
        <f>IF(ISNUMBER(U195),U195,VLOOKUP(CONCATENATE($B195,"_",$C195,"_",F$2,"_",$D195,"_",$E195),#REF!,2,))</f>
        <v>#REF!</v>
      </c>
      <c r="G195" s="177" t="e">
        <f>IF(ISNUMBER(V195),V195,VLOOKUP(CONCATENATE($B195,"_",$C195,"_",G$2,"_",$D195,"_",$E195),#REF!,2,))</f>
        <v>#REF!</v>
      </c>
      <c r="H195" s="177" t="e">
        <f>IF(ISNUMBER(W195),W195,VLOOKUP(CONCATENATE($B195,"_",$C195,"_",H$2,"_",$D195,"_",$E195),#REF!,2,))</f>
        <v>#REF!</v>
      </c>
      <c r="I195" s="177" t="e">
        <f>IF(ISNUMBER(X195),X195,VLOOKUP(CONCATENATE($B195,"_",$C195,"_",I$2,"_",$D195,"_",$E195),#REF!,2,))</f>
        <v>#REF!</v>
      </c>
      <c r="J195" s="177" t="e">
        <f>VLOOKUP(CONCATENATE($B195,"_",$C195,"_",J$2,"_",$D195,"_",$E195),#REF!,2,)</f>
        <v>#REF!</v>
      </c>
      <c r="K195" s="175" t="e">
        <f>VLOOKUP(CONCATENATE($B195,"_",$C195,"_",K$2,"_",$D195,"_",$E195),#REF!,2,)</f>
        <v>#REF!</v>
      </c>
      <c r="L195" s="175" t="e">
        <f>VLOOKUP(CONCATENATE($B195,"_",$C195,"_",L$2,"_",$D195,"_",$E195),#REF!,2,)</f>
        <v>#REF!</v>
      </c>
      <c r="M195" s="171"/>
      <c r="N195" s="172" t="str">
        <f t="shared" si="37"/>
        <v>!!</v>
      </c>
      <c r="O195" s="172" t="str">
        <f t="shared" si="38"/>
        <v>!!</v>
      </c>
      <c r="P195" s="172" t="str">
        <f t="shared" si="39"/>
        <v>!!</v>
      </c>
      <c r="Q195" s="172" t="str">
        <f t="shared" si="40"/>
        <v>!!</v>
      </c>
      <c r="R195" s="172" t="str">
        <f t="shared" si="41"/>
        <v>!!</v>
      </c>
      <c r="S195" s="172" t="str">
        <f t="shared" si="42"/>
        <v>!!</v>
      </c>
      <c r="T195" s="171"/>
    </row>
    <row r="196" spans="1:24" s="169" customFormat="1" ht="10.5">
      <c r="A196" s="178" t="s">
        <v>163</v>
      </c>
      <c r="B196" s="169" t="str">
        <f>Cover!$G$16</f>
        <v>CZ</v>
      </c>
      <c r="C196" s="169" t="s">
        <v>204</v>
      </c>
      <c r="D196" s="169" t="s">
        <v>198</v>
      </c>
      <c r="E196" s="170">
        <v>7</v>
      </c>
      <c r="F196" s="177" t="e">
        <f>IF(ISNUMBER(U196),U196,VLOOKUP(CONCATENATE($B196,"_",$C196,"_",F$2,"_",$D196,"_",$E196),#REF!,2,))</f>
        <v>#REF!</v>
      </c>
      <c r="G196" s="177" t="e">
        <f>IF(ISNUMBER(V196),V196,VLOOKUP(CONCATENATE($B196,"_",$C196,"_",G$2,"_",$D196,"_",$E196),#REF!,2,))</f>
        <v>#REF!</v>
      </c>
      <c r="H196" s="177" t="e">
        <f>IF(ISNUMBER(W196),W196,VLOOKUP(CONCATENATE($B196,"_",$C196,"_",H$2,"_",$D196,"_",$E196),#REF!,2,))</f>
        <v>#REF!</v>
      </c>
      <c r="I196" s="177" t="e">
        <f>IF(ISNUMBER(X196),X196,VLOOKUP(CONCATENATE($B196,"_",$C196,"_",I$2,"_",$D196,"_",$E196),#REF!,2,))</f>
        <v>#REF!</v>
      </c>
      <c r="J196" s="177" t="e">
        <f>VLOOKUP(CONCATENATE($B196,"_",$C196,"_",J$2,"_",$D196,"_",$E196),#REF!,2,)</f>
        <v>#REF!</v>
      </c>
      <c r="K196" s="175" t="e">
        <f>VLOOKUP(CONCATENATE($B196,"_",$C196,"_",K$2,"_",$D196,"_",$E196),#REF!,2,)</f>
        <v>#REF!</v>
      </c>
      <c r="L196" s="175" t="e">
        <f>VLOOKUP(CONCATENATE($B196,"_",$C196,"_",L$2,"_",$D196,"_",$E196),#REF!,2,)</f>
        <v>#REF!</v>
      </c>
      <c r="M196" s="171"/>
      <c r="N196" s="172" t="str">
        <f t="shared" si="37"/>
        <v>!!</v>
      </c>
      <c r="O196" s="172" t="str">
        <f t="shared" si="38"/>
        <v>!!</v>
      </c>
      <c r="P196" s="172" t="str">
        <f t="shared" si="39"/>
        <v>!!</v>
      </c>
      <c r="Q196" s="172" t="str">
        <f t="shared" si="40"/>
        <v>!!</v>
      </c>
      <c r="R196" s="172" t="str">
        <f t="shared" si="41"/>
        <v>!!</v>
      </c>
      <c r="S196" s="172" t="str">
        <f t="shared" si="42"/>
        <v>!!</v>
      </c>
      <c r="T196" s="171"/>
    </row>
    <row r="197" spans="1:24">
      <c r="A197" s="365" t="s">
        <v>162</v>
      </c>
      <c r="B197" s="357" t="str">
        <f>Cover!$G$16</f>
        <v>CZ</v>
      </c>
      <c r="C197" s="357" t="s">
        <v>204</v>
      </c>
      <c r="D197" s="357" t="s">
        <v>337</v>
      </c>
      <c r="E197" s="358">
        <v>7</v>
      </c>
      <c r="F197" s="359" t="e">
        <f>IF(ISNUMBER(U197),U197,VLOOKUP(CONCATENATE($B197,"_",$C197,"_",F$2,"_","1000 NAC","_",$E197),#REF!,2,)/VLOOKUP(CONCATENATE($B197,"_",$C197,"_",F$2,"_",$D197,"_",$E197),#REF!,2,))</f>
        <v>#REF!</v>
      </c>
      <c r="G197" s="359" t="e">
        <f>IF(ISNUMBER(V197),V197,VLOOKUP(CONCATENATE($B197,"_",$C197,"_",G$2,"_","1000 NAC","_",$E197),#REF!,2,)/VLOOKUP(CONCATENATE($B197,"_",$C197,"_",G$2,"_",$D197,"_",$E197),#REF!,2,))</f>
        <v>#REF!</v>
      </c>
      <c r="H197" s="359" t="e">
        <f>IF(ISNUMBER(W197),W197,VLOOKUP(CONCATENATE($B197,"_",$C197,"_",H$2,"_","1000 NAC","_",$E197),#REF!,2,)/VLOOKUP(CONCATENATE($B197,"_",$C197,"_",H$2,"_",$D197,"_",$E197),#REF!,2,))</f>
        <v>#REF!</v>
      </c>
      <c r="I197" s="359" t="e">
        <f>IF(ISNUMBER(X197),X197,VLOOKUP(CONCATENATE($B197,"_",$C197,"_",I$2,"_","1000 NAC","_",$E197),#REF!,2,)/VLOOKUP(CONCATENATE($B197,"_",$C197,"_",I$2,"_",$D197,"_",$E197),#REF!,2,))</f>
        <v>#REF!</v>
      </c>
      <c r="J197" s="359" t="e">
        <f>VLOOKUP(CONCATENATE($B197,"_",$C197,"_",J$2,"_","1000 NAC","_",$E197),#REF!,2,)/VLOOKUP(CONCATENATE($B197,"_",$C197,"_",J$2,"_",$D197,"_",$E197),#REF!,2,)</f>
        <v>#REF!</v>
      </c>
      <c r="K197" s="360" t="e">
        <f>VLOOKUP(CONCATENATE($B197,"_",$C197,"_",K$2,"_","1000 NAC","_",$E197),#REF!,2,)/VLOOKUP(CONCATENATE($B197,"_",$C197,"_",K$2,"_",$D197,"_",$E197),#REF!,2,)</f>
        <v>#REF!</v>
      </c>
      <c r="L197" s="360" t="e">
        <f>VLOOKUP(CONCATENATE($B197,"_",$C197,"_",L$2,"_","1000 NAC","_",$E197),#REF!,2,)/VLOOKUP(CONCATENATE($B197,"_",$C197,"_",L$2,"_",$D197,"_",$E197),#REF!,2,)</f>
        <v>#REF!</v>
      </c>
      <c r="M197" s="361"/>
      <c r="N197" s="362" t="str">
        <f t="shared" si="37"/>
        <v>!!</v>
      </c>
      <c r="O197" s="362" t="str">
        <f t="shared" si="38"/>
        <v>!!</v>
      </c>
      <c r="P197" s="362" t="str">
        <f t="shared" si="39"/>
        <v>!!</v>
      </c>
      <c r="Q197" s="362" t="str">
        <f t="shared" si="40"/>
        <v>!!</v>
      </c>
      <c r="R197" s="362" t="str">
        <f t="shared" si="41"/>
        <v>!!</v>
      </c>
      <c r="S197" s="362" t="str">
        <f t="shared" si="42"/>
        <v>!!</v>
      </c>
      <c r="T197" s="361"/>
      <c r="U197" s="366" t="str">
        <f>IF(ISNUMBER(U195),IF(ISNUMBER(U196),U196/U195,F196/U195),IF(ISNUMBER(U196),U196/F195,""))</f>
        <v/>
      </c>
      <c r="V197" s="366"/>
      <c r="W197" s="366"/>
      <c r="X197" s="366"/>
    </row>
    <row r="198" spans="1:24" s="169" customFormat="1" ht="10.5">
      <c r="A198" s="169" t="s">
        <v>164</v>
      </c>
      <c r="B198" s="169" t="str">
        <f>Cover!$G$16</f>
        <v>CZ</v>
      </c>
      <c r="C198" s="169" t="s">
        <v>203</v>
      </c>
      <c r="D198" s="169" t="s">
        <v>337</v>
      </c>
      <c r="E198" s="170">
        <v>7</v>
      </c>
      <c r="F198" s="177" t="e">
        <f>IF(ISNUMBER(U198),U198,VLOOKUP(CONCATENATE($B198,"_",$C198,"_",F$2,"_",$D198,"_",$E198),#REF!,2,))</f>
        <v>#REF!</v>
      </c>
      <c r="G198" s="177" t="e">
        <f>IF(ISNUMBER(V198),V198,VLOOKUP(CONCATENATE($B198,"_",$C198,"_",G$2,"_",$D198,"_",$E198),#REF!,2,))</f>
        <v>#REF!</v>
      </c>
      <c r="H198" s="177" t="e">
        <f>IF(ISNUMBER(W198),W198,VLOOKUP(CONCATENATE($B198,"_",$C198,"_",H$2,"_",$D198,"_",$E198),#REF!,2,))</f>
        <v>#REF!</v>
      </c>
      <c r="I198" s="177" t="e">
        <f>IF(ISNUMBER(X198),X198,VLOOKUP(CONCATENATE($B198,"_",$C198,"_",I$2,"_",$D198,"_",$E198),#REF!,2,))</f>
        <v>#REF!</v>
      </c>
      <c r="J198" s="177" t="e">
        <f>VLOOKUP(CONCATENATE($B198,"_",$C198,"_",J$2,"_",$D198,"_",$E198),#REF!,2,)</f>
        <v>#REF!</v>
      </c>
      <c r="K198" s="175" t="e">
        <f>VLOOKUP(CONCATENATE($B198,"_",$C198,"_",K$2,"_",$D198,"_",$E198),#REF!,2,)</f>
        <v>#REF!</v>
      </c>
      <c r="L198" s="175" t="e">
        <f>VLOOKUP(CONCATENATE($B198,"_",$C198,"_",L$2,"_",$D198,"_",$E198),#REF!,2,)</f>
        <v>#REF!</v>
      </c>
      <c r="M198" s="171"/>
      <c r="N198" s="172" t="str">
        <f t="shared" si="37"/>
        <v>!!</v>
      </c>
      <c r="O198" s="172" t="str">
        <f t="shared" si="38"/>
        <v>!!</v>
      </c>
      <c r="P198" s="172" t="str">
        <f t="shared" si="39"/>
        <v>!!</v>
      </c>
      <c r="Q198" s="172" t="str">
        <f t="shared" si="40"/>
        <v>!!</v>
      </c>
      <c r="R198" s="172" t="str">
        <f t="shared" si="41"/>
        <v>!!</v>
      </c>
      <c r="S198" s="172" t="str">
        <f t="shared" si="42"/>
        <v>!!</v>
      </c>
      <c r="T198" s="171"/>
    </row>
    <row r="199" spans="1:24" s="169" customFormat="1" ht="10.5">
      <c r="A199" s="178" t="s">
        <v>163</v>
      </c>
      <c r="B199" s="169" t="str">
        <f>Cover!$G$16</f>
        <v>CZ</v>
      </c>
      <c r="C199" s="169" t="s">
        <v>203</v>
      </c>
      <c r="D199" s="169" t="s">
        <v>198</v>
      </c>
      <c r="E199" s="170">
        <v>7</v>
      </c>
      <c r="F199" s="177" t="e">
        <f>IF(ISNUMBER(U199),U199,VLOOKUP(CONCATENATE($B199,"_",$C199,"_",F$2,"_",$D199,"_",$E199),#REF!,2,))</f>
        <v>#REF!</v>
      </c>
      <c r="G199" s="177" t="e">
        <f>IF(ISNUMBER(V199),V199,VLOOKUP(CONCATENATE($B199,"_",$C199,"_",G$2,"_",$D199,"_",$E199),#REF!,2,))</f>
        <v>#REF!</v>
      </c>
      <c r="H199" s="177" t="e">
        <f>IF(ISNUMBER(W199),W199,VLOOKUP(CONCATENATE($B199,"_",$C199,"_",H$2,"_",$D199,"_",$E199),#REF!,2,))</f>
        <v>#REF!</v>
      </c>
      <c r="I199" s="177" t="e">
        <f>IF(ISNUMBER(X199),X199,VLOOKUP(CONCATENATE($B199,"_",$C199,"_",I$2,"_",$D199,"_",$E199),#REF!,2,))</f>
        <v>#REF!</v>
      </c>
      <c r="J199" s="177" t="e">
        <f>VLOOKUP(CONCATENATE($B199,"_",$C199,"_",J$2,"_",$D199,"_",$E199),#REF!,2,)</f>
        <v>#REF!</v>
      </c>
      <c r="K199" s="175" t="e">
        <f>VLOOKUP(CONCATENATE($B199,"_",$C199,"_",K$2,"_",$D199,"_",$E199),#REF!,2,)</f>
        <v>#REF!</v>
      </c>
      <c r="L199" s="175" t="e">
        <f>VLOOKUP(CONCATENATE($B199,"_",$C199,"_",L$2,"_",$D199,"_",$E199),#REF!,2,)</f>
        <v>#REF!</v>
      </c>
      <c r="M199" s="171"/>
      <c r="N199" s="172" t="str">
        <f t="shared" si="37"/>
        <v>!!</v>
      </c>
      <c r="O199" s="172" t="str">
        <f t="shared" si="38"/>
        <v>!!</v>
      </c>
      <c r="P199" s="172" t="str">
        <f t="shared" si="39"/>
        <v>!!</v>
      </c>
      <c r="Q199" s="172" t="str">
        <f t="shared" si="40"/>
        <v>!!</v>
      </c>
      <c r="R199" s="172" t="str">
        <f t="shared" si="41"/>
        <v>!!</v>
      </c>
      <c r="S199" s="172" t="str">
        <f t="shared" si="42"/>
        <v>!!</v>
      </c>
      <c r="T199" s="171"/>
    </row>
    <row r="200" spans="1:24">
      <c r="A200" s="365" t="s">
        <v>162</v>
      </c>
      <c r="B200" s="357" t="str">
        <f>Cover!$G$16</f>
        <v>CZ</v>
      </c>
      <c r="C200" s="357" t="s">
        <v>203</v>
      </c>
      <c r="D200" s="357" t="s">
        <v>337</v>
      </c>
      <c r="E200" s="358">
        <v>7</v>
      </c>
      <c r="F200" s="359" t="e">
        <f>IF(ISNUMBER(U200),U200,VLOOKUP(CONCATENATE($B200,"_",$C200,"_",F$2,"_","1000 NAC","_",$E200),#REF!,2,)/VLOOKUP(CONCATENATE($B200,"_",$C200,"_",F$2,"_",$D200,"_",$E200),#REF!,2,))</f>
        <v>#REF!</v>
      </c>
      <c r="G200" s="359" t="e">
        <f>IF(ISNUMBER(V200),V200,VLOOKUP(CONCATENATE($B200,"_",$C200,"_",G$2,"_","1000 NAC","_",$E200),#REF!,2,)/VLOOKUP(CONCATENATE($B200,"_",$C200,"_",G$2,"_",$D200,"_",$E200),#REF!,2,))</f>
        <v>#REF!</v>
      </c>
      <c r="H200" s="359" t="e">
        <f>IF(ISNUMBER(W200),W200,VLOOKUP(CONCATENATE($B200,"_",$C200,"_",H$2,"_","1000 NAC","_",$E200),#REF!,2,)/VLOOKUP(CONCATENATE($B200,"_",$C200,"_",H$2,"_",$D200,"_",$E200),#REF!,2,))</f>
        <v>#REF!</v>
      </c>
      <c r="I200" s="359" t="e">
        <f>IF(ISNUMBER(X200),X200,VLOOKUP(CONCATENATE($B200,"_",$C200,"_",I$2,"_","1000 NAC","_",$E200),#REF!,2,)/VLOOKUP(CONCATENATE($B200,"_",$C200,"_",I$2,"_",$D200,"_",$E200),#REF!,2,))</f>
        <v>#REF!</v>
      </c>
      <c r="J200" s="359" t="e">
        <f>VLOOKUP(CONCATENATE($B200,"_",$C200,"_",J$2,"_","1000 NAC","_",$E200),#REF!,2,)/VLOOKUP(CONCATENATE($B200,"_",$C200,"_",J$2,"_",$D200,"_",$E200),#REF!,2,)</f>
        <v>#REF!</v>
      </c>
      <c r="K200" s="360" t="e">
        <f>VLOOKUP(CONCATENATE($B200,"_",$C200,"_",K$2,"_","1000 NAC","_",$E200),#REF!,2,)/VLOOKUP(CONCATENATE($B200,"_",$C200,"_",K$2,"_",$D200,"_",$E200),#REF!,2,)</f>
        <v>#REF!</v>
      </c>
      <c r="L200" s="360" t="e">
        <f>VLOOKUP(CONCATENATE($B200,"_",$C200,"_",L$2,"_","1000 NAC","_",$E200),#REF!,2,)/VLOOKUP(CONCATENATE($B200,"_",$C200,"_",L$2,"_",$D200,"_",$E200),#REF!,2,)</f>
        <v>#REF!</v>
      </c>
      <c r="M200" s="361"/>
      <c r="N200" s="362" t="str">
        <f t="shared" si="37"/>
        <v>!!</v>
      </c>
      <c r="O200" s="362" t="str">
        <f t="shared" si="38"/>
        <v>!!</v>
      </c>
      <c r="P200" s="362" t="str">
        <f t="shared" si="39"/>
        <v>!!</v>
      </c>
      <c r="Q200" s="362" t="str">
        <f t="shared" si="40"/>
        <v>!!</v>
      </c>
      <c r="R200" s="362" t="str">
        <f t="shared" si="41"/>
        <v>!!</v>
      </c>
      <c r="S200" s="362" t="str">
        <f t="shared" si="42"/>
        <v>!!</v>
      </c>
      <c r="T200" s="361"/>
      <c r="U200" s="366" t="str">
        <f>IF(ISNUMBER(U198),IF(ISNUMBER(U199),U199/U198,F199/U198),IF(ISNUMBER(U199),U199/F198,""))</f>
        <v/>
      </c>
      <c r="V200" s="366"/>
      <c r="W200" s="366"/>
      <c r="X200" s="366"/>
    </row>
    <row r="201" spans="1:24" s="169" customFormat="1" ht="10.5">
      <c r="A201" s="169" t="s">
        <v>164</v>
      </c>
      <c r="B201" s="169" t="str">
        <f>Cover!$G$16</f>
        <v>CZ</v>
      </c>
      <c r="C201" s="169" t="s">
        <v>204</v>
      </c>
      <c r="D201" s="169" t="s">
        <v>337</v>
      </c>
      <c r="E201" s="170" t="s">
        <v>113</v>
      </c>
      <c r="F201" s="177" t="e">
        <f>IF(ISNUMBER(U201),U201,VLOOKUP(CONCATENATE($B201,"_",$C201,"_",F$2,"_",$D201,"_",$E201),#REF!,2,))</f>
        <v>#REF!</v>
      </c>
      <c r="G201" s="177" t="e">
        <f>IF(ISNUMBER(V201),V201,VLOOKUP(CONCATENATE($B201,"_",$C201,"_",G$2,"_",$D201,"_",$E201),#REF!,2,))</f>
        <v>#REF!</v>
      </c>
      <c r="H201" s="177" t="e">
        <f>IF(ISNUMBER(W201),W201,VLOOKUP(CONCATENATE($B201,"_",$C201,"_",H$2,"_",$D201,"_",$E201),#REF!,2,))</f>
        <v>#REF!</v>
      </c>
      <c r="I201" s="177" t="e">
        <f>IF(ISNUMBER(X201),X201,VLOOKUP(CONCATENATE($B201,"_",$C201,"_",I$2,"_",$D201,"_",$E201),#REF!,2,))</f>
        <v>#REF!</v>
      </c>
      <c r="J201" s="177" t="e">
        <f>VLOOKUP(CONCATENATE($B201,"_",$C201,"_",J$2,"_",$D201,"_",$E201),#REF!,2,)</f>
        <v>#REF!</v>
      </c>
      <c r="K201" s="175" t="e">
        <f>VLOOKUP(CONCATENATE($B201,"_",$C201,"_",K$2,"_",$D201,"_",$E201),#REF!,2,)</f>
        <v>#REF!</v>
      </c>
      <c r="L201" s="175" t="e">
        <f>VLOOKUP(CONCATENATE($B201,"_",$C201,"_",L$2,"_",$D201,"_",$E201),#REF!,2,)</f>
        <v>#REF!</v>
      </c>
      <c r="M201" s="171"/>
      <c r="N201" s="172" t="str">
        <f t="shared" si="37"/>
        <v>!!</v>
      </c>
      <c r="O201" s="172" t="str">
        <f t="shared" si="38"/>
        <v>!!</v>
      </c>
      <c r="P201" s="172" t="str">
        <f t="shared" si="39"/>
        <v>!!</v>
      </c>
      <c r="Q201" s="172" t="str">
        <f t="shared" si="40"/>
        <v>!!</v>
      </c>
      <c r="R201" s="172" t="str">
        <f t="shared" si="41"/>
        <v>!!</v>
      </c>
      <c r="S201" s="172" t="str">
        <f t="shared" si="42"/>
        <v>!!</v>
      </c>
      <c r="T201" s="171"/>
    </row>
    <row r="202" spans="1:24" s="169" customFormat="1" ht="10.5">
      <c r="A202" s="178" t="s">
        <v>163</v>
      </c>
      <c r="B202" s="169" t="str">
        <f>Cover!$G$16</f>
        <v>CZ</v>
      </c>
      <c r="C202" s="169" t="s">
        <v>204</v>
      </c>
      <c r="D202" s="169" t="s">
        <v>198</v>
      </c>
      <c r="E202" s="170" t="s">
        <v>113</v>
      </c>
      <c r="F202" s="177" t="e">
        <f>IF(ISNUMBER(U202),U202,VLOOKUP(CONCATENATE($B202,"_",$C202,"_",F$2,"_",$D202,"_",$E202),#REF!,2,))</f>
        <v>#REF!</v>
      </c>
      <c r="G202" s="177" t="e">
        <f>IF(ISNUMBER(V202),V202,VLOOKUP(CONCATENATE($B202,"_",$C202,"_",G$2,"_",$D202,"_",$E202),#REF!,2,))</f>
        <v>#REF!</v>
      </c>
      <c r="H202" s="177" t="e">
        <f>IF(ISNUMBER(W202),W202,VLOOKUP(CONCATENATE($B202,"_",$C202,"_",H$2,"_",$D202,"_",$E202),#REF!,2,))</f>
        <v>#REF!</v>
      </c>
      <c r="I202" s="177" t="e">
        <f>IF(ISNUMBER(X202),X202,VLOOKUP(CONCATENATE($B202,"_",$C202,"_",I$2,"_",$D202,"_",$E202),#REF!,2,))</f>
        <v>#REF!</v>
      </c>
      <c r="J202" s="177" t="e">
        <f>VLOOKUP(CONCATENATE($B202,"_",$C202,"_",J$2,"_",$D202,"_",$E202),#REF!,2,)</f>
        <v>#REF!</v>
      </c>
      <c r="K202" s="175" t="e">
        <f>VLOOKUP(CONCATENATE($B202,"_",$C202,"_",K$2,"_",$D202,"_",$E202),#REF!,2,)</f>
        <v>#REF!</v>
      </c>
      <c r="L202" s="175" t="e">
        <f>VLOOKUP(CONCATENATE($B202,"_",$C202,"_",L$2,"_",$D202,"_",$E202),#REF!,2,)</f>
        <v>#REF!</v>
      </c>
      <c r="M202" s="171"/>
      <c r="N202" s="172" t="str">
        <f t="shared" si="37"/>
        <v>!!</v>
      </c>
      <c r="O202" s="172" t="str">
        <f t="shared" si="38"/>
        <v>!!</v>
      </c>
      <c r="P202" s="172" t="str">
        <f t="shared" si="39"/>
        <v>!!</v>
      </c>
      <c r="Q202" s="172" t="str">
        <f t="shared" si="40"/>
        <v>!!</v>
      </c>
      <c r="R202" s="172" t="str">
        <f t="shared" si="41"/>
        <v>!!</v>
      </c>
      <c r="S202" s="172" t="str">
        <f t="shared" si="42"/>
        <v>!!</v>
      </c>
      <c r="T202" s="171"/>
    </row>
    <row r="203" spans="1:24">
      <c r="A203" s="365" t="s">
        <v>162</v>
      </c>
      <c r="B203" s="357" t="str">
        <f>Cover!$G$16</f>
        <v>CZ</v>
      </c>
      <c r="C203" s="357" t="s">
        <v>204</v>
      </c>
      <c r="D203" s="357" t="s">
        <v>337</v>
      </c>
      <c r="E203" s="358" t="s">
        <v>113</v>
      </c>
      <c r="F203" s="359" t="e">
        <f>IF(ISNUMBER(U203),U203,VLOOKUP(CONCATENATE($B203,"_",$C203,"_",F$2,"_","1000 NAC","_",$E203),#REF!,2,)/VLOOKUP(CONCATENATE($B203,"_",$C203,"_",F$2,"_",$D203,"_",$E203),#REF!,2,))</f>
        <v>#REF!</v>
      </c>
      <c r="G203" s="359" t="e">
        <f>IF(ISNUMBER(V203),V203,VLOOKUP(CONCATENATE($B203,"_",$C203,"_",G$2,"_","1000 NAC","_",$E203),#REF!,2,)/VLOOKUP(CONCATENATE($B203,"_",$C203,"_",G$2,"_",$D203,"_",$E203),#REF!,2,))</f>
        <v>#REF!</v>
      </c>
      <c r="H203" s="359" t="e">
        <f>IF(ISNUMBER(W203),W203,VLOOKUP(CONCATENATE($B203,"_",$C203,"_",H$2,"_","1000 NAC","_",$E203),#REF!,2,)/VLOOKUP(CONCATENATE($B203,"_",$C203,"_",H$2,"_",$D203,"_",$E203),#REF!,2,))</f>
        <v>#REF!</v>
      </c>
      <c r="I203" s="359" t="e">
        <f>IF(ISNUMBER(X203),X203,VLOOKUP(CONCATENATE($B203,"_",$C203,"_",I$2,"_","1000 NAC","_",$E203),#REF!,2,)/VLOOKUP(CONCATENATE($B203,"_",$C203,"_",I$2,"_",$D203,"_",$E203),#REF!,2,))</f>
        <v>#REF!</v>
      </c>
      <c r="J203" s="359" t="e">
        <f>VLOOKUP(CONCATENATE($B203,"_",$C203,"_",J$2,"_","1000 NAC","_",$E203),#REF!,2,)/VLOOKUP(CONCATENATE($B203,"_",$C203,"_",J$2,"_",$D203,"_",$E203),#REF!,2,)</f>
        <v>#REF!</v>
      </c>
      <c r="K203" s="360" t="e">
        <f>VLOOKUP(CONCATENATE($B203,"_",$C203,"_",K$2,"_","1000 NAC","_",$E203),#REF!,2,)/VLOOKUP(CONCATENATE($B203,"_",$C203,"_",K$2,"_",$D203,"_",$E203),#REF!,2,)</f>
        <v>#REF!</v>
      </c>
      <c r="L203" s="360" t="e">
        <f>VLOOKUP(CONCATENATE($B203,"_",$C203,"_",L$2,"_","1000 NAC","_",$E203),#REF!,2,)/VLOOKUP(CONCATENATE($B203,"_",$C203,"_",L$2,"_",$D203,"_",$E203),#REF!,2,)</f>
        <v>#REF!</v>
      </c>
      <c r="M203" s="361"/>
      <c r="N203" s="362" t="str">
        <f t="shared" si="37"/>
        <v>!!</v>
      </c>
      <c r="O203" s="362" t="str">
        <f t="shared" si="38"/>
        <v>!!</v>
      </c>
      <c r="P203" s="362" t="str">
        <f t="shared" si="39"/>
        <v>!!</v>
      </c>
      <c r="Q203" s="362" t="str">
        <f t="shared" si="40"/>
        <v>!!</v>
      </c>
      <c r="R203" s="362" t="str">
        <f t="shared" si="41"/>
        <v>!!</v>
      </c>
      <c r="S203" s="362" t="str">
        <f t="shared" si="42"/>
        <v>!!</v>
      </c>
      <c r="T203" s="361"/>
      <c r="U203" s="366" t="str">
        <f>IF(ISNUMBER(U201),IF(ISNUMBER(U202),U202/U201,F202/U201),IF(ISNUMBER(U202),U202/F201,""))</f>
        <v/>
      </c>
      <c r="V203" s="366"/>
      <c r="W203" s="366"/>
      <c r="X203" s="366"/>
    </row>
    <row r="204" spans="1:24" s="169" customFormat="1" ht="10.5">
      <c r="A204" s="169" t="s">
        <v>164</v>
      </c>
      <c r="B204" s="169" t="str">
        <f>Cover!$G$16</f>
        <v>CZ</v>
      </c>
      <c r="C204" s="169" t="s">
        <v>203</v>
      </c>
      <c r="D204" s="169" t="s">
        <v>337</v>
      </c>
      <c r="E204" s="170" t="s">
        <v>113</v>
      </c>
      <c r="F204" s="177" t="e">
        <f>IF(ISNUMBER(U204),U204,VLOOKUP(CONCATENATE($B204,"_",$C204,"_",F$2,"_",$D204,"_",$E204),#REF!,2,))</f>
        <v>#REF!</v>
      </c>
      <c r="G204" s="177" t="e">
        <f>IF(ISNUMBER(V204),V204,VLOOKUP(CONCATENATE($B204,"_",$C204,"_",G$2,"_",$D204,"_",$E204),#REF!,2,))</f>
        <v>#REF!</v>
      </c>
      <c r="H204" s="177" t="e">
        <f>IF(ISNUMBER(W204),W204,VLOOKUP(CONCATENATE($B204,"_",$C204,"_",H$2,"_",$D204,"_",$E204),#REF!,2,))</f>
        <v>#REF!</v>
      </c>
      <c r="I204" s="177" t="e">
        <f>IF(ISNUMBER(X204),X204,VLOOKUP(CONCATENATE($B204,"_",$C204,"_",I$2,"_",$D204,"_",$E204),#REF!,2,))</f>
        <v>#REF!</v>
      </c>
      <c r="J204" s="177" t="e">
        <f>VLOOKUP(CONCATENATE($B204,"_",$C204,"_",J$2,"_",$D204,"_",$E204),#REF!,2,)</f>
        <v>#REF!</v>
      </c>
      <c r="K204" s="175" t="e">
        <f>VLOOKUP(CONCATENATE($B204,"_",$C204,"_",K$2,"_",$D204,"_",$E204),#REF!,2,)</f>
        <v>#REF!</v>
      </c>
      <c r="L204" s="175" t="e">
        <f>VLOOKUP(CONCATENATE($B204,"_",$C204,"_",L$2,"_",$D204,"_",$E204),#REF!,2,)</f>
        <v>#REF!</v>
      </c>
      <c r="M204" s="171"/>
      <c r="N204" s="172" t="str">
        <f t="shared" si="37"/>
        <v>!!</v>
      </c>
      <c r="O204" s="172" t="str">
        <f t="shared" si="38"/>
        <v>!!</v>
      </c>
      <c r="P204" s="172" t="str">
        <f t="shared" si="39"/>
        <v>!!</v>
      </c>
      <c r="Q204" s="172" t="str">
        <f t="shared" si="40"/>
        <v>!!</v>
      </c>
      <c r="R204" s="172" t="str">
        <f t="shared" si="41"/>
        <v>!!</v>
      </c>
      <c r="S204" s="172" t="str">
        <f t="shared" si="42"/>
        <v>!!</v>
      </c>
      <c r="T204" s="171"/>
    </row>
    <row r="205" spans="1:24" s="169" customFormat="1" ht="10.5">
      <c r="A205" s="178" t="s">
        <v>163</v>
      </c>
      <c r="B205" s="169" t="str">
        <f>Cover!$G$16</f>
        <v>CZ</v>
      </c>
      <c r="C205" s="169" t="s">
        <v>203</v>
      </c>
      <c r="D205" s="169" t="s">
        <v>198</v>
      </c>
      <c r="E205" s="170" t="s">
        <v>113</v>
      </c>
      <c r="F205" s="177" t="e">
        <f>IF(ISNUMBER(U205),U205,VLOOKUP(CONCATENATE($B205,"_",$C205,"_",F$2,"_",$D205,"_",$E205),#REF!,2,))</f>
        <v>#REF!</v>
      </c>
      <c r="G205" s="177" t="e">
        <f>IF(ISNUMBER(V205),V205,VLOOKUP(CONCATENATE($B205,"_",$C205,"_",G$2,"_",$D205,"_",$E205),#REF!,2,))</f>
        <v>#REF!</v>
      </c>
      <c r="H205" s="177" t="e">
        <f>IF(ISNUMBER(W205),W205,VLOOKUP(CONCATENATE($B205,"_",$C205,"_",H$2,"_",$D205,"_",$E205),#REF!,2,))</f>
        <v>#REF!</v>
      </c>
      <c r="I205" s="177" t="e">
        <f>IF(ISNUMBER(X205),X205,VLOOKUP(CONCATENATE($B205,"_",$C205,"_",I$2,"_",$D205,"_",$E205),#REF!,2,))</f>
        <v>#REF!</v>
      </c>
      <c r="J205" s="177" t="e">
        <f>VLOOKUP(CONCATENATE($B205,"_",$C205,"_",J$2,"_",$D205,"_",$E205),#REF!,2,)</f>
        <v>#REF!</v>
      </c>
      <c r="K205" s="175" t="e">
        <f>VLOOKUP(CONCATENATE($B205,"_",$C205,"_",K$2,"_",$D205,"_",$E205),#REF!,2,)</f>
        <v>#REF!</v>
      </c>
      <c r="L205" s="175" t="e">
        <f>VLOOKUP(CONCATENATE($B205,"_",$C205,"_",L$2,"_",$D205,"_",$E205),#REF!,2,)</f>
        <v>#REF!</v>
      </c>
      <c r="M205" s="171"/>
      <c r="N205" s="172" t="str">
        <f t="shared" si="37"/>
        <v>!!</v>
      </c>
      <c r="O205" s="172" t="str">
        <f t="shared" si="38"/>
        <v>!!</v>
      </c>
      <c r="P205" s="172" t="str">
        <f t="shared" si="39"/>
        <v>!!</v>
      </c>
      <c r="Q205" s="172" t="str">
        <f t="shared" si="40"/>
        <v>!!</v>
      </c>
      <c r="R205" s="172" t="str">
        <f t="shared" si="41"/>
        <v>!!</v>
      </c>
      <c r="S205" s="172" t="str">
        <f t="shared" si="42"/>
        <v>!!</v>
      </c>
      <c r="T205" s="171"/>
    </row>
    <row r="206" spans="1:24">
      <c r="A206" s="365" t="s">
        <v>162</v>
      </c>
      <c r="B206" s="357" t="str">
        <f>Cover!$G$16</f>
        <v>CZ</v>
      </c>
      <c r="C206" s="357" t="s">
        <v>203</v>
      </c>
      <c r="D206" s="357" t="s">
        <v>337</v>
      </c>
      <c r="E206" s="358" t="s">
        <v>113</v>
      </c>
      <c r="F206" s="359" t="e">
        <f>IF(ISNUMBER(U206),U206,VLOOKUP(CONCATENATE($B206,"_",$C206,"_",F$2,"_","1000 NAC","_",$E206),#REF!,2,)/VLOOKUP(CONCATENATE($B206,"_",$C206,"_",F$2,"_",$D206,"_",$E206),#REF!,2,))</f>
        <v>#REF!</v>
      </c>
      <c r="G206" s="359" t="e">
        <f>IF(ISNUMBER(V206),V206,VLOOKUP(CONCATENATE($B206,"_",$C206,"_",G$2,"_","1000 NAC","_",$E206),#REF!,2,)/VLOOKUP(CONCATENATE($B206,"_",$C206,"_",G$2,"_",$D206,"_",$E206),#REF!,2,))</f>
        <v>#REF!</v>
      </c>
      <c r="H206" s="359" t="e">
        <f>IF(ISNUMBER(W206),W206,VLOOKUP(CONCATENATE($B206,"_",$C206,"_",H$2,"_","1000 NAC","_",$E206),#REF!,2,)/VLOOKUP(CONCATENATE($B206,"_",$C206,"_",H$2,"_",$D206,"_",$E206),#REF!,2,))</f>
        <v>#REF!</v>
      </c>
      <c r="I206" s="359" t="e">
        <f>IF(ISNUMBER(X206),X206,VLOOKUP(CONCATENATE($B206,"_",$C206,"_",I$2,"_","1000 NAC","_",$E206),#REF!,2,)/VLOOKUP(CONCATENATE($B206,"_",$C206,"_",I$2,"_",$D206,"_",$E206),#REF!,2,))</f>
        <v>#REF!</v>
      </c>
      <c r="J206" s="359" t="e">
        <f>VLOOKUP(CONCATENATE($B206,"_",$C206,"_",J$2,"_","1000 NAC","_",$E206),#REF!,2,)/VLOOKUP(CONCATENATE($B206,"_",$C206,"_",J$2,"_",$D206,"_",$E206),#REF!,2,)</f>
        <v>#REF!</v>
      </c>
      <c r="K206" s="360" t="e">
        <f>VLOOKUP(CONCATENATE($B206,"_",$C206,"_",K$2,"_","1000 NAC","_",$E206),#REF!,2,)/VLOOKUP(CONCATENATE($B206,"_",$C206,"_",K$2,"_",$D206,"_",$E206),#REF!,2,)</f>
        <v>#REF!</v>
      </c>
      <c r="L206" s="360" t="e">
        <f>VLOOKUP(CONCATENATE($B206,"_",$C206,"_",L$2,"_","1000 NAC","_",$E206),#REF!,2,)/VLOOKUP(CONCATENATE($B206,"_",$C206,"_",L$2,"_",$D206,"_",$E206),#REF!,2,)</f>
        <v>#REF!</v>
      </c>
      <c r="M206" s="361"/>
      <c r="N206" s="362" t="str">
        <f t="shared" si="37"/>
        <v>!!</v>
      </c>
      <c r="O206" s="362" t="str">
        <f t="shared" si="38"/>
        <v>!!</v>
      </c>
      <c r="P206" s="362" t="str">
        <f t="shared" si="39"/>
        <v>!!</v>
      </c>
      <c r="Q206" s="362" t="str">
        <f t="shared" si="40"/>
        <v>!!</v>
      </c>
      <c r="R206" s="362" t="str">
        <f t="shared" si="41"/>
        <v>!!</v>
      </c>
      <c r="S206" s="362" t="str">
        <f t="shared" si="42"/>
        <v>!!</v>
      </c>
      <c r="T206" s="361"/>
      <c r="U206" s="366" t="str">
        <f>IF(ISNUMBER(U204),IF(ISNUMBER(U205),U205/U204,F205/U204),IF(ISNUMBER(U205),U205/F204,""))</f>
        <v/>
      </c>
      <c r="V206" s="366"/>
      <c r="W206" s="366"/>
      <c r="X206" s="366"/>
    </row>
    <row r="207" spans="1:24" s="169" customFormat="1" ht="10.5">
      <c r="A207" s="169" t="s">
        <v>164</v>
      </c>
      <c r="B207" s="169" t="str">
        <f>Cover!$G$16</f>
        <v>CZ</v>
      </c>
      <c r="C207" s="169" t="s">
        <v>204</v>
      </c>
      <c r="D207" s="169" t="s">
        <v>337</v>
      </c>
      <c r="E207" s="170" t="s">
        <v>114</v>
      </c>
      <c r="F207" s="177" t="e">
        <f>IF(ISNUMBER(U207),U207,VLOOKUP(CONCATENATE($B207,"_",$C207,"_",F$2,"_",$D207,"_",$E207),#REF!,2,))</f>
        <v>#REF!</v>
      </c>
      <c r="G207" s="177" t="e">
        <f>IF(ISNUMBER(V207),V207,VLOOKUP(CONCATENATE($B207,"_",$C207,"_",G$2,"_",$D207,"_",$E207),#REF!,2,))</f>
        <v>#REF!</v>
      </c>
      <c r="H207" s="177" t="e">
        <f>IF(ISNUMBER(W207),W207,VLOOKUP(CONCATENATE($B207,"_",$C207,"_",H$2,"_",$D207,"_",$E207),#REF!,2,))</f>
        <v>#REF!</v>
      </c>
      <c r="I207" s="177" t="e">
        <f>IF(ISNUMBER(X207),X207,VLOOKUP(CONCATENATE($B207,"_",$C207,"_",I$2,"_",$D207,"_",$E207),#REF!,2,))</f>
        <v>#REF!</v>
      </c>
      <c r="J207" s="177" t="e">
        <f>VLOOKUP(CONCATENATE($B207,"_",$C207,"_",J$2,"_",$D207,"_",$E207),#REF!,2,)</f>
        <v>#REF!</v>
      </c>
      <c r="K207" s="175" t="e">
        <f>VLOOKUP(CONCATENATE($B207,"_",$C207,"_",K$2,"_",$D207,"_",$E207),#REF!,2,)</f>
        <v>#REF!</v>
      </c>
      <c r="L207" s="175" t="e">
        <f>VLOOKUP(CONCATENATE($B207,"_",$C207,"_",L$2,"_",$D207,"_",$E207),#REF!,2,)</f>
        <v>#REF!</v>
      </c>
      <c r="M207" s="171"/>
      <c r="N207" s="172" t="str">
        <f t="shared" si="37"/>
        <v>!!</v>
      </c>
      <c r="O207" s="172" t="str">
        <f t="shared" si="38"/>
        <v>!!</v>
      </c>
      <c r="P207" s="172" t="str">
        <f t="shared" si="39"/>
        <v>!!</v>
      </c>
      <c r="Q207" s="172" t="str">
        <f t="shared" si="40"/>
        <v>!!</v>
      </c>
      <c r="R207" s="172" t="str">
        <f t="shared" si="41"/>
        <v>!!</v>
      </c>
      <c r="S207" s="172" t="str">
        <f t="shared" si="42"/>
        <v>!!</v>
      </c>
      <c r="T207" s="171"/>
    </row>
    <row r="208" spans="1:24" s="169" customFormat="1" ht="10.5">
      <c r="A208" s="178" t="s">
        <v>163</v>
      </c>
      <c r="B208" s="169" t="str">
        <f>Cover!$G$16</f>
        <v>CZ</v>
      </c>
      <c r="C208" s="169" t="s">
        <v>204</v>
      </c>
      <c r="D208" s="169" t="s">
        <v>198</v>
      </c>
      <c r="E208" s="170" t="s">
        <v>114</v>
      </c>
      <c r="F208" s="177" t="e">
        <f>IF(ISNUMBER(U208),U208,VLOOKUP(CONCATENATE($B208,"_",$C208,"_",F$2,"_",$D208,"_",$E208),#REF!,2,))</f>
        <v>#REF!</v>
      </c>
      <c r="G208" s="177" t="e">
        <f>IF(ISNUMBER(V208),V208,VLOOKUP(CONCATENATE($B208,"_",$C208,"_",G$2,"_",$D208,"_",$E208),#REF!,2,))</f>
        <v>#REF!</v>
      </c>
      <c r="H208" s="177" t="e">
        <f>IF(ISNUMBER(W208),W208,VLOOKUP(CONCATENATE($B208,"_",$C208,"_",H$2,"_",$D208,"_",$E208),#REF!,2,))</f>
        <v>#REF!</v>
      </c>
      <c r="I208" s="177" t="e">
        <f>IF(ISNUMBER(X208),X208,VLOOKUP(CONCATENATE($B208,"_",$C208,"_",I$2,"_",$D208,"_",$E208),#REF!,2,))</f>
        <v>#REF!</v>
      </c>
      <c r="J208" s="177" t="e">
        <f>VLOOKUP(CONCATENATE($B208,"_",$C208,"_",J$2,"_",$D208,"_",$E208),#REF!,2,)</f>
        <v>#REF!</v>
      </c>
      <c r="K208" s="175" t="e">
        <f>VLOOKUP(CONCATENATE($B208,"_",$C208,"_",K$2,"_",$D208,"_",$E208),#REF!,2,)</f>
        <v>#REF!</v>
      </c>
      <c r="L208" s="175" t="e">
        <f>VLOOKUP(CONCATENATE($B208,"_",$C208,"_",L$2,"_",$D208,"_",$E208),#REF!,2,)</f>
        <v>#REF!</v>
      </c>
      <c r="M208" s="171"/>
      <c r="N208" s="172" t="str">
        <f t="shared" si="37"/>
        <v>!!</v>
      </c>
      <c r="O208" s="172" t="str">
        <f t="shared" si="38"/>
        <v>!!</v>
      </c>
      <c r="P208" s="172" t="str">
        <f t="shared" si="39"/>
        <v>!!</v>
      </c>
      <c r="Q208" s="172" t="str">
        <f t="shared" si="40"/>
        <v>!!</v>
      </c>
      <c r="R208" s="172" t="str">
        <f t="shared" si="41"/>
        <v>!!</v>
      </c>
      <c r="S208" s="172" t="str">
        <f t="shared" si="42"/>
        <v>!!</v>
      </c>
      <c r="T208" s="171"/>
    </row>
    <row r="209" spans="1:24">
      <c r="A209" s="365" t="s">
        <v>162</v>
      </c>
      <c r="B209" s="357" t="str">
        <f>Cover!$G$16</f>
        <v>CZ</v>
      </c>
      <c r="C209" s="357" t="s">
        <v>204</v>
      </c>
      <c r="D209" s="357" t="s">
        <v>337</v>
      </c>
      <c r="E209" s="358" t="s">
        <v>114</v>
      </c>
      <c r="F209" s="359" t="e">
        <f>IF(ISNUMBER(U209),U209,VLOOKUP(CONCATENATE($B209,"_",$C209,"_",F$2,"_","1000 NAC","_",$E209),#REF!,2,)/VLOOKUP(CONCATENATE($B209,"_",$C209,"_",F$2,"_",$D209,"_",$E209),#REF!,2,))</f>
        <v>#REF!</v>
      </c>
      <c r="G209" s="359" t="e">
        <f>IF(ISNUMBER(V209),V209,VLOOKUP(CONCATENATE($B209,"_",$C209,"_",G$2,"_","1000 NAC","_",$E209),#REF!,2,)/VLOOKUP(CONCATENATE($B209,"_",$C209,"_",G$2,"_",$D209,"_",$E209),#REF!,2,))</f>
        <v>#REF!</v>
      </c>
      <c r="H209" s="359" t="e">
        <f>IF(ISNUMBER(W209),W209,VLOOKUP(CONCATENATE($B209,"_",$C209,"_",H$2,"_","1000 NAC","_",$E209),#REF!,2,)/VLOOKUP(CONCATENATE($B209,"_",$C209,"_",H$2,"_",$D209,"_",$E209),#REF!,2,))</f>
        <v>#REF!</v>
      </c>
      <c r="I209" s="359" t="e">
        <f>IF(ISNUMBER(X209),X209,VLOOKUP(CONCATENATE($B209,"_",$C209,"_",I$2,"_","1000 NAC","_",$E209),#REF!,2,)/VLOOKUP(CONCATENATE($B209,"_",$C209,"_",I$2,"_",$D209,"_",$E209),#REF!,2,))</f>
        <v>#REF!</v>
      </c>
      <c r="J209" s="359" t="e">
        <f>VLOOKUP(CONCATENATE($B209,"_",$C209,"_",J$2,"_","1000 NAC","_",$E209),#REF!,2,)/VLOOKUP(CONCATENATE($B209,"_",$C209,"_",J$2,"_",$D209,"_",$E209),#REF!,2,)</f>
        <v>#REF!</v>
      </c>
      <c r="K209" s="360" t="e">
        <f>VLOOKUP(CONCATENATE($B209,"_",$C209,"_",K$2,"_","1000 NAC","_",$E209),#REF!,2,)/VLOOKUP(CONCATENATE($B209,"_",$C209,"_",K$2,"_",$D209,"_",$E209),#REF!,2,)</f>
        <v>#REF!</v>
      </c>
      <c r="L209" s="360" t="e">
        <f>VLOOKUP(CONCATENATE($B209,"_",$C209,"_",L$2,"_","1000 NAC","_",$E209),#REF!,2,)/VLOOKUP(CONCATENATE($B209,"_",$C209,"_",L$2,"_",$D209,"_",$E209),#REF!,2,)</f>
        <v>#REF!</v>
      </c>
      <c r="M209" s="361"/>
      <c r="N209" s="362" t="str">
        <f t="shared" si="37"/>
        <v>!!</v>
      </c>
      <c r="O209" s="362" t="str">
        <f t="shared" si="38"/>
        <v>!!</v>
      </c>
      <c r="P209" s="362" t="str">
        <f t="shared" si="39"/>
        <v>!!</v>
      </c>
      <c r="Q209" s="362" t="str">
        <f t="shared" si="40"/>
        <v>!!</v>
      </c>
      <c r="R209" s="362" t="str">
        <f t="shared" si="41"/>
        <v>!!</v>
      </c>
      <c r="S209" s="362" t="str">
        <f t="shared" si="42"/>
        <v>!!</v>
      </c>
      <c r="T209" s="361"/>
      <c r="U209" s="366" t="str">
        <f>IF(ISNUMBER(U207),IF(ISNUMBER(U208),U208/U207,F208/U207),IF(ISNUMBER(U208),U208/F207,""))</f>
        <v/>
      </c>
      <c r="V209" s="366"/>
      <c r="W209" s="366"/>
      <c r="X209" s="366"/>
    </row>
    <row r="210" spans="1:24" s="169" customFormat="1" ht="10.5">
      <c r="A210" s="169" t="s">
        <v>164</v>
      </c>
      <c r="B210" s="169" t="str">
        <f>Cover!$G$16</f>
        <v>CZ</v>
      </c>
      <c r="C210" s="169" t="s">
        <v>203</v>
      </c>
      <c r="D210" s="169" t="s">
        <v>337</v>
      </c>
      <c r="E210" s="170" t="s">
        <v>114</v>
      </c>
      <c r="F210" s="177" t="e">
        <f>IF(ISNUMBER(U210),U210,VLOOKUP(CONCATENATE($B210,"_",$C210,"_",F$2,"_",$D210,"_",$E210),#REF!,2,))</f>
        <v>#REF!</v>
      </c>
      <c r="G210" s="177" t="e">
        <f>IF(ISNUMBER(V210),V210,VLOOKUP(CONCATENATE($B210,"_",$C210,"_",G$2,"_",$D210,"_",$E210),#REF!,2,))</f>
        <v>#REF!</v>
      </c>
      <c r="H210" s="177" t="e">
        <f>IF(ISNUMBER(W210),W210,VLOOKUP(CONCATENATE($B210,"_",$C210,"_",H$2,"_",$D210,"_",$E210),#REF!,2,))</f>
        <v>#REF!</v>
      </c>
      <c r="I210" s="177" t="e">
        <f>IF(ISNUMBER(X210),X210,VLOOKUP(CONCATENATE($B210,"_",$C210,"_",I$2,"_",$D210,"_",$E210),#REF!,2,))</f>
        <v>#REF!</v>
      </c>
      <c r="J210" s="177" t="e">
        <f>VLOOKUP(CONCATENATE($B210,"_",$C210,"_",J$2,"_",$D210,"_",$E210),#REF!,2,)</f>
        <v>#REF!</v>
      </c>
      <c r="K210" s="175" t="e">
        <f>VLOOKUP(CONCATENATE($B210,"_",$C210,"_",K$2,"_",$D210,"_",$E210),#REF!,2,)</f>
        <v>#REF!</v>
      </c>
      <c r="L210" s="175" t="e">
        <f>VLOOKUP(CONCATENATE($B210,"_",$C210,"_",L$2,"_",$D210,"_",$E210),#REF!,2,)</f>
        <v>#REF!</v>
      </c>
      <c r="M210" s="171"/>
      <c r="N210" s="172" t="str">
        <f t="shared" si="37"/>
        <v>!!</v>
      </c>
      <c r="O210" s="172" t="str">
        <f t="shared" si="38"/>
        <v>!!</v>
      </c>
      <c r="P210" s="172" t="str">
        <f t="shared" si="39"/>
        <v>!!</v>
      </c>
      <c r="Q210" s="172" t="str">
        <f t="shared" si="40"/>
        <v>!!</v>
      </c>
      <c r="R210" s="172" t="str">
        <f t="shared" si="41"/>
        <v>!!</v>
      </c>
      <c r="S210" s="172" t="str">
        <f t="shared" si="42"/>
        <v>!!</v>
      </c>
      <c r="T210" s="171"/>
    </row>
    <row r="211" spans="1:24" s="169" customFormat="1" ht="10.5">
      <c r="A211" s="178" t="s">
        <v>163</v>
      </c>
      <c r="B211" s="169" t="str">
        <f>Cover!$G$16</f>
        <v>CZ</v>
      </c>
      <c r="C211" s="169" t="s">
        <v>203</v>
      </c>
      <c r="D211" s="169" t="s">
        <v>198</v>
      </c>
      <c r="E211" s="170" t="s">
        <v>114</v>
      </c>
      <c r="F211" s="177" t="e">
        <f>IF(ISNUMBER(U211),U211,VLOOKUP(CONCATENATE($B211,"_",$C211,"_",F$2,"_",$D211,"_",$E211),#REF!,2,))</f>
        <v>#REF!</v>
      </c>
      <c r="G211" s="177" t="e">
        <f>IF(ISNUMBER(V211),V211,VLOOKUP(CONCATENATE($B211,"_",$C211,"_",G$2,"_",$D211,"_",$E211),#REF!,2,))</f>
        <v>#REF!</v>
      </c>
      <c r="H211" s="177" t="e">
        <f>IF(ISNUMBER(W211),W211,VLOOKUP(CONCATENATE($B211,"_",$C211,"_",H$2,"_",$D211,"_",$E211),#REF!,2,))</f>
        <v>#REF!</v>
      </c>
      <c r="I211" s="177" t="e">
        <f>IF(ISNUMBER(X211),X211,VLOOKUP(CONCATENATE($B211,"_",$C211,"_",I$2,"_",$D211,"_",$E211),#REF!,2,))</f>
        <v>#REF!</v>
      </c>
      <c r="J211" s="177" t="e">
        <f>VLOOKUP(CONCATENATE($B211,"_",$C211,"_",J$2,"_",$D211,"_",$E211),#REF!,2,)</f>
        <v>#REF!</v>
      </c>
      <c r="K211" s="175" t="e">
        <f>VLOOKUP(CONCATENATE($B211,"_",$C211,"_",K$2,"_",$D211,"_",$E211),#REF!,2,)</f>
        <v>#REF!</v>
      </c>
      <c r="L211" s="175" t="e">
        <f>VLOOKUP(CONCATENATE($B211,"_",$C211,"_",L$2,"_",$D211,"_",$E211),#REF!,2,)</f>
        <v>#REF!</v>
      </c>
      <c r="M211" s="171"/>
      <c r="N211" s="172" t="str">
        <f t="shared" si="37"/>
        <v>!!</v>
      </c>
      <c r="O211" s="172" t="str">
        <f t="shared" si="38"/>
        <v>!!</v>
      </c>
      <c r="P211" s="172" t="str">
        <f t="shared" si="39"/>
        <v>!!</v>
      </c>
      <c r="Q211" s="172" t="str">
        <f t="shared" si="40"/>
        <v>!!</v>
      </c>
      <c r="R211" s="172" t="str">
        <f t="shared" si="41"/>
        <v>!!</v>
      </c>
      <c r="S211" s="172" t="str">
        <f t="shared" si="42"/>
        <v>!!</v>
      </c>
      <c r="T211" s="171"/>
    </row>
    <row r="212" spans="1:24">
      <c r="A212" s="365" t="s">
        <v>162</v>
      </c>
      <c r="B212" s="357" t="str">
        <f>Cover!$G$16</f>
        <v>CZ</v>
      </c>
      <c r="C212" s="357" t="s">
        <v>203</v>
      </c>
      <c r="D212" s="357" t="s">
        <v>337</v>
      </c>
      <c r="E212" s="358" t="s">
        <v>114</v>
      </c>
      <c r="F212" s="359" t="e">
        <f>IF(ISNUMBER(U212),U212,VLOOKUP(CONCATENATE($B212,"_",$C212,"_",F$2,"_","1000 NAC","_",$E212),#REF!,2,)/VLOOKUP(CONCATENATE($B212,"_",$C212,"_",F$2,"_",$D212,"_",$E212),#REF!,2,))</f>
        <v>#REF!</v>
      </c>
      <c r="G212" s="359" t="e">
        <f>IF(ISNUMBER(V212),V212,VLOOKUP(CONCATENATE($B212,"_",$C212,"_",G$2,"_","1000 NAC","_",$E212),#REF!,2,)/VLOOKUP(CONCATENATE($B212,"_",$C212,"_",G$2,"_",$D212,"_",$E212),#REF!,2,))</f>
        <v>#REF!</v>
      </c>
      <c r="H212" s="359" t="e">
        <f>IF(ISNUMBER(W212),W212,VLOOKUP(CONCATENATE($B212,"_",$C212,"_",H$2,"_","1000 NAC","_",$E212),#REF!,2,)/VLOOKUP(CONCATENATE($B212,"_",$C212,"_",H$2,"_",$D212,"_",$E212),#REF!,2,))</f>
        <v>#REF!</v>
      </c>
      <c r="I212" s="359" t="e">
        <f>IF(ISNUMBER(X212),X212,VLOOKUP(CONCATENATE($B212,"_",$C212,"_",I$2,"_","1000 NAC","_",$E212),#REF!,2,)/VLOOKUP(CONCATENATE($B212,"_",$C212,"_",I$2,"_",$D212,"_",$E212),#REF!,2,))</f>
        <v>#REF!</v>
      </c>
      <c r="J212" s="359" t="e">
        <f>VLOOKUP(CONCATENATE($B212,"_",$C212,"_",J$2,"_","1000 NAC","_",$E212),#REF!,2,)/VLOOKUP(CONCATENATE($B212,"_",$C212,"_",J$2,"_",$D212,"_",$E212),#REF!,2,)</f>
        <v>#REF!</v>
      </c>
      <c r="K212" s="360" t="e">
        <f>VLOOKUP(CONCATENATE($B212,"_",$C212,"_",K$2,"_","1000 NAC","_",$E212),#REF!,2,)/VLOOKUP(CONCATENATE($B212,"_",$C212,"_",K$2,"_",$D212,"_",$E212),#REF!,2,)</f>
        <v>#REF!</v>
      </c>
      <c r="L212" s="360" t="e">
        <f>VLOOKUP(CONCATENATE($B212,"_",$C212,"_",L$2,"_","1000 NAC","_",$E212),#REF!,2,)/VLOOKUP(CONCATENATE($B212,"_",$C212,"_",L$2,"_",$D212,"_",$E212),#REF!,2,)</f>
        <v>#REF!</v>
      </c>
      <c r="M212" s="361"/>
      <c r="N212" s="362" t="str">
        <f t="shared" si="37"/>
        <v>!!</v>
      </c>
      <c r="O212" s="362" t="str">
        <f t="shared" si="38"/>
        <v>!!</v>
      </c>
      <c r="P212" s="362" t="str">
        <f t="shared" si="39"/>
        <v>!!</v>
      </c>
      <c r="Q212" s="362" t="str">
        <f t="shared" si="40"/>
        <v>!!</v>
      </c>
      <c r="R212" s="362" t="str">
        <f t="shared" si="41"/>
        <v>!!</v>
      </c>
      <c r="S212" s="362" t="str">
        <f t="shared" si="42"/>
        <v>!!</v>
      </c>
      <c r="T212" s="361"/>
      <c r="U212" s="366" t="str">
        <f>IF(ISNUMBER(U210),IF(ISNUMBER(U211),U211/U210,F211/U210),IF(ISNUMBER(U211),U211/F210,""))</f>
        <v/>
      </c>
      <c r="V212" s="366"/>
      <c r="W212" s="366"/>
      <c r="X212" s="366"/>
    </row>
    <row r="213" spans="1:24" s="169" customFormat="1" ht="10.5">
      <c r="A213" s="169" t="s">
        <v>164</v>
      </c>
      <c r="B213" s="169" t="str">
        <f>Cover!$G$16</f>
        <v>CZ</v>
      </c>
      <c r="C213" s="169" t="s">
        <v>204</v>
      </c>
      <c r="D213" s="169" t="s">
        <v>337</v>
      </c>
      <c r="E213" s="170" t="s">
        <v>115</v>
      </c>
      <c r="F213" s="177" t="e">
        <f>IF(ISNUMBER(U213),U213,VLOOKUP(CONCATENATE($B213,"_",$C213,"_",F$2,"_",$D213,"_",$E213),#REF!,2,))</f>
        <v>#REF!</v>
      </c>
      <c r="G213" s="177" t="e">
        <f>IF(ISNUMBER(V213),V213,VLOOKUP(CONCATENATE($B213,"_",$C213,"_",G$2,"_",$D213,"_",$E213),#REF!,2,))</f>
        <v>#REF!</v>
      </c>
      <c r="H213" s="177" t="e">
        <f>IF(ISNUMBER(W213),W213,VLOOKUP(CONCATENATE($B213,"_",$C213,"_",H$2,"_",$D213,"_",$E213),#REF!,2,))</f>
        <v>#REF!</v>
      </c>
      <c r="I213" s="177" t="e">
        <f>IF(ISNUMBER(X213),X213,VLOOKUP(CONCATENATE($B213,"_",$C213,"_",I$2,"_",$D213,"_",$E213),#REF!,2,))</f>
        <v>#REF!</v>
      </c>
      <c r="J213" s="177" t="e">
        <f>VLOOKUP(CONCATENATE($B213,"_",$C213,"_",J$2,"_",$D213,"_",$E213),#REF!,2,)</f>
        <v>#REF!</v>
      </c>
      <c r="K213" s="175" t="e">
        <f>VLOOKUP(CONCATENATE($B213,"_",$C213,"_",K$2,"_",$D213,"_",$E213),#REF!,2,)</f>
        <v>#REF!</v>
      </c>
      <c r="L213" s="175" t="e">
        <f>VLOOKUP(CONCATENATE($B213,"_",$C213,"_",L$2,"_",$D213,"_",$E213),#REF!,2,)</f>
        <v>#REF!</v>
      </c>
      <c r="M213" s="171"/>
      <c r="N213" s="172" t="str">
        <f t="shared" si="37"/>
        <v>!!</v>
      </c>
      <c r="O213" s="172" t="str">
        <f t="shared" si="38"/>
        <v>!!</v>
      </c>
      <c r="P213" s="172" t="str">
        <f t="shared" si="39"/>
        <v>!!</v>
      </c>
      <c r="Q213" s="172" t="str">
        <f t="shared" si="40"/>
        <v>!!</v>
      </c>
      <c r="R213" s="172" t="str">
        <f t="shared" si="41"/>
        <v>!!</v>
      </c>
      <c r="S213" s="172" t="str">
        <f t="shared" si="42"/>
        <v>!!</v>
      </c>
      <c r="T213" s="171"/>
    </row>
    <row r="214" spans="1:24" s="169" customFormat="1" ht="10.5">
      <c r="A214" s="178" t="s">
        <v>163</v>
      </c>
      <c r="B214" s="169" t="str">
        <f>Cover!$G$16</f>
        <v>CZ</v>
      </c>
      <c r="C214" s="169" t="s">
        <v>204</v>
      </c>
      <c r="D214" s="169" t="s">
        <v>198</v>
      </c>
      <c r="E214" s="170" t="s">
        <v>115</v>
      </c>
      <c r="F214" s="177" t="e">
        <f>IF(ISNUMBER(U214),U214,VLOOKUP(CONCATENATE($B214,"_",$C214,"_",F$2,"_",$D214,"_",$E214),#REF!,2,))</f>
        <v>#REF!</v>
      </c>
      <c r="G214" s="177" t="e">
        <f>IF(ISNUMBER(V214),V214,VLOOKUP(CONCATENATE($B214,"_",$C214,"_",G$2,"_",$D214,"_",$E214),#REF!,2,))</f>
        <v>#REF!</v>
      </c>
      <c r="H214" s="177" t="e">
        <f>IF(ISNUMBER(W214),W214,VLOOKUP(CONCATENATE($B214,"_",$C214,"_",H$2,"_",$D214,"_",$E214),#REF!,2,))</f>
        <v>#REF!</v>
      </c>
      <c r="I214" s="177" t="e">
        <f>IF(ISNUMBER(X214),X214,VLOOKUP(CONCATENATE($B214,"_",$C214,"_",I$2,"_",$D214,"_",$E214),#REF!,2,))</f>
        <v>#REF!</v>
      </c>
      <c r="J214" s="177" t="e">
        <f>VLOOKUP(CONCATENATE($B214,"_",$C214,"_",J$2,"_",$D214,"_",$E214),#REF!,2,)</f>
        <v>#REF!</v>
      </c>
      <c r="K214" s="175" t="e">
        <f>VLOOKUP(CONCATENATE($B214,"_",$C214,"_",K$2,"_",$D214,"_",$E214),#REF!,2,)</f>
        <v>#REF!</v>
      </c>
      <c r="L214" s="175" t="e">
        <f>VLOOKUP(CONCATENATE($B214,"_",$C214,"_",L$2,"_",$D214,"_",$E214),#REF!,2,)</f>
        <v>#REF!</v>
      </c>
      <c r="M214" s="171"/>
      <c r="N214" s="172" t="str">
        <f t="shared" si="37"/>
        <v>!!</v>
      </c>
      <c r="O214" s="172" t="str">
        <f t="shared" si="38"/>
        <v>!!</v>
      </c>
      <c r="P214" s="172" t="str">
        <f t="shared" si="39"/>
        <v>!!</v>
      </c>
      <c r="Q214" s="172" t="str">
        <f t="shared" si="40"/>
        <v>!!</v>
      </c>
      <c r="R214" s="172" t="str">
        <f t="shared" si="41"/>
        <v>!!</v>
      </c>
      <c r="S214" s="172" t="str">
        <f t="shared" si="42"/>
        <v>!!</v>
      </c>
      <c r="T214" s="171"/>
    </row>
    <row r="215" spans="1:24">
      <c r="A215" s="365" t="s">
        <v>162</v>
      </c>
      <c r="B215" s="357" t="str">
        <f>Cover!$G$16</f>
        <v>CZ</v>
      </c>
      <c r="C215" s="357" t="s">
        <v>204</v>
      </c>
      <c r="D215" s="357" t="s">
        <v>337</v>
      </c>
      <c r="E215" s="358" t="s">
        <v>115</v>
      </c>
      <c r="F215" s="359" t="e">
        <f>IF(ISNUMBER(U215),U215,VLOOKUP(CONCATENATE($B215,"_",$C215,"_",F$2,"_","1000 NAC","_",$E215),#REF!,2,)/VLOOKUP(CONCATENATE($B215,"_",$C215,"_",F$2,"_",$D215,"_",$E215),#REF!,2,))</f>
        <v>#REF!</v>
      </c>
      <c r="G215" s="359" t="e">
        <f>IF(ISNUMBER(V215),V215,VLOOKUP(CONCATENATE($B215,"_",$C215,"_",G$2,"_","1000 NAC","_",$E215),#REF!,2,)/VLOOKUP(CONCATENATE($B215,"_",$C215,"_",G$2,"_",$D215,"_",$E215),#REF!,2,))</f>
        <v>#REF!</v>
      </c>
      <c r="H215" s="359" t="e">
        <f>IF(ISNUMBER(W215),W215,VLOOKUP(CONCATENATE($B215,"_",$C215,"_",H$2,"_","1000 NAC","_",$E215),#REF!,2,)/VLOOKUP(CONCATENATE($B215,"_",$C215,"_",H$2,"_",$D215,"_",$E215),#REF!,2,))</f>
        <v>#REF!</v>
      </c>
      <c r="I215" s="359" t="e">
        <f>IF(ISNUMBER(X215),X215,VLOOKUP(CONCATENATE($B215,"_",$C215,"_",I$2,"_","1000 NAC","_",$E215),#REF!,2,)/VLOOKUP(CONCATENATE($B215,"_",$C215,"_",I$2,"_",$D215,"_",$E215),#REF!,2,))</f>
        <v>#REF!</v>
      </c>
      <c r="J215" s="359" t="e">
        <f>VLOOKUP(CONCATENATE($B215,"_",$C215,"_",J$2,"_","1000 NAC","_",$E215),#REF!,2,)/VLOOKUP(CONCATENATE($B215,"_",$C215,"_",J$2,"_",$D215,"_",$E215),#REF!,2,)</f>
        <v>#REF!</v>
      </c>
      <c r="K215" s="360" t="e">
        <f>VLOOKUP(CONCATENATE($B215,"_",$C215,"_",K$2,"_","1000 NAC","_",$E215),#REF!,2,)/VLOOKUP(CONCATENATE($B215,"_",$C215,"_",K$2,"_",$D215,"_",$E215),#REF!,2,)</f>
        <v>#REF!</v>
      </c>
      <c r="L215" s="360" t="e">
        <f>VLOOKUP(CONCATENATE($B215,"_",$C215,"_",L$2,"_","1000 NAC","_",$E215),#REF!,2,)/VLOOKUP(CONCATENATE($B215,"_",$C215,"_",L$2,"_",$D215,"_",$E215),#REF!,2,)</f>
        <v>#REF!</v>
      </c>
      <c r="M215" s="361"/>
      <c r="N215" s="362" t="str">
        <f t="shared" si="37"/>
        <v>!!</v>
      </c>
      <c r="O215" s="362" t="str">
        <f t="shared" si="38"/>
        <v>!!</v>
      </c>
      <c r="P215" s="362" t="str">
        <f t="shared" si="39"/>
        <v>!!</v>
      </c>
      <c r="Q215" s="362" t="str">
        <f t="shared" si="40"/>
        <v>!!</v>
      </c>
      <c r="R215" s="362" t="str">
        <f t="shared" si="41"/>
        <v>!!</v>
      </c>
      <c r="S215" s="362" t="str">
        <f t="shared" si="42"/>
        <v>!!</v>
      </c>
      <c r="T215" s="361"/>
      <c r="U215" s="366" t="str">
        <f>IF(ISNUMBER(U213),IF(ISNUMBER(U214),U214/U213,F214/U213),IF(ISNUMBER(U214),U214/F213,""))</f>
        <v/>
      </c>
      <c r="V215" s="366"/>
      <c r="W215" s="366"/>
      <c r="X215" s="366"/>
    </row>
    <row r="216" spans="1:24" s="169" customFormat="1" ht="10.5">
      <c r="A216" s="169" t="s">
        <v>164</v>
      </c>
      <c r="B216" s="169" t="str">
        <f>Cover!$G$16</f>
        <v>CZ</v>
      </c>
      <c r="C216" s="169" t="s">
        <v>203</v>
      </c>
      <c r="D216" s="169" t="s">
        <v>337</v>
      </c>
      <c r="E216" s="170" t="s">
        <v>115</v>
      </c>
      <c r="F216" s="177" t="e">
        <f>IF(ISNUMBER(U216),U216,VLOOKUP(CONCATENATE($B216,"_",$C216,"_",F$2,"_",$D216,"_",$E216),#REF!,2,))</f>
        <v>#REF!</v>
      </c>
      <c r="G216" s="177" t="e">
        <f>IF(ISNUMBER(V216),V216,VLOOKUP(CONCATENATE($B216,"_",$C216,"_",G$2,"_",$D216,"_",$E216),#REF!,2,))</f>
        <v>#REF!</v>
      </c>
      <c r="H216" s="177" t="e">
        <f>IF(ISNUMBER(W216),W216,VLOOKUP(CONCATENATE($B216,"_",$C216,"_",H$2,"_",$D216,"_",$E216),#REF!,2,))</f>
        <v>#REF!</v>
      </c>
      <c r="I216" s="177" t="e">
        <f>IF(ISNUMBER(X216),X216,VLOOKUP(CONCATENATE($B216,"_",$C216,"_",I$2,"_",$D216,"_",$E216),#REF!,2,))</f>
        <v>#REF!</v>
      </c>
      <c r="J216" s="177" t="e">
        <f>VLOOKUP(CONCATENATE($B216,"_",$C216,"_",J$2,"_",$D216,"_",$E216),#REF!,2,)</f>
        <v>#REF!</v>
      </c>
      <c r="K216" s="175" t="e">
        <f>VLOOKUP(CONCATENATE($B216,"_",$C216,"_",K$2,"_",$D216,"_",$E216),#REF!,2,)</f>
        <v>#REF!</v>
      </c>
      <c r="L216" s="175" t="e">
        <f>VLOOKUP(CONCATENATE($B216,"_",$C216,"_",L$2,"_",$D216,"_",$E216),#REF!,2,)</f>
        <v>#REF!</v>
      </c>
      <c r="M216" s="171"/>
      <c r="N216" s="172" t="str">
        <f t="shared" si="37"/>
        <v>!!</v>
      </c>
      <c r="O216" s="172" t="str">
        <f t="shared" si="38"/>
        <v>!!</v>
      </c>
      <c r="P216" s="172" t="str">
        <f t="shared" si="39"/>
        <v>!!</v>
      </c>
      <c r="Q216" s="172" t="str">
        <f t="shared" si="40"/>
        <v>!!</v>
      </c>
      <c r="R216" s="172" t="str">
        <f t="shared" si="41"/>
        <v>!!</v>
      </c>
      <c r="S216" s="172" t="str">
        <f t="shared" si="42"/>
        <v>!!</v>
      </c>
      <c r="T216" s="171"/>
    </row>
    <row r="217" spans="1:24" s="169" customFormat="1" ht="10.5">
      <c r="A217" s="178" t="s">
        <v>163</v>
      </c>
      <c r="B217" s="169" t="str">
        <f>Cover!$G$16</f>
        <v>CZ</v>
      </c>
      <c r="C217" s="169" t="s">
        <v>203</v>
      </c>
      <c r="D217" s="169" t="s">
        <v>198</v>
      </c>
      <c r="E217" s="170" t="s">
        <v>115</v>
      </c>
      <c r="F217" s="177" t="e">
        <f>IF(ISNUMBER(U217),U217,VLOOKUP(CONCATENATE($B217,"_",$C217,"_",F$2,"_",$D217,"_",$E217),#REF!,2,))</f>
        <v>#REF!</v>
      </c>
      <c r="G217" s="177" t="e">
        <f>IF(ISNUMBER(V217),V217,VLOOKUP(CONCATENATE($B217,"_",$C217,"_",G$2,"_",$D217,"_",$E217),#REF!,2,))</f>
        <v>#REF!</v>
      </c>
      <c r="H217" s="177" t="e">
        <f>IF(ISNUMBER(W217),W217,VLOOKUP(CONCATENATE($B217,"_",$C217,"_",H$2,"_",$D217,"_",$E217),#REF!,2,))</f>
        <v>#REF!</v>
      </c>
      <c r="I217" s="177" t="e">
        <f>IF(ISNUMBER(X217),X217,VLOOKUP(CONCATENATE($B217,"_",$C217,"_",I$2,"_",$D217,"_",$E217),#REF!,2,))</f>
        <v>#REF!</v>
      </c>
      <c r="J217" s="177" t="e">
        <f>VLOOKUP(CONCATENATE($B217,"_",$C217,"_",J$2,"_",$D217,"_",$E217),#REF!,2,)</f>
        <v>#REF!</v>
      </c>
      <c r="K217" s="175" t="e">
        <f>VLOOKUP(CONCATENATE($B217,"_",$C217,"_",K$2,"_",$D217,"_",$E217),#REF!,2,)</f>
        <v>#REF!</v>
      </c>
      <c r="L217" s="175" t="e">
        <f>VLOOKUP(CONCATENATE($B217,"_",$C217,"_",L$2,"_",$D217,"_",$E217),#REF!,2,)</f>
        <v>#REF!</v>
      </c>
      <c r="M217" s="171"/>
      <c r="N217" s="172" t="str">
        <f t="shared" si="37"/>
        <v>!!</v>
      </c>
      <c r="O217" s="172" t="str">
        <f t="shared" si="38"/>
        <v>!!</v>
      </c>
      <c r="P217" s="172" t="str">
        <f t="shared" si="39"/>
        <v>!!</v>
      </c>
      <c r="Q217" s="172" t="str">
        <f t="shared" si="40"/>
        <v>!!</v>
      </c>
      <c r="R217" s="172" t="str">
        <f t="shared" si="41"/>
        <v>!!</v>
      </c>
      <c r="S217" s="172" t="str">
        <f t="shared" si="42"/>
        <v>!!</v>
      </c>
      <c r="T217" s="171"/>
    </row>
    <row r="218" spans="1:24">
      <c r="A218" s="365" t="s">
        <v>162</v>
      </c>
      <c r="B218" s="357" t="str">
        <f>Cover!$G$16</f>
        <v>CZ</v>
      </c>
      <c r="C218" s="357" t="s">
        <v>203</v>
      </c>
      <c r="D218" s="357" t="s">
        <v>337</v>
      </c>
      <c r="E218" s="358" t="s">
        <v>115</v>
      </c>
      <c r="F218" s="359" t="e">
        <f>IF(ISNUMBER(U218),U218,VLOOKUP(CONCATENATE($B218,"_",$C218,"_",F$2,"_","1000 NAC","_",$E218),#REF!,2,)/VLOOKUP(CONCATENATE($B218,"_",$C218,"_",F$2,"_",$D218,"_",$E218),#REF!,2,))</f>
        <v>#REF!</v>
      </c>
      <c r="G218" s="359" t="e">
        <f>IF(ISNUMBER(V218),V218,VLOOKUP(CONCATENATE($B218,"_",$C218,"_",G$2,"_","1000 NAC","_",$E218),#REF!,2,)/VLOOKUP(CONCATENATE($B218,"_",$C218,"_",G$2,"_",$D218,"_",$E218),#REF!,2,))</f>
        <v>#REF!</v>
      </c>
      <c r="H218" s="359" t="e">
        <f>IF(ISNUMBER(W218),W218,VLOOKUP(CONCATENATE($B218,"_",$C218,"_",H$2,"_","1000 NAC","_",$E218),#REF!,2,)/VLOOKUP(CONCATENATE($B218,"_",$C218,"_",H$2,"_",$D218,"_",$E218),#REF!,2,))</f>
        <v>#REF!</v>
      </c>
      <c r="I218" s="359" t="e">
        <f>IF(ISNUMBER(X218),X218,VLOOKUP(CONCATENATE($B218,"_",$C218,"_",I$2,"_","1000 NAC","_",$E218),#REF!,2,)/VLOOKUP(CONCATENATE($B218,"_",$C218,"_",I$2,"_",$D218,"_",$E218),#REF!,2,))</f>
        <v>#REF!</v>
      </c>
      <c r="J218" s="359" t="e">
        <f>VLOOKUP(CONCATENATE($B218,"_",$C218,"_",J$2,"_","1000 NAC","_",$E218),#REF!,2,)/VLOOKUP(CONCATENATE($B218,"_",$C218,"_",J$2,"_",$D218,"_",$E218),#REF!,2,)</f>
        <v>#REF!</v>
      </c>
      <c r="K218" s="360" t="e">
        <f>VLOOKUP(CONCATENATE($B218,"_",$C218,"_",K$2,"_","1000 NAC","_",$E218),#REF!,2,)/VLOOKUP(CONCATENATE($B218,"_",$C218,"_",K$2,"_",$D218,"_",$E218),#REF!,2,)</f>
        <v>#REF!</v>
      </c>
      <c r="L218" s="360" t="e">
        <f>VLOOKUP(CONCATENATE($B218,"_",$C218,"_",L$2,"_","1000 NAC","_",$E218),#REF!,2,)/VLOOKUP(CONCATENATE($B218,"_",$C218,"_",L$2,"_",$D218,"_",$E218),#REF!,2,)</f>
        <v>#REF!</v>
      </c>
      <c r="M218" s="361"/>
      <c r="N218" s="362" t="str">
        <f t="shared" si="37"/>
        <v>!!</v>
      </c>
      <c r="O218" s="362" t="str">
        <f t="shared" si="38"/>
        <v>!!</v>
      </c>
      <c r="P218" s="362" t="str">
        <f t="shared" si="39"/>
        <v>!!</v>
      </c>
      <c r="Q218" s="362" t="str">
        <f t="shared" si="40"/>
        <v>!!</v>
      </c>
      <c r="R218" s="362" t="str">
        <f t="shared" si="41"/>
        <v>!!</v>
      </c>
      <c r="S218" s="362" t="str">
        <f t="shared" si="42"/>
        <v>!!</v>
      </c>
      <c r="T218" s="361"/>
      <c r="U218" s="366" t="str">
        <f>IF(ISNUMBER(U216),IF(ISNUMBER(U217),U217/U216,F217/U216),IF(ISNUMBER(U217),U217/F216,""))</f>
        <v/>
      </c>
      <c r="V218" s="366"/>
      <c r="W218" s="366"/>
      <c r="X218" s="366"/>
    </row>
    <row r="219" spans="1:24" s="169" customFormat="1" ht="10.5">
      <c r="A219" s="169" t="s">
        <v>164</v>
      </c>
      <c r="B219" s="169" t="str">
        <f>Cover!$G$16</f>
        <v>CZ</v>
      </c>
      <c r="C219" s="169" t="s">
        <v>204</v>
      </c>
      <c r="D219" s="169" t="s">
        <v>337</v>
      </c>
      <c r="E219" s="170" t="s">
        <v>116</v>
      </c>
      <c r="F219" s="177" t="e">
        <f>IF(ISNUMBER(U219),U219,VLOOKUP(CONCATENATE($B219,"_",$C219,"_",F$2,"_",$D219,"_",$E219),#REF!,2,))</f>
        <v>#REF!</v>
      </c>
      <c r="G219" s="177" t="e">
        <f>IF(ISNUMBER(V219),V219,VLOOKUP(CONCATENATE($B219,"_",$C219,"_",G$2,"_",$D219,"_",$E219),#REF!,2,))</f>
        <v>#REF!</v>
      </c>
      <c r="H219" s="177" t="e">
        <f>IF(ISNUMBER(W219),W219,VLOOKUP(CONCATENATE($B219,"_",$C219,"_",H$2,"_",$D219,"_",$E219),#REF!,2,))</f>
        <v>#REF!</v>
      </c>
      <c r="I219" s="177" t="e">
        <f>IF(ISNUMBER(X219),X219,VLOOKUP(CONCATENATE($B219,"_",$C219,"_",I$2,"_",$D219,"_",$E219),#REF!,2,))</f>
        <v>#REF!</v>
      </c>
      <c r="J219" s="177" t="e">
        <f>VLOOKUP(CONCATENATE($B219,"_",$C219,"_",J$2,"_",$D219,"_",$E219),#REF!,2,)</f>
        <v>#REF!</v>
      </c>
      <c r="K219" s="175" t="e">
        <f>VLOOKUP(CONCATENATE($B219,"_",$C219,"_",K$2,"_",$D219,"_",$E219),#REF!,2,)</f>
        <v>#REF!</v>
      </c>
      <c r="L219" s="175" t="e">
        <f>VLOOKUP(CONCATENATE($B219,"_",$C219,"_",L$2,"_",$D219,"_",$E219),#REF!,2,)</f>
        <v>#REF!</v>
      </c>
      <c r="M219" s="171"/>
      <c r="N219" s="172" t="str">
        <f t="shared" ref="N219:N254" si="43">IF(OR(ISERROR(F219),ISERROR(G219)),"!!",IF(F219=0,"!!",G219/F219))</f>
        <v>!!</v>
      </c>
      <c r="O219" s="172" t="str">
        <f t="shared" ref="O219:O254" si="44">IF(OR(ISERROR(G219),ISERROR(H219)),"!!",IF(G219=0,"!!",H219/G219))</f>
        <v>!!</v>
      </c>
      <c r="P219" s="172" t="str">
        <f t="shared" ref="P219:P254" si="45">IF(OR(ISERROR(H219),ISERROR(I219)),"!!",IF(H219=0,"!!",I219/H219))</f>
        <v>!!</v>
      </c>
      <c r="Q219" s="172" t="str">
        <f t="shared" ref="Q219:Q254" si="46">IF(OR(ISERROR(I219),ISERROR(J219)),"!!",IF(I219=0,"!!",J219/I219))</f>
        <v>!!</v>
      </c>
      <c r="R219" s="172" t="str">
        <f t="shared" ref="R219:R254" si="47">IF(OR(ISERROR(J219),ISERROR(K219)),"!!",IF(J219=0,"!!",K219/J219))</f>
        <v>!!</v>
      </c>
      <c r="S219" s="172" t="str">
        <f t="shared" ref="S219:S254" si="48">IF(OR(ISERROR(K219),ISERROR(L219)),"!!",IF(K219=0,"!!",L219/K219))</f>
        <v>!!</v>
      </c>
      <c r="T219" s="171"/>
    </row>
    <row r="220" spans="1:24" s="169" customFormat="1" ht="10.5">
      <c r="A220" s="178" t="s">
        <v>163</v>
      </c>
      <c r="B220" s="169" t="str">
        <f>Cover!$G$16</f>
        <v>CZ</v>
      </c>
      <c r="C220" s="169" t="s">
        <v>204</v>
      </c>
      <c r="D220" s="169" t="s">
        <v>198</v>
      </c>
      <c r="E220" s="170" t="s">
        <v>116</v>
      </c>
      <c r="F220" s="177" t="e">
        <f>IF(ISNUMBER(U220),U220,VLOOKUP(CONCATENATE($B220,"_",$C220,"_",F$2,"_",$D220,"_",$E220),#REF!,2,))</f>
        <v>#REF!</v>
      </c>
      <c r="G220" s="177" t="e">
        <f>IF(ISNUMBER(V220),V220,VLOOKUP(CONCATENATE($B220,"_",$C220,"_",G$2,"_",$D220,"_",$E220),#REF!,2,))</f>
        <v>#REF!</v>
      </c>
      <c r="H220" s="177" t="e">
        <f>IF(ISNUMBER(W220),W220,VLOOKUP(CONCATENATE($B220,"_",$C220,"_",H$2,"_",$D220,"_",$E220),#REF!,2,))</f>
        <v>#REF!</v>
      </c>
      <c r="I220" s="177" t="e">
        <f>IF(ISNUMBER(X220),X220,VLOOKUP(CONCATENATE($B220,"_",$C220,"_",I$2,"_",$D220,"_",$E220),#REF!,2,))</f>
        <v>#REF!</v>
      </c>
      <c r="J220" s="177" t="e">
        <f>VLOOKUP(CONCATENATE($B220,"_",$C220,"_",J$2,"_",$D220,"_",$E220),#REF!,2,)</f>
        <v>#REF!</v>
      </c>
      <c r="K220" s="175" t="e">
        <f>VLOOKUP(CONCATENATE($B220,"_",$C220,"_",K$2,"_",$D220,"_",$E220),#REF!,2,)</f>
        <v>#REF!</v>
      </c>
      <c r="L220" s="175" t="e">
        <f>VLOOKUP(CONCATENATE($B220,"_",$C220,"_",L$2,"_",$D220,"_",$E220),#REF!,2,)</f>
        <v>#REF!</v>
      </c>
      <c r="M220" s="171"/>
      <c r="N220" s="172" t="str">
        <f t="shared" si="43"/>
        <v>!!</v>
      </c>
      <c r="O220" s="172" t="str">
        <f t="shared" si="44"/>
        <v>!!</v>
      </c>
      <c r="P220" s="172" t="str">
        <f t="shared" si="45"/>
        <v>!!</v>
      </c>
      <c r="Q220" s="172" t="str">
        <f t="shared" si="46"/>
        <v>!!</v>
      </c>
      <c r="R220" s="172" t="str">
        <f t="shared" si="47"/>
        <v>!!</v>
      </c>
      <c r="S220" s="172" t="str">
        <f t="shared" si="48"/>
        <v>!!</v>
      </c>
      <c r="T220" s="171"/>
    </row>
    <row r="221" spans="1:24">
      <c r="A221" s="365" t="s">
        <v>162</v>
      </c>
      <c r="B221" s="357" t="str">
        <f>Cover!$G$16</f>
        <v>CZ</v>
      </c>
      <c r="C221" s="357" t="s">
        <v>204</v>
      </c>
      <c r="D221" s="357" t="s">
        <v>337</v>
      </c>
      <c r="E221" s="358" t="s">
        <v>116</v>
      </c>
      <c r="F221" s="359" t="e">
        <f>IF(ISNUMBER(U221),U221,VLOOKUP(CONCATENATE($B221,"_",$C221,"_",F$2,"_","1000 NAC","_",$E221),#REF!,2,)/VLOOKUP(CONCATENATE($B221,"_",$C221,"_",F$2,"_",$D221,"_",$E221),#REF!,2,))</f>
        <v>#REF!</v>
      </c>
      <c r="G221" s="359" t="e">
        <f>IF(ISNUMBER(V221),V221,VLOOKUP(CONCATENATE($B221,"_",$C221,"_",G$2,"_","1000 NAC","_",$E221),#REF!,2,)/VLOOKUP(CONCATENATE($B221,"_",$C221,"_",G$2,"_",$D221,"_",$E221),#REF!,2,))</f>
        <v>#REF!</v>
      </c>
      <c r="H221" s="359" t="e">
        <f>IF(ISNUMBER(W221),W221,VLOOKUP(CONCATENATE($B221,"_",$C221,"_",H$2,"_","1000 NAC","_",$E221),#REF!,2,)/VLOOKUP(CONCATENATE($B221,"_",$C221,"_",H$2,"_",$D221,"_",$E221),#REF!,2,))</f>
        <v>#REF!</v>
      </c>
      <c r="I221" s="359" t="e">
        <f>IF(ISNUMBER(X221),X221,VLOOKUP(CONCATENATE($B221,"_",$C221,"_",I$2,"_","1000 NAC","_",$E221),#REF!,2,)/VLOOKUP(CONCATENATE($B221,"_",$C221,"_",I$2,"_",$D221,"_",$E221),#REF!,2,))</f>
        <v>#REF!</v>
      </c>
      <c r="J221" s="359" t="e">
        <f>VLOOKUP(CONCATENATE($B221,"_",$C221,"_",J$2,"_","1000 NAC","_",$E221),#REF!,2,)/VLOOKUP(CONCATENATE($B221,"_",$C221,"_",J$2,"_",$D221,"_",$E221),#REF!,2,)</f>
        <v>#REF!</v>
      </c>
      <c r="K221" s="360" t="e">
        <f>VLOOKUP(CONCATENATE($B221,"_",$C221,"_",K$2,"_","1000 NAC","_",$E221),#REF!,2,)/VLOOKUP(CONCATENATE($B221,"_",$C221,"_",K$2,"_",$D221,"_",$E221),#REF!,2,)</f>
        <v>#REF!</v>
      </c>
      <c r="L221" s="360" t="e">
        <f>VLOOKUP(CONCATENATE($B221,"_",$C221,"_",L$2,"_","1000 NAC","_",$E221),#REF!,2,)/VLOOKUP(CONCATENATE($B221,"_",$C221,"_",L$2,"_",$D221,"_",$E221),#REF!,2,)</f>
        <v>#REF!</v>
      </c>
      <c r="M221" s="361"/>
      <c r="N221" s="362" t="str">
        <f t="shared" si="43"/>
        <v>!!</v>
      </c>
      <c r="O221" s="362" t="str">
        <f t="shared" si="44"/>
        <v>!!</v>
      </c>
      <c r="P221" s="362" t="str">
        <f t="shared" si="45"/>
        <v>!!</v>
      </c>
      <c r="Q221" s="362" t="str">
        <f t="shared" si="46"/>
        <v>!!</v>
      </c>
      <c r="R221" s="362" t="str">
        <f t="shared" si="47"/>
        <v>!!</v>
      </c>
      <c r="S221" s="362" t="str">
        <f t="shared" si="48"/>
        <v>!!</v>
      </c>
      <c r="T221" s="361"/>
      <c r="U221" s="366" t="str">
        <f>IF(ISNUMBER(U219),IF(ISNUMBER(U220),U220/U219,F220/U219),IF(ISNUMBER(U220),U220/F219,""))</f>
        <v/>
      </c>
      <c r="V221" s="366"/>
      <c r="W221" s="366"/>
      <c r="X221" s="366"/>
    </row>
    <row r="222" spans="1:24" s="169" customFormat="1" ht="10.5">
      <c r="A222" s="169" t="s">
        <v>164</v>
      </c>
      <c r="B222" s="169" t="str">
        <f>Cover!$G$16</f>
        <v>CZ</v>
      </c>
      <c r="C222" s="169" t="s">
        <v>203</v>
      </c>
      <c r="D222" s="169" t="s">
        <v>337</v>
      </c>
      <c r="E222" s="170" t="s">
        <v>116</v>
      </c>
      <c r="F222" s="177" t="e">
        <f>IF(ISNUMBER(U222),U222,VLOOKUP(CONCATENATE($B222,"_",$C222,"_",F$2,"_",$D222,"_",$E222),#REF!,2,))</f>
        <v>#REF!</v>
      </c>
      <c r="G222" s="177" t="e">
        <f>IF(ISNUMBER(V222),V222,VLOOKUP(CONCATENATE($B222,"_",$C222,"_",G$2,"_",$D222,"_",$E222),#REF!,2,))</f>
        <v>#REF!</v>
      </c>
      <c r="H222" s="177" t="e">
        <f>IF(ISNUMBER(W222),W222,VLOOKUP(CONCATENATE($B222,"_",$C222,"_",H$2,"_",$D222,"_",$E222),#REF!,2,))</f>
        <v>#REF!</v>
      </c>
      <c r="I222" s="177" t="e">
        <f>IF(ISNUMBER(X222),X222,VLOOKUP(CONCATENATE($B222,"_",$C222,"_",I$2,"_",$D222,"_",$E222),#REF!,2,))</f>
        <v>#REF!</v>
      </c>
      <c r="J222" s="177" t="e">
        <f>VLOOKUP(CONCATENATE($B222,"_",$C222,"_",J$2,"_",$D222,"_",$E222),#REF!,2,)</f>
        <v>#REF!</v>
      </c>
      <c r="K222" s="175" t="e">
        <f>VLOOKUP(CONCATENATE($B222,"_",$C222,"_",K$2,"_",$D222,"_",$E222),#REF!,2,)</f>
        <v>#REF!</v>
      </c>
      <c r="L222" s="175" t="e">
        <f>VLOOKUP(CONCATENATE($B222,"_",$C222,"_",L$2,"_",$D222,"_",$E222),#REF!,2,)</f>
        <v>#REF!</v>
      </c>
      <c r="M222" s="171"/>
      <c r="N222" s="172" t="str">
        <f t="shared" si="43"/>
        <v>!!</v>
      </c>
      <c r="O222" s="172" t="str">
        <f t="shared" si="44"/>
        <v>!!</v>
      </c>
      <c r="P222" s="172" t="str">
        <f t="shared" si="45"/>
        <v>!!</v>
      </c>
      <c r="Q222" s="172" t="str">
        <f t="shared" si="46"/>
        <v>!!</v>
      </c>
      <c r="R222" s="172" t="str">
        <f t="shared" si="47"/>
        <v>!!</v>
      </c>
      <c r="S222" s="172" t="str">
        <f t="shared" si="48"/>
        <v>!!</v>
      </c>
      <c r="T222" s="171"/>
    </row>
    <row r="223" spans="1:24" s="169" customFormat="1" ht="10.5">
      <c r="A223" s="178" t="s">
        <v>163</v>
      </c>
      <c r="B223" s="169" t="str">
        <f>Cover!$G$16</f>
        <v>CZ</v>
      </c>
      <c r="C223" s="169" t="s">
        <v>203</v>
      </c>
      <c r="D223" s="169" t="s">
        <v>198</v>
      </c>
      <c r="E223" s="170" t="s">
        <v>116</v>
      </c>
      <c r="F223" s="177" t="e">
        <f>IF(ISNUMBER(U223),U223,VLOOKUP(CONCATENATE($B223,"_",$C223,"_",F$2,"_",$D223,"_",$E223),#REF!,2,))</f>
        <v>#REF!</v>
      </c>
      <c r="G223" s="177" t="e">
        <f>IF(ISNUMBER(V223),V223,VLOOKUP(CONCATENATE($B223,"_",$C223,"_",G$2,"_",$D223,"_",$E223),#REF!,2,))</f>
        <v>#REF!</v>
      </c>
      <c r="H223" s="177" t="e">
        <f>IF(ISNUMBER(W223),W223,VLOOKUP(CONCATENATE($B223,"_",$C223,"_",H$2,"_",$D223,"_",$E223),#REF!,2,))</f>
        <v>#REF!</v>
      </c>
      <c r="I223" s="177" t="e">
        <f>IF(ISNUMBER(X223),X223,VLOOKUP(CONCATENATE($B223,"_",$C223,"_",I$2,"_",$D223,"_",$E223),#REF!,2,))</f>
        <v>#REF!</v>
      </c>
      <c r="J223" s="177" t="e">
        <f>VLOOKUP(CONCATENATE($B223,"_",$C223,"_",J$2,"_",$D223,"_",$E223),#REF!,2,)</f>
        <v>#REF!</v>
      </c>
      <c r="K223" s="175" t="e">
        <f>VLOOKUP(CONCATENATE($B223,"_",$C223,"_",K$2,"_",$D223,"_",$E223),#REF!,2,)</f>
        <v>#REF!</v>
      </c>
      <c r="L223" s="175" t="e">
        <f>VLOOKUP(CONCATENATE($B223,"_",$C223,"_",L$2,"_",$D223,"_",$E223),#REF!,2,)</f>
        <v>#REF!</v>
      </c>
      <c r="M223" s="171"/>
      <c r="N223" s="172" t="str">
        <f t="shared" si="43"/>
        <v>!!</v>
      </c>
      <c r="O223" s="172" t="str">
        <f t="shared" si="44"/>
        <v>!!</v>
      </c>
      <c r="P223" s="172" t="str">
        <f t="shared" si="45"/>
        <v>!!</v>
      </c>
      <c r="Q223" s="172" t="str">
        <f t="shared" si="46"/>
        <v>!!</v>
      </c>
      <c r="R223" s="172" t="str">
        <f t="shared" si="47"/>
        <v>!!</v>
      </c>
      <c r="S223" s="172" t="str">
        <f t="shared" si="48"/>
        <v>!!</v>
      </c>
      <c r="T223" s="171"/>
    </row>
    <row r="224" spans="1:24">
      <c r="A224" s="365" t="s">
        <v>162</v>
      </c>
      <c r="B224" s="357" t="str">
        <f>Cover!$G$16</f>
        <v>CZ</v>
      </c>
      <c r="C224" s="357" t="s">
        <v>203</v>
      </c>
      <c r="D224" s="357" t="s">
        <v>337</v>
      </c>
      <c r="E224" s="358" t="s">
        <v>116</v>
      </c>
      <c r="F224" s="359" t="e">
        <f>IF(ISNUMBER(U224),U224,VLOOKUP(CONCATENATE($B224,"_",$C224,"_",F$2,"_","1000 NAC","_",$E224),#REF!,2,)/VLOOKUP(CONCATENATE($B224,"_",$C224,"_",F$2,"_",$D224,"_",$E224),#REF!,2,))</f>
        <v>#REF!</v>
      </c>
      <c r="G224" s="359" t="e">
        <f>IF(ISNUMBER(V224),V224,VLOOKUP(CONCATENATE($B224,"_",$C224,"_",G$2,"_","1000 NAC","_",$E224),#REF!,2,)/VLOOKUP(CONCATENATE($B224,"_",$C224,"_",G$2,"_",$D224,"_",$E224),#REF!,2,))</f>
        <v>#REF!</v>
      </c>
      <c r="H224" s="359" t="e">
        <f>IF(ISNUMBER(W224),W224,VLOOKUP(CONCATENATE($B224,"_",$C224,"_",H$2,"_","1000 NAC","_",$E224),#REF!,2,)/VLOOKUP(CONCATENATE($B224,"_",$C224,"_",H$2,"_",$D224,"_",$E224),#REF!,2,))</f>
        <v>#REF!</v>
      </c>
      <c r="I224" s="359" t="e">
        <f>IF(ISNUMBER(X224),X224,VLOOKUP(CONCATENATE($B224,"_",$C224,"_",I$2,"_","1000 NAC","_",$E224),#REF!,2,)/VLOOKUP(CONCATENATE($B224,"_",$C224,"_",I$2,"_",$D224,"_",$E224),#REF!,2,))</f>
        <v>#REF!</v>
      </c>
      <c r="J224" s="359" t="e">
        <f>VLOOKUP(CONCATENATE($B224,"_",$C224,"_",J$2,"_","1000 NAC","_",$E224),#REF!,2,)/VLOOKUP(CONCATENATE($B224,"_",$C224,"_",J$2,"_",$D224,"_",$E224),#REF!,2,)</f>
        <v>#REF!</v>
      </c>
      <c r="K224" s="360" t="e">
        <f>VLOOKUP(CONCATENATE($B224,"_",$C224,"_",K$2,"_","1000 NAC","_",$E224),#REF!,2,)/VLOOKUP(CONCATENATE($B224,"_",$C224,"_",K$2,"_",$D224,"_",$E224),#REF!,2,)</f>
        <v>#REF!</v>
      </c>
      <c r="L224" s="360" t="e">
        <f>VLOOKUP(CONCATENATE($B224,"_",$C224,"_",L$2,"_","1000 NAC","_",$E224),#REF!,2,)/VLOOKUP(CONCATENATE($B224,"_",$C224,"_",L$2,"_",$D224,"_",$E224),#REF!,2,)</f>
        <v>#REF!</v>
      </c>
      <c r="M224" s="361"/>
      <c r="N224" s="362" t="str">
        <f t="shared" si="43"/>
        <v>!!</v>
      </c>
      <c r="O224" s="362" t="str">
        <f t="shared" si="44"/>
        <v>!!</v>
      </c>
      <c r="P224" s="362" t="str">
        <f t="shared" si="45"/>
        <v>!!</v>
      </c>
      <c r="Q224" s="362" t="str">
        <f t="shared" si="46"/>
        <v>!!</v>
      </c>
      <c r="R224" s="362" t="str">
        <f t="shared" si="47"/>
        <v>!!</v>
      </c>
      <c r="S224" s="362" t="str">
        <f t="shared" si="48"/>
        <v>!!</v>
      </c>
      <c r="T224" s="361"/>
      <c r="U224" s="366" t="str">
        <f>IF(ISNUMBER(U222),IF(ISNUMBER(U223),U223/U222,F223/U222),IF(ISNUMBER(U223),U223/F222,""))</f>
        <v/>
      </c>
      <c r="V224" s="366"/>
      <c r="W224" s="366"/>
      <c r="X224" s="366"/>
    </row>
    <row r="225" spans="1:24" s="169" customFormat="1" ht="10.5">
      <c r="A225" s="169" t="s">
        <v>164</v>
      </c>
      <c r="B225" s="169" t="str">
        <f>Cover!$G$16</f>
        <v>CZ</v>
      </c>
      <c r="C225" s="169" t="s">
        <v>204</v>
      </c>
      <c r="D225" s="169" t="s">
        <v>337</v>
      </c>
      <c r="E225" s="170" t="s">
        <v>117</v>
      </c>
      <c r="F225" s="177" t="e">
        <f>IF(ISNUMBER(U225),U225,VLOOKUP(CONCATENATE($B225,"_",$C225,"_",F$2,"_",$D225,"_",$E225),#REF!,2,))</f>
        <v>#REF!</v>
      </c>
      <c r="G225" s="177" t="e">
        <f>IF(ISNUMBER(V225),V225,VLOOKUP(CONCATENATE($B225,"_",$C225,"_",G$2,"_",$D225,"_",$E225),#REF!,2,))</f>
        <v>#REF!</v>
      </c>
      <c r="H225" s="177" t="e">
        <f>IF(ISNUMBER(W225),W225,VLOOKUP(CONCATENATE($B225,"_",$C225,"_",H$2,"_",$D225,"_",$E225),#REF!,2,))</f>
        <v>#REF!</v>
      </c>
      <c r="I225" s="177" t="e">
        <f>IF(ISNUMBER(X225),X225,VLOOKUP(CONCATENATE($B225,"_",$C225,"_",I$2,"_",$D225,"_",$E225),#REF!,2,))</f>
        <v>#REF!</v>
      </c>
      <c r="J225" s="177" t="e">
        <f>VLOOKUP(CONCATENATE($B225,"_",$C225,"_",J$2,"_",$D225,"_",$E225),#REF!,2,)</f>
        <v>#REF!</v>
      </c>
      <c r="K225" s="175" t="e">
        <f>VLOOKUP(CONCATENATE($B225,"_",$C225,"_",K$2,"_",$D225,"_",$E225),#REF!,2,)</f>
        <v>#REF!</v>
      </c>
      <c r="L225" s="175" t="e">
        <f>VLOOKUP(CONCATENATE($B225,"_",$C225,"_",L$2,"_",$D225,"_",$E225),#REF!,2,)</f>
        <v>#REF!</v>
      </c>
      <c r="M225" s="171"/>
      <c r="N225" s="172" t="str">
        <f t="shared" si="43"/>
        <v>!!</v>
      </c>
      <c r="O225" s="172" t="str">
        <f t="shared" si="44"/>
        <v>!!</v>
      </c>
      <c r="P225" s="172" t="str">
        <f t="shared" si="45"/>
        <v>!!</v>
      </c>
      <c r="Q225" s="172" t="str">
        <f t="shared" si="46"/>
        <v>!!</v>
      </c>
      <c r="R225" s="172" t="str">
        <f t="shared" si="47"/>
        <v>!!</v>
      </c>
      <c r="S225" s="172" t="str">
        <f t="shared" si="48"/>
        <v>!!</v>
      </c>
      <c r="T225" s="171"/>
    </row>
    <row r="226" spans="1:24" s="169" customFormat="1" ht="10.5">
      <c r="A226" s="178" t="s">
        <v>163</v>
      </c>
      <c r="B226" s="169" t="str">
        <f>Cover!$G$16</f>
        <v>CZ</v>
      </c>
      <c r="C226" s="169" t="s">
        <v>204</v>
      </c>
      <c r="D226" s="169" t="s">
        <v>198</v>
      </c>
      <c r="E226" s="170" t="s">
        <v>117</v>
      </c>
      <c r="F226" s="177" t="e">
        <f>IF(ISNUMBER(U226),U226,VLOOKUP(CONCATENATE($B226,"_",$C226,"_",F$2,"_",$D226,"_",$E226),#REF!,2,))</f>
        <v>#REF!</v>
      </c>
      <c r="G226" s="177" t="e">
        <f>IF(ISNUMBER(V226),V226,VLOOKUP(CONCATENATE($B226,"_",$C226,"_",G$2,"_",$D226,"_",$E226),#REF!,2,))</f>
        <v>#REF!</v>
      </c>
      <c r="H226" s="177" t="e">
        <f>IF(ISNUMBER(W226),W226,VLOOKUP(CONCATENATE($B226,"_",$C226,"_",H$2,"_",$D226,"_",$E226),#REF!,2,))</f>
        <v>#REF!</v>
      </c>
      <c r="I226" s="177" t="e">
        <f>IF(ISNUMBER(X226),X226,VLOOKUP(CONCATENATE($B226,"_",$C226,"_",I$2,"_",$D226,"_",$E226),#REF!,2,))</f>
        <v>#REF!</v>
      </c>
      <c r="J226" s="177" t="e">
        <f>VLOOKUP(CONCATENATE($B226,"_",$C226,"_",J$2,"_",$D226,"_",$E226),#REF!,2,)</f>
        <v>#REF!</v>
      </c>
      <c r="K226" s="175" t="e">
        <f>VLOOKUP(CONCATENATE($B226,"_",$C226,"_",K$2,"_",$D226,"_",$E226),#REF!,2,)</f>
        <v>#REF!</v>
      </c>
      <c r="L226" s="175" t="e">
        <f>VLOOKUP(CONCATENATE($B226,"_",$C226,"_",L$2,"_",$D226,"_",$E226),#REF!,2,)</f>
        <v>#REF!</v>
      </c>
      <c r="M226" s="171"/>
      <c r="N226" s="172" t="str">
        <f t="shared" si="43"/>
        <v>!!</v>
      </c>
      <c r="O226" s="172" t="str">
        <f t="shared" si="44"/>
        <v>!!</v>
      </c>
      <c r="P226" s="172" t="str">
        <f t="shared" si="45"/>
        <v>!!</v>
      </c>
      <c r="Q226" s="172" t="str">
        <f t="shared" si="46"/>
        <v>!!</v>
      </c>
      <c r="R226" s="172" t="str">
        <f t="shared" si="47"/>
        <v>!!</v>
      </c>
      <c r="S226" s="172" t="str">
        <f t="shared" si="48"/>
        <v>!!</v>
      </c>
      <c r="T226" s="171"/>
    </row>
    <row r="227" spans="1:24">
      <c r="A227" s="365" t="s">
        <v>162</v>
      </c>
      <c r="B227" s="357" t="str">
        <f>Cover!$G$16</f>
        <v>CZ</v>
      </c>
      <c r="C227" s="357" t="s">
        <v>204</v>
      </c>
      <c r="D227" s="357" t="s">
        <v>337</v>
      </c>
      <c r="E227" s="358" t="s">
        <v>117</v>
      </c>
      <c r="F227" s="359" t="e">
        <f>IF(ISNUMBER(U227),U227,VLOOKUP(CONCATENATE($B227,"_",$C227,"_",F$2,"_","1000 NAC","_",$E227),#REF!,2,)/VLOOKUP(CONCATENATE($B227,"_",$C227,"_",F$2,"_",$D227,"_",$E227),#REF!,2,))</f>
        <v>#REF!</v>
      </c>
      <c r="G227" s="359" t="e">
        <f>IF(ISNUMBER(V227),V227,VLOOKUP(CONCATENATE($B227,"_",$C227,"_",G$2,"_","1000 NAC","_",$E227),#REF!,2,)/VLOOKUP(CONCATENATE($B227,"_",$C227,"_",G$2,"_",$D227,"_",$E227),#REF!,2,))</f>
        <v>#REF!</v>
      </c>
      <c r="H227" s="359" t="e">
        <f>IF(ISNUMBER(W227),W227,VLOOKUP(CONCATENATE($B227,"_",$C227,"_",H$2,"_","1000 NAC","_",$E227),#REF!,2,)/VLOOKUP(CONCATENATE($B227,"_",$C227,"_",H$2,"_",$D227,"_",$E227),#REF!,2,))</f>
        <v>#REF!</v>
      </c>
      <c r="I227" s="359" t="e">
        <f>IF(ISNUMBER(X227),X227,VLOOKUP(CONCATENATE($B227,"_",$C227,"_",I$2,"_","1000 NAC","_",$E227),#REF!,2,)/VLOOKUP(CONCATENATE($B227,"_",$C227,"_",I$2,"_",$D227,"_",$E227),#REF!,2,))</f>
        <v>#REF!</v>
      </c>
      <c r="J227" s="359" t="e">
        <f>VLOOKUP(CONCATENATE($B227,"_",$C227,"_",J$2,"_","1000 NAC","_",$E227),#REF!,2,)/VLOOKUP(CONCATENATE($B227,"_",$C227,"_",J$2,"_",$D227,"_",$E227),#REF!,2,)</f>
        <v>#REF!</v>
      </c>
      <c r="K227" s="360" t="e">
        <f>VLOOKUP(CONCATENATE($B227,"_",$C227,"_",K$2,"_","1000 NAC","_",$E227),#REF!,2,)/VLOOKUP(CONCATENATE($B227,"_",$C227,"_",K$2,"_",$D227,"_",$E227),#REF!,2,)</f>
        <v>#REF!</v>
      </c>
      <c r="L227" s="360" t="e">
        <f>VLOOKUP(CONCATENATE($B227,"_",$C227,"_",L$2,"_","1000 NAC","_",$E227),#REF!,2,)/VLOOKUP(CONCATENATE($B227,"_",$C227,"_",L$2,"_",$D227,"_",$E227),#REF!,2,)</f>
        <v>#REF!</v>
      </c>
      <c r="M227" s="361"/>
      <c r="N227" s="362" t="str">
        <f t="shared" si="43"/>
        <v>!!</v>
      </c>
      <c r="O227" s="362" t="str">
        <f t="shared" si="44"/>
        <v>!!</v>
      </c>
      <c r="P227" s="362" t="str">
        <f t="shared" si="45"/>
        <v>!!</v>
      </c>
      <c r="Q227" s="362" t="str">
        <f t="shared" si="46"/>
        <v>!!</v>
      </c>
      <c r="R227" s="362" t="str">
        <f t="shared" si="47"/>
        <v>!!</v>
      </c>
      <c r="S227" s="362" t="str">
        <f t="shared" si="48"/>
        <v>!!</v>
      </c>
      <c r="T227" s="361"/>
      <c r="U227" s="366" t="str">
        <f>IF(ISNUMBER(U225),IF(ISNUMBER(U226),U226/U225,F226/U225),IF(ISNUMBER(U226),U226/F225,""))</f>
        <v/>
      </c>
      <c r="V227" s="366"/>
      <c r="W227" s="366"/>
      <c r="X227" s="366"/>
    </row>
    <row r="228" spans="1:24" s="169" customFormat="1" ht="10.5">
      <c r="A228" s="169" t="s">
        <v>164</v>
      </c>
      <c r="B228" s="169" t="str">
        <f>Cover!$G$16</f>
        <v>CZ</v>
      </c>
      <c r="C228" s="169" t="s">
        <v>203</v>
      </c>
      <c r="D228" s="169" t="s">
        <v>337</v>
      </c>
      <c r="E228" s="170" t="s">
        <v>117</v>
      </c>
      <c r="F228" s="177" t="e">
        <f>IF(ISNUMBER(U228),U228,VLOOKUP(CONCATENATE($B228,"_",$C228,"_",F$2,"_",$D228,"_",$E228),#REF!,2,))</f>
        <v>#REF!</v>
      </c>
      <c r="G228" s="177" t="e">
        <f>IF(ISNUMBER(V228),V228,VLOOKUP(CONCATENATE($B228,"_",$C228,"_",G$2,"_",$D228,"_",$E228),#REF!,2,))</f>
        <v>#REF!</v>
      </c>
      <c r="H228" s="177" t="e">
        <f>IF(ISNUMBER(W228),W228,VLOOKUP(CONCATENATE($B228,"_",$C228,"_",H$2,"_",$D228,"_",$E228),#REF!,2,))</f>
        <v>#REF!</v>
      </c>
      <c r="I228" s="177" t="e">
        <f>IF(ISNUMBER(X228),X228,VLOOKUP(CONCATENATE($B228,"_",$C228,"_",I$2,"_",$D228,"_",$E228),#REF!,2,))</f>
        <v>#REF!</v>
      </c>
      <c r="J228" s="177" t="e">
        <f>VLOOKUP(CONCATENATE($B228,"_",$C228,"_",J$2,"_",$D228,"_",$E228),#REF!,2,)</f>
        <v>#REF!</v>
      </c>
      <c r="K228" s="175" t="e">
        <f>VLOOKUP(CONCATENATE($B228,"_",$C228,"_",K$2,"_",$D228,"_",$E228),#REF!,2,)</f>
        <v>#REF!</v>
      </c>
      <c r="L228" s="175" t="e">
        <f>VLOOKUP(CONCATENATE($B228,"_",$C228,"_",L$2,"_",$D228,"_",$E228),#REF!,2,)</f>
        <v>#REF!</v>
      </c>
      <c r="M228" s="171"/>
      <c r="N228" s="172" t="str">
        <f t="shared" si="43"/>
        <v>!!</v>
      </c>
      <c r="O228" s="172" t="str">
        <f t="shared" si="44"/>
        <v>!!</v>
      </c>
      <c r="P228" s="172" t="str">
        <f t="shared" si="45"/>
        <v>!!</v>
      </c>
      <c r="Q228" s="172" t="str">
        <f t="shared" si="46"/>
        <v>!!</v>
      </c>
      <c r="R228" s="172" t="str">
        <f t="shared" si="47"/>
        <v>!!</v>
      </c>
      <c r="S228" s="172" t="str">
        <f t="shared" si="48"/>
        <v>!!</v>
      </c>
      <c r="T228" s="171"/>
    </row>
    <row r="229" spans="1:24" s="169" customFormat="1" ht="10.5">
      <c r="A229" s="178" t="s">
        <v>163</v>
      </c>
      <c r="B229" s="169" t="str">
        <f>Cover!$G$16</f>
        <v>CZ</v>
      </c>
      <c r="C229" s="169" t="s">
        <v>203</v>
      </c>
      <c r="D229" s="169" t="s">
        <v>198</v>
      </c>
      <c r="E229" s="170" t="s">
        <v>117</v>
      </c>
      <c r="F229" s="177" t="e">
        <f>IF(ISNUMBER(U229),U229,VLOOKUP(CONCATENATE($B229,"_",$C229,"_",F$2,"_",$D229,"_",$E229),#REF!,2,))</f>
        <v>#REF!</v>
      </c>
      <c r="G229" s="177" t="e">
        <f>IF(ISNUMBER(V229),V229,VLOOKUP(CONCATENATE($B229,"_",$C229,"_",G$2,"_",$D229,"_",$E229),#REF!,2,))</f>
        <v>#REF!</v>
      </c>
      <c r="H229" s="177" t="e">
        <f>IF(ISNUMBER(W229),W229,VLOOKUP(CONCATENATE($B229,"_",$C229,"_",H$2,"_",$D229,"_",$E229),#REF!,2,))</f>
        <v>#REF!</v>
      </c>
      <c r="I229" s="177" t="e">
        <f>IF(ISNUMBER(X229),X229,VLOOKUP(CONCATENATE($B229,"_",$C229,"_",I$2,"_",$D229,"_",$E229),#REF!,2,))</f>
        <v>#REF!</v>
      </c>
      <c r="J229" s="177" t="e">
        <f>VLOOKUP(CONCATENATE($B229,"_",$C229,"_",J$2,"_",$D229,"_",$E229),#REF!,2,)</f>
        <v>#REF!</v>
      </c>
      <c r="K229" s="175" t="e">
        <f>VLOOKUP(CONCATENATE($B229,"_",$C229,"_",K$2,"_",$D229,"_",$E229),#REF!,2,)</f>
        <v>#REF!</v>
      </c>
      <c r="L229" s="175" t="e">
        <f>VLOOKUP(CONCATENATE($B229,"_",$C229,"_",L$2,"_",$D229,"_",$E229),#REF!,2,)</f>
        <v>#REF!</v>
      </c>
      <c r="M229" s="171"/>
      <c r="N229" s="172" t="str">
        <f t="shared" si="43"/>
        <v>!!</v>
      </c>
      <c r="O229" s="172" t="str">
        <f t="shared" si="44"/>
        <v>!!</v>
      </c>
      <c r="P229" s="172" t="str">
        <f t="shared" si="45"/>
        <v>!!</v>
      </c>
      <c r="Q229" s="172" t="str">
        <f t="shared" si="46"/>
        <v>!!</v>
      </c>
      <c r="R229" s="172" t="str">
        <f t="shared" si="47"/>
        <v>!!</v>
      </c>
      <c r="S229" s="172" t="str">
        <f t="shared" si="48"/>
        <v>!!</v>
      </c>
      <c r="T229" s="171"/>
    </row>
    <row r="230" spans="1:24">
      <c r="A230" s="365" t="s">
        <v>162</v>
      </c>
      <c r="B230" s="357" t="str">
        <f>Cover!$G$16</f>
        <v>CZ</v>
      </c>
      <c r="C230" s="357" t="s">
        <v>203</v>
      </c>
      <c r="D230" s="357" t="s">
        <v>337</v>
      </c>
      <c r="E230" s="358" t="s">
        <v>117</v>
      </c>
      <c r="F230" s="359" t="e">
        <f>IF(ISNUMBER(U230),U230,VLOOKUP(CONCATENATE($B230,"_",$C230,"_",F$2,"_","1000 NAC","_",$E230),#REF!,2,)/VLOOKUP(CONCATENATE($B230,"_",$C230,"_",F$2,"_",$D230,"_",$E230),#REF!,2,))</f>
        <v>#REF!</v>
      </c>
      <c r="G230" s="359" t="e">
        <f>IF(ISNUMBER(V230),V230,VLOOKUP(CONCATENATE($B230,"_",$C230,"_",G$2,"_","1000 NAC","_",$E230),#REF!,2,)/VLOOKUP(CONCATENATE($B230,"_",$C230,"_",G$2,"_",$D230,"_",$E230),#REF!,2,))</f>
        <v>#REF!</v>
      </c>
      <c r="H230" s="359" t="e">
        <f>IF(ISNUMBER(W230),W230,VLOOKUP(CONCATENATE($B230,"_",$C230,"_",H$2,"_","1000 NAC","_",$E230),#REF!,2,)/VLOOKUP(CONCATENATE($B230,"_",$C230,"_",H$2,"_",$D230,"_",$E230),#REF!,2,))</f>
        <v>#REF!</v>
      </c>
      <c r="I230" s="359" t="e">
        <f>IF(ISNUMBER(X230),X230,VLOOKUP(CONCATENATE($B230,"_",$C230,"_",I$2,"_","1000 NAC","_",$E230),#REF!,2,)/VLOOKUP(CONCATENATE($B230,"_",$C230,"_",I$2,"_",$D230,"_",$E230),#REF!,2,))</f>
        <v>#REF!</v>
      </c>
      <c r="J230" s="359" t="e">
        <f>VLOOKUP(CONCATENATE($B230,"_",$C230,"_",J$2,"_","1000 NAC","_",$E230),#REF!,2,)/VLOOKUP(CONCATENATE($B230,"_",$C230,"_",J$2,"_",$D230,"_",$E230),#REF!,2,)</f>
        <v>#REF!</v>
      </c>
      <c r="K230" s="360" t="e">
        <f>VLOOKUP(CONCATENATE($B230,"_",$C230,"_",K$2,"_","1000 NAC","_",$E230),#REF!,2,)/VLOOKUP(CONCATENATE($B230,"_",$C230,"_",K$2,"_",$D230,"_",$E230),#REF!,2,)</f>
        <v>#REF!</v>
      </c>
      <c r="L230" s="360" t="e">
        <f>VLOOKUP(CONCATENATE($B230,"_",$C230,"_",L$2,"_","1000 NAC","_",$E230),#REF!,2,)/VLOOKUP(CONCATENATE($B230,"_",$C230,"_",L$2,"_",$D230,"_",$E230),#REF!,2,)</f>
        <v>#REF!</v>
      </c>
      <c r="M230" s="361"/>
      <c r="N230" s="362" t="str">
        <f t="shared" si="43"/>
        <v>!!</v>
      </c>
      <c r="O230" s="362" t="str">
        <f t="shared" si="44"/>
        <v>!!</v>
      </c>
      <c r="P230" s="362" t="str">
        <f t="shared" si="45"/>
        <v>!!</v>
      </c>
      <c r="Q230" s="362" t="str">
        <f t="shared" si="46"/>
        <v>!!</v>
      </c>
      <c r="R230" s="362" t="str">
        <f t="shared" si="47"/>
        <v>!!</v>
      </c>
      <c r="S230" s="362" t="str">
        <f t="shared" si="48"/>
        <v>!!</v>
      </c>
      <c r="T230" s="361"/>
      <c r="U230" s="366" t="str">
        <f>IF(ISNUMBER(U228),IF(ISNUMBER(U229),U229/U228,F229/U228),IF(ISNUMBER(U229),U229/F228,""))</f>
        <v/>
      </c>
      <c r="V230" s="366"/>
      <c r="W230" s="366"/>
      <c r="X230" s="366"/>
    </row>
    <row r="231" spans="1:24" s="169" customFormat="1" ht="10.5">
      <c r="A231" s="169" t="s">
        <v>164</v>
      </c>
      <c r="B231" s="169" t="str">
        <f>Cover!$G$16</f>
        <v>CZ</v>
      </c>
      <c r="C231" s="169" t="s">
        <v>204</v>
      </c>
      <c r="D231" s="169" t="s">
        <v>337</v>
      </c>
      <c r="E231" s="170" t="s">
        <v>118</v>
      </c>
      <c r="F231" s="177" t="e">
        <f>IF(ISNUMBER(U231),U231,VLOOKUP(CONCATENATE($B231,"_",$C231,"_",F$2,"_",$D231,"_",$E231),#REF!,2,))</f>
        <v>#REF!</v>
      </c>
      <c r="G231" s="177" t="e">
        <f>IF(ISNUMBER(V231),V231,VLOOKUP(CONCATENATE($B231,"_",$C231,"_",G$2,"_",$D231,"_",$E231),#REF!,2,))</f>
        <v>#REF!</v>
      </c>
      <c r="H231" s="177" t="e">
        <f>IF(ISNUMBER(W231),W231,VLOOKUP(CONCATENATE($B231,"_",$C231,"_",H$2,"_",$D231,"_",$E231),#REF!,2,))</f>
        <v>#REF!</v>
      </c>
      <c r="I231" s="177" t="e">
        <f>IF(ISNUMBER(X231),X231,VLOOKUP(CONCATENATE($B231,"_",$C231,"_",I$2,"_",$D231,"_",$E231),#REF!,2,))</f>
        <v>#REF!</v>
      </c>
      <c r="J231" s="177" t="e">
        <f>VLOOKUP(CONCATENATE($B231,"_",$C231,"_",J$2,"_",$D231,"_",$E231),#REF!,2,)</f>
        <v>#REF!</v>
      </c>
      <c r="K231" s="175" t="e">
        <f>VLOOKUP(CONCATENATE($B231,"_",$C231,"_",K$2,"_",$D231,"_",$E231),#REF!,2,)</f>
        <v>#REF!</v>
      </c>
      <c r="L231" s="175" t="e">
        <f>VLOOKUP(CONCATENATE($B231,"_",$C231,"_",L$2,"_",$D231,"_",$E231),#REF!,2,)</f>
        <v>#REF!</v>
      </c>
      <c r="M231" s="171"/>
      <c r="N231" s="172" t="str">
        <f t="shared" si="43"/>
        <v>!!</v>
      </c>
      <c r="O231" s="172" t="str">
        <f t="shared" si="44"/>
        <v>!!</v>
      </c>
      <c r="P231" s="172" t="str">
        <f t="shared" si="45"/>
        <v>!!</v>
      </c>
      <c r="Q231" s="172" t="str">
        <f t="shared" si="46"/>
        <v>!!</v>
      </c>
      <c r="R231" s="172" t="str">
        <f t="shared" si="47"/>
        <v>!!</v>
      </c>
      <c r="S231" s="172" t="str">
        <f t="shared" si="48"/>
        <v>!!</v>
      </c>
      <c r="T231" s="171"/>
    </row>
    <row r="232" spans="1:24" s="169" customFormat="1" ht="10.5">
      <c r="A232" s="178" t="s">
        <v>163</v>
      </c>
      <c r="B232" s="169" t="str">
        <f>Cover!$G$16</f>
        <v>CZ</v>
      </c>
      <c r="C232" s="169" t="s">
        <v>204</v>
      </c>
      <c r="D232" s="169" t="s">
        <v>198</v>
      </c>
      <c r="E232" s="170" t="s">
        <v>118</v>
      </c>
      <c r="F232" s="177" t="e">
        <f>IF(ISNUMBER(U232),U232,VLOOKUP(CONCATENATE($B232,"_",$C232,"_",F$2,"_",$D232,"_",$E232),#REF!,2,))</f>
        <v>#REF!</v>
      </c>
      <c r="G232" s="177" t="e">
        <f>IF(ISNUMBER(V232),V232,VLOOKUP(CONCATENATE($B232,"_",$C232,"_",G$2,"_",$D232,"_",$E232),#REF!,2,))</f>
        <v>#REF!</v>
      </c>
      <c r="H232" s="177" t="e">
        <f>IF(ISNUMBER(W232),W232,VLOOKUP(CONCATENATE($B232,"_",$C232,"_",H$2,"_",$D232,"_",$E232),#REF!,2,))</f>
        <v>#REF!</v>
      </c>
      <c r="I232" s="177" t="e">
        <f>IF(ISNUMBER(X232),X232,VLOOKUP(CONCATENATE($B232,"_",$C232,"_",I$2,"_",$D232,"_",$E232),#REF!,2,))</f>
        <v>#REF!</v>
      </c>
      <c r="J232" s="177" t="e">
        <f>VLOOKUP(CONCATENATE($B232,"_",$C232,"_",J$2,"_",$D232,"_",$E232),#REF!,2,)</f>
        <v>#REF!</v>
      </c>
      <c r="K232" s="175" t="e">
        <f>VLOOKUP(CONCATENATE($B232,"_",$C232,"_",K$2,"_",$D232,"_",$E232),#REF!,2,)</f>
        <v>#REF!</v>
      </c>
      <c r="L232" s="175" t="e">
        <f>VLOOKUP(CONCATENATE($B232,"_",$C232,"_",L$2,"_",$D232,"_",$E232),#REF!,2,)</f>
        <v>#REF!</v>
      </c>
      <c r="M232" s="171"/>
      <c r="N232" s="172" t="str">
        <f t="shared" si="43"/>
        <v>!!</v>
      </c>
      <c r="O232" s="172" t="str">
        <f t="shared" si="44"/>
        <v>!!</v>
      </c>
      <c r="P232" s="172" t="str">
        <f t="shared" si="45"/>
        <v>!!</v>
      </c>
      <c r="Q232" s="172" t="str">
        <f t="shared" si="46"/>
        <v>!!</v>
      </c>
      <c r="R232" s="172" t="str">
        <f t="shared" si="47"/>
        <v>!!</v>
      </c>
      <c r="S232" s="172" t="str">
        <f t="shared" si="48"/>
        <v>!!</v>
      </c>
      <c r="T232" s="171"/>
    </row>
    <row r="233" spans="1:24">
      <c r="A233" s="365" t="s">
        <v>162</v>
      </c>
      <c r="B233" s="357" t="str">
        <f>Cover!$G$16</f>
        <v>CZ</v>
      </c>
      <c r="C233" s="357" t="s">
        <v>204</v>
      </c>
      <c r="D233" s="357" t="s">
        <v>337</v>
      </c>
      <c r="E233" s="358" t="s">
        <v>118</v>
      </c>
      <c r="F233" s="359" t="e">
        <f>IF(ISNUMBER(U233),U233,VLOOKUP(CONCATENATE($B233,"_",$C233,"_",F$2,"_","1000 NAC","_",$E233),#REF!,2,)/VLOOKUP(CONCATENATE($B233,"_",$C233,"_",F$2,"_",$D233,"_",$E233),#REF!,2,))</f>
        <v>#REF!</v>
      </c>
      <c r="G233" s="359" t="e">
        <f>IF(ISNUMBER(V233),V233,VLOOKUP(CONCATENATE($B233,"_",$C233,"_",G$2,"_","1000 NAC","_",$E233),#REF!,2,)/VLOOKUP(CONCATENATE($B233,"_",$C233,"_",G$2,"_",$D233,"_",$E233),#REF!,2,))</f>
        <v>#REF!</v>
      </c>
      <c r="H233" s="359" t="e">
        <f>IF(ISNUMBER(W233),W233,VLOOKUP(CONCATENATE($B233,"_",$C233,"_",H$2,"_","1000 NAC","_",$E233),#REF!,2,)/VLOOKUP(CONCATENATE($B233,"_",$C233,"_",H$2,"_",$D233,"_",$E233),#REF!,2,))</f>
        <v>#REF!</v>
      </c>
      <c r="I233" s="359" t="e">
        <f>IF(ISNUMBER(X233),X233,VLOOKUP(CONCATENATE($B233,"_",$C233,"_",I$2,"_","1000 NAC","_",$E233),#REF!,2,)/VLOOKUP(CONCATENATE($B233,"_",$C233,"_",I$2,"_",$D233,"_",$E233),#REF!,2,))</f>
        <v>#REF!</v>
      </c>
      <c r="J233" s="359" t="e">
        <f>VLOOKUP(CONCATENATE($B233,"_",$C233,"_",J$2,"_","1000 NAC","_",$E233),#REF!,2,)/VLOOKUP(CONCATENATE($B233,"_",$C233,"_",J$2,"_",$D233,"_",$E233),#REF!,2,)</f>
        <v>#REF!</v>
      </c>
      <c r="K233" s="360" t="e">
        <f>VLOOKUP(CONCATENATE($B233,"_",$C233,"_",K$2,"_","1000 NAC","_",$E233),#REF!,2,)/VLOOKUP(CONCATENATE($B233,"_",$C233,"_",K$2,"_",$D233,"_",$E233),#REF!,2,)</f>
        <v>#REF!</v>
      </c>
      <c r="L233" s="360" t="e">
        <f>VLOOKUP(CONCATENATE($B233,"_",$C233,"_",L$2,"_","1000 NAC","_",$E233),#REF!,2,)/VLOOKUP(CONCATENATE($B233,"_",$C233,"_",L$2,"_",$D233,"_",$E233),#REF!,2,)</f>
        <v>#REF!</v>
      </c>
      <c r="M233" s="361"/>
      <c r="N233" s="362" t="str">
        <f t="shared" si="43"/>
        <v>!!</v>
      </c>
      <c r="O233" s="362" t="str">
        <f t="shared" si="44"/>
        <v>!!</v>
      </c>
      <c r="P233" s="362" t="str">
        <f t="shared" si="45"/>
        <v>!!</v>
      </c>
      <c r="Q233" s="362" t="str">
        <f t="shared" si="46"/>
        <v>!!</v>
      </c>
      <c r="R233" s="362" t="str">
        <f t="shared" si="47"/>
        <v>!!</v>
      </c>
      <c r="S233" s="362" t="str">
        <f t="shared" si="48"/>
        <v>!!</v>
      </c>
      <c r="T233" s="361"/>
      <c r="U233" s="366" t="str">
        <f>IF(ISNUMBER(U231),IF(ISNUMBER(U232),U232/U231,F232/U231),IF(ISNUMBER(U232),U232/F231,""))</f>
        <v/>
      </c>
      <c r="V233" s="366"/>
      <c r="W233" s="366"/>
      <c r="X233" s="366"/>
    </row>
    <row r="234" spans="1:24" s="169" customFormat="1" ht="10.5">
      <c r="A234" s="169" t="s">
        <v>164</v>
      </c>
      <c r="B234" s="169" t="str">
        <f>Cover!$G$16</f>
        <v>CZ</v>
      </c>
      <c r="C234" s="169" t="s">
        <v>203</v>
      </c>
      <c r="D234" s="169" t="s">
        <v>337</v>
      </c>
      <c r="E234" s="170" t="s">
        <v>118</v>
      </c>
      <c r="F234" s="177" t="e">
        <f>IF(ISNUMBER(U234),U234,VLOOKUP(CONCATENATE($B234,"_",$C234,"_",F$2,"_",$D234,"_",$E234),#REF!,2,))</f>
        <v>#REF!</v>
      </c>
      <c r="G234" s="177" t="e">
        <f>IF(ISNUMBER(V234),V234,VLOOKUP(CONCATENATE($B234,"_",$C234,"_",G$2,"_",$D234,"_",$E234),#REF!,2,))</f>
        <v>#REF!</v>
      </c>
      <c r="H234" s="177" t="e">
        <f>IF(ISNUMBER(W234),W234,VLOOKUP(CONCATENATE($B234,"_",$C234,"_",H$2,"_",$D234,"_",$E234),#REF!,2,))</f>
        <v>#REF!</v>
      </c>
      <c r="I234" s="177" t="e">
        <f>IF(ISNUMBER(X234),X234,VLOOKUP(CONCATENATE($B234,"_",$C234,"_",I$2,"_",$D234,"_",$E234),#REF!,2,))</f>
        <v>#REF!</v>
      </c>
      <c r="J234" s="177" t="e">
        <f>VLOOKUP(CONCATENATE($B234,"_",$C234,"_",J$2,"_",$D234,"_",$E234),#REF!,2,)</f>
        <v>#REF!</v>
      </c>
      <c r="K234" s="175" t="e">
        <f>VLOOKUP(CONCATENATE($B234,"_",$C234,"_",K$2,"_",$D234,"_",$E234),#REF!,2,)</f>
        <v>#REF!</v>
      </c>
      <c r="L234" s="175" t="e">
        <f>VLOOKUP(CONCATENATE($B234,"_",$C234,"_",L$2,"_",$D234,"_",$E234),#REF!,2,)</f>
        <v>#REF!</v>
      </c>
      <c r="M234" s="171"/>
      <c r="N234" s="172" t="str">
        <f t="shared" si="43"/>
        <v>!!</v>
      </c>
      <c r="O234" s="172" t="str">
        <f t="shared" si="44"/>
        <v>!!</v>
      </c>
      <c r="P234" s="172" t="str">
        <f t="shared" si="45"/>
        <v>!!</v>
      </c>
      <c r="Q234" s="172" t="str">
        <f t="shared" si="46"/>
        <v>!!</v>
      </c>
      <c r="R234" s="172" t="str">
        <f t="shared" si="47"/>
        <v>!!</v>
      </c>
      <c r="S234" s="172" t="str">
        <f t="shared" si="48"/>
        <v>!!</v>
      </c>
      <c r="T234" s="171"/>
    </row>
    <row r="235" spans="1:24" s="169" customFormat="1" ht="10.5">
      <c r="A235" s="178" t="s">
        <v>163</v>
      </c>
      <c r="B235" s="169" t="str">
        <f>Cover!$G$16</f>
        <v>CZ</v>
      </c>
      <c r="C235" s="169" t="s">
        <v>203</v>
      </c>
      <c r="D235" s="169" t="s">
        <v>198</v>
      </c>
      <c r="E235" s="170" t="s">
        <v>118</v>
      </c>
      <c r="F235" s="177" t="e">
        <f>IF(ISNUMBER(U235),U235,VLOOKUP(CONCATENATE($B235,"_",$C235,"_",F$2,"_",$D235,"_",$E235),#REF!,2,))</f>
        <v>#REF!</v>
      </c>
      <c r="G235" s="177" t="e">
        <f>IF(ISNUMBER(V235),V235,VLOOKUP(CONCATENATE($B235,"_",$C235,"_",G$2,"_",$D235,"_",$E235),#REF!,2,))</f>
        <v>#REF!</v>
      </c>
      <c r="H235" s="177" t="e">
        <f>IF(ISNUMBER(W235),W235,VLOOKUP(CONCATENATE($B235,"_",$C235,"_",H$2,"_",$D235,"_",$E235),#REF!,2,))</f>
        <v>#REF!</v>
      </c>
      <c r="I235" s="177" t="e">
        <f>IF(ISNUMBER(X235),X235,VLOOKUP(CONCATENATE($B235,"_",$C235,"_",I$2,"_",$D235,"_",$E235),#REF!,2,))</f>
        <v>#REF!</v>
      </c>
      <c r="J235" s="177" t="e">
        <f>VLOOKUP(CONCATENATE($B235,"_",$C235,"_",J$2,"_",$D235,"_",$E235),#REF!,2,)</f>
        <v>#REF!</v>
      </c>
      <c r="K235" s="175" t="e">
        <f>VLOOKUP(CONCATENATE($B235,"_",$C235,"_",K$2,"_",$D235,"_",$E235),#REF!,2,)</f>
        <v>#REF!</v>
      </c>
      <c r="L235" s="175" t="e">
        <f>VLOOKUP(CONCATENATE($B235,"_",$C235,"_",L$2,"_",$D235,"_",$E235),#REF!,2,)</f>
        <v>#REF!</v>
      </c>
      <c r="M235" s="171"/>
      <c r="N235" s="172" t="str">
        <f t="shared" si="43"/>
        <v>!!</v>
      </c>
      <c r="O235" s="172" t="str">
        <f t="shared" si="44"/>
        <v>!!</v>
      </c>
      <c r="P235" s="172" t="str">
        <f t="shared" si="45"/>
        <v>!!</v>
      </c>
      <c r="Q235" s="172" t="str">
        <f t="shared" si="46"/>
        <v>!!</v>
      </c>
      <c r="R235" s="172" t="str">
        <f t="shared" si="47"/>
        <v>!!</v>
      </c>
      <c r="S235" s="172" t="str">
        <f t="shared" si="48"/>
        <v>!!</v>
      </c>
      <c r="T235" s="171"/>
    </row>
    <row r="236" spans="1:24">
      <c r="A236" s="365" t="s">
        <v>162</v>
      </c>
      <c r="B236" s="357" t="str">
        <f>Cover!$G$16</f>
        <v>CZ</v>
      </c>
      <c r="C236" s="357" t="s">
        <v>203</v>
      </c>
      <c r="D236" s="357" t="s">
        <v>337</v>
      </c>
      <c r="E236" s="358" t="s">
        <v>118</v>
      </c>
      <c r="F236" s="359" t="e">
        <f>IF(ISNUMBER(U236),U236,VLOOKUP(CONCATENATE($B236,"_",$C236,"_",F$2,"_","1000 NAC","_",$E236),#REF!,2,)/VLOOKUP(CONCATENATE($B236,"_",$C236,"_",F$2,"_",$D236,"_",$E236),#REF!,2,))</f>
        <v>#REF!</v>
      </c>
      <c r="G236" s="359" t="e">
        <f>IF(ISNUMBER(V236),V236,VLOOKUP(CONCATENATE($B236,"_",$C236,"_",G$2,"_","1000 NAC","_",$E236),#REF!,2,)/VLOOKUP(CONCATENATE($B236,"_",$C236,"_",G$2,"_",$D236,"_",$E236),#REF!,2,))</f>
        <v>#REF!</v>
      </c>
      <c r="H236" s="359" t="e">
        <f>IF(ISNUMBER(W236),W236,VLOOKUP(CONCATENATE($B236,"_",$C236,"_",H$2,"_","1000 NAC","_",$E236),#REF!,2,)/VLOOKUP(CONCATENATE($B236,"_",$C236,"_",H$2,"_",$D236,"_",$E236),#REF!,2,))</f>
        <v>#REF!</v>
      </c>
      <c r="I236" s="359" t="e">
        <f>IF(ISNUMBER(X236),X236,VLOOKUP(CONCATENATE($B236,"_",$C236,"_",I$2,"_","1000 NAC","_",$E236),#REF!,2,)/VLOOKUP(CONCATENATE($B236,"_",$C236,"_",I$2,"_",$D236,"_",$E236),#REF!,2,))</f>
        <v>#REF!</v>
      </c>
      <c r="J236" s="359" t="e">
        <f>VLOOKUP(CONCATENATE($B236,"_",$C236,"_",J$2,"_","1000 NAC","_",$E236),#REF!,2,)/VLOOKUP(CONCATENATE($B236,"_",$C236,"_",J$2,"_",$D236,"_",$E236),#REF!,2,)</f>
        <v>#REF!</v>
      </c>
      <c r="K236" s="360" t="e">
        <f>VLOOKUP(CONCATENATE($B236,"_",$C236,"_",K$2,"_","1000 NAC","_",$E236),#REF!,2,)/VLOOKUP(CONCATENATE($B236,"_",$C236,"_",K$2,"_",$D236,"_",$E236),#REF!,2,)</f>
        <v>#REF!</v>
      </c>
      <c r="L236" s="360" t="e">
        <f>VLOOKUP(CONCATENATE($B236,"_",$C236,"_",L$2,"_","1000 NAC","_",$E236),#REF!,2,)/VLOOKUP(CONCATENATE($B236,"_",$C236,"_",L$2,"_",$D236,"_",$E236),#REF!,2,)</f>
        <v>#REF!</v>
      </c>
      <c r="M236" s="361"/>
      <c r="N236" s="362" t="str">
        <f t="shared" si="43"/>
        <v>!!</v>
      </c>
      <c r="O236" s="362" t="str">
        <f t="shared" si="44"/>
        <v>!!</v>
      </c>
      <c r="P236" s="362" t="str">
        <f t="shared" si="45"/>
        <v>!!</v>
      </c>
      <c r="Q236" s="362" t="str">
        <f t="shared" si="46"/>
        <v>!!</v>
      </c>
      <c r="R236" s="362" t="str">
        <f t="shared" si="47"/>
        <v>!!</v>
      </c>
      <c r="S236" s="362" t="str">
        <f t="shared" si="48"/>
        <v>!!</v>
      </c>
      <c r="T236" s="361"/>
      <c r="U236" s="366" t="str">
        <f>IF(ISNUMBER(U234),IF(ISNUMBER(U235),U235/U234,F235/U234),IF(ISNUMBER(U235),U235/F234,""))</f>
        <v/>
      </c>
      <c r="V236" s="366"/>
      <c r="W236" s="366"/>
      <c r="X236" s="366"/>
    </row>
    <row r="237" spans="1:24" s="169" customFormat="1" ht="10.5">
      <c r="A237" s="169" t="s">
        <v>164</v>
      </c>
      <c r="B237" s="169" t="str">
        <f>Cover!$G$16</f>
        <v>CZ</v>
      </c>
      <c r="C237" s="169" t="s">
        <v>204</v>
      </c>
      <c r="D237" s="169" t="s">
        <v>337</v>
      </c>
      <c r="E237" s="170" t="s">
        <v>119</v>
      </c>
      <c r="F237" s="177" t="e">
        <f>IF(ISNUMBER(U237),U237,VLOOKUP(CONCATENATE($B237,"_",$C237,"_",F$2,"_",$D237,"_",$E237),#REF!,2,))</f>
        <v>#REF!</v>
      </c>
      <c r="G237" s="177" t="e">
        <f>IF(ISNUMBER(V237),V237,VLOOKUP(CONCATENATE($B237,"_",$C237,"_",G$2,"_",$D237,"_",$E237),#REF!,2,))</f>
        <v>#REF!</v>
      </c>
      <c r="H237" s="177" t="e">
        <f>IF(ISNUMBER(W237),W237,VLOOKUP(CONCATENATE($B237,"_",$C237,"_",H$2,"_",$D237,"_",$E237),#REF!,2,))</f>
        <v>#REF!</v>
      </c>
      <c r="I237" s="177" t="e">
        <f>IF(ISNUMBER(X237),X237,VLOOKUP(CONCATENATE($B237,"_",$C237,"_",I$2,"_",$D237,"_",$E237),#REF!,2,))</f>
        <v>#REF!</v>
      </c>
      <c r="J237" s="177" t="e">
        <f>VLOOKUP(CONCATENATE($B237,"_",$C237,"_",J$2,"_",$D237,"_",$E237),#REF!,2,)</f>
        <v>#REF!</v>
      </c>
      <c r="K237" s="175" t="e">
        <f>VLOOKUP(CONCATENATE($B237,"_",$C237,"_",K$2,"_",$D237,"_",$E237),#REF!,2,)</f>
        <v>#REF!</v>
      </c>
      <c r="L237" s="175" t="e">
        <f>VLOOKUP(CONCATENATE($B237,"_",$C237,"_",L$2,"_",$D237,"_",$E237),#REF!,2,)</f>
        <v>#REF!</v>
      </c>
      <c r="M237" s="171"/>
      <c r="N237" s="172" t="str">
        <f t="shared" si="43"/>
        <v>!!</v>
      </c>
      <c r="O237" s="172" t="str">
        <f t="shared" si="44"/>
        <v>!!</v>
      </c>
      <c r="P237" s="172" t="str">
        <f t="shared" si="45"/>
        <v>!!</v>
      </c>
      <c r="Q237" s="172" t="str">
        <f t="shared" si="46"/>
        <v>!!</v>
      </c>
      <c r="R237" s="172" t="str">
        <f t="shared" si="47"/>
        <v>!!</v>
      </c>
      <c r="S237" s="172" t="str">
        <f t="shared" si="48"/>
        <v>!!</v>
      </c>
      <c r="T237" s="171"/>
    </row>
    <row r="238" spans="1:24" s="169" customFormat="1" ht="10.5">
      <c r="A238" s="178" t="s">
        <v>163</v>
      </c>
      <c r="B238" s="169" t="str">
        <f>Cover!$G$16</f>
        <v>CZ</v>
      </c>
      <c r="C238" s="169" t="s">
        <v>204</v>
      </c>
      <c r="D238" s="169" t="s">
        <v>198</v>
      </c>
      <c r="E238" s="170" t="s">
        <v>119</v>
      </c>
      <c r="F238" s="177" t="e">
        <f>IF(ISNUMBER(U238),U238,VLOOKUP(CONCATENATE($B238,"_",$C238,"_",F$2,"_",$D238,"_",$E238),#REF!,2,))</f>
        <v>#REF!</v>
      </c>
      <c r="G238" s="177" t="e">
        <f>IF(ISNUMBER(V238),V238,VLOOKUP(CONCATENATE($B238,"_",$C238,"_",G$2,"_",$D238,"_",$E238),#REF!,2,))</f>
        <v>#REF!</v>
      </c>
      <c r="H238" s="177" t="e">
        <f>IF(ISNUMBER(W238),W238,VLOOKUP(CONCATENATE($B238,"_",$C238,"_",H$2,"_",$D238,"_",$E238),#REF!,2,))</f>
        <v>#REF!</v>
      </c>
      <c r="I238" s="177" t="e">
        <f>IF(ISNUMBER(X238),X238,VLOOKUP(CONCATENATE($B238,"_",$C238,"_",I$2,"_",$D238,"_",$E238),#REF!,2,))</f>
        <v>#REF!</v>
      </c>
      <c r="J238" s="177" t="e">
        <f>VLOOKUP(CONCATENATE($B238,"_",$C238,"_",J$2,"_",$D238,"_",$E238),#REF!,2,)</f>
        <v>#REF!</v>
      </c>
      <c r="K238" s="175" t="e">
        <f>VLOOKUP(CONCATENATE($B238,"_",$C238,"_",K$2,"_",$D238,"_",$E238),#REF!,2,)</f>
        <v>#REF!</v>
      </c>
      <c r="L238" s="175" t="e">
        <f>VLOOKUP(CONCATENATE($B238,"_",$C238,"_",L$2,"_",$D238,"_",$E238),#REF!,2,)</f>
        <v>#REF!</v>
      </c>
      <c r="M238" s="171"/>
      <c r="N238" s="172" t="str">
        <f t="shared" si="43"/>
        <v>!!</v>
      </c>
      <c r="O238" s="172" t="str">
        <f t="shared" si="44"/>
        <v>!!</v>
      </c>
      <c r="P238" s="172" t="str">
        <f t="shared" si="45"/>
        <v>!!</v>
      </c>
      <c r="Q238" s="172" t="str">
        <f t="shared" si="46"/>
        <v>!!</v>
      </c>
      <c r="R238" s="172" t="str">
        <f t="shared" si="47"/>
        <v>!!</v>
      </c>
      <c r="S238" s="172" t="str">
        <f t="shared" si="48"/>
        <v>!!</v>
      </c>
      <c r="T238" s="171"/>
    </row>
    <row r="239" spans="1:24">
      <c r="A239" s="365" t="s">
        <v>162</v>
      </c>
      <c r="B239" s="357" t="str">
        <f>Cover!$G$16</f>
        <v>CZ</v>
      </c>
      <c r="C239" s="357" t="s">
        <v>204</v>
      </c>
      <c r="D239" s="357" t="s">
        <v>337</v>
      </c>
      <c r="E239" s="358" t="s">
        <v>119</v>
      </c>
      <c r="F239" s="359" t="e">
        <f>IF(ISNUMBER(U239),U239,VLOOKUP(CONCATENATE($B239,"_",$C239,"_",F$2,"_","1000 NAC","_",$E239),#REF!,2,)/VLOOKUP(CONCATENATE($B239,"_",$C239,"_",F$2,"_",$D239,"_",$E239),#REF!,2,))</f>
        <v>#REF!</v>
      </c>
      <c r="G239" s="359" t="e">
        <f>IF(ISNUMBER(V239),V239,VLOOKUP(CONCATENATE($B239,"_",$C239,"_",G$2,"_","1000 NAC","_",$E239),#REF!,2,)/VLOOKUP(CONCATENATE($B239,"_",$C239,"_",G$2,"_",$D239,"_",$E239),#REF!,2,))</f>
        <v>#REF!</v>
      </c>
      <c r="H239" s="359" t="e">
        <f>IF(ISNUMBER(W239),W239,VLOOKUP(CONCATENATE($B239,"_",$C239,"_",H$2,"_","1000 NAC","_",$E239),#REF!,2,)/VLOOKUP(CONCATENATE($B239,"_",$C239,"_",H$2,"_",$D239,"_",$E239),#REF!,2,))</f>
        <v>#REF!</v>
      </c>
      <c r="I239" s="359" t="e">
        <f>IF(ISNUMBER(X239),X239,VLOOKUP(CONCATENATE($B239,"_",$C239,"_",I$2,"_","1000 NAC","_",$E239),#REF!,2,)/VLOOKUP(CONCATENATE($B239,"_",$C239,"_",I$2,"_",$D239,"_",$E239),#REF!,2,))</f>
        <v>#REF!</v>
      </c>
      <c r="J239" s="359" t="e">
        <f>VLOOKUP(CONCATENATE($B239,"_",$C239,"_",J$2,"_","1000 NAC","_",$E239),#REF!,2,)/VLOOKUP(CONCATENATE($B239,"_",$C239,"_",J$2,"_",$D239,"_",$E239),#REF!,2,)</f>
        <v>#REF!</v>
      </c>
      <c r="K239" s="360" t="e">
        <f>VLOOKUP(CONCATENATE($B239,"_",$C239,"_",K$2,"_","1000 NAC","_",$E239),#REF!,2,)/VLOOKUP(CONCATENATE($B239,"_",$C239,"_",K$2,"_",$D239,"_",$E239),#REF!,2,)</f>
        <v>#REF!</v>
      </c>
      <c r="L239" s="360" t="e">
        <f>VLOOKUP(CONCATENATE($B239,"_",$C239,"_",L$2,"_","1000 NAC","_",$E239),#REF!,2,)/VLOOKUP(CONCATENATE($B239,"_",$C239,"_",L$2,"_",$D239,"_",$E239),#REF!,2,)</f>
        <v>#REF!</v>
      </c>
      <c r="M239" s="361"/>
      <c r="N239" s="362" t="str">
        <f t="shared" si="43"/>
        <v>!!</v>
      </c>
      <c r="O239" s="362" t="str">
        <f t="shared" si="44"/>
        <v>!!</v>
      </c>
      <c r="P239" s="362" t="str">
        <f t="shared" si="45"/>
        <v>!!</v>
      </c>
      <c r="Q239" s="362" t="str">
        <f t="shared" si="46"/>
        <v>!!</v>
      </c>
      <c r="R239" s="362" t="str">
        <f t="shared" si="47"/>
        <v>!!</v>
      </c>
      <c r="S239" s="362" t="str">
        <f t="shared" si="48"/>
        <v>!!</v>
      </c>
      <c r="T239" s="361"/>
      <c r="U239" s="366" t="str">
        <f>IF(ISNUMBER(U237),IF(ISNUMBER(U238),U238/U237,F238/U237),IF(ISNUMBER(U238),U238/F237,""))</f>
        <v/>
      </c>
      <c r="V239" s="366"/>
      <c r="W239" s="366"/>
      <c r="X239" s="366"/>
    </row>
    <row r="240" spans="1:24" s="169" customFormat="1" ht="10.5">
      <c r="A240" s="169" t="s">
        <v>164</v>
      </c>
      <c r="B240" s="169" t="str">
        <f>Cover!$G$16</f>
        <v>CZ</v>
      </c>
      <c r="C240" s="169" t="s">
        <v>203</v>
      </c>
      <c r="D240" s="169" t="s">
        <v>337</v>
      </c>
      <c r="E240" s="170" t="s">
        <v>119</v>
      </c>
      <c r="F240" s="177" t="e">
        <f>IF(ISNUMBER(U240),U240,VLOOKUP(CONCATENATE($B240,"_",$C240,"_",F$2,"_",$D240,"_",$E240),#REF!,2,))</f>
        <v>#REF!</v>
      </c>
      <c r="G240" s="177" t="e">
        <f>IF(ISNUMBER(V240),V240,VLOOKUP(CONCATENATE($B240,"_",$C240,"_",G$2,"_",$D240,"_",$E240),#REF!,2,))</f>
        <v>#REF!</v>
      </c>
      <c r="H240" s="177" t="e">
        <f>IF(ISNUMBER(W240),W240,VLOOKUP(CONCATENATE($B240,"_",$C240,"_",H$2,"_",$D240,"_",$E240),#REF!,2,))</f>
        <v>#REF!</v>
      </c>
      <c r="I240" s="177" t="e">
        <f>IF(ISNUMBER(X240),X240,VLOOKUP(CONCATENATE($B240,"_",$C240,"_",I$2,"_",$D240,"_",$E240),#REF!,2,))</f>
        <v>#REF!</v>
      </c>
      <c r="J240" s="177" t="e">
        <f>VLOOKUP(CONCATENATE($B240,"_",$C240,"_",J$2,"_",$D240,"_",$E240),#REF!,2,)</f>
        <v>#REF!</v>
      </c>
      <c r="K240" s="175" t="e">
        <f>VLOOKUP(CONCATENATE($B240,"_",$C240,"_",K$2,"_",$D240,"_",$E240),#REF!,2,)</f>
        <v>#REF!</v>
      </c>
      <c r="L240" s="175" t="e">
        <f>VLOOKUP(CONCATENATE($B240,"_",$C240,"_",L$2,"_",$D240,"_",$E240),#REF!,2,)</f>
        <v>#REF!</v>
      </c>
      <c r="M240" s="171"/>
      <c r="N240" s="172" t="str">
        <f t="shared" si="43"/>
        <v>!!</v>
      </c>
      <c r="O240" s="172" t="str">
        <f t="shared" si="44"/>
        <v>!!</v>
      </c>
      <c r="P240" s="172" t="str">
        <f t="shared" si="45"/>
        <v>!!</v>
      </c>
      <c r="Q240" s="172" t="str">
        <f t="shared" si="46"/>
        <v>!!</v>
      </c>
      <c r="R240" s="172" t="str">
        <f t="shared" si="47"/>
        <v>!!</v>
      </c>
      <c r="S240" s="172" t="str">
        <f t="shared" si="48"/>
        <v>!!</v>
      </c>
      <c r="T240" s="171"/>
    </row>
    <row r="241" spans="1:24" s="169" customFormat="1" ht="10.5">
      <c r="A241" s="178" t="s">
        <v>163</v>
      </c>
      <c r="B241" s="169" t="str">
        <f>Cover!$G$16</f>
        <v>CZ</v>
      </c>
      <c r="C241" s="169" t="s">
        <v>203</v>
      </c>
      <c r="D241" s="169" t="s">
        <v>198</v>
      </c>
      <c r="E241" s="170" t="s">
        <v>119</v>
      </c>
      <c r="F241" s="177" t="e">
        <f>IF(ISNUMBER(U241),U241,VLOOKUP(CONCATENATE($B241,"_",$C241,"_",F$2,"_",$D241,"_",$E241),#REF!,2,))</f>
        <v>#REF!</v>
      </c>
      <c r="G241" s="177" t="e">
        <f>IF(ISNUMBER(V241),V241,VLOOKUP(CONCATENATE($B241,"_",$C241,"_",G$2,"_",$D241,"_",$E241),#REF!,2,))</f>
        <v>#REF!</v>
      </c>
      <c r="H241" s="177" t="e">
        <f>IF(ISNUMBER(W241),W241,VLOOKUP(CONCATENATE($B241,"_",$C241,"_",H$2,"_",$D241,"_",$E241),#REF!,2,))</f>
        <v>#REF!</v>
      </c>
      <c r="I241" s="177" t="e">
        <f>IF(ISNUMBER(X241),X241,VLOOKUP(CONCATENATE($B241,"_",$C241,"_",I$2,"_",$D241,"_",$E241),#REF!,2,))</f>
        <v>#REF!</v>
      </c>
      <c r="J241" s="177" t="e">
        <f>VLOOKUP(CONCATENATE($B241,"_",$C241,"_",J$2,"_",$D241,"_",$E241),#REF!,2,)</f>
        <v>#REF!</v>
      </c>
      <c r="K241" s="175" t="e">
        <f>VLOOKUP(CONCATENATE($B241,"_",$C241,"_",K$2,"_",$D241,"_",$E241),#REF!,2,)</f>
        <v>#REF!</v>
      </c>
      <c r="L241" s="175" t="e">
        <f>VLOOKUP(CONCATENATE($B241,"_",$C241,"_",L$2,"_",$D241,"_",$E241),#REF!,2,)</f>
        <v>#REF!</v>
      </c>
      <c r="M241" s="171"/>
      <c r="N241" s="172" t="str">
        <f t="shared" si="43"/>
        <v>!!</v>
      </c>
      <c r="O241" s="172" t="str">
        <f t="shared" si="44"/>
        <v>!!</v>
      </c>
      <c r="P241" s="172" t="str">
        <f t="shared" si="45"/>
        <v>!!</v>
      </c>
      <c r="Q241" s="172" t="str">
        <f t="shared" si="46"/>
        <v>!!</v>
      </c>
      <c r="R241" s="172" t="str">
        <f t="shared" si="47"/>
        <v>!!</v>
      </c>
      <c r="S241" s="172" t="str">
        <f t="shared" si="48"/>
        <v>!!</v>
      </c>
      <c r="T241" s="171"/>
    </row>
    <row r="242" spans="1:24">
      <c r="A242" s="365" t="s">
        <v>162</v>
      </c>
      <c r="B242" s="357" t="str">
        <f>Cover!$G$16</f>
        <v>CZ</v>
      </c>
      <c r="C242" s="357" t="s">
        <v>203</v>
      </c>
      <c r="D242" s="357" t="s">
        <v>337</v>
      </c>
      <c r="E242" s="358" t="s">
        <v>119</v>
      </c>
      <c r="F242" s="359" t="e">
        <f>IF(ISNUMBER(U242),U242,VLOOKUP(CONCATENATE($B242,"_",$C242,"_",F$2,"_","1000 NAC","_",$E242),#REF!,2,)/VLOOKUP(CONCATENATE($B242,"_",$C242,"_",F$2,"_",$D242,"_",$E242),#REF!,2,))</f>
        <v>#REF!</v>
      </c>
      <c r="G242" s="359" t="e">
        <f>IF(ISNUMBER(V242),V242,VLOOKUP(CONCATENATE($B242,"_",$C242,"_",G$2,"_","1000 NAC","_",$E242),#REF!,2,)/VLOOKUP(CONCATENATE($B242,"_",$C242,"_",G$2,"_",$D242,"_",$E242),#REF!,2,))</f>
        <v>#REF!</v>
      </c>
      <c r="H242" s="359" t="e">
        <f>IF(ISNUMBER(W242),W242,VLOOKUP(CONCATENATE($B242,"_",$C242,"_",H$2,"_","1000 NAC","_",$E242),#REF!,2,)/VLOOKUP(CONCATENATE($B242,"_",$C242,"_",H$2,"_",$D242,"_",$E242),#REF!,2,))</f>
        <v>#REF!</v>
      </c>
      <c r="I242" s="359" t="e">
        <f>IF(ISNUMBER(X242),X242,VLOOKUP(CONCATENATE($B242,"_",$C242,"_",I$2,"_","1000 NAC","_",$E242),#REF!,2,)/VLOOKUP(CONCATENATE($B242,"_",$C242,"_",I$2,"_",$D242,"_",$E242),#REF!,2,))</f>
        <v>#REF!</v>
      </c>
      <c r="J242" s="359" t="e">
        <f>VLOOKUP(CONCATENATE($B242,"_",$C242,"_",J$2,"_","1000 NAC","_",$E242),#REF!,2,)/VLOOKUP(CONCATENATE($B242,"_",$C242,"_",J$2,"_",$D242,"_",$E242),#REF!,2,)</f>
        <v>#REF!</v>
      </c>
      <c r="K242" s="360" t="e">
        <f>VLOOKUP(CONCATENATE($B242,"_",$C242,"_",K$2,"_","1000 NAC","_",$E242),#REF!,2,)/VLOOKUP(CONCATENATE($B242,"_",$C242,"_",K$2,"_",$D242,"_",$E242),#REF!,2,)</f>
        <v>#REF!</v>
      </c>
      <c r="L242" s="360" t="e">
        <f>VLOOKUP(CONCATENATE($B242,"_",$C242,"_",L$2,"_","1000 NAC","_",$E242),#REF!,2,)/VLOOKUP(CONCATENATE($B242,"_",$C242,"_",L$2,"_",$D242,"_",$E242),#REF!,2,)</f>
        <v>#REF!</v>
      </c>
      <c r="M242" s="361"/>
      <c r="N242" s="362" t="str">
        <f t="shared" si="43"/>
        <v>!!</v>
      </c>
      <c r="O242" s="362" t="str">
        <f t="shared" si="44"/>
        <v>!!</v>
      </c>
      <c r="P242" s="362" t="str">
        <f t="shared" si="45"/>
        <v>!!</v>
      </c>
      <c r="Q242" s="362" t="str">
        <f t="shared" si="46"/>
        <v>!!</v>
      </c>
      <c r="R242" s="362" t="str">
        <f t="shared" si="47"/>
        <v>!!</v>
      </c>
      <c r="S242" s="362" t="str">
        <f t="shared" si="48"/>
        <v>!!</v>
      </c>
      <c r="T242" s="361"/>
      <c r="U242" s="366" t="str">
        <f>IF(ISNUMBER(U240),IF(ISNUMBER(U241),U241/U240,F241/U240),IF(ISNUMBER(U241),U241/F240,""))</f>
        <v/>
      </c>
      <c r="V242" s="366"/>
      <c r="W242" s="366"/>
      <c r="X242" s="366"/>
    </row>
    <row r="243" spans="1:24" s="169" customFormat="1" ht="10.5">
      <c r="A243" s="169" t="s">
        <v>164</v>
      </c>
      <c r="B243" s="169" t="str">
        <f>Cover!$G$16</f>
        <v>CZ</v>
      </c>
      <c r="C243" s="169" t="s">
        <v>204</v>
      </c>
      <c r="D243" s="169" t="s">
        <v>337</v>
      </c>
      <c r="E243" s="170" t="s">
        <v>120</v>
      </c>
      <c r="F243" s="177" t="e">
        <f>IF(ISNUMBER(U243),U243,VLOOKUP(CONCATENATE($B243,"_",$C243,"_",F$2,"_",$D243,"_",$E243),#REF!,2,))</f>
        <v>#REF!</v>
      </c>
      <c r="G243" s="177" t="e">
        <f>IF(ISNUMBER(V243),V243,VLOOKUP(CONCATENATE($B243,"_",$C243,"_",G$2,"_",$D243,"_",$E243),#REF!,2,))</f>
        <v>#REF!</v>
      </c>
      <c r="H243" s="177" t="e">
        <f>IF(ISNUMBER(W243),W243,VLOOKUP(CONCATENATE($B243,"_",$C243,"_",H$2,"_",$D243,"_",$E243),#REF!,2,))</f>
        <v>#REF!</v>
      </c>
      <c r="I243" s="177" t="e">
        <f>IF(ISNUMBER(X243),X243,VLOOKUP(CONCATENATE($B243,"_",$C243,"_",I$2,"_",$D243,"_",$E243),#REF!,2,))</f>
        <v>#REF!</v>
      </c>
      <c r="J243" s="177" t="e">
        <f>VLOOKUP(CONCATENATE($B243,"_",$C243,"_",J$2,"_",$D243,"_",$E243),#REF!,2,)</f>
        <v>#REF!</v>
      </c>
      <c r="K243" s="175" t="e">
        <f>VLOOKUP(CONCATENATE($B243,"_",$C243,"_",K$2,"_",$D243,"_",$E243),#REF!,2,)</f>
        <v>#REF!</v>
      </c>
      <c r="L243" s="175" t="e">
        <f>VLOOKUP(CONCATENATE($B243,"_",$C243,"_",L$2,"_",$D243,"_",$E243),#REF!,2,)</f>
        <v>#REF!</v>
      </c>
      <c r="M243" s="171"/>
      <c r="N243" s="172" t="str">
        <f t="shared" si="43"/>
        <v>!!</v>
      </c>
      <c r="O243" s="172" t="str">
        <f t="shared" si="44"/>
        <v>!!</v>
      </c>
      <c r="P243" s="172" t="str">
        <f t="shared" si="45"/>
        <v>!!</v>
      </c>
      <c r="Q243" s="172" t="str">
        <f t="shared" si="46"/>
        <v>!!</v>
      </c>
      <c r="R243" s="172" t="str">
        <f t="shared" si="47"/>
        <v>!!</v>
      </c>
      <c r="S243" s="172" t="str">
        <f t="shared" si="48"/>
        <v>!!</v>
      </c>
      <c r="T243" s="171"/>
    </row>
    <row r="244" spans="1:24" s="169" customFormat="1" ht="10.5">
      <c r="A244" s="178" t="s">
        <v>163</v>
      </c>
      <c r="B244" s="169" t="str">
        <f>Cover!$G$16</f>
        <v>CZ</v>
      </c>
      <c r="C244" s="169" t="s">
        <v>204</v>
      </c>
      <c r="D244" s="169" t="s">
        <v>198</v>
      </c>
      <c r="E244" s="170" t="s">
        <v>120</v>
      </c>
      <c r="F244" s="177" t="e">
        <f>IF(ISNUMBER(U244),U244,VLOOKUP(CONCATENATE($B244,"_",$C244,"_",F$2,"_",$D244,"_",$E244),#REF!,2,))</f>
        <v>#REF!</v>
      </c>
      <c r="G244" s="177" t="e">
        <f>IF(ISNUMBER(V244),V244,VLOOKUP(CONCATENATE($B244,"_",$C244,"_",G$2,"_",$D244,"_",$E244),#REF!,2,))</f>
        <v>#REF!</v>
      </c>
      <c r="H244" s="177" t="e">
        <f>IF(ISNUMBER(W244),W244,VLOOKUP(CONCATENATE($B244,"_",$C244,"_",H$2,"_",$D244,"_",$E244),#REF!,2,))</f>
        <v>#REF!</v>
      </c>
      <c r="I244" s="177" t="e">
        <f>IF(ISNUMBER(X244),X244,VLOOKUP(CONCATENATE($B244,"_",$C244,"_",I$2,"_",$D244,"_",$E244),#REF!,2,))</f>
        <v>#REF!</v>
      </c>
      <c r="J244" s="177" t="e">
        <f>VLOOKUP(CONCATENATE($B244,"_",$C244,"_",J$2,"_",$D244,"_",$E244),#REF!,2,)</f>
        <v>#REF!</v>
      </c>
      <c r="K244" s="175" t="e">
        <f>VLOOKUP(CONCATENATE($B244,"_",$C244,"_",K$2,"_",$D244,"_",$E244),#REF!,2,)</f>
        <v>#REF!</v>
      </c>
      <c r="L244" s="175" t="e">
        <f>VLOOKUP(CONCATENATE($B244,"_",$C244,"_",L$2,"_",$D244,"_",$E244),#REF!,2,)</f>
        <v>#REF!</v>
      </c>
      <c r="M244" s="171"/>
      <c r="N244" s="172" t="str">
        <f t="shared" si="43"/>
        <v>!!</v>
      </c>
      <c r="O244" s="172" t="str">
        <f t="shared" si="44"/>
        <v>!!</v>
      </c>
      <c r="P244" s="172" t="str">
        <f t="shared" si="45"/>
        <v>!!</v>
      </c>
      <c r="Q244" s="172" t="str">
        <f t="shared" si="46"/>
        <v>!!</v>
      </c>
      <c r="R244" s="172" t="str">
        <f t="shared" si="47"/>
        <v>!!</v>
      </c>
      <c r="S244" s="172" t="str">
        <f t="shared" si="48"/>
        <v>!!</v>
      </c>
      <c r="T244" s="171"/>
    </row>
    <row r="245" spans="1:24">
      <c r="A245" s="365" t="s">
        <v>162</v>
      </c>
      <c r="B245" s="357" t="str">
        <f>Cover!$G$16</f>
        <v>CZ</v>
      </c>
      <c r="C245" s="357" t="s">
        <v>204</v>
      </c>
      <c r="D245" s="357" t="s">
        <v>337</v>
      </c>
      <c r="E245" s="358" t="s">
        <v>120</v>
      </c>
      <c r="F245" s="359" t="e">
        <f>IF(ISNUMBER(U245),U245,VLOOKUP(CONCATENATE($B245,"_",$C245,"_",F$2,"_","1000 NAC","_",$E245),#REF!,2,)/VLOOKUP(CONCATENATE($B245,"_",$C245,"_",F$2,"_",$D245,"_",$E245),#REF!,2,))</f>
        <v>#REF!</v>
      </c>
      <c r="G245" s="359" t="e">
        <f>IF(ISNUMBER(V245),V245,VLOOKUP(CONCATENATE($B245,"_",$C245,"_",G$2,"_","1000 NAC","_",$E245),#REF!,2,)/VLOOKUP(CONCATENATE($B245,"_",$C245,"_",G$2,"_",$D245,"_",$E245),#REF!,2,))</f>
        <v>#REF!</v>
      </c>
      <c r="H245" s="359" t="e">
        <f>IF(ISNUMBER(W245),W245,VLOOKUP(CONCATENATE($B245,"_",$C245,"_",H$2,"_","1000 NAC","_",$E245),#REF!,2,)/VLOOKUP(CONCATENATE($B245,"_",$C245,"_",H$2,"_",$D245,"_",$E245),#REF!,2,))</f>
        <v>#REF!</v>
      </c>
      <c r="I245" s="359" t="e">
        <f>IF(ISNUMBER(X245),X245,VLOOKUP(CONCATENATE($B245,"_",$C245,"_",I$2,"_","1000 NAC","_",$E245),#REF!,2,)/VLOOKUP(CONCATENATE($B245,"_",$C245,"_",I$2,"_",$D245,"_",$E245),#REF!,2,))</f>
        <v>#REF!</v>
      </c>
      <c r="J245" s="359" t="e">
        <f>VLOOKUP(CONCATENATE($B245,"_",$C245,"_",J$2,"_","1000 NAC","_",$E245),#REF!,2,)/VLOOKUP(CONCATENATE($B245,"_",$C245,"_",J$2,"_",$D245,"_",$E245),#REF!,2,)</f>
        <v>#REF!</v>
      </c>
      <c r="K245" s="360" t="e">
        <f>VLOOKUP(CONCATENATE($B245,"_",$C245,"_",K$2,"_","1000 NAC","_",$E245),#REF!,2,)/VLOOKUP(CONCATENATE($B245,"_",$C245,"_",K$2,"_",$D245,"_",$E245),#REF!,2,)</f>
        <v>#REF!</v>
      </c>
      <c r="L245" s="360" t="e">
        <f>VLOOKUP(CONCATENATE($B245,"_",$C245,"_",L$2,"_","1000 NAC","_",$E245),#REF!,2,)/VLOOKUP(CONCATENATE($B245,"_",$C245,"_",L$2,"_",$D245,"_",$E245),#REF!,2,)</f>
        <v>#REF!</v>
      </c>
      <c r="M245" s="361"/>
      <c r="N245" s="362" t="str">
        <f t="shared" si="43"/>
        <v>!!</v>
      </c>
      <c r="O245" s="362" t="str">
        <f t="shared" si="44"/>
        <v>!!</v>
      </c>
      <c r="P245" s="362" t="str">
        <f t="shared" si="45"/>
        <v>!!</v>
      </c>
      <c r="Q245" s="362" t="str">
        <f t="shared" si="46"/>
        <v>!!</v>
      </c>
      <c r="R245" s="362" t="str">
        <f t="shared" si="47"/>
        <v>!!</v>
      </c>
      <c r="S245" s="362" t="str">
        <f t="shared" si="48"/>
        <v>!!</v>
      </c>
      <c r="T245" s="361"/>
      <c r="U245" s="366" t="str">
        <f>IF(ISNUMBER(U243),IF(ISNUMBER(U244),U244/U243,F244/U243),IF(ISNUMBER(U244),U244/F243,""))</f>
        <v/>
      </c>
      <c r="V245" s="366"/>
      <c r="W245" s="366"/>
      <c r="X245" s="366"/>
    </row>
    <row r="246" spans="1:24" s="169" customFormat="1" ht="10.5">
      <c r="A246" s="169" t="s">
        <v>164</v>
      </c>
      <c r="B246" s="169" t="str">
        <f>Cover!$G$16</f>
        <v>CZ</v>
      </c>
      <c r="C246" s="169" t="s">
        <v>203</v>
      </c>
      <c r="D246" s="169" t="s">
        <v>337</v>
      </c>
      <c r="E246" s="170" t="s">
        <v>120</v>
      </c>
      <c r="F246" s="177" t="e">
        <f>IF(ISNUMBER(U246),U246,VLOOKUP(CONCATENATE($B246,"_",$C246,"_",F$2,"_",$D246,"_",$E246),#REF!,2,))</f>
        <v>#REF!</v>
      </c>
      <c r="G246" s="177" t="e">
        <f>IF(ISNUMBER(V246),V246,VLOOKUP(CONCATENATE($B246,"_",$C246,"_",G$2,"_",$D246,"_",$E246),#REF!,2,))</f>
        <v>#REF!</v>
      </c>
      <c r="H246" s="177" t="e">
        <f>IF(ISNUMBER(W246),W246,VLOOKUP(CONCATENATE($B246,"_",$C246,"_",H$2,"_",$D246,"_",$E246),#REF!,2,))</f>
        <v>#REF!</v>
      </c>
      <c r="I246" s="177" t="e">
        <f>IF(ISNUMBER(X246),X246,VLOOKUP(CONCATENATE($B246,"_",$C246,"_",I$2,"_",$D246,"_",$E246),#REF!,2,))</f>
        <v>#REF!</v>
      </c>
      <c r="J246" s="177" t="e">
        <f>VLOOKUP(CONCATENATE($B246,"_",$C246,"_",J$2,"_",$D246,"_",$E246),#REF!,2,)</f>
        <v>#REF!</v>
      </c>
      <c r="K246" s="175" t="e">
        <f>VLOOKUP(CONCATENATE($B246,"_",$C246,"_",K$2,"_",$D246,"_",$E246),#REF!,2,)</f>
        <v>#REF!</v>
      </c>
      <c r="L246" s="175" t="e">
        <f>VLOOKUP(CONCATENATE($B246,"_",$C246,"_",L$2,"_",$D246,"_",$E246),#REF!,2,)</f>
        <v>#REF!</v>
      </c>
      <c r="M246" s="171"/>
      <c r="N246" s="172" t="str">
        <f t="shared" si="43"/>
        <v>!!</v>
      </c>
      <c r="O246" s="172" t="str">
        <f t="shared" si="44"/>
        <v>!!</v>
      </c>
      <c r="P246" s="172" t="str">
        <f t="shared" si="45"/>
        <v>!!</v>
      </c>
      <c r="Q246" s="172" t="str">
        <f t="shared" si="46"/>
        <v>!!</v>
      </c>
      <c r="R246" s="172" t="str">
        <f t="shared" si="47"/>
        <v>!!</v>
      </c>
      <c r="S246" s="172" t="str">
        <f t="shared" si="48"/>
        <v>!!</v>
      </c>
      <c r="T246" s="171"/>
    </row>
    <row r="247" spans="1:24" s="169" customFormat="1" ht="10.5">
      <c r="A247" s="178" t="s">
        <v>163</v>
      </c>
      <c r="B247" s="169" t="str">
        <f>Cover!$G$16</f>
        <v>CZ</v>
      </c>
      <c r="C247" s="169" t="s">
        <v>203</v>
      </c>
      <c r="D247" s="169" t="s">
        <v>198</v>
      </c>
      <c r="E247" s="170" t="s">
        <v>120</v>
      </c>
      <c r="F247" s="177" t="e">
        <f>IF(ISNUMBER(U247),U247,VLOOKUP(CONCATENATE($B247,"_",$C247,"_",F$2,"_",$D247,"_",$E247),#REF!,2,))</f>
        <v>#REF!</v>
      </c>
      <c r="G247" s="177" t="e">
        <f>IF(ISNUMBER(V247),V247,VLOOKUP(CONCATENATE($B247,"_",$C247,"_",G$2,"_",$D247,"_",$E247),#REF!,2,))</f>
        <v>#REF!</v>
      </c>
      <c r="H247" s="177" t="e">
        <f>IF(ISNUMBER(W247),W247,VLOOKUP(CONCATENATE($B247,"_",$C247,"_",H$2,"_",$D247,"_",$E247),#REF!,2,))</f>
        <v>#REF!</v>
      </c>
      <c r="I247" s="177" t="e">
        <f>IF(ISNUMBER(X247),X247,VLOOKUP(CONCATENATE($B247,"_",$C247,"_",I$2,"_",$D247,"_",$E247),#REF!,2,))</f>
        <v>#REF!</v>
      </c>
      <c r="J247" s="177" t="e">
        <f>VLOOKUP(CONCATENATE($B247,"_",$C247,"_",J$2,"_",$D247,"_",$E247),#REF!,2,)</f>
        <v>#REF!</v>
      </c>
      <c r="K247" s="175" t="e">
        <f>VLOOKUP(CONCATENATE($B247,"_",$C247,"_",K$2,"_",$D247,"_",$E247),#REF!,2,)</f>
        <v>#REF!</v>
      </c>
      <c r="L247" s="175" t="e">
        <f>VLOOKUP(CONCATENATE($B247,"_",$C247,"_",L$2,"_",$D247,"_",$E247),#REF!,2,)</f>
        <v>#REF!</v>
      </c>
      <c r="M247" s="171"/>
      <c r="N247" s="172" t="str">
        <f t="shared" si="43"/>
        <v>!!</v>
      </c>
      <c r="O247" s="172" t="str">
        <f t="shared" si="44"/>
        <v>!!</v>
      </c>
      <c r="P247" s="172" t="str">
        <f t="shared" si="45"/>
        <v>!!</v>
      </c>
      <c r="Q247" s="172" t="str">
        <f t="shared" si="46"/>
        <v>!!</v>
      </c>
      <c r="R247" s="172" t="str">
        <f t="shared" si="47"/>
        <v>!!</v>
      </c>
      <c r="S247" s="172" t="str">
        <f t="shared" si="48"/>
        <v>!!</v>
      </c>
      <c r="T247" s="171"/>
    </row>
    <row r="248" spans="1:24">
      <c r="A248" s="365" t="s">
        <v>162</v>
      </c>
      <c r="B248" s="357" t="str">
        <f>Cover!$G$16</f>
        <v>CZ</v>
      </c>
      <c r="C248" s="357" t="s">
        <v>203</v>
      </c>
      <c r="D248" s="357" t="s">
        <v>337</v>
      </c>
      <c r="E248" s="358" t="s">
        <v>120</v>
      </c>
      <c r="F248" s="359" t="e">
        <f>IF(ISNUMBER(U248),U248,VLOOKUP(CONCATENATE($B248,"_",$C248,"_",F$2,"_","1000 NAC","_",$E248),#REF!,2,)/VLOOKUP(CONCATENATE($B248,"_",$C248,"_",F$2,"_",$D248,"_",$E248),#REF!,2,))</f>
        <v>#REF!</v>
      </c>
      <c r="G248" s="359" t="e">
        <f>IF(ISNUMBER(V248),V248,VLOOKUP(CONCATENATE($B248,"_",$C248,"_",G$2,"_","1000 NAC","_",$E248),#REF!,2,)/VLOOKUP(CONCATENATE($B248,"_",$C248,"_",G$2,"_",$D248,"_",$E248),#REF!,2,))</f>
        <v>#REF!</v>
      </c>
      <c r="H248" s="359" t="e">
        <f>IF(ISNUMBER(W248),W248,VLOOKUP(CONCATENATE($B248,"_",$C248,"_",H$2,"_","1000 NAC","_",$E248),#REF!,2,)/VLOOKUP(CONCATENATE($B248,"_",$C248,"_",H$2,"_",$D248,"_",$E248),#REF!,2,))</f>
        <v>#REF!</v>
      </c>
      <c r="I248" s="359" t="e">
        <f>IF(ISNUMBER(X248),X248,VLOOKUP(CONCATENATE($B248,"_",$C248,"_",I$2,"_","1000 NAC","_",$E248),#REF!,2,)/VLOOKUP(CONCATENATE($B248,"_",$C248,"_",I$2,"_",$D248,"_",$E248),#REF!,2,))</f>
        <v>#REF!</v>
      </c>
      <c r="J248" s="359" t="e">
        <f>VLOOKUP(CONCATENATE($B248,"_",$C248,"_",J$2,"_","1000 NAC","_",$E248),#REF!,2,)/VLOOKUP(CONCATENATE($B248,"_",$C248,"_",J$2,"_",$D248,"_",$E248),#REF!,2,)</f>
        <v>#REF!</v>
      </c>
      <c r="K248" s="360" t="e">
        <f>VLOOKUP(CONCATENATE($B248,"_",$C248,"_",K$2,"_","1000 NAC","_",$E248),#REF!,2,)/VLOOKUP(CONCATENATE($B248,"_",$C248,"_",K$2,"_",$D248,"_",$E248),#REF!,2,)</f>
        <v>#REF!</v>
      </c>
      <c r="L248" s="360" t="e">
        <f>VLOOKUP(CONCATENATE($B248,"_",$C248,"_",L$2,"_","1000 NAC","_",$E248),#REF!,2,)/VLOOKUP(CONCATENATE($B248,"_",$C248,"_",L$2,"_",$D248,"_",$E248),#REF!,2,)</f>
        <v>#REF!</v>
      </c>
      <c r="M248" s="361"/>
      <c r="N248" s="362" t="str">
        <f t="shared" si="43"/>
        <v>!!</v>
      </c>
      <c r="O248" s="362" t="str">
        <f t="shared" si="44"/>
        <v>!!</v>
      </c>
      <c r="P248" s="362" t="str">
        <f t="shared" si="45"/>
        <v>!!</v>
      </c>
      <c r="Q248" s="362" t="str">
        <f t="shared" si="46"/>
        <v>!!</v>
      </c>
      <c r="R248" s="362" t="str">
        <f t="shared" si="47"/>
        <v>!!</v>
      </c>
      <c r="S248" s="362" t="str">
        <f t="shared" si="48"/>
        <v>!!</v>
      </c>
      <c r="T248" s="361"/>
      <c r="U248" s="366" t="str">
        <f>IF(ISNUMBER(U246),IF(ISNUMBER(U247),U247/U246,F247/U246),IF(ISNUMBER(U247),U247/F246,""))</f>
        <v/>
      </c>
      <c r="V248" s="366"/>
      <c r="W248" s="366"/>
      <c r="X248" s="366"/>
    </row>
    <row r="249" spans="1:24" s="169" customFormat="1" ht="10.5">
      <c r="A249" s="169" t="s">
        <v>164</v>
      </c>
      <c r="B249" s="169" t="str">
        <f>Cover!$G$16</f>
        <v>CZ</v>
      </c>
      <c r="C249" s="169" t="s">
        <v>204</v>
      </c>
      <c r="D249" s="169" t="s">
        <v>337</v>
      </c>
      <c r="E249" s="170">
        <v>8</v>
      </c>
      <c r="F249" s="177" t="e">
        <f>IF(ISNUMBER(U249),U249,VLOOKUP(CONCATENATE($B249,"_",$C249,"_",F$2,"_",$D249,"_",$E249),#REF!,2,))</f>
        <v>#REF!</v>
      </c>
      <c r="G249" s="177" t="e">
        <f>IF(ISNUMBER(V249),V249,VLOOKUP(CONCATENATE($B249,"_",$C249,"_",G$2,"_",$D249,"_",$E249),#REF!,2,))</f>
        <v>#REF!</v>
      </c>
      <c r="H249" s="177" t="e">
        <f>IF(ISNUMBER(W249),W249,VLOOKUP(CONCATENATE($B249,"_",$C249,"_",H$2,"_",$D249,"_",$E249),#REF!,2,))</f>
        <v>#REF!</v>
      </c>
      <c r="I249" s="177" t="e">
        <f>IF(ISNUMBER(X249),X249,VLOOKUP(CONCATENATE($B249,"_",$C249,"_",I$2,"_",$D249,"_",$E249),#REF!,2,))</f>
        <v>#REF!</v>
      </c>
      <c r="J249" s="177" t="e">
        <f>VLOOKUP(CONCATENATE($B249,"_",$C249,"_",J$2,"_",$D249,"_",$E249),#REF!,2,)</f>
        <v>#REF!</v>
      </c>
      <c r="K249" s="175" t="e">
        <f>VLOOKUP(CONCATENATE($B249,"_",$C249,"_",K$2,"_",$D249,"_",$E249),#REF!,2,)</f>
        <v>#REF!</v>
      </c>
      <c r="L249" s="175" t="e">
        <f>VLOOKUP(CONCATENATE($B249,"_",$C249,"_",L$2,"_",$D249,"_",$E249),#REF!,2,)</f>
        <v>#REF!</v>
      </c>
      <c r="M249" s="171"/>
      <c r="N249" s="172" t="str">
        <f t="shared" si="43"/>
        <v>!!</v>
      </c>
      <c r="O249" s="172" t="str">
        <f t="shared" si="44"/>
        <v>!!</v>
      </c>
      <c r="P249" s="172" t="str">
        <f t="shared" si="45"/>
        <v>!!</v>
      </c>
      <c r="Q249" s="172" t="str">
        <f t="shared" si="46"/>
        <v>!!</v>
      </c>
      <c r="R249" s="172" t="str">
        <f t="shared" si="47"/>
        <v>!!</v>
      </c>
      <c r="S249" s="172" t="str">
        <f t="shared" si="48"/>
        <v>!!</v>
      </c>
      <c r="T249" s="171"/>
    </row>
    <row r="250" spans="1:24" s="169" customFormat="1" ht="10.5">
      <c r="A250" s="178" t="s">
        <v>163</v>
      </c>
      <c r="B250" s="169" t="str">
        <f>Cover!$G$16</f>
        <v>CZ</v>
      </c>
      <c r="C250" s="169" t="s">
        <v>204</v>
      </c>
      <c r="D250" s="169" t="s">
        <v>198</v>
      </c>
      <c r="E250" s="170">
        <v>8</v>
      </c>
      <c r="F250" s="177" t="e">
        <f>IF(ISNUMBER(U250),U250,VLOOKUP(CONCATENATE($B250,"_",$C250,"_",F$2,"_",$D250,"_",$E250),#REF!,2,))</f>
        <v>#REF!</v>
      </c>
      <c r="G250" s="177" t="e">
        <f>IF(ISNUMBER(V250),V250,VLOOKUP(CONCATENATE($B250,"_",$C250,"_",G$2,"_",$D250,"_",$E250),#REF!,2,))</f>
        <v>#REF!</v>
      </c>
      <c r="H250" s="177" t="e">
        <f>IF(ISNUMBER(W250),W250,VLOOKUP(CONCATENATE($B250,"_",$C250,"_",H$2,"_",$D250,"_",$E250),#REF!,2,))</f>
        <v>#REF!</v>
      </c>
      <c r="I250" s="177" t="e">
        <f>IF(ISNUMBER(X250),X250,VLOOKUP(CONCATENATE($B250,"_",$C250,"_",I$2,"_",$D250,"_",$E250),#REF!,2,))</f>
        <v>#REF!</v>
      </c>
      <c r="J250" s="177" t="e">
        <f>VLOOKUP(CONCATENATE($B250,"_",$C250,"_",J$2,"_",$D250,"_",$E250),#REF!,2,)</f>
        <v>#REF!</v>
      </c>
      <c r="K250" s="175" t="e">
        <f>VLOOKUP(CONCATENATE($B250,"_",$C250,"_",K$2,"_",$D250,"_",$E250),#REF!,2,)</f>
        <v>#REF!</v>
      </c>
      <c r="L250" s="175" t="e">
        <f>VLOOKUP(CONCATENATE($B250,"_",$C250,"_",L$2,"_",$D250,"_",$E250),#REF!,2,)</f>
        <v>#REF!</v>
      </c>
      <c r="M250" s="171"/>
      <c r="N250" s="172" t="str">
        <f t="shared" si="43"/>
        <v>!!</v>
      </c>
      <c r="O250" s="172" t="str">
        <f t="shared" si="44"/>
        <v>!!</v>
      </c>
      <c r="P250" s="172" t="str">
        <f t="shared" si="45"/>
        <v>!!</v>
      </c>
      <c r="Q250" s="172" t="str">
        <f t="shared" si="46"/>
        <v>!!</v>
      </c>
      <c r="R250" s="172" t="str">
        <f t="shared" si="47"/>
        <v>!!</v>
      </c>
      <c r="S250" s="172" t="str">
        <f t="shared" si="48"/>
        <v>!!</v>
      </c>
      <c r="T250" s="171"/>
    </row>
    <row r="251" spans="1:24">
      <c r="A251" s="365" t="s">
        <v>162</v>
      </c>
      <c r="B251" s="357" t="str">
        <f>Cover!$G$16</f>
        <v>CZ</v>
      </c>
      <c r="C251" s="357" t="s">
        <v>204</v>
      </c>
      <c r="D251" s="357" t="s">
        <v>337</v>
      </c>
      <c r="E251" s="358">
        <v>8</v>
      </c>
      <c r="F251" s="359" t="e">
        <f>IF(ISNUMBER(U251),U251,VLOOKUP(CONCATENATE($B251,"_",$C251,"_",F$2,"_","1000 NAC","_",$E251),#REF!,2,)/VLOOKUP(CONCATENATE($B251,"_",$C251,"_",F$2,"_",$D251,"_",$E251),#REF!,2,))</f>
        <v>#REF!</v>
      </c>
      <c r="G251" s="359" t="e">
        <f>IF(ISNUMBER(V251),V251,VLOOKUP(CONCATENATE($B251,"_",$C251,"_",G$2,"_","1000 NAC","_",$E251),#REF!,2,)/VLOOKUP(CONCATENATE($B251,"_",$C251,"_",G$2,"_",$D251,"_",$E251),#REF!,2,))</f>
        <v>#REF!</v>
      </c>
      <c r="H251" s="359" t="e">
        <f>IF(ISNUMBER(W251),W251,VLOOKUP(CONCATENATE($B251,"_",$C251,"_",H$2,"_","1000 NAC","_",$E251),#REF!,2,)/VLOOKUP(CONCATENATE($B251,"_",$C251,"_",H$2,"_",$D251,"_",$E251),#REF!,2,))</f>
        <v>#REF!</v>
      </c>
      <c r="I251" s="359" t="e">
        <f>IF(ISNUMBER(X251),X251,VLOOKUP(CONCATENATE($B251,"_",$C251,"_",I$2,"_","1000 NAC","_",$E251),#REF!,2,)/VLOOKUP(CONCATENATE($B251,"_",$C251,"_",I$2,"_",$D251,"_",$E251),#REF!,2,))</f>
        <v>#REF!</v>
      </c>
      <c r="J251" s="359" t="e">
        <f>VLOOKUP(CONCATENATE($B251,"_",$C251,"_",J$2,"_","1000 NAC","_",$E251),#REF!,2,)/VLOOKUP(CONCATENATE($B251,"_",$C251,"_",J$2,"_",$D251,"_",$E251),#REF!,2,)</f>
        <v>#REF!</v>
      </c>
      <c r="K251" s="360" t="e">
        <f>VLOOKUP(CONCATENATE($B251,"_",$C251,"_",K$2,"_","1000 NAC","_",$E251),#REF!,2,)/VLOOKUP(CONCATENATE($B251,"_",$C251,"_",K$2,"_",$D251,"_",$E251),#REF!,2,)</f>
        <v>#REF!</v>
      </c>
      <c r="L251" s="360" t="e">
        <f>VLOOKUP(CONCATENATE($B251,"_",$C251,"_",L$2,"_","1000 NAC","_",$E251),#REF!,2,)/VLOOKUP(CONCATENATE($B251,"_",$C251,"_",L$2,"_",$D251,"_",$E251),#REF!,2,)</f>
        <v>#REF!</v>
      </c>
      <c r="M251" s="361"/>
      <c r="N251" s="362" t="str">
        <f t="shared" si="43"/>
        <v>!!</v>
      </c>
      <c r="O251" s="362" t="str">
        <f t="shared" si="44"/>
        <v>!!</v>
      </c>
      <c r="P251" s="362" t="str">
        <f t="shared" si="45"/>
        <v>!!</v>
      </c>
      <c r="Q251" s="362" t="str">
        <f t="shared" si="46"/>
        <v>!!</v>
      </c>
      <c r="R251" s="362" t="str">
        <f t="shared" si="47"/>
        <v>!!</v>
      </c>
      <c r="S251" s="362" t="str">
        <f t="shared" si="48"/>
        <v>!!</v>
      </c>
      <c r="T251" s="361"/>
      <c r="U251" s="366" t="str">
        <f>IF(ISNUMBER(U249),IF(ISNUMBER(U250),U250/U249,F250/U249),IF(ISNUMBER(U250),U250/F249,""))</f>
        <v/>
      </c>
      <c r="V251" s="366"/>
      <c r="W251" s="366"/>
      <c r="X251" s="366"/>
    </row>
    <row r="252" spans="1:24" s="169" customFormat="1" ht="10.5">
      <c r="A252" s="169" t="s">
        <v>164</v>
      </c>
      <c r="B252" s="169" t="str">
        <f>Cover!$G$16</f>
        <v>CZ</v>
      </c>
      <c r="C252" s="169" t="s">
        <v>203</v>
      </c>
      <c r="D252" s="169" t="s">
        <v>337</v>
      </c>
      <c r="E252" s="170">
        <v>8</v>
      </c>
      <c r="F252" s="177" t="e">
        <f>IF(ISNUMBER(U252),U252,VLOOKUP(CONCATENATE($B252,"_",$C252,"_",F$2,"_",$D252,"_",$E252),#REF!,2,))</f>
        <v>#REF!</v>
      </c>
      <c r="G252" s="177" t="e">
        <f>IF(ISNUMBER(V252),V252,VLOOKUP(CONCATENATE($B252,"_",$C252,"_",G$2,"_",$D252,"_",$E252),#REF!,2,))</f>
        <v>#REF!</v>
      </c>
      <c r="H252" s="177" t="e">
        <f>IF(ISNUMBER(W252),W252,VLOOKUP(CONCATENATE($B252,"_",$C252,"_",H$2,"_",$D252,"_",$E252),#REF!,2,))</f>
        <v>#REF!</v>
      </c>
      <c r="I252" s="177" t="e">
        <f>IF(ISNUMBER(X252),X252,VLOOKUP(CONCATENATE($B252,"_",$C252,"_",I$2,"_",$D252,"_",$E252),#REF!,2,))</f>
        <v>#REF!</v>
      </c>
      <c r="J252" s="177" t="e">
        <f>VLOOKUP(CONCATENATE($B252,"_",$C252,"_",J$2,"_",$D252,"_",$E252),#REF!,2,)</f>
        <v>#REF!</v>
      </c>
      <c r="K252" s="175" t="e">
        <f>VLOOKUP(CONCATENATE($B252,"_",$C252,"_",K$2,"_",$D252,"_",$E252),#REF!,2,)</f>
        <v>#REF!</v>
      </c>
      <c r="L252" s="175" t="e">
        <f>VLOOKUP(CONCATENATE($B252,"_",$C252,"_",L$2,"_",$D252,"_",$E252),#REF!,2,)</f>
        <v>#REF!</v>
      </c>
      <c r="M252" s="171"/>
      <c r="N252" s="172" t="str">
        <f t="shared" si="43"/>
        <v>!!</v>
      </c>
      <c r="O252" s="172" t="str">
        <f t="shared" si="44"/>
        <v>!!</v>
      </c>
      <c r="P252" s="172" t="str">
        <f t="shared" si="45"/>
        <v>!!</v>
      </c>
      <c r="Q252" s="172" t="str">
        <f t="shared" si="46"/>
        <v>!!</v>
      </c>
      <c r="R252" s="172" t="str">
        <f t="shared" si="47"/>
        <v>!!</v>
      </c>
      <c r="S252" s="172" t="str">
        <f t="shared" si="48"/>
        <v>!!</v>
      </c>
      <c r="T252" s="171"/>
    </row>
    <row r="253" spans="1:24" s="169" customFormat="1" ht="10.5">
      <c r="A253" s="178" t="s">
        <v>163</v>
      </c>
      <c r="B253" s="169" t="str">
        <f>Cover!$G$16</f>
        <v>CZ</v>
      </c>
      <c r="C253" s="169" t="s">
        <v>203</v>
      </c>
      <c r="D253" s="169" t="s">
        <v>198</v>
      </c>
      <c r="E253" s="170">
        <v>8</v>
      </c>
      <c r="F253" s="177" t="e">
        <f>IF(ISNUMBER(U253),U253,VLOOKUP(CONCATENATE($B253,"_",$C253,"_",F$2,"_",$D253,"_",$E253),#REF!,2,))</f>
        <v>#REF!</v>
      </c>
      <c r="G253" s="177" t="e">
        <f>IF(ISNUMBER(V253),V253,VLOOKUP(CONCATENATE($B253,"_",$C253,"_",G$2,"_",$D253,"_",$E253),#REF!,2,))</f>
        <v>#REF!</v>
      </c>
      <c r="H253" s="177" t="e">
        <f>IF(ISNUMBER(W253),W253,VLOOKUP(CONCATENATE($B253,"_",$C253,"_",H$2,"_",$D253,"_",$E253),#REF!,2,))</f>
        <v>#REF!</v>
      </c>
      <c r="I253" s="177" t="e">
        <f>IF(ISNUMBER(X253),X253,VLOOKUP(CONCATENATE($B253,"_",$C253,"_",I$2,"_",$D253,"_",$E253),#REF!,2,))</f>
        <v>#REF!</v>
      </c>
      <c r="J253" s="177" t="e">
        <f>VLOOKUP(CONCATENATE($B253,"_",$C253,"_",J$2,"_",$D253,"_",$E253),#REF!,2,)</f>
        <v>#REF!</v>
      </c>
      <c r="K253" s="175" t="e">
        <f>VLOOKUP(CONCATENATE($B253,"_",$C253,"_",K$2,"_",$D253,"_",$E253),#REF!,2,)</f>
        <v>#REF!</v>
      </c>
      <c r="L253" s="175" t="e">
        <f>VLOOKUP(CONCATENATE($B253,"_",$C253,"_",L$2,"_",$D253,"_",$E253),#REF!,2,)</f>
        <v>#REF!</v>
      </c>
      <c r="M253" s="171"/>
      <c r="N253" s="172" t="str">
        <f t="shared" si="43"/>
        <v>!!</v>
      </c>
      <c r="O253" s="172" t="str">
        <f t="shared" si="44"/>
        <v>!!</v>
      </c>
      <c r="P253" s="172" t="str">
        <f t="shared" si="45"/>
        <v>!!</v>
      </c>
      <c r="Q253" s="172" t="str">
        <f t="shared" si="46"/>
        <v>!!</v>
      </c>
      <c r="R253" s="172" t="str">
        <f t="shared" si="47"/>
        <v>!!</v>
      </c>
      <c r="S253" s="172" t="str">
        <f t="shared" si="48"/>
        <v>!!</v>
      </c>
      <c r="T253" s="171"/>
    </row>
    <row r="254" spans="1:24">
      <c r="A254" s="365" t="s">
        <v>162</v>
      </c>
      <c r="B254" s="357" t="str">
        <f>Cover!$G$16</f>
        <v>CZ</v>
      </c>
      <c r="C254" s="357" t="s">
        <v>203</v>
      </c>
      <c r="D254" s="357" t="s">
        <v>337</v>
      </c>
      <c r="E254" s="358">
        <v>8</v>
      </c>
      <c r="F254" s="359" t="e">
        <f>IF(ISNUMBER(U254),U254,VLOOKUP(CONCATENATE($B254,"_",$C254,"_",F$2,"_","1000 NAC","_",$E254),#REF!,2,)/VLOOKUP(CONCATENATE($B254,"_",$C254,"_",F$2,"_",$D254,"_",$E254),#REF!,2,))</f>
        <v>#REF!</v>
      </c>
      <c r="G254" s="359" t="e">
        <f>IF(ISNUMBER(V254),V254,VLOOKUP(CONCATENATE($B254,"_",$C254,"_",G$2,"_","1000 NAC","_",$E254),#REF!,2,)/VLOOKUP(CONCATENATE($B254,"_",$C254,"_",G$2,"_",$D254,"_",$E254),#REF!,2,))</f>
        <v>#REF!</v>
      </c>
      <c r="H254" s="359" t="e">
        <f>IF(ISNUMBER(W254),W254,VLOOKUP(CONCATENATE($B254,"_",$C254,"_",H$2,"_","1000 NAC","_",$E254),#REF!,2,)/VLOOKUP(CONCATENATE($B254,"_",$C254,"_",H$2,"_",$D254,"_",$E254),#REF!,2,))</f>
        <v>#REF!</v>
      </c>
      <c r="I254" s="359" t="e">
        <f>IF(ISNUMBER(X254),X254,VLOOKUP(CONCATENATE($B254,"_",$C254,"_",I$2,"_","1000 NAC","_",$E254),#REF!,2,)/VLOOKUP(CONCATENATE($B254,"_",$C254,"_",I$2,"_",$D254,"_",$E254),#REF!,2,))</f>
        <v>#REF!</v>
      </c>
      <c r="J254" s="359" t="e">
        <f>VLOOKUP(CONCATENATE($B254,"_",$C254,"_",J$2,"_","1000 NAC","_",$E254),#REF!,2,)/VLOOKUP(CONCATENATE($B254,"_",$C254,"_",J$2,"_",$D254,"_",$E254),#REF!,2,)</f>
        <v>#REF!</v>
      </c>
      <c r="K254" s="360" t="e">
        <f>VLOOKUP(CONCATENATE($B254,"_",$C254,"_",K$2,"_","1000 NAC","_",$E254),#REF!,2,)/VLOOKUP(CONCATENATE($B254,"_",$C254,"_",K$2,"_",$D254,"_",$E254),#REF!,2,)</f>
        <v>#REF!</v>
      </c>
      <c r="L254" s="360" t="e">
        <f>VLOOKUP(CONCATENATE($B254,"_",$C254,"_",L$2,"_","1000 NAC","_",$E254),#REF!,2,)/VLOOKUP(CONCATENATE($B254,"_",$C254,"_",L$2,"_",$D254,"_",$E254),#REF!,2,)</f>
        <v>#REF!</v>
      </c>
      <c r="M254" s="361"/>
      <c r="N254" s="362" t="str">
        <f t="shared" si="43"/>
        <v>!!</v>
      </c>
      <c r="O254" s="362" t="str">
        <f t="shared" si="44"/>
        <v>!!</v>
      </c>
      <c r="P254" s="362" t="str">
        <f t="shared" si="45"/>
        <v>!!</v>
      </c>
      <c r="Q254" s="362" t="str">
        <f t="shared" si="46"/>
        <v>!!</v>
      </c>
      <c r="R254" s="362" t="str">
        <f t="shared" si="47"/>
        <v>!!</v>
      </c>
      <c r="S254" s="362" t="str">
        <f t="shared" si="48"/>
        <v>!!</v>
      </c>
      <c r="T254" s="361"/>
      <c r="U254" s="366" t="str">
        <f>IF(ISNUMBER(U252),IF(ISNUMBER(U253),U253/U252,F253/U252),IF(ISNUMBER(U253),U253/F252,""))</f>
        <v/>
      </c>
      <c r="V254" s="366"/>
      <c r="W254" s="366"/>
      <c r="X254" s="366"/>
    </row>
    <row r="255" spans="1:24" s="169" customFormat="1" ht="10.5">
      <c r="A255" s="169" t="s">
        <v>164</v>
      </c>
      <c r="B255" s="169" t="str">
        <f>Cover!$G$16</f>
        <v>CZ</v>
      </c>
      <c r="C255" s="169" t="s">
        <v>204</v>
      </c>
      <c r="D255" s="169" t="s">
        <v>337</v>
      </c>
      <c r="E255" s="170" t="s">
        <v>121</v>
      </c>
      <c r="F255" s="177" t="e">
        <f>IF(ISNUMBER(U255),U255,VLOOKUP(CONCATENATE($B255,"_",$C255,"_",F$2,"_",$D255,"_",$E255),#REF!,2,))</f>
        <v>#REF!</v>
      </c>
      <c r="G255" s="177" t="e">
        <f>IF(ISNUMBER(V255),V255,VLOOKUP(CONCATENATE($B255,"_",$C255,"_",G$2,"_",$D255,"_",$E255),#REF!,2,))</f>
        <v>#REF!</v>
      </c>
      <c r="H255" s="177" t="e">
        <f>IF(ISNUMBER(W255),W255,VLOOKUP(CONCATENATE($B255,"_",$C255,"_",H$2,"_",$D255,"_",$E255),#REF!,2,))</f>
        <v>#REF!</v>
      </c>
      <c r="I255" s="177" t="e">
        <f>IF(ISNUMBER(X255),X255,VLOOKUP(CONCATENATE($B255,"_",$C255,"_",I$2,"_",$D255,"_",$E255),#REF!,2,))</f>
        <v>#REF!</v>
      </c>
      <c r="J255" s="177" t="e">
        <f>VLOOKUP(CONCATENATE($B255,"_",$C255,"_",J$2,"_",$D255,"_",$E255),#REF!,2,)</f>
        <v>#REF!</v>
      </c>
      <c r="K255" s="175" t="e">
        <f>VLOOKUP(CONCATENATE($B255,"_",$C255,"_",K$2,"_",$D255,"_",$E255),#REF!,2,)</f>
        <v>#REF!</v>
      </c>
      <c r="L255" s="175" t="e">
        <f>VLOOKUP(CONCATENATE($B255,"_",$C255,"_",L$2,"_",$D255,"_",$E255),#REF!,2,)</f>
        <v>#REF!</v>
      </c>
      <c r="M255" s="171"/>
      <c r="N255" s="172" t="str">
        <f t="shared" ref="N255:N266" si="49">IF(OR(ISERROR(F255),ISERROR(G255)),"!!",IF(F255=0,"!!",G255/F255))</f>
        <v>!!</v>
      </c>
      <c r="O255" s="172" t="str">
        <f t="shared" ref="O255:O266" si="50">IF(OR(ISERROR(G255),ISERROR(H255)),"!!",IF(G255=0,"!!",H255/G255))</f>
        <v>!!</v>
      </c>
      <c r="P255" s="172" t="str">
        <f t="shared" ref="P255:P266" si="51">IF(OR(ISERROR(H255),ISERROR(I255)),"!!",IF(H255=0,"!!",I255/H255))</f>
        <v>!!</v>
      </c>
      <c r="Q255" s="172" t="str">
        <f t="shared" ref="Q255:Q266" si="52">IF(OR(ISERROR(I255),ISERROR(J255)),"!!",IF(I255=0,"!!",J255/I255))</f>
        <v>!!</v>
      </c>
      <c r="R255" s="172" t="str">
        <f t="shared" ref="R255:R266" si="53">IF(OR(ISERROR(J255),ISERROR(K255)),"!!",IF(J255=0,"!!",K255/J255))</f>
        <v>!!</v>
      </c>
      <c r="S255" s="172" t="str">
        <f t="shared" ref="S255:S266" si="54">IF(OR(ISERROR(K255),ISERROR(L255)),"!!",IF(K255=0,"!!",L255/K255))</f>
        <v>!!</v>
      </c>
      <c r="T255" s="171"/>
    </row>
    <row r="256" spans="1:24" s="169" customFormat="1" ht="10.5">
      <c r="A256" s="178" t="s">
        <v>163</v>
      </c>
      <c r="B256" s="169" t="str">
        <f>Cover!$G$16</f>
        <v>CZ</v>
      </c>
      <c r="C256" s="169" t="s">
        <v>204</v>
      </c>
      <c r="D256" s="169" t="s">
        <v>198</v>
      </c>
      <c r="E256" s="170" t="s">
        <v>121</v>
      </c>
      <c r="F256" s="177" t="e">
        <f>IF(ISNUMBER(U256),U256,VLOOKUP(CONCATENATE($B256,"_",$C256,"_",F$2,"_",$D256,"_",$E256),#REF!,2,))</f>
        <v>#REF!</v>
      </c>
      <c r="G256" s="177" t="e">
        <f>IF(ISNUMBER(V256),V256,VLOOKUP(CONCATENATE($B256,"_",$C256,"_",G$2,"_",$D256,"_",$E256),#REF!,2,))</f>
        <v>#REF!</v>
      </c>
      <c r="H256" s="177" t="e">
        <f>IF(ISNUMBER(W256),W256,VLOOKUP(CONCATENATE($B256,"_",$C256,"_",H$2,"_",$D256,"_",$E256),#REF!,2,))</f>
        <v>#REF!</v>
      </c>
      <c r="I256" s="177" t="e">
        <f>IF(ISNUMBER(X256),X256,VLOOKUP(CONCATENATE($B256,"_",$C256,"_",I$2,"_",$D256,"_",$E256),#REF!,2,))</f>
        <v>#REF!</v>
      </c>
      <c r="J256" s="177" t="e">
        <f>VLOOKUP(CONCATENATE($B256,"_",$C256,"_",J$2,"_",$D256,"_",$E256),#REF!,2,)</f>
        <v>#REF!</v>
      </c>
      <c r="K256" s="175" t="e">
        <f>VLOOKUP(CONCATENATE($B256,"_",$C256,"_",K$2,"_",$D256,"_",$E256),#REF!,2,)</f>
        <v>#REF!</v>
      </c>
      <c r="L256" s="175" t="e">
        <f>VLOOKUP(CONCATENATE($B256,"_",$C256,"_",L$2,"_",$D256,"_",$E256),#REF!,2,)</f>
        <v>#REF!</v>
      </c>
      <c r="M256" s="171"/>
      <c r="N256" s="172" t="str">
        <f t="shared" si="49"/>
        <v>!!</v>
      </c>
      <c r="O256" s="172" t="str">
        <f t="shared" si="50"/>
        <v>!!</v>
      </c>
      <c r="P256" s="172" t="str">
        <f t="shared" si="51"/>
        <v>!!</v>
      </c>
      <c r="Q256" s="172" t="str">
        <f t="shared" si="52"/>
        <v>!!</v>
      </c>
      <c r="R256" s="172" t="str">
        <f t="shared" si="53"/>
        <v>!!</v>
      </c>
      <c r="S256" s="172" t="str">
        <f t="shared" si="54"/>
        <v>!!</v>
      </c>
      <c r="T256" s="171"/>
    </row>
    <row r="257" spans="1:24">
      <c r="A257" s="365" t="s">
        <v>162</v>
      </c>
      <c r="B257" s="357" t="str">
        <f>Cover!$G$16</f>
        <v>CZ</v>
      </c>
      <c r="C257" s="357" t="s">
        <v>204</v>
      </c>
      <c r="D257" s="357" t="s">
        <v>337</v>
      </c>
      <c r="E257" s="358" t="s">
        <v>121</v>
      </c>
      <c r="F257" s="359" t="e">
        <f>IF(ISNUMBER(U257),U257,VLOOKUP(CONCATENATE($B257,"_",$C257,"_",F$2,"_","1000 NAC","_",$E257),#REF!,2,)/VLOOKUP(CONCATENATE($B257,"_",$C257,"_",F$2,"_",$D257,"_",$E257),#REF!,2,))</f>
        <v>#REF!</v>
      </c>
      <c r="G257" s="359" t="e">
        <f>IF(ISNUMBER(V257),V257,VLOOKUP(CONCATENATE($B257,"_",$C257,"_",G$2,"_","1000 NAC","_",$E257),#REF!,2,)/VLOOKUP(CONCATENATE($B257,"_",$C257,"_",G$2,"_",$D257,"_",$E257),#REF!,2,))</f>
        <v>#REF!</v>
      </c>
      <c r="H257" s="359" t="e">
        <f>IF(ISNUMBER(W257),W257,VLOOKUP(CONCATENATE($B257,"_",$C257,"_",H$2,"_","1000 NAC","_",$E257),#REF!,2,)/VLOOKUP(CONCATENATE($B257,"_",$C257,"_",H$2,"_",$D257,"_",$E257),#REF!,2,))</f>
        <v>#REF!</v>
      </c>
      <c r="I257" s="359" t="e">
        <f>IF(ISNUMBER(X257),X257,VLOOKUP(CONCATENATE($B257,"_",$C257,"_",I$2,"_","1000 NAC","_",$E257),#REF!,2,)/VLOOKUP(CONCATENATE($B257,"_",$C257,"_",I$2,"_",$D257,"_",$E257),#REF!,2,))</f>
        <v>#REF!</v>
      </c>
      <c r="J257" s="359" t="e">
        <f>VLOOKUP(CONCATENATE($B257,"_",$C257,"_",J$2,"_","1000 NAC","_",$E257),#REF!,2,)/VLOOKUP(CONCATENATE($B257,"_",$C257,"_",J$2,"_",$D257,"_",$E257),#REF!,2,)</f>
        <v>#REF!</v>
      </c>
      <c r="K257" s="360" t="e">
        <f>VLOOKUP(CONCATENATE($B257,"_",$C257,"_",K$2,"_","1000 NAC","_",$E257),#REF!,2,)/VLOOKUP(CONCATENATE($B257,"_",$C257,"_",K$2,"_",$D257,"_",$E257),#REF!,2,)</f>
        <v>#REF!</v>
      </c>
      <c r="L257" s="360" t="e">
        <f>VLOOKUP(CONCATENATE($B257,"_",$C257,"_",L$2,"_","1000 NAC","_",$E257),#REF!,2,)/VLOOKUP(CONCATENATE($B257,"_",$C257,"_",L$2,"_",$D257,"_",$E257),#REF!,2,)</f>
        <v>#REF!</v>
      </c>
      <c r="M257" s="361"/>
      <c r="N257" s="362" t="str">
        <f t="shared" si="49"/>
        <v>!!</v>
      </c>
      <c r="O257" s="362" t="str">
        <f t="shared" si="50"/>
        <v>!!</v>
      </c>
      <c r="P257" s="362" t="str">
        <f t="shared" si="51"/>
        <v>!!</v>
      </c>
      <c r="Q257" s="362" t="str">
        <f t="shared" si="52"/>
        <v>!!</v>
      </c>
      <c r="R257" s="362" t="str">
        <f t="shared" si="53"/>
        <v>!!</v>
      </c>
      <c r="S257" s="362" t="str">
        <f t="shared" si="54"/>
        <v>!!</v>
      </c>
      <c r="T257" s="361"/>
      <c r="U257" s="366" t="str">
        <f>IF(ISNUMBER(U255),IF(ISNUMBER(U256),U256/U255,F256/U255),IF(ISNUMBER(U256),U256/F255,""))</f>
        <v/>
      </c>
      <c r="V257" s="366"/>
      <c r="W257" s="366"/>
      <c r="X257" s="366"/>
    </row>
    <row r="258" spans="1:24" s="169" customFormat="1" ht="10.5">
      <c r="A258" s="169" t="s">
        <v>164</v>
      </c>
      <c r="B258" s="169" t="str">
        <f>Cover!$G$16</f>
        <v>CZ</v>
      </c>
      <c r="C258" s="169" t="s">
        <v>203</v>
      </c>
      <c r="D258" s="169" t="s">
        <v>337</v>
      </c>
      <c r="E258" s="170" t="s">
        <v>121</v>
      </c>
      <c r="F258" s="177" t="e">
        <f>IF(ISNUMBER(U258),U258,VLOOKUP(CONCATENATE($B258,"_",$C258,"_",F$2,"_",$D258,"_",$E258),#REF!,2,))</f>
        <v>#REF!</v>
      </c>
      <c r="G258" s="177" t="e">
        <f>IF(ISNUMBER(V258),V258,VLOOKUP(CONCATENATE($B258,"_",$C258,"_",G$2,"_",$D258,"_",$E258),#REF!,2,))</f>
        <v>#REF!</v>
      </c>
      <c r="H258" s="177" t="e">
        <f>IF(ISNUMBER(W258),W258,VLOOKUP(CONCATENATE($B258,"_",$C258,"_",H$2,"_",$D258,"_",$E258),#REF!,2,))</f>
        <v>#REF!</v>
      </c>
      <c r="I258" s="177" t="e">
        <f>IF(ISNUMBER(X258),X258,VLOOKUP(CONCATENATE($B258,"_",$C258,"_",I$2,"_",$D258,"_",$E258),#REF!,2,))</f>
        <v>#REF!</v>
      </c>
      <c r="J258" s="177" t="e">
        <f>VLOOKUP(CONCATENATE($B258,"_",$C258,"_",J$2,"_",$D258,"_",$E258),#REF!,2,)</f>
        <v>#REF!</v>
      </c>
      <c r="K258" s="175" t="e">
        <f>VLOOKUP(CONCATENATE($B258,"_",$C258,"_",K$2,"_",$D258,"_",$E258),#REF!,2,)</f>
        <v>#REF!</v>
      </c>
      <c r="L258" s="175" t="e">
        <f>VLOOKUP(CONCATENATE($B258,"_",$C258,"_",L$2,"_",$D258,"_",$E258),#REF!,2,)</f>
        <v>#REF!</v>
      </c>
      <c r="M258" s="171"/>
      <c r="N258" s="172" t="str">
        <f t="shared" si="49"/>
        <v>!!</v>
      </c>
      <c r="O258" s="172" t="str">
        <f t="shared" si="50"/>
        <v>!!</v>
      </c>
      <c r="P258" s="172" t="str">
        <f t="shared" si="51"/>
        <v>!!</v>
      </c>
      <c r="Q258" s="172" t="str">
        <f t="shared" si="52"/>
        <v>!!</v>
      </c>
      <c r="R258" s="172" t="str">
        <f t="shared" si="53"/>
        <v>!!</v>
      </c>
      <c r="S258" s="172" t="str">
        <f t="shared" si="54"/>
        <v>!!</v>
      </c>
      <c r="T258" s="171"/>
    </row>
    <row r="259" spans="1:24" s="169" customFormat="1" ht="10.5">
      <c r="A259" s="178" t="s">
        <v>163</v>
      </c>
      <c r="B259" s="169" t="str">
        <f>Cover!$G$16</f>
        <v>CZ</v>
      </c>
      <c r="C259" s="169" t="s">
        <v>203</v>
      </c>
      <c r="D259" s="169" t="s">
        <v>198</v>
      </c>
      <c r="E259" s="170" t="s">
        <v>121</v>
      </c>
      <c r="F259" s="177" t="e">
        <f>IF(ISNUMBER(U259),U259,VLOOKUP(CONCATENATE($B259,"_",$C259,"_",F$2,"_",$D259,"_",$E259),#REF!,2,))</f>
        <v>#REF!</v>
      </c>
      <c r="G259" s="177" t="e">
        <f>IF(ISNUMBER(V259),V259,VLOOKUP(CONCATENATE($B259,"_",$C259,"_",G$2,"_",$D259,"_",$E259),#REF!,2,))</f>
        <v>#REF!</v>
      </c>
      <c r="H259" s="177" t="e">
        <f>IF(ISNUMBER(W259),W259,VLOOKUP(CONCATENATE($B259,"_",$C259,"_",H$2,"_",$D259,"_",$E259),#REF!,2,))</f>
        <v>#REF!</v>
      </c>
      <c r="I259" s="177" t="e">
        <f>IF(ISNUMBER(X259),X259,VLOOKUP(CONCATENATE($B259,"_",$C259,"_",I$2,"_",$D259,"_",$E259),#REF!,2,))</f>
        <v>#REF!</v>
      </c>
      <c r="J259" s="177" t="e">
        <f>VLOOKUP(CONCATENATE($B259,"_",$C259,"_",J$2,"_",$D259,"_",$E259),#REF!,2,)</f>
        <v>#REF!</v>
      </c>
      <c r="K259" s="175" t="e">
        <f>VLOOKUP(CONCATENATE($B259,"_",$C259,"_",K$2,"_",$D259,"_",$E259),#REF!,2,)</f>
        <v>#REF!</v>
      </c>
      <c r="L259" s="175" t="e">
        <f>VLOOKUP(CONCATENATE($B259,"_",$C259,"_",L$2,"_",$D259,"_",$E259),#REF!,2,)</f>
        <v>#REF!</v>
      </c>
      <c r="M259" s="171"/>
      <c r="N259" s="172" t="str">
        <f t="shared" si="49"/>
        <v>!!</v>
      </c>
      <c r="O259" s="172" t="str">
        <f t="shared" si="50"/>
        <v>!!</v>
      </c>
      <c r="P259" s="172" t="str">
        <f t="shared" si="51"/>
        <v>!!</v>
      </c>
      <c r="Q259" s="172" t="str">
        <f t="shared" si="52"/>
        <v>!!</v>
      </c>
      <c r="R259" s="172" t="str">
        <f t="shared" si="53"/>
        <v>!!</v>
      </c>
      <c r="S259" s="172" t="str">
        <f t="shared" si="54"/>
        <v>!!</v>
      </c>
      <c r="T259" s="171"/>
    </row>
    <row r="260" spans="1:24">
      <c r="A260" s="365" t="s">
        <v>162</v>
      </c>
      <c r="B260" s="357" t="str">
        <f>Cover!$G$16</f>
        <v>CZ</v>
      </c>
      <c r="C260" s="357" t="s">
        <v>203</v>
      </c>
      <c r="D260" s="357" t="s">
        <v>337</v>
      </c>
      <c r="E260" s="358" t="s">
        <v>121</v>
      </c>
      <c r="F260" s="359" t="e">
        <f>IF(ISNUMBER(U260),U260,VLOOKUP(CONCATENATE($B260,"_",$C260,"_",F$2,"_","1000 NAC","_",$E260),#REF!,2,)/VLOOKUP(CONCATENATE($B260,"_",$C260,"_",F$2,"_",$D260,"_",$E260),#REF!,2,))</f>
        <v>#REF!</v>
      </c>
      <c r="G260" s="359" t="e">
        <f>IF(ISNUMBER(V260),V260,VLOOKUP(CONCATENATE($B260,"_",$C260,"_",G$2,"_","1000 NAC","_",$E260),#REF!,2,)/VLOOKUP(CONCATENATE($B260,"_",$C260,"_",G$2,"_",$D260,"_",$E260),#REF!,2,))</f>
        <v>#REF!</v>
      </c>
      <c r="H260" s="359" t="e">
        <f>IF(ISNUMBER(W260),W260,VLOOKUP(CONCATENATE($B260,"_",$C260,"_",H$2,"_","1000 NAC","_",$E260),#REF!,2,)/VLOOKUP(CONCATENATE($B260,"_",$C260,"_",H$2,"_",$D260,"_",$E260),#REF!,2,))</f>
        <v>#REF!</v>
      </c>
      <c r="I260" s="359" t="e">
        <f>IF(ISNUMBER(X260),X260,VLOOKUP(CONCATENATE($B260,"_",$C260,"_",I$2,"_","1000 NAC","_",$E260),#REF!,2,)/VLOOKUP(CONCATENATE($B260,"_",$C260,"_",I$2,"_",$D260,"_",$E260),#REF!,2,))</f>
        <v>#REF!</v>
      </c>
      <c r="J260" s="359" t="e">
        <f>VLOOKUP(CONCATENATE($B260,"_",$C260,"_",J$2,"_","1000 NAC","_",$E260),#REF!,2,)/VLOOKUP(CONCATENATE($B260,"_",$C260,"_",J$2,"_",$D260,"_",$E260),#REF!,2,)</f>
        <v>#REF!</v>
      </c>
      <c r="K260" s="360" t="e">
        <f>VLOOKUP(CONCATENATE($B260,"_",$C260,"_",K$2,"_","1000 NAC","_",$E260),#REF!,2,)/VLOOKUP(CONCATENATE($B260,"_",$C260,"_",K$2,"_",$D260,"_",$E260),#REF!,2,)</f>
        <v>#REF!</v>
      </c>
      <c r="L260" s="360" t="e">
        <f>VLOOKUP(CONCATENATE($B260,"_",$C260,"_",L$2,"_","1000 NAC","_",$E260),#REF!,2,)/VLOOKUP(CONCATENATE($B260,"_",$C260,"_",L$2,"_",$D260,"_",$E260),#REF!,2,)</f>
        <v>#REF!</v>
      </c>
      <c r="M260" s="361"/>
      <c r="N260" s="362" t="str">
        <f t="shared" si="49"/>
        <v>!!</v>
      </c>
      <c r="O260" s="362" t="str">
        <f t="shared" si="50"/>
        <v>!!</v>
      </c>
      <c r="P260" s="362" t="str">
        <f t="shared" si="51"/>
        <v>!!</v>
      </c>
      <c r="Q260" s="362" t="str">
        <f t="shared" si="52"/>
        <v>!!</v>
      </c>
      <c r="R260" s="362" t="str">
        <f t="shared" si="53"/>
        <v>!!</v>
      </c>
      <c r="S260" s="362" t="str">
        <f t="shared" si="54"/>
        <v>!!</v>
      </c>
      <c r="T260" s="361"/>
      <c r="U260" s="366" t="str">
        <f>IF(ISNUMBER(U258),IF(ISNUMBER(U259),U259/U258,F259/U258),IF(ISNUMBER(U259),U259/F258,""))</f>
        <v/>
      </c>
      <c r="V260" s="366"/>
      <c r="W260" s="366"/>
      <c r="X260" s="366"/>
    </row>
    <row r="261" spans="1:24" s="169" customFormat="1" ht="10.5">
      <c r="A261" s="169" t="s">
        <v>164</v>
      </c>
      <c r="B261" s="169" t="str">
        <f>Cover!$G$16</f>
        <v>CZ</v>
      </c>
      <c r="C261" s="169" t="s">
        <v>204</v>
      </c>
      <c r="D261" s="169" t="s">
        <v>337</v>
      </c>
      <c r="E261" s="170" t="s">
        <v>122</v>
      </c>
      <c r="F261" s="177" t="e">
        <f>IF(ISNUMBER(U261),U261,VLOOKUP(CONCATENATE($B261,"_",$C261,"_",F$2,"_",$D261,"_",$E261),#REF!,2,))</f>
        <v>#REF!</v>
      </c>
      <c r="G261" s="177" t="e">
        <f>IF(ISNUMBER(V261),V261,VLOOKUP(CONCATENATE($B261,"_",$C261,"_",G$2,"_",$D261,"_",$E261),#REF!,2,))</f>
        <v>#REF!</v>
      </c>
      <c r="H261" s="177" t="e">
        <f>IF(ISNUMBER(W261),W261,VLOOKUP(CONCATENATE($B261,"_",$C261,"_",H$2,"_",$D261,"_",$E261),#REF!,2,))</f>
        <v>#REF!</v>
      </c>
      <c r="I261" s="177" t="e">
        <f>IF(ISNUMBER(X261),X261,VLOOKUP(CONCATENATE($B261,"_",$C261,"_",I$2,"_",$D261,"_",$E261),#REF!,2,))</f>
        <v>#REF!</v>
      </c>
      <c r="J261" s="177" t="e">
        <f>VLOOKUP(CONCATENATE($B261,"_",$C261,"_",J$2,"_",$D261,"_",$E261),#REF!,2,)</f>
        <v>#REF!</v>
      </c>
      <c r="K261" s="175" t="e">
        <f>VLOOKUP(CONCATENATE($B261,"_",$C261,"_",K$2,"_",$D261,"_",$E261),#REF!,2,)</f>
        <v>#REF!</v>
      </c>
      <c r="L261" s="175" t="e">
        <f>VLOOKUP(CONCATENATE($B261,"_",$C261,"_",L$2,"_",$D261,"_",$E261),#REF!,2,)</f>
        <v>#REF!</v>
      </c>
      <c r="M261" s="171"/>
      <c r="N261" s="172" t="str">
        <f t="shared" si="49"/>
        <v>!!</v>
      </c>
      <c r="O261" s="172" t="str">
        <f t="shared" si="50"/>
        <v>!!</v>
      </c>
      <c r="P261" s="172" t="str">
        <f t="shared" si="51"/>
        <v>!!</v>
      </c>
      <c r="Q261" s="172" t="str">
        <f t="shared" si="52"/>
        <v>!!</v>
      </c>
      <c r="R261" s="172" t="str">
        <f t="shared" si="53"/>
        <v>!!</v>
      </c>
      <c r="S261" s="172" t="str">
        <f t="shared" si="54"/>
        <v>!!</v>
      </c>
      <c r="T261" s="171"/>
    </row>
    <row r="262" spans="1:24" s="169" customFormat="1" ht="10.5">
      <c r="A262" s="178" t="s">
        <v>163</v>
      </c>
      <c r="B262" s="169" t="str">
        <f>Cover!$G$16</f>
        <v>CZ</v>
      </c>
      <c r="C262" s="169" t="s">
        <v>204</v>
      </c>
      <c r="D262" s="169" t="s">
        <v>198</v>
      </c>
      <c r="E262" s="170" t="s">
        <v>122</v>
      </c>
      <c r="F262" s="177" t="e">
        <f>IF(ISNUMBER(U262),U262,VLOOKUP(CONCATENATE($B262,"_",$C262,"_",F$2,"_",$D262,"_",$E262),#REF!,2,))</f>
        <v>#REF!</v>
      </c>
      <c r="G262" s="177" t="e">
        <f>IF(ISNUMBER(V262),V262,VLOOKUP(CONCATENATE($B262,"_",$C262,"_",G$2,"_",$D262,"_",$E262),#REF!,2,))</f>
        <v>#REF!</v>
      </c>
      <c r="H262" s="177" t="e">
        <f>IF(ISNUMBER(W262),W262,VLOOKUP(CONCATENATE($B262,"_",$C262,"_",H$2,"_",$D262,"_",$E262),#REF!,2,))</f>
        <v>#REF!</v>
      </c>
      <c r="I262" s="177" t="e">
        <f>IF(ISNUMBER(X262),X262,VLOOKUP(CONCATENATE($B262,"_",$C262,"_",I$2,"_",$D262,"_",$E262),#REF!,2,))</f>
        <v>#REF!</v>
      </c>
      <c r="J262" s="177" t="e">
        <f>VLOOKUP(CONCATENATE($B262,"_",$C262,"_",J$2,"_",$D262,"_",$E262),#REF!,2,)</f>
        <v>#REF!</v>
      </c>
      <c r="K262" s="175" t="e">
        <f>VLOOKUP(CONCATENATE($B262,"_",$C262,"_",K$2,"_",$D262,"_",$E262),#REF!,2,)</f>
        <v>#REF!</v>
      </c>
      <c r="L262" s="175" t="e">
        <f>VLOOKUP(CONCATENATE($B262,"_",$C262,"_",L$2,"_",$D262,"_",$E262),#REF!,2,)</f>
        <v>#REF!</v>
      </c>
      <c r="M262" s="171"/>
      <c r="N262" s="172" t="str">
        <f t="shared" si="49"/>
        <v>!!</v>
      </c>
      <c r="O262" s="172" t="str">
        <f t="shared" si="50"/>
        <v>!!</v>
      </c>
      <c r="P262" s="172" t="str">
        <f t="shared" si="51"/>
        <v>!!</v>
      </c>
      <c r="Q262" s="172" t="str">
        <f t="shared" si="52"/>
        <v>!!</v>
      </c>
      <c r="R262" s="172" t="str">
        <f t="shared" si="53"/>
        <v>!!</v>
      </c>
      <c r="S262" s="172" t="str">
        <f t="shared" si="54"/>
        <v>!!</v>
      </c>
      <c r="T262" s="171"/>
    </row>
    <row r="263" spans="1:24">
      <c r="A263" s="365" t="s">
        <v>162</v>
      </c>
      <c r="B263" s="357" t="str">
        <f>Cover!$G$16</f>
        <v>CZ</v>
      </c>
      <c r="C263" s="357" t="s">
        <v>204</v>
      </c>
      <c r="D263" s="357" t="s">
        <v>337</v>
      </c>
      <c r="E263" s="358" t="s">
        <v>122</v>
      </c>
      <c r="F263" s="359" t="e">
        <f>IF(ISNUMBER(U263),U263,VLOOKUP(CONCATENATE($B263,"_",$C263,"_",F$2,"_","1000 NAC","_",$E263),#REF!,2,)/VLOOKUP(CONCATENATE($B263,"_",$C263,"_",F$2,"_",$D263,"_",$E263),#REF!,2,))</f>
        <v>#REF!</v>
      </c>
      <c r="G263" s="359" t="e">
        <f>IF(ISNUMBER(V263),V263,VLOOKUP(CONCATENATE($B263,"_",$C263,"_",G$2,"_","1000 NAC","_",$E263),#REF!,2,)/VLOOKUP(CONCATENATE($B263,"_",$C263,"_",G$2,"_",$D263,"_",$E263),#REF!,2,))</f>
        <v>#REF!</v>
      </c>
      <c r="H263" s="359" t="e">
        <f>IF(ISNUMBER(W263),W263,VLOOKUP(CONCATENATE($B263,"_",$C263,"_",H$2,"_","1000 NAC","_",$E263),#REF!,2,)/VLOOKUP(CONCATENATE($B263,"_",$C263,"_",H$2,"_",$D263,"_",$E263),#REF!,2,))</f>
        <v>#REF!</v>
      </c>
      <c r="I263" s="359" t="e">
        <f>IF(ISNUMBER(X263),X263,VLOOKUP(CONCATENATE($B263,"_",$C263,"_",I$2,"_","1000 NAC","_",$E263),#REF!,2,)/VLOOKUP(CONCATENATE($B263,"_",$C263,"_",I$2,"_",$D263,"_",$E263),#REF!,2,))</f>
        <v>#REF!</v>
      </c>
      <c r="J263" s="359" t="e">
        <f>VLOOKUP(CONCATENATE($B263,"_",$C263,"_",J$2,"_","1000 NAC","_",$E263),#REF!,2,)/VLOOKUP(CONCATENATE($B263,"_",$C263,"_",J$2,"_",$D263,"_",$E263),#REF!,2,)</f>
        <v>#REF!</v>
      </c>
      <c r="K263" s="360" t="e">
        <f>VLOOKUP(CONCATENATE($B263,"_",$C263,"_",K$2,"_","1000 NAC","_",$E263),#REF!,2,)/VLOOKUP(CONCATENATE($B263,"_",$C263,"_",K$2,"_",$D263,"_",$E263),#REF!,2,)</f>
        <v>#REF!</v>
      </c>
      <c r="L263" s="360" t="e">
        <f>VLOOKUP(CONCATENATE($B263,"_",$C263,"_",L$2,"_","1000 NAC","_",$E263),#REF!,2,)/VLOOKUP(CONCATENATE($B263,"_",$C263,"_",L$2,"_",$D263,"_",$E263),#REF!,2,)</f>
        <v>#REF!</v>
      </c>
      <c r="M263" s="361"/>
      <c r="N263" s="362" t="str">
        <f t="shared" si="49"/>
        <v>!!</v>
      </c>
      <c r="O263" s="362" t="str">
        <f t="shared" si="50"/>
        <v>!!</v>
      </c>
      <c r="P263" s="362" t="str">
        <f t="shared" si="51"/>
        <v>!!</v>
      </c>
      <c r="Q263" s="362" t="str">
        <f t="shared" si="52"/>
        <v>!!</v>
      </c>
      <c r="R263" s="362" t="str">
        <f t="shared" si="53"/>
        <v>!!</v>
      </c>
      <c r="S263" s="362" t="str">
        <f t="shared" si="54"/>
        <v>!!</v>
      </c>
      <c r="T263" s="361"/>
      <c r="U263" s="366" t="str">
        <f>IF(ISNUMBER(U261),IF(ISNUMBER(U262),U262/U261,F262/U261),IF(ISNUMBER(U262),U262/F261,""))</f>
        <v/>
      </c>
      <c r="V263" s="366"/>
      <c r="W263" s="366"/>
      <c r="X263" s="366"/>
    </row>
    <row r="264" spans="1:24" s="169" customFormat="1" ht="10.5">
      <c r="A264" s="169" t="s">
        <v>164</v>
      </c>
      <c r="B264" s="169" t="str">
        <f>Cover!$G$16</f>
        <v>CZ</v>
      </c>
      <c r="C264" s="169" t="s">
        <v>203</v>
      </c>
      <c r="D264" s="169" t="s">
        <v>337</v>
      </c>
      <c r="E264" s="170" t="s">
        <v>122</v>
      </c>
      <c r="F264" s="177" t="e">
        <f>IF(ISNUMBER(U264),U264,VLOOKUP(CONCATENATE($B264,"_",$C264,"_",F$2,"_",$D264,"_",$E264),#REF!,2,))</f>
        <v>#REF!</v>
      </c>
      <c r="G264" s="177" t="e">
        <f>IF(ISNUMBER(V264),V264,VLOOKUP(CONCATENATE($B264,"_",$C264,"_",G$2,"_",$D264,"_",$E264),#REF!,2,))</f>
        <v>#REF!</v>
      </c>
      <c r="H264" s="177" t="e">
        <f>IF(ISNUMBER(W264),W264,VLOOKUP(CONCATENATE($B264,"_",$C264,"_",H$2,"_",$D264,"_",$E264),#REF!,2,))</f>
        <v>#REF!</v>
      </c>
      <c r="I264" s="177" t="e">
        <f>IF(ISNUMBER(X264),X264,VLOOKUP(CONCATENATE($B264,"_",$C264,"_",I$2,"_",$D264,"_",$E264),#REF!,2,))</f>
        <v>#REF!</v>
      </c>
      <c r="J264" s="177" t="e">
        <f>VLOOKUP(CONCATENATE($B264,"_",$C264,"_",J$2,"_",$D264,"_",$E264),#REF!,2,)</f>
        <v>#REF!</v>
      </c>
      <c r="K264" s="175" t="e">
        <f>VLOOKUP(CONCATENATE($B264,"_",$C264,"_",K$2,"_",$D264,"_",$E264),#REF!,2,)</f>
        <v>#REF!</v>
      </c>
      <c r="L264" s="175" t="e">
        <f>VLOOKUP(CONCATENATE($B264,"_",$C264,"_",L$2,"_",$D264,"_",$E264),#REF!,2,)</f>
        <v>#REF!</v>
      </c>
      <c r="M264" s="171"/>
      <c r="N264" s="172" t="str">
        <f t="shared" si="49"/>
        <v>!!</v>
      </c>
      <c r="O264" s="172" t="str">
        <f t="shared" si="50"/>
        <v>!!</v>
      </c>
      <c r="P264" s="172" t="str">
        <f t="shared" si="51"/>
        <v>!!</v>
      </c>
      <c r="Q264" s="172" t="str">
        <f t="shared" si="52"/>
        <v>!!</v>
      </c>
      <c r="R264" s="172" t="str">
        <f t="shared" si="53"/>
        <v>!!</v>
      </c>
      <c r="S264" s="172" t="str">
        <f t="shared" si="54"/>
        <v>!!</v>
      </c>
      <c r="T264" s="171"/>
    </row>
    <row r="265" spans="1:24" s="169" customFormat="1" ht="10.5">
      <c r="A265" s="178" t="s">
        <v>163</v>
      </c>
      <c r="B265" s="169" t="str">
        <f>Cover!$G$16</f>
        <v>CZ</v>
      </c>
      <c r="C265" s="169" t="s">
        <v>203</v>
      </c>
      <c r="D265" s="169" t="s">
        <v>198</v>
      </c>
      <c r="E265" s="170" t="s">
        <v>122</v>
      </c>
      <c r="F265" s="177" t="e">
        <f>IF(ISNUMBER(U265),U265,VLOOKUP(CONCATENATE($B265,"_",$C265,"_",F$2,"_",$D265,"_",$E265),#REF!,2,))</f>
        <v>#REF!</v>
      </c>
      <c r="G265" s="177" t="e">
        <f>IF(ISNUMBER(V265),V265,VLOOKUP(CONCATENATE($B265,"_",$C265,"_",G$2,"_",$D265,"_",$E265),#REF!,2,))</f>
        <v>#REF!</v>
      </c>
      <c r="H265" s="177" t="e">
        <f>IF(ISNUMBER(W265),W265,VLOOKUP(CONCATENATE($B265,"_",$C265,"_",H$2,"_",$D265,"_",$E265),#REF!,2,))</f>
        <v>#REF!</v>
      </c>
      <c r="I265" s="177" t="e">
        <f>IF(ISNUMBER(X265),X265,VLOOKUP(CONCATENATE($B265,"_",$C265,"_",I$2,"_",$D265,"_",$E265),#REF!,2,))</f>
        <v>#REF!</v>
      </c>
      <c r="J265" s="177" t="e">
        <f>VLOOKUP(CONCATENATE($B265,"_",$C265,"_",J$2,"_",$D265,"_",$E265),#REF!,2,)</f>
        <v>#REF!</v>
      </c>
      <c r="K265" s="175" t="e">
        <f>VLOOKUP(CONCATENATE($B265,"_",$C265,"_",K$2,"_",$D265,"_",$E265),#REF!,2,)</f>
        <v>#REF!</v>
      </c>
      <c r="L265" s="175" t="e">
        <f>VLOOKUP(CONCATENATE($B265,"_",$C265,"_",L$2,"_",$D265,"_",$E265),#REF!,2,)</f>
        <v>#REF!</v>
      </c>
      <c r="M265" s="171"/>
      <c r="N265" s="172" t="str">
        <f t="shared" si="49"/>
        <v>!!</v>
      </c>
      <c r="O265" s="172" t="str">
        <f t="shared" si="50"/>
        <v>!!</v>
      </c>
      <c r="P265" s="172" t="str">
        <f t="shared" si="51"/>
        <v>!!</v>
      </c>
      <c r="Q265" s="172" t="str">
        <f t="shared" si="52"/>
        <v>!!</v>
      </c>
      <c r="R265" s="172" t="str">
        <f t="shared" si="53"/>
        <v>!!</v>
      </c>
      <c r="S265" s="172" t="str">
        <f t="shared" si="54"/>
        <v>!!</v>
      </c>
      <c r="T265" s="171"/>
    </row>
    <row r="266" spans="1:24">
      <c r="A266" s="178" t="s">
        <v>162</v>
      </c>
      <c r="B266" s="169" t="str">
        <f>Cover!$G$16</f>
        <v>CZ</v>
      </c>
      <c r="C266" s="169" t="s">
        <v>203</v>
      </c>
      <c r="D266" s="169" t="s">
        <v>337</v>
      </c>
      <c r="E266" s="170" t="s">
        <v>122</v>
      </c>
      <c r="F266" s="359" t="e">
        <f>IF(ISNUMBER(U266),U266,VLOOKUP(CONCATENATE($B266,"_",$C266,"_",F$2,"_","1000 NAC","_",$E266),#REF!,2,)/VLOOKUP(CONCATENATE($B266,"_",$C266,"_",F$2,"_",$D266,"_",$E266),#REF!,2,))</f>
        <v>#REF!</v>
      </c>
      <c r="G266" s="359" t="e">
        <f>IF(ISNUMBER(V266),V266,VLOOKUP(CONCATENATE($B266,"_",$C266,"_",G$2,"_","1000 NAC","_",$E266),#REF!,2,)/VLOOKUP(CONCATENATE($B266,"_",$C266,"_",G$2,"_",$D266,"_",$E266),#REF!,2,))</f>
        <v>#REF!</v>
      </c>
      <c r="H266" s="359" t="e">
        <f>IF(ISNUMBER(W266),W266,VLOOKUP(CONCATENATE($B266,"_",$C266,"_",H$2,"_","1000 NAC","_",$E266),#REF!,2,)/VLOOKUP(CONCATENATE($B266,"_",$C266,"_",H$2,"_",$D266,"_",$E266),#REF!,2,))</f>
        <v>#REF!</v>
      </c>
      <c r="I266" s="359" t="e">
        <f>IF(ISNUMBER(X266),X266,VLOOKUP(CONCATENATE($B266,"_",$C266,"_",I$2,"_","1000 NAC","_",$E266),#REF!,2,)/VLOOKUP(CONCATENATE($B266,"_",$C266,"_",I$2,"_",$D266,"_",$E266),#REF!,2,))</f>
        <v>#REF!</v>
      </c>
      <c r="J266" s="177" t="e">
        <f>VLOOKUP(CONCATENATE($B266,"_",$C266,"_",J$2,"_","1000 NAC","_",$E266),#REF!,2,)/VLOOKUP(CONCATENATE($B266,"_",$C266,"_",J$2,"_",$D266,"_",$E266),#REF!,2,)</f>
        <v>#REF!</v>
      </c>
      <c r="K266" s="175" t="e">
        <f>VLOOKUP(CONCATENATE($B266,"_",$C266,"_",K$2,"_","1000 NAC","_",$E266),#REF!,2,)/VLOOKUP(CONCATENATE($B266,"_",$C266,"_",K$2,"_",$D266,"_",$E266),#REF!,2,)</f>
        <v>#REF!</v>
      </c>
      <c r="L266" s="175" t="e">
        <f>VLOOKUP(CONCATENATE($B266,"_",$C266,"_",L$2,"_","1000 NAC","_",$E266),#REF!,2,)/VLOOKUP(CONCATENATE($B266,"_",$C266,"_",L$2,"_",$D266,"_",$E266),#REF!,2,)</f>
        <v>#REF!</v>
      </c>
      <c r="M266" s="171"/>
      <c r="N266" s="172" t="str">
        <f t="shared" si="49"/>
        <v>!!</v>
      </c>
      <c r="O266" s="172" t="str">
        <f t="shared" si="50"/>
        <v>!!</v>
      </c>
      <c r="P266" s="172" t="str">
        <f t="shared" si="51"/>
        <v>!!</v>
      </c>
      <c r="Q266" s="172" t="str">
        <f t="shared" si="52"/>
        <v>!!</v>
      </c>
      <c r="R266" s="172" t="str">
        <f t="shared" si="53"/>
        <v>!!</v>
      </c>
      <c r="S266" s="172" t="str">
        <f t="shared" si="54"/>
        <v>!!</v>
      </c>
      <c r="T266" s="171"/>
      <c r="U266" s="366" t="str">
        <f>IF(ISNUMBER(U264),IF(ISNUMBER(U265),U265/U264,F265/U264),IF(ISNUMBER(U265),U265/F264,""))</f>
        <v/>
      </c>
      <c r="V266" s="366"/>
      <c r="W266" s="366"/>
      <c r="X266" s="366"/>
    </row>
    <row r="267" spans="1:24" s="169" customFormat="1" ht="10.5">
      <c r="A267" s="169" t="s">
        <v>164</v>
      </c>
      <c r="B267" s="169" t="str">
        <f>Cover!$G$16</f>
        <v>CZ</v>
      </c>
      <c r="C267" s="169" t="s">
        <v>204</v>
      </c>
      <c r="D267" s="169" t="s">
        <v>337</v>
      </c>
      <c r="E267" s="170">
        <v>9</v>
      </c>
      <c r="F267" s="177" t="e">
        <f>IF(ISNUMBER(U267),U267,VLOOKUP(CONCATENATE($B267,"_",$C267,"_",F$2,"_",$D267,"_",$E267),#REF!,2,))</f>
        <v>#REF!</v>
      </c>
      <c r="G267" s="177" t="e">
        <f>IF(ISNUMBER(V267),V267,VLOOKUP(CONCATENATE($B267,"_",$C267,"_",G$2,"_",$D267,"_",$E267),#REF!,2,))</f>
        <v>#REF!</v>
      </c>
      <c r="H267" s="177" t="e">
        <f>IF(ISNUMBER(W267),W267,VLOOKUP(CONCATENATE($B267,"_",$C267,"_",H$2,"_",$D267,"_",$E267),#REF!,2,))</f>
        <v>#REF!</v>
      </c>
      <c r="I267" s="177" t="e">
        <f>IF(ISNUMBER(X267),X267,VLOOKUP(CONCATENATE($B267,"_",$C267,"_",I$2,"_",$D267,"_",$E267),#REF!,2,))</f>
        <v>#REF!</v>
      </c>
      <c r="J267" s="177" t="e">
        <f>VLOOKUP(CONCATENATE($B267,"_",$C267,"_",J$2,"_",$D267,"_",$E267),#REF!,2,)</f>
        <v>#REF!</v>
      </c>
      <c r="K267" s="175" t="e">
        <f>VLOOKUP(CONCATENATE($B267,"_",$C267,"_",K$2,"_",$D267,"_",$E267),#REF!,2,)</f>
        <v>#REF!</v>
      </c>
      <c r="L267" s="175" t="e">
        <f>VLOOKUP(CONCATENATE($B267,"_",$C267,"_",L$2,"_",$D267,"_",$E267),#REF!,2,)</f>
        <v>#REF!</v>
      </c>
      <c r="M267" s="171"/>
      <c r="N267" s="172" t="str">
        <f t="shared" ref="N267:N278" si="55">IF(OR(ISERROR(F267),ISERROR(G267)),"!!",IF(F267=0,"!!",G267/F267))</f>
        <v>!!</v>
      </c>
      <c r="O267" s="172" t="str">
        <f t="shared" ref="O267:O278" si="56">IF(OR(ISERROR(G267),ISERROR(H267)),"!!",IF(G267=0,"!!",H267/G267))</f>
        <v>!!</v>
      </c>
      <c r="P267" s="172" t="str">
        <f t="shared" ref="P267:P278" si="57">IF(OR(ISERROR(H267),ISERROR(I267)),"!!",IF(H267=0,"!!",I267/H267))</f>
        <v>!!</v>
      </c>
      <c r="Q267" s="172" t="str">
        <f t="shared" ref="Q267:Q278" si="58">IF(OR(ISERROR(I267),ISERROR(J267)),"!!",IF(I267=0,"!!",J267/I267))</f>
        <v>!!</v>
      </c>
      <c r="R267" s="172" t="str">
        <f t="shared" ref="R267:R278" si="59">IF(OR(ISERROR(J267),ISERROR(K267)),"!!",IF(J267=0,"!!",K267/J267))</f>
        <v>!!</v>
      </c>
      <c r="S267" s="172" t="str">
        <f t="shared" ref="S267:S278" si="60">IF(OR(ISERROR(K267),ISERROR(L267)),"!!",IF(K267=0,"!!",L267/K267))</f>
        <v>!!</v>
      </c>
      <c r="T267" s="171"/>
    </row>
    <row r="268" spans="1:24" s="169" customFormat="1" ht="10.5">
      <c r="A268" s="178" t="s">
        <v>163</v>
      </c>
      <c r="B268" s="169" t="str">
        <f>Cover!$G$16</f>
        <v>CZ</v>
      </c>
      <c r="C268" s="169" t="s">
        <v>204</v>
      </c>
      <c r="D268" s="169" t="s">
        <v>198</v>
      </c>
      <c r="E268" s="170">
        <v>9</v>
      </c>
      <c r="F268" s="177" t="e">
        <f>IF(ISNUMBER(U268),U268,VLOOKUP(CONCATENATE($B268,"_",$C268,"_",F$2,"_",$D268,"_",$E268),#REF!,2,))</f>
        <v>#REF!</v>
      </c>
      <c r="G268" s="177" t="e">
        <f>IF(ISNUMBER(V268),V268,VLOOKUP(CONCATENATE($B268,"_",$C268,"_",G$2,"_",$D268,"_",$E268),#REF!,2,))</f>
        <v>#REF!</v>
      </c>
      <c r="H268" s="177" t="e">
        <f>IF(ISNUMBER(W268),W268,VLOOKUP(CONCATENATE($B268,"_",$C268,"_",H$2,"_",$D268,"_",$E268),#REF!,2,))</f>
        <v>#REF!</v>
      </c>
      <c r="I268" s="177" t="e">
        <f>IF(ISNUMBER(X268),X268,VLOOKUP(CONCATENATE($B268,"_",$C268,"_",I$2,"_",$D268,"_",$E268),#REF!,2,))</f>
        <v>#REF!</v>
      </c>
      <c r="J268" s="177" t="e">
        <f>VLOOKUP(CONCATENATE($B268,"_",$C268,"_",J$2,"_",$D268,"_",$E268),#REF!,2,)</f>
        <v>#REF!</v>
      </c>
      <c r="K268" s="175" t="e">
        <f>VLOOKUP(CONCATENATE($B268,"_",$C268,"_",K$2,"_",$D268,"_",$E268),#REF!,2,)</f>
        <v>#REF!</v>
      </c>
      <c r="L268" s="175" t="e">
        <f>VLOOKUP(CONCATENATE($B268,"_",$C268,"_",L$2,"_",$D268,"_",$E268),#REF!,2,)</f>
        <v>#REF!</v>
      </c>
      <c r="M268" s="171"/>
      <c r="N268" s="172" t="str">
        <f t="shared" si="55"/>
        <v>!!</v>
      </c>
      <c r="O268" s="172" t="str">
        <f t="shared" si="56"/>
        <v>!!</v>
      </c>
      <c r="P268" s="172" t="str">
        <f t="shared" si="57"/>
        <v>!!</v>
      </c>
      <c r="Q268" s="172" t="str">
        <f t="shared" si="58"/>
        <v>!!</v>
      </c>
      <c r="R268" s="172" t="str">
        <f t="shared" si="59"/>
        <v>!!</v>
      </c>
      <c r="S268" s="172" t="str">
        <f t="shared" si="60"/>
        <v>!!</v>
      </c>
      <c r="T268" s="171"/>
    </row>
    <row r="269" spans="1:24">
      <c r="A269" s="365" t="s">
        <v>162</v>
      </c>
      <c r="B269" s="357" t="str">
        <f>Cover!$G$16</f>
        <v>CZ</v>
      </c>
      <c r="C269" s="357" t="s">
        <v>204</v>
      </c>
      <c r="D269" s="357" t="s">
        <v>337</v>
      </c>
      <c r="E269" s="358">
        <v>9</v>
      </c>
      <c r="F269" s="359" t="e">
        <f>IF(ISNUMBER(U269),U269,VLOOKUP(CONCATENATE($B269,"_",$C269,"_",F$2,"_","1000 NAC","_",$E269),#REF!,2,)/VLOOKUP(CONCATENATE($B269,"_",$C269,"_",F$2,"_",$D269,"_",$E269),#REF!,2,))</f>
        <v>#REF!</v>
      </c>
      <c r="G269" s="359" t="e">
        <f>IF(ISNUMBER(V269),V269,VLOOKUP(CONCATENATE($B269,"_",$C269,"_",G$2,"_","1000 NAC","_",$E269),#REF!,2,)/VLOOKUP(CONCATENATE($B269,"_",$C269,"_",G$2,"_",$D269,"_",$E269),#REF!,2,))</f>
        <v>#REF!</v>
      </c>
      <c r="H269" s="359" t="e">
        <f>IF(ISNUMBER(W269),W269,VLOOKUP(CONCATENATE($B269,"_",$C269,"_",H$2,"_","1000 NAC","_",$E269),#REF!,2,)/VLOOKUP(CONCATENATE($B269,"_",$C269,"_",H$2,"_",$D269,"_",$E269),#REF!,2,))</f>
        <v>#REF!</v>
      </c>
      <c r="I269" s="359" t="e">
        <f>IF(ISNUMBER(X269),X269,VLOOKUP(CONCATENATE($B269,"_",$C269,"_",I$2,"_","1000 NAC","_",$E269),#REF!,2,)/VLOOKUP(CONCATENATE($B269,"_",$C269,"_",I$2,"_",$D269,"_",$E269),#REF!,2,))</f>
        <v>#REF!</v>
      </c>
      <c r="J269" s="359" t="e">
        <f>VLOOKUP(CONCATENATE($B269,"_",$C269,"_",J$2,"_","1000 NAC","_",$E269),#REF!,2,)/VLOOKUP(CONCATENATE($B269,"_",$C269,"_",J$2,"_",$D269,"_",$E269),#REF!,2,)</f>
        <v>#REF!</v>
      </c>
      <c r="K269" s="360" t="e">
        <f>VLOOKUP(CONCATENATE($B269,"_",$C269,"_",K$2,"_","1000 NAC","_",$E269),#REF!,2,)/VLOOKUP(CONCATENATE($B269,"_",$C269,"_",K$2,"_",$D269,"_",$E269),#REF!,2,)</f>
        <v>#REF!</v>
      </c>
      <c r="L269" s="360" t="e">
        <f>VLOOKUP(CONCATENATE($B269,"_",$C269,"_",L$2,"_","1000 NAC","_",$E269),#REF!,2,)/VLOOKUP(CONCATENATE($B269,"_",$C269,"_",L$2,"_",$D269,"_",$E269),#REF!,2,)</f>
        <v>#REF!</v>
      </c>
      <c r="M269" s="361"/>
      <c r="N269" s="362" t="str">
        <f t="shared" si="55"/>
        <v>!!</v>
      </c>
      <c r="O269" s="362" t="str">
        <f t="shared" si="56"/>
        <v>!!</v>
      </c>
      <c r="P269" s="362" t="str">
        <f t="shared" si="57"/>
        <v>!!</v>
      </c>
      <c r="Q269" s="362" t="str">
        <f t="shared" si="58"/>
        <v>!!</v>
      </c>
      <c r="R269" s="362" t="str">
        <f t="shared" si="59"/>
        <v>!!</v>
      </c>
      <c r="S269" s="362" t="str">
        <f t="shared" si="60"/>
        <v>!!</v>
      </c>
      <c r="T269" s="361"/>
      <c r="U269" s="366" t="str">
        <f>IF(ISNUMBER(U267),IF(ISNUMBER(U268),U268/U267,F268/U267),IF(ISNUMBER(U268),U268/F267,""))</f>
        <v/>
      </c>
      <c r="V269" s="366"/>
      <c r="W269" s="366"/>
      <c r="X269" s="366"/>
    </row>
    <row r="270" spans="1:24" s="169" customFormat="1" ht="10.5">
      <c r="A270" s="169" t="s">
        <v>164</v>
      </c>
      <c r="B270" s="169" t="str">
        <f>Cover!$G$16</f>
        <v>CZ</v>
      </c>
      <c r="C270" s="169" t="s">
        <v>203</v>
      </c>
      <c r="D270" s="169" t="s">
        <v>337</v>
      </c>
      <c r="E270" s="170">
        <v>9</v>
      </c>
      <c r="F270" s="177" t="e">
        <f>IF(ISNUMBER(U270),U270,VLOOKUP(CONCATENATE($B270,"_",$C270,"_",F$2,"_",$D270,"_",$E270),#REF!,2,))</f>
        <v>#REF!</v>
      </c>
      <c r="G270" s="177" t="e">
        <f>IF(ISNUMBER(V270),V270,VLOOKUP(CONCATENATE($B270,"_",$C270,"_",G$2,"_",$D270,"_",$E270),#REF!,2,))</f>
        <v>#REF!</v>
      </c>
      <c r="H270" s="177" t="e">
        <f>IF(ISNUMBER(W270),W270,VLOOKUP(CONCATENATE($B270,"_",$C270,"_",H$2,"_",$D270,"_",$E270),#REF!,2,))</f>
        <v>#REF!</v>
      </c>
      <c r="I270" s="177" t="e">
        <f>IF(ISNUMBER(X270),X270,VLOOKUP(CONCATENATE($B270,"_",$C270,"_",I$2,"_",$D270,"_",$E270),#REF!,2,))</f>
        <v>#REF!</v>
      </c>
      <c r="J270" s="177" t="e">
        <f>VLOOKUP(CONCATENATE($B270,"_",$C270,"_",J$2,"_",$D270,"_",$E270),#REF!,2,)</f>
        <v>#REF!</v>
      </c>
      <c r="K270" s="175" t="e">
        <f>VLOOKUP(CONCATENATE($B270,"_",$C270,"_",K$2,"_",$D270,"_",$E270),#REF!,2,)</f>
        <v>#REF!</v>
      </c>
      <c r="L270" s="175" t="e">
        <f>VLOOKUP(CONCATENATE($B270,"_",$C270,"_",L$2,"_",$D270,"_",$E270),#REF!,2,)</f>
        <v>#REF!</v>
      </c>
      <c r="M270" s="171"/>
      <c r="N270" s="172" t="str">
        <f t="shared" si="55"/>
        <v>!!</v>
      </c>
      <c r="O270" s="172" t="str">
        <f t="shared" si="56"/>
        <v>!!</v>
      </c>
      <c r="P270" s="172" t="str">
        <f t="shared" si="57"/>
        <v>!!</v>
      </c>
      <c r="Q270" s="172" t="str">
        <f t="shared" si="58"/>
        <v>!!</v>
      </c>
      <c r="R270" s="172" t="str">
        <f t="shared" si="59"/>
        <v>!!</v>
      </c>
      <c r="S270" s="172" t="str">
        <f t="shared" si="60"/>
        <v>!!</v>
      </c>
      <c r="T270" s="171"/>
    </row>
    <row r="271" spans="1:24" s="169" customFormat="1" ht="10.5">
      <c r="A271" s="178" t="s">
        <v>163</v>
      </c>
      <c r="B271" s="169" t="str">
        <f>Cover!$G$16</f>
        <v>CZ</v>
      </c>
      <c r="C271" s="169" t="s">
        <v>203</v>
      </c>
      <c r="D271" s="169" t="s">
        <v>198</v>
      </c>
      <c r="E271" s="170">
        <v>9</v>
      </c>
      <c r="F271" s="177" t="e">
        <f>IF(ISNUMBER(U271),U271,VLOOKUP(CONCATENATE($B271,"_",$C271,"_",F$2,"_",$D271,"_",$E271),#REF!,2,))</f>
        <v>#REF!</v>
      </c>
      <c r="G271" s="177" t="e">
        <f>IF(ISNUMBER(V271),V271,VLOOKUP(CONCATENATE($B271,"_",$C271,"_",G$2,"_",$D271,"_",$E271),#REF!,2,))</f>
        <v>#REF!</v>
      </c>
      <c r="H271" s="177" t="e">
        <f>IF(ISNUMBER(W271),W271,VLOOKUP(CONCATENATE($B271,"_",$C271,"_",H$2,"_",$D271,"_",$E271),#REF!,2,))</f>
        <v>#REF!</v>
      </c>
      <c r="I271" s="177" t="e">
        <f>IF(ISNUMBER(X271),X271,VLOOKUP(CONCATENATE($B271,"_",$C271,"_",I$2,"_",$D271,"_",$E271),#REF!,2,))</f>
        <v>#REF!</v>
      </c>
      <c r="J271" s="177" t="e">
        <f>VLOOKUP(CONCATENATE($B271,"_",$C271,"_",J$2,"_",$D271,"_",$E271),#REF!,2,)</f>
        <v>#REF!</v>
      </c>
      <c r="K271" s="175" t="e">
        <f>VLOOKUP(CONCATENATE($B271,"_",$C271,"_",K$2,"_",$D271,"_",$E271),#REF!,2,)</f>
        <v>#REF!</v>
      </c>
      <c r="L271" s="175" t="e">
        <f>VLOOKUP(CONCATENATE($B271,"_",$C271,"_",L$2,"_",$D271,"_",$E271),#REF!,2,)</f>
        <v>#REF!</v>
      </c>
      <c r="M271" s="171"/>
      <c r="N271" s="172" t="str">
        <f t="shared" si="55"/>
        <v>!!</v>
      </c>
      <c r="O271" s="172" t="str">
        <f t="shared" si="56"/>
        <v>!!</v>
      </c>
      <c r="P271" s="172" t="str">
        <f t="shared" si="57"/>
        <v>!!</v>
      </c>
      <c r="Q271" s="172" t="str">
        <f t="shared" si="58"/>
        <v>!!</v>
      </c>
      <c r="R271" s="172" t="str">
        <f t="shared" si="59"/>
        <v>!!</v>
      </c>
      <c r="S271" s="172" t="str">
        <f t="shared" si="60"/>
        <v>!!</v>
      </c>
      <c r="T271" s="171"/>
    </row>
    <row r="272" spans="1:24">
      <c r="A272" s="365" t="s">
        <v>162</v>
      </c>
      <c r="B272" s="357" t="str">
        <f>Cover!$G$16</f>
        <v>CZ</v>
      </c>
      <c r="C272" s="357" t="s">
        <v>203</v>
      </c>
      <c r="D272" s="357" t="s">
        <v>337</v>
      </c>
      <c r="E272" s="358">
        <v>9</v>
      </c>
      <c r="F272" s="359" t="e">
        <f>IF(ISNUMBER(U272),U272,VLOOKUP(CONCATENATE($B272,"_",$C272,"_",F$2,"_","1000 NAC","_",$E272),#REF!,2,)/VLOOKUP(CONCATENATE($B272,"_",$C272,"_",F$2,"_",$D272,"_",$E272),#REF!,2,))</f>
        <v>#REF!</v>
      </c>
      <c r="G272" s="359" t="e">
        <f>IF(ISNUMBER(V272),V272,VLOOKUP(CONCATENATE($B272,"_",$C272,"_",G$2,"_","1000 NAC","_",$E272),#REF!,2,)/VLOOKUP(CONCATENATE($B272,"_",$C272,"_",G$2,"_",$D272,"_",$E272),#REF!,2,))</f>
        <v>#REF!</v>
      </c>
      <c r="H272" s="359" t="e">
        <f>IF(ISNUMBER(W272),W272,VLOOKUP(CONCATENATE($B272,"_",$C272,"_",H$2,"_","1000 NAC","_",$E272),#REF!,2,)/VLOOKUP(CONCATENATE($B272,"_",$C272,"_",H$2,"_",$D272,"_",$E272),#REF!,2,))</f>
        <v>#REF!</v>
      </c>
      <c r="I272" s="359" t="e">
        <f>IF(ISNUMBER(X272),X272,VLOOKUP(CONCATENATE($B272,"_",$C272,"_",I$2,"_","1000 NAC","_",$E272),#REF!,2,)/VLOOKUP(CONCATENATE($B272,"_",$C272,"_",I$2,"_",$D272,"_",$E272),#REF!,2,))</f>
        <v>#REF!</v>
      </c>
      <c r="J272" s="359" t="e">
        <f>VLOOKUP(CONCATENATE($B272,"_",$C272,"_",J$2,"_","1000 NAC","_",$E272),#REF!,2,)/VLOOKUP(CONCATENATE($B272,"_",$C272,"_",J$2,"_",$D272,"_",$E272),#REF!,2,)</f>
        <v>#REF!</v>
      </c>
      <c r="K272" s="360" t="e">
        <f>VLOOKUP(CONCATENATE($B272,"_",$C272,"_",K$2,"_","1000 NAC","_",$E272),#REF!,2,)/VLOOKUP(CONCATENATE($B272,"_",$C272,"_",K$2,"_",$D272,"_",$E272),#REF!,2,)</f>
        <v>#REF!</v>
      </c>
      <c r="L272" s="360" t="e">
        <f>VLOOKUP(CONCATENATE($B272,"_",$C272,"_",L$2,"_","1000 NAC","_",$E272),#REF!,2,)/VLOOKUP(CONCATENATE($B272,"_",$C272,"_",L$2,"_",$D272,"_",$E272),#REF!,2,)</f>
        <v>#REF!</v>
      </c>
      <c r="M272" s="361"/>
      <c r="N272" s="362" t="str">
        <f t="shared" si="55"/>
        <v>!!</v>
      </c>
      <c r="O272" s="362" t="str">
        <f t="shared" si="56"/>
        <v>!!</v>
      </c>
      <c r="P272" s="362" t="str">
        <f t="shared" si="57"/>
        <v>!!</v>
      </c>
      <c r="Q272" s="362" t="str">
        <f t="shared" si="58"/>
        <v>!!</v>
      </c>
      <c r="R272" s="362" t="str">
        <f t="shared" si="59"/>
        <v>!!</v>
      </c>
      <c r="S272" s="362" t="str">
        <f t="shared" si="60"/>
        <v>!!</v>
      </c>
      <c r="T272" s="361"/>
      <c r="U272" s="366" t="str">
        <f>IF(ISNUMBER(U270),IF(ISNUMBER(U271),U271/U270,F271/U270),IF(ISNUMBER(U271),U271/F270,""))</f>
        <v/>
      </c>
      <c r="V272" s="366"/>
      <c r="W272" s="366"/>
      <c r="X272" s="366"/>
    </row>
    <row r="273" spans="1:24" s="169" customFormat="1">
      <c r="A273" s="169" t="s">
        <v>164</v>
      </c>
      <c r="B273" s="169" t="str">
        <f>Cover!$G$16</f>
        <v>CZ</v>
      </c>
      <c r="C273" s="169" t="s">
        <v>204</v>
      </c>
      <c r="D273" s="169" t="s">
        <v>337</v>
      </c>
      <c r="E273" s="170">
        <v>10</v>
      </c>
      <c r="F273" s="177" t="e">
        <f>IF(ISNUMBER(U273),U273,VLOOKUP(CONCATENATE($B273,"_",$C273,"_",F$2,"_",$D273,"_",$E273),#REF!,2,))</f>
        <v>#REF!</v>
      </c>
      <c r="G273" s="177" t="e">
        <f>IF(ISNUMBER(V273),V273,VLOOKUP(CONCATENATE($B273,"_",$C273,"_",G$2,"_",$D273,"_",$E273),#REF!,2,))</f>
        <v>#REF!</v>
      </c>
      <c r="H273" s="177" t="e">
        <f>IF(ISNUMBER(W273),W273,VLOOKUP(CONCATENATE($B273,"_",$C273,"_",H$2,"_",$D273,"_",$E273),#REF!,2,))</f>
        <v>#REF!</v>
      </c>
      <c r="I273" s="177" t="e">
        <f>IF(ISNUMBER(X273),X273,VLOOKUP(CONCATENATE($B273,"_",$C273,"_",I$2,"_",$D273,"_",$E273),#REF!,2,))</f>
        <v>#REF!</v>
      </c>
      <c r="J273" s="177" t="e">
        <f>VLOOKUP(CONCATENATE($B273,"_",$C273,"_",J$2,"_",$D273,"_",$E273),#REF!,2,)</f>
        <v>#REF!</v>
      </c>
      <c r="K273" s="175" t="e">
        <f>VLOOKUP(CONCATENATE($B273,"_",$C273,"_",K$2,"_",$D273,"_",$E273),#REF!,2,)</f>
        <v>#REF!</v>
      </c>
      <c r="L273" s="175" t="e">
        <f>VLOOKUP(CONCATENATE($B273,"_",$C273,"_",L$2,"_",$D273,"_",$E273),#REF!,2,)</f>
        <v>#REF!</v>
      </c>
      <c r="M273" s="171"/>
      <c r="N273" s="172" t="str">
        <f t="shared" si="55"/>
        <v>!!</v>
      </c>
      <c r="O273" s="172" t="str">
        <f t="shared" si="56"/>
        <v>!!</v>
      </c>
      <c r="P273" s="172" t="str">
        <f t="shared" si="57"/>
        <v>!!</v>
      </c>
      <c r="Q273" s="172" t="str">
        <f t="shared" si="58"/>
        <v>!!</v>
      </c>
      <c r="R273" s="172" t="str">
        <f t="shared" si="59"/>
        <v>!!</v>
      </c>
      <c r="S273" s="172" t="str">
        <f t="shared" si="60"/>
        <v>!!</v>
      </c>
      <c r="T273" s="171"/>
      <c r="U273"/>
    </row>
    <row r="274" spans="1:24" s="169" customFormat="1" ht="10.5">
      <c r="A274" s="178" t="s">
        <v>163</v>
      </c>
      <c r="B274" s="169" t="str">
        <f>Cover!$G$16</f>
        <v>CZ</v>
      </c>
      <c r="C274" s="169" t="s">
        <v>204</v>
      </c>
      <c r="D274" s="169" t="s">
        <v>198</v>
      </c>
      <c r="E274" s="170">
        <v>10</v>
      </c>
      <c r="F274" s="177" t="e">
        <f>IF(ISNUMBER(U274),U274,VLOOKUP(CONCATENATE($B274,"_",$C274,"_",F$2,"_",$D274,"_",$E274),#REF!,2,))</f>
        <v>#REF!</v>
      </c>
      <c r="G274" s="177" t="e">
        <f>IF(ISNUMBER(V274),V274,VLOOKUP(CONCATENATE($B274,"_",$C274,"_",G$2,"_",$D274,"_",$E274),#REF!,2,))</f>
        <v>#REF!</v>
      </c>
      <c r="H274" s="177" t="e">
        <f>IF(ISNUMBER(W274),W274,VLOOKUP(CONCATENATE($B274,"_",$C274,"_",H$2,"_",$D274,"_",$E274),#REF!,2,))</f>
        <v>#REF!</v>
      </c>
      <c r="I274" s="177" t="e">
        <f>IF(ISNUMBER(X274),X274,VLOOKUP(CONCATENATE($B274,"_",$C274,"_",I$2,"_",$D274,"_",$E274),#REF!,2,))</f>
        <v>#REF!</v>
      </c>
      <c r="J274" s="177" t="e">
        <f>VLOOKUP(CONCATENATE($B274,"_",$C274,"_",J$2,"_",$D274,"_",$E274),#REF!,2,)</f>
        <v>#REF!</v>
      </c>
      <c r="K274" s="175" t="e">
        <f>VLOOKUP(CONCATENATE($B274,"_",$C274,"_",K$2,"_",$D274,"_",$E274),#REF!,2,)</f>
        <v>#REF!</v>
      </c>
      <c r="L274" s="175" t="e">
        <f>VLOOKUP(CONCATENATE($B274,"_",$C274,"_",L$2,"_",$D274,"_",$E274),#REF!,2,)</f>
        <v>#REF!</v>
      </c>
      <c r="M274" s="171"/>
      <c r="N274" s="172" t="str">
        <f t="shared" si="55"/>
        <v>!!</v>
      </c>
      <c r="O274" s="172" t="str">
        <f t="shared" si="56"/>
        <v>!!</v>
      </c>
      <c r="P274" s="172" t="str">
        <f t="shared" si="57"/>
        <v>!!</v>
      </c>
      <c r="Q274" s="172" t="str">
        <f t="shared" si="58"/>
        <v>!!</v>
      </c>
      <c r="R274" s="172" t="str">
        <f t="shared" si="59"/>
        <v>!!</v>
      </c>
      <c r="S274" s="172" t="str">
        <f t="shared" si="60"/>
        <v>!!</v>
      </c>
      <c r="T274" s="171"/>
    </row>
    <row r="275" spans="1:24">
      <c r="A275" s="365" t="s">
        <v>162</v>
      </c>
      <c r="B275" s="357" t="str">
        <f>Cover!$G$16</f>
        <v>CZ</v>
      </c>
      <c r="C275" s="357" t="s">
        <v>204</v>
      </c>
      <c r="D275" s="357" t="s">
        <v>337</v>
      </c>
      <c r="E275" s="358">
        <v>10</v>
      </c>
      <c r="F275" s="359" t="e">
        <f>IF(ISNUMBER(U275),U275,VLOOKUP(CONCATENATE($B275,"_",$C275,"_",F$2,"_","1000 NAC","_",$E275),#REF!,2,)/VLOOKUP(CONCATENATE($B275,"_",$C275,"_",F$2,"_",$D275,"_",$E275),#REF!,2,))</f>
        <v>#REF!</v>
      </c>
      <c r="G275" s="359" t="e">
        <f>IF(ISNUMBER(V275),V275,VLOOKUP(CONCATENATE($B275,"_",$C275,"_",G$2,"_","1000 NAC","_",$E275),#REF!,2,)/VLOOKUP(CONCATENATE($B275,"_",$C275,"_",G$2,"_",$D275,"_",$E275),#REF!,2,))</f>
        <v>#REF!</v>
      </c>
      <c r="H275" s="359" t="e">
        <f>IF(ISNUMBER(W275),W275,VLOOKUP(CONCATENATE($B275,"_",$C275,"_",H$2,"_","1000 NAC","_",$E275),#REF!,2,)/VLOOKUP(CONCATENATE($B275,"_",$C275,"_",H$2,"_",$D275,"_",$E275),#REF!,2,))</f>
        <v>#REF!</v>
      </c>
      <c r="I275" s="359" t="e">
        <f>IF(ISNUMBER(X275),X275,VLOOKUP(CONCATENATE($B275,"_",$C275,"_",I$2,"_","1000 NAC","_",$E275),#REF!,2,)/VLOOKUP(CONCATENATE($B275,"_",$C275,"_",I$2,"_",$D275,"_",$E275),#REF!,2,))</f>
        <v>#REF!</v>
      </c>
      <c r="J275" s="359" t="e">
        <f>VLOOKUP(CONCATENATE($B275,"_",$C275,"_",J$2,"_","1000 NAC","_",$E275),#REF!,2,)/VLOOKUP(CONCATENATE($B275,"_",$C275,"_",J$2,"_",$D275,"_",$E275),#REF!,2,)</f>
        <v>#REF!</v>
      </c>
      <c r="K275" s="360" t="e">
        <f>VLOOKUP(CONCATENATE($B275,"_",$C275,"_",K$2,"_","1000 NAC","_",$E275),#REF!,2,)/VLOOKUP(CONCATENATE($B275,"_",$C275,"_",K$2,"_",$D275,"_",$E275),#REF!,2,)</f>
        <v>#REF!</v>
      </c>
      <c r="L275" s="360" t="e">
        <f>VLOOKUP(CONCATENATE($B275,"_",$C275,"_",L$2,"_","1000 NAC","_",$E275),#REF!,2,)/VLOOKUP(CONCATENATE($B275,"_",$C275,"_",L$2,"_",$D275,"_",$E275),#REF!,2,)</f>
        <v>#REF!</v>
      </c>
      <c r="M275" s="361"/>
      <c r="N275" s="362" t="str">
        <f t="shared" si="55"/>
        <v>!!</v>
      </c>
      <c r="O275" s="362" t="str">
        <f t="shared" si="56"/>
        <v>!!</v>
      </c>
      <c r="P275" s="362" t="str">
        <f t="shared" si="57"/>
        <v>!!</v>
      </c>
      <c r="Q275" s="362" t="str">
        <f t="shared" si="58"/>
        <v>!!</v>
      </c>
      <c r="R275" s="362" t="str">
        <f t="shared" si="59"/>
        <v>!!</v>
      </c>
      <c r="S275" s="362" t="str">
        <f t="shared" si="60"/>
        <v>!!</v>
      </c>
      <c r="T275" s="361"/>
      <c r="U275" s="366" t="str">
        <f>IF(ISNUMBER(U273),IF(ISNUMBER(U274),U274/U273,F274/U273),IF(ISNUMBER(U274),U274/F273,""))</f>
        <v/>
      </c>
      <c r="V275" s="366"/>
      <c r="W275" s="366"/>
      <c r="X275" s="366"/>
    </row>
    <row r="276" spans="1:24" s="169" customFormat="1" ht="10.5">
      <c r="A276" s="169" t="s">
        <v>164</v>
      </c>
      <c r="B276" s="169" t="str">
        <f>Cover!$G$16</f>
        <v>CZ</v>
      </c>
      <c r="C276" s="169" t="s">
        <v>203</v>
      </c>
      <c r="D276" s="169" t="s">
        <v>337</v>
      </c>
      <c r="E276" s="170">
        <v>10</v>
      </c>
      <c r="F276" s="177" t="e">
        <f>IF(ISNUMBER(U276),U276,VLOOKUP(CONCATENATE($B276,"_",$C276,"_",F$2,"_",$D276,"_",$E276),#REF!,2,))</f>
        <v>#REF!</v>
      </c>
      <c r="G276" s="177" t="e">
        <f>IF(ISNUMBER(V276),V276,VLOOKUP(CONCATENATE($B276,"_",$C276,"_",G$2,"_",$D276,"_",$E276),#REF!,2,))</f>
        <v>#REF!</v>
      </c>
      <c r="H276" s="177" t="e">
        <f>IF(ISNUMBER(W276),W276,VLOOKUP(CONCATENATE($B276,"_",$C276,"_",H$2,"_",$D276,"_",$E276),#REF!,2,))</f>
        <v>#REF!</v>
      </c>
      <c r="I276" s="177" t="e">
        <f>IF(ISNUMBER(X276),X276,VLOOKUP(CONCATENATE($B276,"_",$C276,"_",I$2,"_",$D276,"_",$E276),#REF!,2,))</f>
        <v>#REF!</v>
      </c>
      <c r="J276" s="177" t="e">
        <f>VLOOKUP(CONCATENATE($B276,"_",$C276,"_",J$2,"_",$D276,"_",$E276),#REF!,2,)</f>
        <v>#REF!</v>
      </c>
      <c r="K276" s="175" t="e">
        <f>VLOOKUP(CONCATENATE($B276,"_",$C276,"_",K$2,"_",$D276,"_",$E276),#REF!,2,)</f>
        <v>#REF!</v>
      </c>
      <c r="L276" s="175" t="e">
        <f>VLOOKUP(CONCATENATE($B276,"_",$C276,"_",L$2,"_",$D276,"_",$E276),#REF!,2,)</f>
        <v>#REF!</v>
      </c>
      <c r="M276" s="171"/>
      <c r="N276" s="172" t="str">
        <f t="shared" si="55"/>
        <v>!!</v>
      </c>
      <c r="O276" s="172" t="str">
        <f t="shared" si="56"/>
        <v>!!</v>
      </c>
      <c r="P276" s="172" t="str">
        <f t="shared" si="57"/>
        <v>!!</v>
      </c>
      <c r="Q276" s="172" t="str">
        <f t="shared" si="58"/>
        <v>!!</v>
      </c>
      <c r="R276" s="172" t="str">
        <f t="shared" si="59"/>
        <v>!!</v>
      </c>
      <c r="S276" s="172" t="str">
        <f t="shared" si="60"/>
        <v>!!</v>
      </c>
      <c r="T276" s="171"/>
    </row>
    <row r="277" spans="1:24" s="169" customFormat="1" ht="10.5">
      <c r="A277" s="178" t="s">
        <v>163</v>
      </c>
      <c r="B277" s="169" t="str">
        <f>Cover!$G$16</f>
        <v>CZ</v>
      </c>
      <c r="C277" s="169" t="s">
        <v>203</v>
      </c>
      <c r="D277" s="169" t="s">
        <v>198</v>
      </c>
      <c r="E277" s="170">
        <v>10</v>
      </c>
      <c r="F277" s="177" t="e">
        <f>IF(ISNUMBER(U277),U277,VLOOKUP(CONCATENATE($B277,"_",$C277,"_",F$2,"_",$D277,"_",$E277),#REF!,2,))</f>
        <v>#REF!</v>
      </c>
      <c r="G277" s="177" t="e">
        <f>IF(ISNUMBER(V277),V277,VLOOKUP(CONCATENATE($B277,"_",$C277,"_",G$2,"_",$D277,"_",$E277),#REF!,2,))</f>
        <v>#REF!</v>
      </c>
      <c r="H277" s="177" t="e">
        <f>IF(ISNUMBER(W277),W277,VLOOKUP(CONCATENATE($B277,"_",$C277,"_",H$2,"_",$D277,"_",$E277),#REF!,2,))</f>
        <v>#REF!</v>
      </c>
      <c r="I277" s="177" t="e">
        <f>IF(ISNUMBER(X277),X277,VLOOKUP(CONCATENATE($B277,"_",$C277,"_",I$2,"_",$D277,"_",$E277),#REF!,2,))</f>
        <v>#REF!</v>
      </c>
      <c r="J277" s="177" t="e">
        <f>VLOOKUP(CONCATENATE($B277,"_",$C277,"_",J$2,"_",$D277,"_",$E277),#REF!,2,)</f>
        <v>#REF!</v>
      </c>
      <c r="K277" s="175" t="e">
        <f>VLOOKUP(CONCATENATE($B277,"_",$C277,"_",K$2,"_",$D277,"_",$E277),#REF!,2,)</f>
        <v>#REF!</v>
      </c>
      <c r="L277" s="175" t="e">
        <f>VLOOKUP(CONCATENATE($B277,"_",$C277,"_",L$2,"_",$D277,"_",$E277),#REF!,2,)</f>
        <v>#REF!</v>
      </c>
      <c r="M277" s="171"/>
      <c r="N277" s="172" t="str">
        <f t="shared" si="55"/>
        <v>!!</v>
      </c>
      <c r="O277" s="172" t="str">
        <f t="shared" si="56"/>
        <v>!!</v>
      </c>
      <c r="P277" s="172" t="str">
        <f t="shared" si="57"/>
        <v>!!</v>
      </c>
      <c r="Q277" s="172" t="str">
        <f t="shared" si="58"/>
        <v>!!</v>
      </c>
      <c r="R277" s="172" t="str">
        <f t="shared" si="59"/>
        <v>!!</v>
      </c>
      <c r="S277" s="172" t="str">
        <f t="shared" si="60"/>
        <v>!!</v>
      </c>
      <c r="T277" s="171"/>
    </row>
    <row r="278" spans="1:24">
      <c r="A278" s="365" t="s">
        <v>162</v>
      </c>
      <c r="B278" s="357" t="str">
        <f>Cover!$G$16</f>
        <v>CZ</v>
      </c>
      <c r="C278" s="357" t="s">
        <v>203</v>
      </c>
      <c r="D278" s="357" t="s">
        <v>337</v>
      </c>
      <c r="E278" s="358">
        <v>10</v>
      </c>
      <c r="F278" s="359" t="e">
        <f>IF(ISNUMBER(U278),U278,VLOOKUP(CONCATENATE($B278,"_",$C278,"_",F$2,"_","1000 NAC","_",$E278),#REF!,2,)/VLOOKUP(CONCATENATE($B278,"_",$C278,"_",F$2,"_",$D278,"_",$E278),#REF!,2,))</f>
        <v>#REF!</v>
      </c>
      <c r="G278" s="359" t="e">
        <f>IF(ISNUMBER(V278),V278,VLOOKUP(CONCATENATE($B278,"_",$C278,"_",G$2,"_","1000 NAC","_",$E278),#REF!,2,)/VLOOKUP(CONCATENATE($B278,"_",$C278,"_",G$2,"_",$D278,"_",$E278),#REF!,2,))</f>
        <v>#REF!</v>
      </c>
      <c r="H278" s="359" t="e">
        <f>IF(ISNUMBER(W278),W278,VLOOKUP(CONCATENATE($B278,"_",$C278,"_",H$2,"_","1000 NAC","_",$E278),#REF!,2,)/VLOOKUP(CONCATENATE($B278,"_",$C278,"_",H$2,"_",$D278,"_",$E278),#REF!,2,))</f>
        <v>#REF!</v>
      </c>
      <c r="I278" s="359" t="e">
        <f>IF(ISNUMBER(X278),X278,VLOOKUP(CONCATENATE($B278,"_",$C278,"_",I$2,"_","1000 NAC","_",$E278),#REF!,2,)/VLOOKUP(CONCATENATE($B278,"_",$C278,"_",I$2,"_",$D278,"_",$E278),#REF!,2,))</f>
        <v>#REF!</v>
      </c>
      <c r="J278" s="359" t="e">
        <f>VLOOKUP(CONCATENATE($B278,"_",$C278,"_",J$2,"_","1000 NAC","_",$E278),#REF!,2,)/VLOOKUP(CONCATENATE($B278,"_",$C278,"_",J$2,"_",$D278,"_",$E278),#REF!,2,)</f>
        <v>#REF!</v>
      </c>
      <c r="K278" s="360" t="e">
        <f>VLOOKUP(CONCATENATE($B278,"_",$C278,"_",K$2,"_","1000 NAC","_",$E278),#REF!,2,)/VLOOKUP(CONCATENATE($B278,"_",$C278,"_",K$2,"_",$D278,"_",$E278),#REF!,2,)</f>
        <v>#REF!</v>
      </c>
      <c r="L278" s="360" t="e">
        <f>VLOOKUP(CONCATENATE($B278,"_",$C278,"_",L$2,"_","1000 NAC","_",$E278),#REF!,2,)/VLOOKUP(CONCATENATE($B278,"_",$C278,"_",L$2,"_",$D278,"_",$E278),#REF!,2,)</f>
        <v>#REF!</v>
      </c>
      <c r="M278" s="361"/>
      <c r="N278" s="362" t="str">
        <f t="shared" si="55"/>
        <v>!!</v>
      </c>
      <c r="O278" s="362" t="str">
        <f t="shared" si="56"/>
        <v>!!</v>
      </c>
      <c r="P278" s="362" t="str">
        <f t="shared" si="57"/>
        <v>!!</v>
      </c>
      <c r="Q278" s="362" t="str">
        <f t="shared" si="58"/>
        <v>!!</v>
      </c>
      <c r="R278" s="362" t="str">
        <f t="shared" si="59"/>
        <v>!!</v>
      </c>
      <c r="S278" s="362" t="str">
        <f t="shared" si="60"/>
        <v>!!</v>
      </c>
      <c r="T278" s="361"/>
      <c r="U278" s="366" t="str">
        <f>IF(ISNUMBER(U276),IF(ISNUMBER(U277),U277/U276,F277/U276),IF(ISNUMBER(U277),U277/F276,""))</f>
        <v/>
      </c>
      <c r="V278" s="366"/>
      <c r="W278" s="366"/>
      <c r="X278" s="366"/>
    </row>
    <row r="279" spans="1:24" s="169" customFormat="1" ht="10.5">
      <c r="A279" s="169" t="s">
        <v>164</v>
      </c>
      <c r="B279" s="169" t="str">
        <f>Cover!$G$16</f>
        <v>CZ</v>
      </c>
      <c r="C279" s="169" t="s">
        <v>204</v>
      </c>
      <c r="D279" s="169" t="s">
        <v>337</v>
      </c>
      <c r="E279" s="170" t="s">
        <v>123</v>
      </c>
      <c r="F279" s="177" t="e">
        <f>IF(ISNUMBER(U279),U279,VLOOKUP(CONCATENATE($B279,"_",$C279,"_",F$2,"_",$D279,"_",$E279),#REF!,2,))</f>
        <v>#REF!</v>
      </c>
      <c r="G279" s="177" t="e">
        <f>IF(ISNUMBER(V279),V279,VLOOKUP(CONCATENATE($B279,"_",$C279,"_",G$2,"_",$D279,"_",$E279),#REF!,2,))</f>
        <v>#REF!</v>
      </c>
      <c r="H279" s="177" t="e">
        <f>IF(ISNUMBER(W279),W279,VLOOKUP(CONCATENATE($B279,"_",$C279,"_",H$2,"_",$D279,"_",$E279),#REF!,2,))</f>
        <v>#REF!</v>
      </c>
      <c r="I279" s="177" t="e">
        <f>IF(ISNUMBER(X279),X279,VLOOKUP(CONCATENATE($B279,"_",$C279,"_",I$2,"_",$D279,"_",$E279),#REF!,2,))</f>
        <v>#REF!</v>
      </c>
      <c r="J279" s="177" t="e">
        <f>VLOOKUP(CONCATENATE($B279,"_",$C279,"_",J$2,"_",$D279,"_",$E279),#REF!,2,)</f>
        <v>#REF!</v>
      </c>
      <c r="K279" s="175" t="e">
        <f>VLOOKUP(CONCATENATE($B279,"_",$C279,"_",K$2,"_",$D279,"_",$E279),#REF!,2,)</f>
        <v>#REF!</v>
      </c>
      <c r="L279" s="175" t="e">
        <f>VLOOKUP(CONCATENATE($B279,"_",$C279,"_",L$2,"_",$D279,"_",$E279),#REF!,2,)</f>
        <v>#REF!</v>
      </c>
      <c r="M279" s="171"/>
      <c r="N279" s="172" t="str">
        <f t="shared" ref="N279:N316" si="61">IF(OR(ISERROR(F279),ISERROR(G279)),"!!",IF(F279=0,"!!",G279/F279))</f>
        <v>!!</v>
      </c>
      <c r="O279" s="172" t="str">
        <f t="shared" ref="O279:O316" si="62">IF(OR(ISERROR(G279),ISERROR(H279)),"!!",IF(G279=0,"!!",H279/G279))</f>
        <v>!!</v>
      </c>
      <c r="P279" s="172" t="str">
        <f t="shared" ref="P279:P316" si="63">IF(OR(ISERROR(H279),ISERROR(I279)),"!!",IF(H279=0,"!!",I279/H279))</f>
        <v>!!</v>
      </c>
      <c r="Q279" s="172" t="str">
        <f t="shared" ref="Q279:Q316" si="64">IF(OR(ISERROR(I279),ISERROR(J279)),"!!",IF(I279=0,"!!",J279/I279))</f>
        <v>!!</v>
      </c>
      <c r="R279" s="172" t="str">
        <f t="shared" ref="R279:R316" si="65">IF(OR(ISERROR(J279),ISERROR(K279)),"!!",IF(J279=0,"!!",K279/J279))</f>
        <v>!!</v>
      </c>
      <c r="S279" s="172" t="str">
        <f t="shared" ref="S279:S316" si="66">IF(OR(ISERROR(K279),ISERROR(L279)),"!!",IF(K279=0,"!!",L279/K279))</f>
        <v>!!</v>
      </c>
      <c r="T279" s="171"/>
    </row>
    <row r="280" spans="1:24" s="169" customFormat="1" ht="10.5">
      <c r="A280" s="178" t="s">
        <v>163</v>
      </c>
      <c r="B280" s="169" t="str">
        <f>Cover!$G$16</f>
        <v>CZ</v>
      </c>
      <c r="C280" s="169" t="s">
        <v>204</v>
      </c>
      <c r="D280" s="169" t="s">
        <v>198</v>
      </c>
      <c r="E280" s="170" t="s">
        <v>123</v>
      </c>
      <c r="F280" s="177" t="e">
        <f>IF(ISNUMBER(U280),U280,VLOOKUP(CONCATENATE($B280,"_",$C280,"_",F$2,"_",$D280,"_",$E280),#REF!,2,))</f>
        <v>#REF!</v>
      </c>
      <c r="G280" s="177" t="e">
        <f>IF(ISNUMBER(V280),V280,VLOOKUP(CONCATENATE($B280,"_",$C280,"_",G$2,"_",$D280,"_",$E280),#REF!,2,))</f>
        <v>#REF!</v>
      </c>
      <c r="H280" s="177" t="e">
        <f>IF(ISNUMBER(W280),W280,VLOOKUP(CONCATENATE($B280,"_",$C280,"_",H$2,"_",$D280,"_",$E280),#REF!,2,))</f>
        <v>#REF!</v>
      </c>
      <c r="I280" s="177" t="e">
        <f>IF(ISNUMBER(X280),X280,VLOOKUP(CONCATENATE($B280,"_",$C280,"_",I$2,"_",$D280,"_",$E280),#REF!,2,))</f>
        <v>#REF!</v>
      </c>
      <c r="J280" s="177" t="e">
        <f>VLOOKUP(CONCATENATE($B280,"_",$C280,"_",J$2,"_",$D280,"_",$E280),#REF!,2,)</f>
        <v>#REF!</v>
      </c>
      <c r="K280" s="175" t="e">
        <f>VLOOKUP(CONCATENATE($B280,"_",$C280,"_",K$2,"_",$D280,"_",$E280),#REF!,2,)</f>
        <v>#REF!</v>
      </c>
      <c r="L280" s="175" t="e">
        <f>VLOOKUP(CONCATENATE($B280,"_",$C280,"_",L$2,"_",$D280,"_",$E280),#REF!,2,)</f>
        <v>#REF!</v>
      </c>
      <c r="M280" s="171"/>
      <c r="N280" s="172" t="str">
        <f t="shared" si="61"/>
        <v>!!</v>
      </c>
      <c r="O280" s="172" t="str">
        <f t="shared" si="62"/>
        <v>!!</v>
      </c>
      <c r="P280" s="172" t="str">
        <f t="shared" si="63"/>
        <v>!!</v>
      </c>
      <c r="Q280" s="172" t="str">
        <f t="shared" si="64"/>
        <v>!!</v>
      </c>
      <c r="R280" s="172" t="str">
        <f t="shared" si="65"/>
        <v>!!</v>
      </c>
      <c r="S280" s="172" t="str">
        <f t="shared" si="66"/>
        <v>!!</v>
      </c>
      <c r="T280" s="171"/>
    </row>
    <row r="281" spans="1:24">
      <c r="A281" s="365" t="s">
        <v>162</v>
      </c>
      <c r="B281" s="357" t="str">
        <f>Cover!$G$16</f>
        <v>CZ</v>
      </c>
      <c r="C281" s="357" t="s">
        <v>204</v>
      </c>
      <c r="D281" s="357" t="s">
        <v>337</v>
      </c>
      <c r="E281" s="358" t="s">
        <v>123</v>
      </c>
      <c r="F281" s="359" t="e">
        <f>IF(ISNUMBER(U281),U281,VLOOKUP(CONCATENATE($B281,"_",$C281,"_",F$2,"_","1000 NAC","_",$E281),#REF!,2,)/VLOOKUP(CONCATENATE($B281,"_",$C281,"_",F$2,"_",$D281,"_",$E281),#REF!,2,))</f>
        <v>#REF!</v>
      </c>
      <c r="G281" s="359" t="e">
        <f>IF(ISNUMBER(V281),V281,VLOOKUP(CONCATENATE($B281,"_",$C281,"_",G$2,"_","1000 NAC","_",$E281),#REF!,2,)/VLOOKUP(CONCATENATE($B281,"_",$C281,"_",G$2,"_",$D281,"_",$E281),#REF!,2,))</f>
        <v>#REF!</v>
      </c>
      <c r="H281" s="359" t="e">
        <f>IF(ISNUMBER(W281),W281,VLOOKUP(CONCATENATE($B281,"_",$C281,"_",H$2,"_","1000 NAC","_",$E281),#REF!,2,)/VLOOKUP(CONCATENATE($B281,"_",$C281,"_",H$2,"_",$D281,"_",$E281),#REF!,2,))</f>
        <v>#REF!</v>
      </c>
      <c r="I281" s="359" t="e">
        <f>IF(ISNUMBER(X281),X281,VLOOKUP(CONCATENATE($B281,"_",$C281,"_",I$2,"_","1000 NAC","_",$E281),#REF!,2,)/VLOOKUP(CONCATENATE($B281,"_",$C281,"_",I$2,"_",$D281,"_",$E281),#REF!,2,))</f>
        <v>#REF!</v>
      </c>
      <c r="J281" s="359" t="e">
        <f>VLOOKUP(CONCATENATE($B281,"_",$C281,"_",J$2,"_","1000 NAC","_",$E281),#REF!,2,)/VLOOKUP(CONCATENATE($B281,"_",$C281,"_",J$2,"_",$D281,"_",$E281),#REF!,2,)</f>
        <v>#REF!</v>
      </c>
      <c r="K281" s="360" t="e">
        <f>VLOOKUP(CONCATENATE($B281,"_",$C281,"_",K$2,"_","1000 NAC","_",$E281),#REF!,2,)/VLOOKUP(CONCATENATE($B281,"_",$C281,"_",K$2,"_",$D281,"_",$E281),#REF!,2,)</f>
        <v>#REF!</v>
      </c>
      <c r="L281" s="360" t="e">
        <f>VLOOKUP(CONCATENATE($B281,"_",$C281,"_",L$2,"_","1000 NAC","_",$E281),#REF!,2,)/VLOOKUP(CONCATENATE($B281,"_",$C281,"_",L$2,"_",$D281,"_",$E281),#REF!,2,)</f>
        <v>#REF!</v>
      </c>
      <c r="M281" s="361"/>
      <c r="N281" s="362" t="str">
        <f t="shared" si="61"/>
        <v>!!</v>
      </c>
      <c r="O281" s="362" t="str">
        <f t="shared" si="62"/>
        <v>!!</v>
      </c>
      <c r="P281" s="362" t="str">
        <f t="shared" si="63"/>
        <v>!!</v>
      </c>
      <c r="Q281" s="362" t="str">
        <f t="shared" si="64"/>
        <v>!!</v>
      </c>
      <c r="R281" s="362" t="str">
        <f t="shared" si="65"/>
        <v>!!</v>
      </c>
      <c r="S281" s="362" t="str">
        <f t="shared" si="66"/>
        <v>!!</v>
      </c>
      <c r="T281" s="361"/>
      <c r="U281" s="366" t="str">
        <f>IF(ISNUMBER(U279),IF(ISNUMBER(U280),U280/U279,F280/U279),IF(ISNUMBER(U280),U280/F279,""))</f>
        <v/>
      </c>
      <c r="V281" s="366"/>
      <c r="W281" s="366"/>
      <c r="X281" s="366"/>
    </row>
    <row r="282" spans="1:24" s="169" customFormat="1" ht="10.5">
      <c r="A282" s="169" t="s">
        <v>164</v>
      </c>
      <c r="B282" s="169" t="str">
        <f>Cover!$G$16</f>
        <v>CZ</v>
      </c>
      <c r="C282" s="169" t="s">
        <v>203</v>
      </c>
      <c r="D282" s="169" t="s">
        <v>337</v>
      </c>
      <c r="E282" s="170" t="s">
        <v>123</v>
      </c>
      <c r="F282" s="177" t="e">
        <f>IF(ISNUMBER(U282),U282,VLOOKUP(CONCATENATE($B282,"_",$C282,"_",F$2,"_",$D282,"_",$E282),#REF!,2,))</f>
        <v>#REF!</v>
      </c>
      <c r="G282" s="177" t="e">
        <f>IF(ISNUMBER(V282),V282,VLOOKUP(CONCATENATE($B282,"_",$C282,"_",G$2,"_",$D282,"_",$E282),#REF!,2,))</f>
        <v>#REF!</v>
      </c>
      <c r="H282" s="177" t="e">
        <f>IF(ISNUMBER(W282),W282,VLOOKUP(CONCATENATE($B282,"_",$C282,"_",H$2,"_",$D282,"_",$E282),#REF!,2,))</f>
        <v>#REF!</v>
      </c>
      <c r="I282" s="177" t="e">
        <f>IF(ISNUMBER(X282),X282,VLOOKUP(CONCATENATE($B282,"_",$C282,"_",I$2,"_",$D282,"_",$E282),#REF!,2,))</f>
        <v>#REF!</v>
      </c>
      <c r="J282" s="177" t="e">
        <f>VLOOKUP(CONCATENATE($B282,"_",$C282,"_",J$2,"_",$D282,"_",$E282),#REF!,2,)</f>
        <v>#REF!</v>
      </c>
      <c r="K282" s="175" t="e">
        <f>VLOOKUP(CONCATENATE($B282,"_",$C282,"_",K$2,"_",$D282,"_",$E282),#REF!,2,)</f>
        <v>#REF!</v>
      </c>
      <c r="L282" s="175" t="e">
        <f>VLOOKUP(CONCATENATE($B282,"_",$C282,"_",L$2,"_",$D282,"_",$E282),#REF!,2,)</f>
        <v>#REF!</v>
      </c>
      <c r="M282" s="171"/>
      <c r="N282" s="172" t="str">
        <f t="shared" si="61"/>
        <v>!!</v>
      </c>
      <c r="O282" s="172" t="str">
        <f t="shared" si="62"/>
        <v>!!</v>
      </c>
      <c r="P282" s="172" t="str">
        <f t="shared" si="63"/>
        <v>!!</v>
      </c>
      <c r="Q282" s="172" t="str">
        <f t="shared" si="64"/>
        <v>!!</v>
      </c>
      <c r="R282" s="172" t="str">
        <f t="shared" si="65"/>
        <v>!!</v>
      </c>
      <c r="S282" s="172" t="str">
        <f t="shared" si="66"/>
        <v>!!</v>
      </c>
      <c r="T282" s="171"/>
    </row>
    <row r="283" spans="1:24" s="169" customFormat="1" ht="10.5">
      <c r="A283" s="178" t="s">
        <v>163</v>
      </c>
      <c r="B283" s="169" t="str">
        <f>Cover!$G$16</f>
        <v>CZ</v>
      </c>
      <c r="C283" s="169" t="s">
        <v>203</v>
      </c>
      <c r="D283" s="169" t="s">
        <v>198</v>
      </c>
      <c r="E283" s="170" t="s">
        <v>123</v>
      </c>
      <c r="F283" s="177" t="e">
        <f>IF(ISNUMBER(U283),U283,VLOOKUP(CONCATENATE($B283,"_",$C283,"_",F$2,"_",$D283,"_",$E283),#REF!,2,))</f>
        <v>#REF!</v>
      </c>
      <c r="G283" s="177" t="e">
        <f>IF(ISNUMBER(V283),V283,VLOOKUP(CONCATENATE($B283,"_",$C283,"_",G$2,"_",$D283,"_",$E283),#REF!,2,))</f>
        <v>#REF!</v>
      </c>
      <c r="H283" s="177" t="e">
        <f>IF(ISNUMBER(W283),W283,VLOOKUP(CONCATENATE($B283,"_",$C283,"_",H$2,"_",$D283,"_",$E283),#REF!,2,))</f>
        <v>#REF!</v>
      </c>
      <c r="I283" s="177" t="e">
        <f>IF(ISNUMBER(X283),X283,VLOOKUP(CONCATENATE($B283,"_",$C283,"_",I$2,"_",$D283,"_",$E283),#REF!,2,))</f>
        <v>#REF!</v>
      </c>
      <c r="J283" s="177" t="e">
        <f>VLOOKUP(CONCATENATE($B283,"_",$C283,"_",J$2,"_",$D283,"_",$E283),#REF!,2,)</f>
        <v>#REF!</v>
      </c>
      <c r="K283" s="175" t="e">
        <f>VLOOKUP(CONCATENATE($B283,"_",$C283,"_",K$2,"_",$D283,"_",$E283),#REF!,2,)</f>
        <v>#REF!</v>
      </c>
      <c r="L283" s="175" t="e">
        <f>VLOOKUP(CONCATENATE($B283,"_",$C283,"_",L$2,"_",$D283,"_",$E283),#REF!,2,)</f>
        <v>#REF!</v>
      </c>
      <c r="M283" s="171"/>
      <c r="N283" s="172" t="str">
        <f t="shared" si="61"/>
        <v>!!</v>
      </c>
      <c r="O283" s="172" t="str">
        <f t="shared" si="62"/>
        <v>!!</v>
      </c>
      <c r="P283" s="172" t="str">
        <f t="shared" si="63"/>
        <v>!!</v>
      </c>
      <c r="Q283" s="172" t="str">
        <f t="shared" si="64"/>
        <v>!!</v>
      </c>
      <c r="R283" s="172" t="str">
        <f t="shared" si="65"/>
        <v>!!</v>
      </c>
      <c r="S283" s="172" t="str">
        <f t="shared" si="66"/>
        <v>!!</v>
      </c>
      <c r="T283" s="171"/>
    </row>
    <row r="284" spans="1:24">
      <c r="A284" s="365" t="s">
        <v>162</v>
      </c>
      <c r="B284" s="357" t="str">
        <f>Cover!$G$16</f>
        <v>CZ</v>
      </c>
      <c r="C284" s="357" t="s">
        <v>203</v>
      </c>
      <c r="D284" s="357" t="s">
        <v>337</v>
      </c>
      <c r="E284" s="358" t="s">
        <v>123</v>
      </c>
      <c r="F284" s="359" t="e">
        <f>IF(ISNUMBER(U284),U284,VLOOKUP(CONCATENATE($B284,"_",$C284,"_",F$2,"_","1000 NAC","_",$E284),#REF!,2,)/VLOOKUP(CONCATENATE($B284,"_",$C284,"_",F$2,"_",$D284,"_",$E284),#REF!,2,))</f>
        <v>#REF!</v>
      </c>
      <c r="G284" s="359" t="e">
        <f>IF(ISNUMBER(V284),V284,VLOOKUP(CONCATENATE($B284,"_",$C284,"_",G$2,"_","1000 NAC","_",$E284),#REF!,2,)/VLOOKUP(CONCATENATE($B284,"_",$C284,"_",G$2,"_",$D284,"_",$E284),#REF!,2,))</f>
        <v>#REF!</v>
      </c>
      <c r="H284" s="359" t="e">
        <f>IF(ISNUMBER(W284),W284,VLOOKUP(CONCATENATE($B284,"_",$C284,"_",H$2,"_","1000 NAC","_",$E284),#REF!,2,)/VLOOKUP(CONCATENATE($B284,"_",$C284,"_",H$2,"_",$D284,"_",$E284),#REF!,2,))</f>
        <v>#REF!</v>
      </c>
      <c r="I284" s="359" t="e">
        <f>IF(ISNUMBER(X284),X284,VLOOKUP(CONCATENATE($B284,"_",$C284,"_",I$2,"_","1000 NAC","_",$E284),#REF!,2,)/VLOOKUP(CONCATENATE($B284,"_",$C284,"_",I$2,"_",$D284,"_",$E284),#REF!,2,))</f>
        <v>#REF!</v>
      </c>
      <c r="J284" s="359" t="e">
        <f>VLOOKUP(CONCATENATE($B284,"_",$C284,"_",J$2,"_","1000 NAC","_",$E284),#REF!,2,)/VLOOKUP(CONCATENATE($B284,"_",$C284,"_",J$2,"_",$D284,"_",$E284),#REF!,2,)</f>
        <v>#REF!</v>
      </c>
      <c r="K284" s="360" t="e">
        <f>VLOOKUP(CONCATENATE($B284,"_",$C284,"_",K$2,"_","1000 NAC","_",$E284),#REF!,2,)/VLOOKUP(CONCATENATE($B284,"_",$C284,"_",K$2,"_",$D284,"_",$E284),#REF!,2,)</f>
        <v>#REF!</v>
      </c>
      <c r="L284" s="360" t="e">
        <f>VLOOKUP(CONCATENATE($B284,"_",$C284,"_",L$2,"_","1000 NAC","_",$E284),#REF!,2,)/VLOOKUP(CONCATENATE($B284,"_",$C284,"_",L$2,"_",$D284,"_",$E284),#REF!,2,)</f>
        <v>#REF!</v>
      </c>
      <c r="M284" s="361"/>
      <c r="N284" s="362" t="str">
        <f t="shared" si="61"/>
        <v>!!</v>
      </c>
      <c r="O284" s="362" t="str">
        <f t="shared" si="62"/>
        <v>!!</v>
      </c>
      <c r="P284" s="362" t="str">
        <f t="shared" si="63"/>
        <v>!!</v>
      </c>
      <c r="Q284" s="362" t="str">
        <f t="shared" si="64"/>
        <v>!!</v>
      </c>
      <c r="R284" s="362" t="str">
        <f t="shared" si="65"/>
        <v>!!</v>
      </c>
      <c r="S284" s="362" t="str">
        <f t="shared" si="66"/>
        <v>!!</v>
      </c>
      <c r="T284" s="361"/>
      <c r="U284" s="366" t="str">
        <f>IF(ISNUMBER(U282),IF(ISNUMBER(U283),U283/U282,F283/U282),IF(ISNUMBER(U283),U283/F282,""))</f>
        <v/>
      </c>
      <c r="V284" s="366"/>
      <c r="W284" s="366"/>
      <c r="X284" s="366"/>
    </row>
    <row r="285" spans="1:24" s="169" customFormat="1" ht="10.5">
      <c r="A285" s="169" t="s">
        <v>164</v>
      </c>
      <c r="B285" s="169" t="str">
        <f>Cover!$G$16</f>
        <v>CZ</v>
      </c>
      <c r="C285" s="169" t="s">
        <v>204</v>
      </c>
      <c r="D285" s="169" t="s">
        <v>337</v>
      </c>
      <c r="E285" s="170" t="s">
        <v>124</v>
      </c>
      <c r="F285" s="177" t="e">
        <f>IF(ISNUMBER(U285),U285,VLOOKUP(CONCATENATE($B285,"_",$C285,"_",F$2,"_",$D285,"_",$E285),#REF!,2,))</f>
        <v>#REF!</v>
      </c>
      <c r="G285" s="177" t="e">
        <f>IF(ISNUMBER(V285),V285,VLOOKUP(CONCATENATE($B285,"_",$C285,"_",G$2,"_",$D285,"_",$E285),#REF!,2,))</f>
        <v>#REF!</v>
      </c>
      <c r="H285" s="177" t="e">
        <f>IF(ISNUMBER(W285),W285,VLOOKUP(CONCATENATE($B285,"_",$C285,"_",H$2,"_",$D285,"_",$E285),#REF!,2,))</f>
        <v>#REF!</v>
      </c>
      <c r="I285" s="177" t="e">
        <f>IF(ISNUMBER(X285),X285,VLOOKUP(CONCATENATE($B285,"_",$C285,"_",I$2,"_",$D285,"_",$E285),#REF!,2,))</f>
        <v>#REF!</v>
      </c>
      <c r="J285" s="177" t="e">
        <f>VLOOKUP(CONCATENATE($B285,"_",$C285,"_",J$2,"_",$D285,"_",$E285),#REF!,2,)</f>
        <v>#REF!</v>
      </c>
      <c r="K285" s="175" t="e">
        <f>VLOOKUP(CONCATENATE($B285,"_",$C285,"_",K$2,"_",$D285,"_",$E285),#REF!,2,)</f>
        <v>#REF!</v>
      </c>
      <c r="L285" s="175" t="e">
        <f>VLOOKUP(CONCATENATE($B285,"_",$C285,"_",L$2,"_",$D285,"_",$E285),#REF!,2,)</f>
        <v>#REF!</v>
      </c>
      <c r="M285" s="171"/>
      <c r="N285" s="172" t="str">
        <f t="shared" si="61"/>
        <v>!!</v>
      </c>
      <c r="O285" s="172" t="str">
        <f t="shared" si="62"/>
        <v>!!</v>
      </c>
      <c r="P285" s="172" t="str">
        <f t="shared" si="63"/>
        <v>!!</v>
      </c>
      <c r="Q285" s="172" t="str">
        <f t="shared" si="64"/>
        <v>!!</v>
      </c>
      <c r="R285" s="172" t="str">
        <f t="shared" si="65"/>
        <v>!!</v>
      </c>
      <c r="S285" s="172" t="str">
        <f t="shared" si="66"/>
        <v>!!</v>
      </c>
      <c r="T285" s="171"/>
    </row>
    <row r="286" spans="1:24" s="169" customFormat="1" ht="10.5">
      <c r="A286" s="178" t="s">
        <v>163</v>
      </c>
      <c r="B286" s="169" t="str">
        <f>Cover!$G$16</f>
        <v>CZ</v>
      </c>
      <c r="C286" s="169" t="s">
        <v>204</v>
      </c>
      <c r="D286" s="169" t="s">
        <v>198</v>
      </c>
      <c r="E286" s="170" t="s">
        <v>124</v>
      </c>
      <c r="F286" s="177" t="e">
        <f>IF(ISNUMBER(U286),U286,VLOOKUP(CONCATENATE($B286,"_",$C286,"_",F$2,"_",$D286,"_",$E286),#REF!,2,))</f>
        <v>#REF!</v>
      </c>
      <c r="G286" s="177" t="e">
        <f>IF(ISNUMBER(V286),V286,VLOOKUP(CONCATENATE($B286,"_",$C286,"_",G$2,"_",$D286,"_",$E286),#REF!,2,))</f>
        <v>#REF!</v>
      </c>
      <c r="H286" s="177" t="e">
        <f>IF(ISNUMBER(W286),W286,VLOOKUP(CONCATENATE($B286,"_",$C286,"_",H$2,"_",$D286,"_",$E286),#REF!,2,))</f>
        <v>#REF!</v>
      </c>
      <c r="I286" s="177" t="e">
        <f>IF(ISNUMBER(X286),X286,VLOOKUP(CONCATENATE($B286,"_",$C286,"_",I$2,"_",$D286,"_",$E286),#REF!,2,))</f>
        <v>#REF!</v>
      </c>
      <c r="J286" s="177" t="e">
        <f>VLOOKUP(CONCATENATE($B286,"_",$C286,"_",J$2,"_",$D286,"_",$E286),#REF!,2,)</f>
        <v>#REF!</v>
      </c>
      <c r="K286" s="175" t="e">
        <f>VLOOKUP(CONCATENATE($B286,"_",$C286,"_",K$2,"_",$D286,"_",$E286),#REF!,2,)</f>
        <v>#REF!</v>
      </c>
      <c r="L286" s="175" t="e">
        <f>VLOOKUP(CONCATENATE($B286,"_",$C286,"_",L$2,"_",$D286,"_",$E286),#REF!,2,)</f>
        <v>#REF!</v>
      </c>
      <c r="M286" s="171"/>
      <c r="N286" s="172" t="str">
        <f t="shared" si="61"/>
        <v>!!</v>
      </c>
      <c r="O286" s="172" t="str">
        <f t="shared" si="62"/>
        <v>!!</v>
      </c>
      <c r="P286" s="172" t="str">
        <f t="shared" si="63"/>
        <v>!!</v>
      </c>
      <c r="Q286" s="172" t="str">
        <f t="shared" si="64"/>
        <v>!!</v>
      </c>
      <c r="R286" s="172" t="str">
        <f t="shared" si="65"/>
        <v>!!</v>
      </c>
      <c r="S286" s="172" t="str">
        <f t="shared" si="66"/>
        <v>!!</v>
      </c>
      <c r="T286" s="171"/>
    </row>
    <row r="287" spans="1:24">
      <c r="A287" s="365" t="s">
        <v>162</v>
      </c>
      <c r="B287" s="357" t="str">
        <f>Cover!$G$16</f>
        <v>CZ</v>
      </c>
      <c r="C287" s="357" t="s">
        <v>204</v>
      </c>
      <c r="D287" s="357" t="s">
        <v>337</v>
      </c>
      <c r="E287" s="358" t="s">
        <v>124</v>
      </c>
      <c r="F287" s="359" t="e">
        <f>IF(ISNUMBER(U287),U287,VLOOKUP(CONCATENATE($B287,"_",$C287,"_",F$2,"_","1000 NAC","_",$E287),#REF!,2,)/VLOOKUP(CONCATENATE($B287,"_",$C287,"_",F$2,"_",$D287,"_",$E287),#REF!,2,))</f>
        <v>#REF!</v>
      </c>
      <c r="G287" s="359" t="e">
        <f>IF(ISNUMBER(V287),V287,VLOOKUP(CONCATENATE($B287,"_",$C287,"_",G$2,"_","1000 NAC","_",$E287),#REF!,2,)/VLOOKUP(CONCATENATE($B287,"_",$C287,"_",G$2,"_",$D287,"_",$E287),#REF!,2,))</f>
        <v>#REF!</v>
      </c>
      <c r="H287" s="359" t="e">
        <f>IF(ISNUMBER(W287),W287,VLOOKUP(CONCATENATE($B287,"_",$C287,"_",H$2,"_","1000 NAC","_",$E287),#REF!,2,)/VLOOKUP(CONCATENATE($B287,"_",$C287,"_",H$2,"_",$D287,"_",$E287),#REF!,2,))</f>
        <v>#REF!</v>
      </c>
      <c r="I287" s="359" t="e">
        <f>IF(ISNUMBER(X287),X287,VLOOKUP(CONCATENATE($B287,"_",$C287,"_",I$2,"_","1000 NAC","_",$E287),#REF!,2,)/VLOOKUP(CONCATENATE($B287,"_",$C287,"_",I$2,"_",$D287,"_",$E287),#REF!,2,))</f>
        <v>#REF!</v>
      </c>
      <c r="J287" s="359" t="e">
        <f>VLOOKUP(CONCATENATE($B287,"_",$C287,"_",J$2,"_","1000 NAC","_",$E287),#REF!,2,)/VLOOKUP(CONCATENATE($B287,"_",$C287,"_",J$2,"_",$D287,"_",$E287),#REF!,2,)</f>
        <v>#REF!</v>
      </c>
      <c r="K287" s="360" t="e">
        <f>VLOOKUP(CONCATENATE($B287,"_",$C287,"_",K$2,"_","1000 NAC","_",$E287),#REF!,2,)/VLOOKUP(CONCATENATE($B287,"_",$C287,"_",K$2,"_",$D287,"_",$E287),#REF!,2,)</f>
        <v>#REF!</v>
      </c>
      <c r="L287" s="360" t="e">
        <f>VLOOKUP(CONCATENATE($B287,"_",$C287,"_",L$2,"_","1000 NAC","_",$E287),#REF!,2,)/VLOOKUP(CONCATENATE($B287,"_",$C287,"_",L$2,"_",$D287,"_",$E287),#REF!,2,)</f>
        <v>#REF!</v>
      </c>
      <c r="M287" s="361"/>
      <c r="N287" s="362" t="str">
        <f t="shared" si="61"/>
        <v>!!</v>
      </c>
      <c r="O287" s="362" t="str">
        <f t="shared" si="62"/>
        <v>!!</v>
      </c>
      <c r="P287" s="362" t="str">
        <f t="shared" si="63"/>
        <v>!!</v>
      </c>
      <c r="Q287" s="362" t="str">
        <f t="shared" si="64"/>
        <v>!!</v>
      </c>
      <c r="R287" s="362" t="str">
        <f t="shared" si="65"/>
        <v>!!</v>
      </c>
      <c r="S287" s="362" t="str">
        <f t="shared" si="66"/>
        <v>!!</v>
      </c>
      <c r="T287" s="361"/>
      <c r="U287" s="366" t="str">
        <f>IF(ISNUMBER(U285),IF(ISNUMBER(U286),U286/U285,F286/U285),IF(ISNUMBER(U286),U286/F285,""))</f>
        <v/>
      </c>
      <c r="V287" s="366"/>
      <c r="W287" s="366"/>
      <c r="X287" s="366"/>
    </row>
    <row r="288" spans="1:24" s="169" customFormat="1" ht="10.5">
      <c r="A288" s="169" t="s">
        <v>164</v>
      </c>
      <c r="B288" s="169" t="str">
        <f>Cover!$G$16</f>
        <v>CZ</v>
      </c>
      <c r="C288" s="169" t="s">
        <v>203</v>
      </c>
      <c r="D288" s="169" t="s">
        <v>337</v>
      </c>
      <c r="E288" s="170" t="s">
        <v>124</v>
      </c>
      <c r="F288" s="177" t="e">
        <f>IF(ISNUMBER(U288),U288,VLOOKUP(CONCATENATE($B288,"_",$C288,"_",F$2,"_",$D288,"_",$E288),#REF!,2,))</f>
        <v>#REF!</v>
      </c>
      <c r="G288" s="177" t="e">
        <f>IF(ISNUMBER(V288),V288,VLOOKUP(CONCATENATE($B288,"_",$C288,"_",G$2,"_",$D288,"_",$E288),#REF!,2,))</f>
        <v>#REF!</v>
      </c>
      <c r="H288" s="177" t="e">
        <f>IF(ISNUMBER(W288),W288,VLOOKUP(CONCATENATE($B288,"_",$C288,"_",H$2,"_",$D288,"_",$E288),#REF!,2,))</f>
        <v>#REF!</v>
      </c>
      <c r="I288" s="177" t="e">
        <f>IF(ISNUMBER(X288),X288,VLOOKUP(CONCATENATE($B288,"_",$C288,"_",I$2,"_",$D288,"_",$E288),#REF!,2,))</f>
        <v>#REF!</v>
      </c>
      <c r="J288" s="177" t="e">
        <f>VLOOKUP(CONCATENATE($B288,"_",$C288,"_",J$2,"_",$D288,"_",$E288),#REF!,2,)</f>
        <v>#REF!</v>
      </c>
      <c r="K288" s="175" t="e">
        <f>VLOOKUP(CONCATENATE($B288,"_",$C288,"_",K$2,"_",$D288,"_",$E288),#REF!,2,)</f>
        <v>#REF!</v>
      </c>
      <c r="L288" s="175" t="e">
        <f>VLOOKUP(CONCATENATE($B288,"_",$C288,"_",L$2,"_",$D288,"_",$E288),#REF!,2,)</f>
        <v>#REF!</v>
      </c>
      <c r="M288" s="171"/>
      <c r="N288" s="172" t="str">
        <f t="shared" si="61"/>
        <v>!!</v>
      </c>
      <c r="O288" s="172" t="str">
        <f t="shared" si="62"/>
        <v>!!</v>
      </c>
      <c r="P288" s="172" t="str">
        <f t="shared" si="63"/>
        <v>!!</v>
      </c>
      <c r="Q288" s="172" t="str">
        <f t="shared" si="64"/>
        <v>!!</v>
      </c>
      <c r="R288" s="172" t="str">
        <f t="shared" si="65"/>
        <v>!!</v>
      </c>
      <c r="S288" s="172" t="str">
        <f t="shared" si="66"/>
        <v>!!</v>
      </c>
      <c r="T288" s="171"/>
    </row>
    <row r="289" spans="1:24" s="169" customFormat="1" ht="10.5">
      <c r="A289" s="178" t="s">
        <v>163</v>
      </c>
      <c r="B289" s="169" t="str">
        <f>Cover!$G$16</f>
        <v>CZ</v>
      </c>
      <c r="C289" s="169" t="s">
        <v>203</v>
      </c>
      <c r="D289" s="169" t="s">
        <v>198</v>
      </c>
      <c r="E289" s="170" t="s">
        <v>124</v>
      </c>
      <c r="F289" s="177" t="e">
        <f>IF(ISNUMBER(U289),U289,VLOOKUP(CONCATENATE($B289,"_",$C289,"_",F$2,"_",$D289,"_",$E289),#REF!,2,))</f>
        <v>#REF!</v>
      </c>
      <c r="G289" s="177" t="e">
        <f>IF(ISNUMBER(V289),V289,VLOOKUP(CONCATENATE($B289,"_",$C289,"_",G$2,"_",$D289,"_",$E289),#REF!,2,))</f>
        <v>#REF!</v>
      </c>
      <c r="H289" s="177" t="e">
        <f>IF(ISNUMBER(W289),W289,VLOOKUP(CONCATENATE($B289,"_",$C289,"_",H$2,"_",$D289,"_",$E289),#REF!,2,))</f>
        <v>#REF!</v>
      </c>
      <c r="I289" s="177" t="e">
        <f>IF(ISNUMBER(X289),X289,VLOOKUP(CONCATENATE($B289,"_",$C289,"_",I$2,"_",$D289,"_",$E289),#REF!,2,))</f>
        <v>#REF!</v>
      </c>
      <c r="J289" s="177" t="e">
        <f>VLOOKUP(CONCATENATE($B289,"_",$C289,"_",J$2,"_",$D289,"_",$E289),#REF!,2,)</f>
        <v>#REF!</v>
      </c>
      <c r="K289" s="175" t="e">
        <f>VLOOKUP(CONCATENATE($B289,"_",$C289,"_",K$2,"_",$D289,"_",$E289),#REF!,2,)</f>
        <v>#REF!</v>
      </c>
      <c r="L289" s="175" t="e">
        <f>VLOOKUP(CONCATENATE($B289,"_",$C289,"_",L$2,"_",$D289,"_",$E289),#REF!,2,)</f>
        <v>#REF!</v>
      </c>
      <c r="M289" s="171"/>
      <c r="N289" s="172" t="str">
        <f t="shared" si="61"/>
        <v>!!</v>
      </c>
      <c r="O289" s="172" t="str">
        <f t="shared" si="62"/>
        <v>!!</v>
      </c>
      <c r="P289" s="172" t="str">
        <f t="shared" si="63"/>
        <v>!!</v>
      </c>
      <c r="Q289" s="172" t="str">
        <f t="shared" si="64"/>
        <v>!!</v>
      </c>
      <c r="R289" s="172" t="str">
        <f t="shared" si="65"/>
        <v>!!</v>
      </c>
      <c r="S289" s="172" t="str">
        <f t="shared" si="66"/>
        <v>!!</v>
      </c>
      <c r="T289" s="171"/>
    </row>
    <row r="290" spans="1:24">
      <c r="A290" s="365" t="s">
        <v>162</v>
      </c>
      <c r="B290" s="357" t="str">
        <f>Cover!$G$16</f>
        <v>CZ</v>
      </c>
      <c r="C290" s="357" t="s">
        <v>203</v>
      </c>
      <c r="D290" s="357" t="s">
        <v>337</v>
      </c>
      <c r="E290" s="358" t="s">
        <v>124</v>
      </c>
      <c r="F290" s="359" t="e">
        <f>IF(ISNUMBER(U290),U290,VLOOKUP(CONCATENATE($B290,"_",$C290,"_",F$2,"_","1000 NAC","_",$E290),#REF!,2,)/VLOOKUP(CONCATENATE($B290,"_",$C290,"_",F$2,"_",$D290,"_",$E290),#REF!,2,))</f>
        <v>#REF!</v>
      </c>
      <c r="G290" s="359" t="e">
        <f>IF(ISNUMBER(V290),V290,VLOOKUP(CONCATENATE($B290,"_",$C290,"_",G$2,"_","1000 NAC","_",$E290),#REF!,2,)/VLOOKUP(CONCATENATE($B290,"_",$C290,"_",G$2,"_",$D290,"_",$E290),#REF!,2,))</f>
        <v>#REF!</v>
      </c>
      <c r="H290" s="359" t="e">
        <f>IF(ISNUMBER(W290),W290,VLOOKUP(CONCATENATE($B290,"_",$C290,"_",H$2,"_","1000 NAC","_",$E290),#REF!,2,)/VLOOKUP(CONCATENATE($B290,"_",$C290,"_",H$2,"_",$D290,"_",$E290),#REF!,2,))</f>
        <v>#REF!</v>
      </c>
      <c r="I290" s="359" t="e">
        <f>IF(ISNUMBER(X290),X290,VLOOKUP(CONCATENATE($B290,"_",$C290,"_",I$2,"_","1000 NAC","_",$E290),#REF!,2,)/VLOOKUP(CONCATENATE($B290,"_",$C290,"_",I$2,"_",$D290,"_",$E290),#REF!,2,))</f>
        <v>#REF!</v>
      </c>
      <c r="J290" s="359" t="e">
        <f>VLOOKUP(CONCATENATE($B290,"_",$C290,"_",J$2,"_","1000 NAC","_",$E290),#REF!,2,)/VLOOKUP(CONCATENATE($B290,"_",$C290,"_",J$2,"_",$D290,"_",$E290),#REF!,2,)</f>
        <v>#REF!</v>
      </c>
      <c r="K290" s="360" t="e">
        <f>VLOOKUP(CONCATENATE($B290,"_",$C290,"_",K$2,"_","1000 NAC","_",$E290),#REF!,2,)/VLOOKUP(CONCATENATE($B290,"_",$C290,"_",K$2,"_",$D290,"_",$E290),#REF!,2,)</f>
        <v>#REF!</v>
      </c>
      <c r="L290" s="360" t="e">
        <f>VLOOKUP(CONCATENATE($B290,"_",$C290,"_",L$2,"_","1000 NAC","_",$E290),#REF!,2,)/VLOOKUP(CONCATENATE($B290,"_",$C290,"_",L$2,"_",$D290,"_",$E290),#REF!,2,)</f>
        <v>#REF!</v>
      </c>
      <c r="M290" s="361"/>
      <c r="N290" s="362" t="str">
        <f t="shared" si="61"/>
        <v>!!</v>
      </c>
      <c r="O290" s="362" t="str">
        <f t="shared" si="62"/>
        <v>!!</v>
      </c>
      <c r="P290" s="362" t="str">
        <f t="shared" si="63"/>
        <v>!!</v>
      </c>
      <c r="Q290" s="362" t="str">
        <f t="shared" si="64"/>
        <v>!!</v>
      </c>
      <c r="R290" s="362" t="str">
        <f t="shared" si="65"/>
        <v>!!</v>
      </c>
      <c r="S290" s="362" t="str">
        <f t="shared" si="66"/>
        <v>!!</v>
      </c>
      <c r="T290" s="361"/>
      <c r="U290" s="366" t="str">
        <f>IF(ISNUMBER(U288),IF(ISNUMBER(U289),U289/U288,F289/U288),IF(ISNUMBER(U289),U289/F288,""))</f>
        <v/>
      </c>
      <c r="V290" s="366"/>
      <c r="W290" s="366"/>
      <c r="X290" s="366"/>
    </row>
    <row r="291" spans="1:24" s="169" customFormat="1" ht="10.5">
      <c r="A291" s="169" t="s">
        <v>164</v>
      </c>
      <c r="B291" s="169" t="str">
        <f>Cover!$G$16</f>
        <v>CZ</v>
      </c>
      <c r="C291" s="169" t="s">
        <v>204</v>
      </c>
      <c r="D291" s="169" t="s">
        <v>337</v>
      </c>
      <c r="E291" s="170" t="s">
        <v>125</v>
      </c>
      <c r="F291" s="177" t="e">
        <f>IF(ISNUMBER(U291),U291,VLOOKUP(CONCATENATE($B291,"_",$C291,"_",F$2,"_",$D291,"_",$E291),#REF!,2,))</f>
        <v>#REF!</v>
      </c>
      <c r="G291" s="177" t="e">
        <f>IF(ISNUMBER(V291),V291,VLOOKUP(CONCATENATE($B291,"_",$C291,"_",G$2,"_",$D291,"_",$E291),#REF!,2,))</f>
        <v>#REF!</v>
      </c>
      <c r="H291" s="177" t="e">
        <f>IF(ISNUMBER(W291),W291,VLOOKUP(CONCATENATE($B291,"_",$C291,"_",H$2,"_",$D291,"_",$E291),#REF!,2,))</f>
        <v>#REF!</v>
      </c>
      <c r="I291" s="177" t="e">
        <f>IF(ISNUMBER(X291),X291,VLOOKUP(CONCATENATE($B291,"_",$C291,"_",I$2,"_",$D291,"_",$E291),#REF!,2,))</f>
        <v>#REF!</v>
      </c>
      <c r="J291" s="177" t="e">
        <f>VLOOKUP(CONCATENATE($B291,"_",$C291,"_",J$2,"_",$D291,"_",$E291),#REF!,2,)</f>
        <v>#REF!</v>
      </c>
      <c r="K291" s="175" t="e">
        <f>VLOOKUP(CONCATENATE($B291,"_",$C291,"_",K$2,"_",$D291,"_",$E291),#REF!,2,)</f>
        <v>#REF!</v>
      </c>
      <c r="L291" s="175" t="e">
        <f>VLOOKUP(CONCATENATE($B291,"_",$C291,"_",L$2,"_",$D291,"_",$E291),#REF!,2,)</f>
        <v>#REF!</v>
      </c>
      <c r="M291" s="171"/>
      <c r="N291" s="172" t="str">
        <f t="shared" si="61"/>
        <v>!!</v>
      </c>
      <c r="O291" s="172" t="str">
        <f t="shared" si="62"/>
        <v>!!</v>
      </c>
      <c r="P291" s="172" t="str">
        <f t="shared" si="63"/>
        <v>!!</v>
      </c>
      <c r="Q291" s="172" t="str">
        <f t="shared" si="64"/>
        <v>!!</v>
      </c>
      <c r="R291" s="172" t="str">
        <f t="shared" si="65"/>
        <v>!!</v>
      </c>
      <c r="S291" s="172" t="str">
        <f t="shared" si="66"/>
        <v>!!</v>
      </c>
      <c r="T291" s="171"/>
    </row>
    <row r="292" spans="1:24" s="169" customFormat="1" ht="10.5">
      <c r="A292" s="178" t="s">
        <v>163</v>
      </c>
      <c r="B292" s="169" t="str">
        <f>Cover!$G$16</f>
        <v>CZ</v>
      </c>
      <c r="C292" s="169" t="s">
        <v>204</v>
      </c>
      <c r="D292" s="169" t="s">
        <v>198</v>
      </c>
      <c r="E292" s="170" t="s">
        <v>125</v>
      </c>
      <c r="F292" s="177" t="e">
        <f>IF(ISNUMBER(U292),U292,VLOOKUP(CONCATENATE($B292,"_",$C292,"_",F$2,"_",$D292,"_",$E292),#REF!,2,))</f>
        <v>#REF!</v>
      </c>
      <c r="G292" s="177" t="e">
        <f>IF(ISNUMBER(V292),V292,VLOOKUP(CONCATENATE($B292,"_",$C292,"_",G$2,"_",$D292,"_",$E292),#REF!,2,))</f>
        <v>#REF!</v>
      </c>
      <c r="H292" s="177" t="e">
        <f>IF(ISNUMBER(W292),W292,VLOOKUP(CONCATENATE($B292,"_",$C292,"_",H$2,"_",$D292,"_",$E292),#REF!,2,))</f>
        <v>#REF!</v>
      </c>
      <c r="I292" s="177" t="e">
        <f>IF(ISNUMBER(X292),X292,VLOOKUP(CONCATENATE($B292,"_",$C292,"_",I$2,"_",$D292,"_",$E292),#REF!,2,))</f>
        <v>#REF!</v>
      </c>
      <c r="J292" s="177" t="e">
        <f>VLOOKUP(CONCATENATE($B292,"_",$C292,"_",J$2,"_",$D292,"_",$E292),#REF!,2,)</f>
        <v>#REF!</v>
      </c>
      <c r="K292" s="175" t="e">
        <f>VLOOKUP(CONCATENATE($B292,"_",$C292,"_",K$2,"_",$D292,"_",$E292),#REF!,2,)</f>
        <v>#REF!</v>
      </c>
      <c r="L292" s="175" t="e">
        <f>VLOOKUP(CONCATENATE($B292,"_",$C292,"_",L$2,"_",$D292,"_",$E292),#REF!,2,)</f>
        <v>#REF!</v>
      </c>
      <c r="M292" s="171"/>
      <c r="N292" s="172" t="str">
        <f t="shared" si="61"/>
        <v>!!</v>
      </c>
      <c r="O292" s="172" t="str">
        <f t="shared" si="62"/>
        <v>!!</v>
      </c>
      <c r="P292" s="172" t="str">
        <f t="shared" si="63"/>
        <v>!!</v>
      </c>
      <c r="Q292" s="172" t="str">
        <f t="shared" si="64"/>
        <v>!!</v>
      </c>
      <c r="R292" s="172" t="str">
        <f t="shared" si="65"/>
        <v>!!</v>
      </c>
      <c r="S292" s="172" t="str">
        <f t="shared" si="66"/>
        <v>!!</v>
      </c>
      <c r="T292" s="171"/>
    </row>
    <row r="293" spans="1:24">
      <c r="A293" s="365" t="s">
        <v>162</v>
      </c>
      <c r="B293" s="357" t="str">
        <f>Cover!$G$16</f>
        <v>CZ</v>
      </c>
      <c r="C293" s="357" t="s">
        <v>204</v>
      </c>
      <c r="D293" s="357" t="s">
        <v>337</v>
      </c>
      <c r="E293" s="358" t="s">
        <v>125</v>
      </c>
      <c r="F293" s="359" t="e">
        <f>IF(ISNUMBER(U293),U293,VLOOKUP(CONCATENATE($B293,"_",$C293,"_",F$2,"_","1000 NAC","_",$E293),#REF!,2,)/VLOOKUP(CONCATENATE($B293,"_",$C293,"_",F$2,"_",$D293,"_",$E293),#REF!,2,))</f>
        <v>#REF!</v>
      </c>
      <c r="G293" s="359" t="e">
        <f>IF(ISNUMBER(V293),V293,VLOOKUP(CONCATENATE($B293,"_",$C293,"_",G$2,"_","1000 NAC","_",$E293),#REF!,2,)/VLOOKUP(CONCATENATE($B293,"_",$C293,"_",G$2,"_",$D293,"_",$E293),#REF!,2,))</f>
        <v>#REF!</v>
      </c>
      <c r="H293" s="359" t="e">
        <f>IF(ISNUMBER(W293),W293,VLOOKUP(CONCATENATE($B293,"_",$C293,"_",H$2,"_","1000 NAC","_",$E293),#REF!,2,)/VLOOKUP(CONCATENATE($B293,"_",$C293,"_",H$2,"_",$D293,"_",$E293),#REF!,2,))</f>
        <v>#REF!</v>
      </c>
      <c r="I293" s="359" t="e">
        <f>IF(ISNUMBER(X293),X293,VLOOKUP(CONCATENATE($B293,"_",$C293,"_",I$2,"_","1000 NAC","_",$E293),#REF!,2,)/VLOOKUP(CONCATENATE($B293,"_",$C293,"_",I$2,"_",$D293,"_",$E293),#REF!,2,))</f>
        <v>#REF!</v>
      </c>
      <c r="J293" s="359" t="e">
        <f>VLOOKUP(CONCATENATE($B293,"_",$C293,"_",J$2,"_","1000 NAC","_",$E293),#REF!,2,)/VLOOKUP(CONCATENATE($B293,"_",$C293,"_",J$2,"_",$D293,"_",$E293),#REF!,2,)</f>
        <v>#REF!</v>
      </c>
      <c r="K293" s="360" t="e">
        <f>VLOOKUP(CONCATENATE($B293,"_",$C293,"_",K$2,"_","1000 NAC","_",$E293),#REF!,2,)/VLOOKUP(CONCATENATE($B293,"_",$C293,"_",K$2,"_",$D293,"_",$E293),#REF!,2,)</f>
        <v>#REF!</v>
      </c>
      <c r="L293" s="360" t="e">
        <f>VLOOKUP(CONCATENATE($B293,"_",$C293,"_",L$2,"_","1000 NAC","_",$E293),#REF!,2,)/VLOOKUP(CONCATENATE($B293,"_",$C293,"_",L$2,"_",$D293,"_",$E293),#REF!,2,)</f>
        <v>#REF!</v>
      </c>
      <c r="M293" s="361"/>
      <c r="N293" s="362" t="str">
        <f t="shared" si="61"/>
        <v>!!</v>
      </c>
      <c r="O293" s="362" t="str">
        <f t="shared" si="62"/>
        <v>!!</v>
      </c>
      <c r="P293" s="362" t="str">
        <f t="shared" si="63"/>
        <v>!!</v>
      </c>
      <c r="Q293" s="362" t="str">
        <f t="shared" si="64"/>
        <v>!!</v>
      </c>
      <c r="R293" s="362" t="str">
        <f t="shared" si="65"/>
        <v>!!</v>
      </c>
      <c r="S293" s="362" t="str">
        <f t="shared" si="66"/>
        <v>!!</v>
      </c>
      <c r="T293" s="361"/>
      <c r="U293" s="366" t="str">
        <f>IF(ISNUMBER(U291),IF(ISNUMBER(U292),U292/U291,F292/U291),IF(ISNUMBER(U292),U292/F291,""))</f>
        <v/>
      </c>
      <c r="V293" s="366"/>
      <c r="W293" s="366"/>
      <c r="X293" s="366"/>
    </row>
    <row r="294" spans="1:24" s="169" customFormat="1" ht="10.5">
      <c r="A294" s="169" t="s">
        <v>164</v>
      </c>
      <c r="B294" s="169" t="str">
        <f>Cover!$G$16</f>
        <v>CZ</v>
      </c>
      <c r="C294" s="169" t="s">
        <v>203</v>
      </c>
      <c r="D294" s="169" t="s">
        <v>337</v>
      </c>
      <c r="E294" s="170" t="s">
        <v>125</v>
      </c>
      <c r="F294" s="177" t="e">
        <f>IF(ISNUMBER(U294),U294,VLOOKUP(CONCATENATE($B294,"_",$C294,"_",F$2,"_",$D294,"_",$E294),#REF!,2,))</f>
        <v>#REF!</v>
      </c>
      <c r="G294" s="177" t="e">
        <f>IF(ISNUMBER(V294),V294,VLOOKUP(CONCATENATE($B294,"_",$C294,"_",G$2,"_",$D294,"_",$E294),#REF!,2,))</f>
        <v>#REF!</v>
      </c>
      <c r="H294" s="177" t="e">
        <f>IF(ISNUMBER(W294),W294,VLOOKUP(CONCATENATE($B294,"_",$C294,"_",H$2,"_",$D294,"_",$E294),#REF!,2,))</f>
        <v>#REF!</v>
      </c>
      <c r="I294" s="177" t="e">
        <f>IF(ISNUMBER(X294),X294,VLOOKUP(CONCATENATE($B294,"_",$C294,"_",I$2,"_",$D294,"_",$E294),#REF!,2,))</f>
        <v>#REF!</v>
      </c>
      <c r="J294" s="177" t="e">
        <f>VLOOKUP(CONCATENATE($B294,"_",$C294,"_",J$2,"_",$D294,"_",$E294),#REF!,2,)</f>
        <v>#REF!</v>
      </c>
      <c r="K294" s="175" t="e">
        <f>VLOOKUP(CONCATENATE($B294,"_",$C294,"_",K$2,"_",$D294,"_",$E294),#REF!,2,)</f>
        <v>#REF!</v>
      </c>
      <c r="L294" s="175" t="e">
        <f>VLOOKUP(CONCATENATE($B294,"_",$C294,"_",L$2,"_",$D294,"_",$E294),#REF!,2,)</f>
        <v>#REF!</v>
      </c>
      <c r="M294" s="171"/>
      <c r="N294" s="172" t="str">
        <f t="shared" si="61"/>
        <v>!!</v>
      </c>
      <c r="O294" s="172" t="str">
        <f t="shared" si="62"/>
        <v>!!</v>
      </c>
      <c r="P294" s="172" t="str">
        <f t="shared" si="63"/>
        <v>!!</v>
      </c>
      <c r="Q294" s="172" t="str">
        <f t="shared" si="64"/>
        <v>!!</v>
      </c>
      <c r="R294" s="172" t="str">
        <f t="shared" si="65"/>
        <v>!!</v>
      </c>
      <c r="S294" s="172" t="str">
        <f t="shared" si="66"/>
        <v>!!</v>
      </c>
      <c r="T294" s="171"/>
    </row>
    <row r="295" spans="1:24" s="169" customFormat="1" ht="10.5">
      <c r="A295" s="178" t="s">
        <v>163</v>
      </c>
      <c r="B295" s="169" t="str">
        <f>Cover!$G$16</f>
        <v>CZ</v>
      </c>
      <c r="C295" s="169" t="s">
        <v>203</v>
      </c>
      <c r="D295" s="169" t="s">
        <v>198</v>
      </c>
      <c r="E295" s="170" t="s">
        <v>125</v>
      </c>
      <c r="F295" s="177" t="e">
        <f>IF(ISNUMBER(U295),U295,VLOOKUP(CONCATENATE($B295,"_",$C295,"_",F$2,"_",$D295,"_",$E295),#REF!,2,))</f>
        <v>#REF!</v>
      </c>
      <c r="G295" s="177" t="e">
        <f>IF(ISNUMBER(V295),V295,VLOOKUP(CONCATENATE($B295,"_",$C295,"_",G$2,"_",$D295,"_",$E295),#REF!,2,))</f>
        <v>#REF!</v>
      </c>
      <c r="H295" s="177" t="e">
        <f>IF(ISNUMBER(W295),W295,VLOOKUP(CONCATENATE($B295,"_",$C295,"_",H$2,"_",$D295,"_",$E295),#REF!,2,))</f>
        <v>#REF!</v>
      </c>
      <c r="I295" s="177" t="e">
        <f>IF(ISNUMBER(X295),X295,VLOOKUP(CONCATENATE($B295,"_",$C295,"_",I$2,"_",$D295,"_",$E295),#REF!,2,))</f>
        <v>#REF!</v>
      </c>
      <c r="J295" s="177" t="e">
        <f>VLOOKUP(CONCATENATE($B295,"_",$C295,"_",J$2,"_",$D295,"_",$E295),#REF!,2,)</f>
        <v>#REF!</v>
      </c>
      <c r="K295" s="175" t="e">
        <f>VLOOKUP(CONCATENATE($B295,"_",$C295,"_",K$2,"_",$D295,"_",$E295),#REF!,2,)</f>
        <v>#REF!</v>
      </c>
      <c r="L295" s="175" t="e">
        <f>VLOOKUP(CONCATENATE($B295,"_",$C295,"_",L$2,"_",$D295,"_",$E295),#REF!,2,)</f>
        <v>#REF!</v>
      </c>
      <c r="M295" s="171"/>
      <c r="N295" s="172" t="str">
        <f t="shared" si="61"/>
        <v>!!</v>
      </c>
      <c r="O295" s="172" t="str">
        <f t="shared" si="62"/>
        <v>!!</v>
      </c>
      <c r="P295" s="172" t="str">
        <f t="shared" si="63"/>
        <v>!!</v>
      </c>
      <c r="Q295" s="172" t="str">
        <f t="shared" si="64"/>
        <v>!!</v>
      </c>
      <c r="R295" s="172" t="str">
        <f t="shared" si="65"/>
        <v>!!</v>
      </c>
      <c r="S295" s="172" t="str">
        <f t="shared" si="66"/>
        <v>!!</v>
      </c>
      <c r="T295" s="171"/>
    </row>
    <row r="296" spans="1:24">
      <c r="A296" s="365" t="s">
        <v>162</v>
      </c>
      <c r="B296" s="357" t="str">
        <f>Cover!$G$16</f>
        <v>CZ</v>
      </c>
      <c r="C296" s="357" t="s">
        <v>203</v>
      </c>
      <c r="D296" s="357" t="s">
        <v>337</v>
      </c>
      <c r="E296" s="358" t="s">
        <v>125</v>
      </c>
      <c r="F296" s="359" t="e">
        <f>IF(ISNUMBER(U296),U296,VLOOKUP(CONCATENATE($B296,"_",$C296,"_",F$2,"_","1000 NAC","_",$E296),#REF!,2,)/VLOOKUP(CONCATENATE($B296,"_",$C296,"_",F$2,"_",$D296,"_",$E296),#REF!,2,))</f>
        <v>#REF!</v>
      </c>
      <c r="G296" s="359" t="e">
        <f>IF(ISNUMBER(V296),V296,VLOOKUP(CONCATENATE($B296,"_",$C296,"_",G$2,"_","1000 NAC","_",$E296),#REF!,2,)/VLOOKUP(CONCATENATE($B296,"_",$C296,"_",G$2,"_",$D296,"_",$E296),#REF!,2,))</f>
        <v>#REF!</v>
      </c>
      <c r="H296" s="359" t="e">
        <f>IF(ISNUMBER(W296),W296,VLOOKUP(CONCATENATE($B296,"_",$C296,"_",H$2,"_","1000 NAC","_",$E296),#REF!,2,)/VLOOKUP(CONCATENATE($B296,"_",$C296,"_",H$2,"_",$D296,"_",$E296),#REF!,2,))</f>
        <v>#REF!</v>
      </c>
      <c r="I296" s="359" t="e">
        <f>IF(ISNUMBER(X296),X296,VLOOKUP(CONCATENATE($B296,"_",$C296,"_",I$2,"_","1000 NAC","_",$E296),#REF!,2,)/VLOOKUP(CONCATENATE($B296,"_",$C296,"_",I$2,"_",$D296,"_",$E296),#REF!,2,))</f>
        <v>#REF!</v>
      </c>
      <c r="J296" s="359" t="e">
        <f>VLOOKUP(CONCATENATE($B296,"_",$C296,"_",J$2,"_","1000 NAC","_",$E296),#REF!,2,)/VLOOKUP(CONCATENATE($B296,"_",$C296,"_",J$2,"_",$D296,"_",$E296),#REF!,2,)</f>
        <v>#REF!</v>
      </c>
      <c r="K296" s="360" t="e">
        <f>VLOOKUP(CONCATENATE($B296,"_",$C296,"_",K$2,"_","1000 NAC","_",$E296),#REF!,2,)/VLOOKUP(CONCATENATE($B296,"_",$C296,"_",K$2,"_",$D296,"_",$E296),#REF!,2,)</f>
        <v>#REF!</v>
      </c>
      <c r="L296" s="360" t="e">
        <f>VLOOKUP(CONCATENATE($B296,"_",$C296,"_",L$2,"_","1000 NAC","_",$E296),#REF!,2,)/VLOOKUP(CONCATENATE($B296,"_",$C296,"_",L$2,"_",$D296,"_",$E296),#REF!,2,)</f>
        <v>#REF!</v>
      </c>
      <c r="M296" s="361"/>
      <c r="N296" s="362" t="str">
        <f t="shared" si="61"/>
        <v>!!</v>
      </c>
      <c r="O296" s="362" t="str">
        <f t="shared" si="62"/>
        <v>!!</v>
      </c>
      <c r="P296" s="362" t="str">
        <f t="shared" si="63"/>
        <v>!!</v>
      </c>
      <c r="Q296" s="362" t="str">
        <f t="shared" si="64"/>
        <v>!!</v>
      </c>
      <c r="R296" s="362" t="str">
        <f t="shared" si="65"/>
        <v>!!</v>
      </c>
      <c r="S296" s="362" t="str">
        <f t="shared" si="66"/>
        <v>!!</v>
      </c>
      <c r="T296" s="361"/>
      <c r="U296" s="366" t="str">
        <f>IF(ISNUMBER(U294),IF(ISNUMBER(U295),U295/U294,F295/U294),IF(ISNUMBER(U295),U295/F294,""))</f>
        <v/>
      </c>
      <c r="V296" s="366"/>
      <c r="W296" s="366"/>
      <c r="X296" s="366"/>
    </row>
    <row r="297" spans="1:24" s="169" customFormat="1" ht="10.5">
      <c r="A297" s="169" t="s">
        <v>164</v>
      </c>
      <c r="B297" s="169" t="str">
        <f>Cover!$G$16</f>
        <v>CZ</v>
      </c>
      <c r="C297" s="169" t="s">
        <v>204</v>
      </c>
      <c r="D297" s="169" t="s">
        <v>337</v>
      </c>
      <c r="E297" s="170" t="s">
        <v>126</v>
      </c>
      <c r="F297" s="177" t="e">
        <f>IF(ISNUMBER(U297),U297,VLOOKUP(CONCATENATE($B297,"_",$C297,"_",F$2,"_",$D297,"_",$E297),#REF!,2,))</f>
        <v>#REF!</v>
      </c>
      <c r="G297" s="177" t="e">
        <f>IF(ISNUMBER(V297),V297,VLOOKUP(CONCATENATE($B297,"_",$C297,"_",G$2,"_",$D297,"_",$E297),#REF!,2,))</f>
        <v>#REF!</v>
      </c>
      <c r="H297" s="177" t="e">
        <f>IF(ISNUMBER(W297),W297,VLOOKUP(CONCATENATE($B297,"_",$C297,"_",H$2,"_",$D297,"_",$E297),#REF!,2,))</f>
        <v>#REF!</v>
      </c>
      <c r="I297" s="177" t="e">
        <f>IF(ISNUMBER(X297),X297,VLOOKUP(CONCATENATE($B297,"_",$C297,"_",I$2,"_",$D297,"_",$E297),#REF!,2,))</f>
        <v>#REF!</v>
      </c>
      <c r="J297" s="177" t="e">
        <f>VLOOKUP(CONCATENATE($B297,"_",$C297,"_",J$2,"_",$D297,"_",$E297),#REF!,2,)</f>
        <v>#REF!</v>
      </c>
      <c r="K297" s="175" t="e">
        <f>VLOOKUP(CONCATENATE($B297,"_",$C297,"_",K$2,"_",$D297,"_",$E297),#REF!,2,)</f>
        <v>#REF!</v>
      </c>
      <c r="L297" s="175" t="e">
        <f>VLOOKUP(CONCATENATE($B297,"_",$C297,"_",L$2,"_",$D297,"_",$E297),#REF!,2,)</f>
        <v>#REF!</v>
      </c>
      <c r="M297" s="171"/>
      <c r="N297" s="172" t="str">
        <f t="shared" si="61"/>
        <v>!!</v>
      </c>
      <c r="O297" s="172" t="str">
        <f t="shared" si="62"/>
        <v>!!</v>
      </c>
      <c r="P297" s="172" t="str">
        <f t="shared" si="63"/>
        <v>!!</v>
      </c>
      <c r="Q297" s="172" t="str">
        <f t="shared" si="64"/>
        <v>!!</v>
      </c>
      <c r="R297" s="172" t="str">
        <f t="shared" si="65"/>
        <v>!!</v>
      </c>
      <c r="S297" s="172" t="str">
        <f t="shared" si="66"/>
        <v>!!</v>
      </c>
      <c r="T297" s="171"/>
    </row>
    <row r="298" spans="1:24" s="169" customFormat="1" ht="10.5">
      <c r="A298" s="178" t="s">
        <v>163</v>
      </c>
      <c r="B298" s="169" t="str">
        <f>Cover!$G$16</f>
        <v>CZ</v>
      </c>
      <c r="C298" s="169" t="s">
        <v>204</v>
      </c>
      <c r="D298" s="169" t="s">
        <v>198</v>
      </c>
      <c r="E298" s="170" t="s">
        <v>126</v>
      </c>
      <c r="F298" s="177" t="e">
        <f>IF(ISNUMBER(U298),U298,VLOOKUP(CONCATENATE($B298,"_",$C298,"_",F$2,"_",$D298,"_",$E298),#REF!,2,))</f>
        <v>#REF!</v>
      </c>
      <c r="G298" s="177" t="e">
        <f>IF(ISNUMBER(V298),V298,VLOOKUP(CONCATENATE($B298,"_",$C298,"_",G$2,"_",$D298,"_",$E298),#REF!,2,))</f>
        <v>#REF!</v>
      </c>
      <c r="H298" s="177" t="e">
        <f>IF(ISNUMBER(W298),W298,VLOOKUP(CONCATENATE($B298,"_",$C298,"_",H$2,"_",$D298,"_",$E298),#REF!,2,))</f>
        <v>#REF!</v>
      </c>
      <c r="I298" s="177" t="e">
        <f>IF(ISNUMBER(X298),X298,VLOOKUP(CONCATENATE($B298,"_",$C298,"_",I$2,"_",$D298,"_",$E298),#REF!,2,))</f>
        <v>#REF!</v>
      </c>
      <c r="J298" s="177" t="e">
        <f>VLOOKUP(CONCATENATE($B298,"_",$C298,"_",J$2,"_",$D298,"_",$E298),#REF!,2,)</f>
        <v>#REF!</v>
      </c>
      <c r="K298" s="175" t="e">
        <f>VLOOKUP(CONCATENATE($B298,"_",$C298,"_",K$2,"_",$D298,"_",$E298),#REF!,2,)</f>
        <v>#REF!</v>
      </c>
      <c r="L298" s="175" t="e">
        <f>VLOOKUP(CONCATENATE($B298,"_",$C298,"_",L$2,"_",$D298,"_",$E298),#REF!,2,)</f>
        <v>#REF!</v>
      </c>
      <c r="M298" s="171"/>
      <c r="N298" s="172" t="str">
        <f t="shared" si="61"/>
        <v>!!</v>
      </c>
      <c r="O298" s="172" t="str">
        <f t="shared" si="62"/>
        <v>!!</v>
      </c>
      <c r="P298" s="172" t="str">
        <f t="shared" si="63"/>
        <v>!!</v>
      </c>
      <c r="Q298" s="172" t="str">
        <f t="shared" si="64"/>
        <v>!!</v>
      </c>
      <c r="R298" s="172" t="str">
        <f t="shared" si="65"/>
        <v>!!</v>
      </c>
      <c r="S298" s="172" t="str">
        <f t="shared" si="66"/>
        <v>!!</v>
      </c>
      <c r="T298" s="171"/>
    </row>
    <row r="299" spans="1:24">
      <c r="A299" s="365" t="s">
        <v>162</v>
      </c>
      <c r="B299" s="357" t="str">
        <f>Cover!$G$16</f>
        <v>CZ</v>
      </c>
      <c r="C299" s="357" t="s">
        <v>204</v>
      </c>
      <c r="D299" s="357" t="s">
        <v>337</v>
      </c>
      <c r="E299" s="358" t="s">
        <v>126</v>
      </c>
      <c r="F299" s="359" t="e">
        <f>IF(ISNUMBER(U299),U299,VLOOKUP(CONCATENATE($B299,"_",$C299,"_",F$2,"_","1000 NAC","_",$E299),#REF!,2,)/VLOOKUP(CONCATENATE($B299,"_",$C299,"_",F$2,"_",$D299,"_",$E299),#REF!,2,))</f>
        <v>#REF!</v>
      </c>
      <c r="G299" s="359" t="e">
        <f>IF(ISNUMBER(V299),V299,VLOOKUP(CONCATENATE($B299,"_",$C299,"_",G$2,"_","1000 NAC","_",$E299),#REF!,2,)/VLOOKUP(CONCATENATE($B299,"_",$C299,"_",G$2,"_",$D299,"_",$E299),#REF!,2,))</f>
        <v>#REF!</v>
      </c>
      <c r="H299" s="359" t="e">
        <f>IF(ISNUMBER(W299),W299,VLOOKUP(CONCATENATE($B299,"_",$C299,"_",H$2,"_","1000 NAC","_",$E299),#REF!,2,)/VLOOKUP(CONCATENATE($B299,"_",$C299,"_",H$2,"_",$D299,"_",$E299),#REF!,2,))</f>
        <v>#REF!</v>
      </c>
      <c r="I299" s="359" t="e">
        <f>IF(ISNUMBER(X299),X299,VLOOKUP(CONCATENATE($B299,"_",$C299,"_",I$2,"_","1000 NAC","_",$E299),#REF!,2,)/VLOOKUP(CONCATENATE($B299,"_",$C299,"_",I$2,"_",$D299,"_",$E299),#REF!,2,))</f>
        <v>#REF!</v>
      </c>
      <c r="J299" s="359" t="e">
        <f>VLOOKUP(CONCATENATE($B299,"_",$C299,"_",J$2,"_","1000 NAC","_",$E299),#REF!,2,)/VLOOKUP(CONCATENATE($B299,"_",$C299,"_",J$2,"_",$D299,"_",$E299),#REF!,2,)</f>
        <v>#REF!</v>
      </c>
      <c r="K299" s="360" t="e">
        <f>VLOOKUP(CONCATENATE($B299,"_",$C299,"_",K$2,"_","1000 NAC","_",$E299),#REF!,2,)/VLOOKUP(CONCATENATE($B299,"_",$C299,"_",K$2,"_",$D299,"_",$E299),#REF!,2,)</f>
        <v>#REF!</v>
      </c>
      <c r="L299" s="360" t="e">
        <f>VLOOKUP(CONCATENATE($B299,"_",$C299,"_",L$2,"_","1000 NAC","_",$E299),#REF!,2,)/VLOOKUP(CONCATENATE($B299,"_",$C299,"_",L$2,"_",$D299,"_",$E299),#REF!,2,)</f>
        <v>#REF!</v>
      </c>
      <c r="M299" s="361"/>
      <c r="N299" s="362" t="str">
        <f t="shared" si="61"/>
        <v>!!</v>
      </c>
      <c r="O299" s="362" t="str">
        <f t="shared" si="62"/>
        <v>!!</v>
      </c>
      <c r="P299" s="362" t="str">
        <f t="shared" si="63"/>
        <v>!!</v>
      </c>
      <c r="Q299" s="362" t="str">
        <f t="shared" si="64"/>
        <v>!!</v>
      </c>
      <c r="R299" s="362" t="str">
        <f t="shared" si="65"/>
        <v>!!</v>
      </c>
      <c r="S299" s="362" t="str">
        <f t="shared" si="66"/>
        <v>!!</v>
      </c>
      <c r="T299" s="361"/>
      <c r="U299" s="366" t="str">
        <f>IF(ISNUMBER(U297),IF(ISNUMBER(U298),U298/U297,F298/U297),IF(ISNUMBER(U298),U298/F297,""))</f>
        <v/>
      </c>
      <c r="V299" s="366"/>
      <c r="W299" s="366"/>
      <c r="X299" s="366"/>
    </row>
    <row r="300" spans="1:24" s="169" customFormat="1" ht="10.5">
      <c r="A300" s="169" t="s">
        <v>164</v>
      </c>
      <c r="B300" s="169" t="str">
        <f>Cover!$G$16</f>
        <v>CZ</v>
      </c>
      <c r="C300" s="169" t="s">
        <v>203</v>
      </c>
      <c r="D300" s="169" t="s">
        <v>337</v>
      </c>
      <c r="E300" s="170" t="s">
        <v>126</v>
      </c>
      <c r="F300" s="177" t="e">
        <f>IF(ISNUMBER(U300),U300,VLOOKUP(CONCATENATE($B300,"_",$C300,"_",F$2,"_",$D300,"_",$E300),#REF!,2,))</f>
        <v>#REF!</v>
      </c>
      <c r="G300" s="177" t="e">
        <f>IF(ISNUMBER(V300),V300,VLOOKUP(CONCATENATE($B300,"_",$C300,"_",G$2,"_",$D300,"_",$E300),#REF!,2,))</f>
        <v>#REF!</v>
      </c>
      <c r="H300" s="177" t="e">
        <f>IF(ISNUMBER(W300),W300,VLOOKUP(CONCATENATE($B300,"_",$C300,"_",H$2,"_",$D300,"_",$E300),#REF!,2,))</f>
        <v>#REF!</v>
      </c>
      <c r="I300" s="177" t="e">
        <f>IF(ISNUMBER(X300),X300,VLOOKUP(CONCATENATE($B300,"_",$C300,"_",I$2,"_",$D300,"_",$E300),#REF!,2,))</f>
        <v>#REF!</v>
      </c>
      <c r="J300" s="177" t="e">
        <f>VLOOKUP(CONCATENATE($B300,"_",$C300,"_",J$2,"_",$D300,"_",$E300),#REF!,2,)</f>
        <v>#REF!</v>
      </c>
      <c r="K300" s="175" t="e">
        <f>VLOOKUP(CONCATENATE($B300,"_",$C300,"_",K$2,"_",$D300,"_",$E300),#REF!,2,)</f>
        <v>#REF!</v>
      </c>
      <c r="L300" s="175" t="e">
        <f>VLOOKUP(CONCATENATE($B300,"_",$C300,"_",L$2,"_",$D300,"_",$E300),#REF!,2,)</f>
        <v>#REF!</v>
      </c>
      <c r="M300" s="171"/>
      <c r="N300" s="172" t="str">
        <f t="shared" si="61"/>
        <v>!!</v>
      </c>
      <c r="O300" s="172" t="str">
        <f t="shared" si="62"/>
        <v>!!</v>
      </c>
      <c r="P300" s="172" t="str">
        <f t="shared" si="63"/>
        <v>!!</v>
      </c>
      <c r="Q300" s="172" t="str">
        <f t="shared" si="64"/>
        <v>!!</v>
      </c>
      <c r="R300" s="172" t="str">
        <f t="shared" si="65"/>
        <v>!!</v>
      </c>
      <c r="S300" s="172" t="str">
        <f t="shared" si="66"/>
        <v>!!</v>
      </c>
      <c r="T300" s="171"/>
    </row>
    <row r="301" spans="1:24" s="169" customFormat="1" ht="10.5">
      <c r="A301" s="178" t="s">
        <v>163</v>
      </c>
      <c r="B301" s="169" t="str">
        <f>Cover!$G$16</f>
        <v>CZ</v>
      </c>
      <c r="C301" s="169" t="s">
        <v>203</v>
      </c>
      <c r="D301" s="169" t="s">
        <v>198</v>
      </c>
      <c r="E301" s="170" t="s">
        <v>126</v>
      </c>
      <c r="F301" s="177" t="e">
        <f>IF(ISNUMBER(U301),U301,VLOOKUP(CONCATENATE($B301,"_",$C301,"_",F$2,"_",$D301,"_",$E301),#REF!,2,))</f>
        <v>#REF!</v>
      </c>
      <c r="G301" s="177" t="e">
        <f>IF(ISNUMBER(V301),V301,VLOOKUP(CONCATENATE($B301,"_",$C301,"_",G$2,"_",$D301,"_",$E301),#REF!,2,))</f>
        <v>#REF!</v>
      </c>
      <c r="H301" s="177" t="e">
        <f>IF(ISNUMBER(W301),W301,VLOOKUP(CONCATENATE($B301,"_",$C301,"_",H$2,"_",$D301,"_",$E301),#REF!,2,))</f>
        <v>#REF!</v>
      </c>
      <c r="I301" s="177" t="e">
        <f>IF(ISNUMBER(X301),X301,VLOOKUP(CONCATENATE($B301,"_",$C301,"_",I$2,"_",$D301,"_",$E301),#REF!,2,))</f>
        <v>#REF!</v>
      </c>
      <c r="J301" s="177" t="e">
        <f>VLOOKUP(CONCATENATE($B301,"_",$C301,"_",J$2,"_",$D301,"_",$E301),#REF!,2,)</f>
        <v>#REF!</v>
      </c>
      <c r="K301" s="175" t="e">
        <f>VLOOKUP(CONCATENATE($B301,"_",$C301,"_",K$2,"_",$D301,"_",$E301),#REF!,2,)</f>
        <v>#REF!</v>
      </c>
      <c r="L301" s="175" t="e">
        <f>VLOOKUP(CONCATENATE($B301,"_",$C301,"_",L$2,"_",$D301,"_",$E301),#REF!,2,)</f>
        <v>#REF!</v>
      </c>
      <c r="M301" s="171"/>
      <c r="N301" s="172" t="str">
        <f t="shared" si="61"/>
        <v>!!</v>
      </c>
      <c r="O301" s="172" t="str">
        <f t="shared" si="62"/>
        <v>!!</v>
      </c>
      <c r="P301" s="172" t="str">
        <f t="shared" si="63"/>
        <v>!!</v>
      </c>
      <c r="Q301" s="172" t="str">
        <f t="shared" si="64"/>
        <v>!!</v>
      </c>
      <c r="R301" s="172" t="str">
        <f t="shared" si="65"/>
        <v>!!</v>
      </c>
      <c r="S301" s="172" t="str">
        <f t="shared" si="66"/>
        <v>!!</v>
      </c>
      <c r="T301" s="171"/>
    </row>
    <row r="302" spans="1:24">
      <c r="A302" s="365" t="s">
        <v>162</v>
      </c>
      <c r="B302" s="357" t="str">
        <f>Cover!$G$16</f>
        <v>CZ</v>
      </c>
      <c r="C302" s="357" t="s">
        <v>203</v>
      </c>
      <c r="D302" s="357" t="s">
        <v>337</v>
      </c>
      <c r="E302" s="358" t="s">
        <v>126</v>
      </c>
      <c r="F302" s="359" t="e">
        <f>IF(ISNUMBER(U302),U302,VLOOKUP(CONCATENATE($B302,"_",$C302,"_",F$2,"_","1000 NAC","_",$E302),#REF!,2,)/VLOOKUP(CONCATENATE($B302,"_",$C302,"_",F$2,"_",$D302,"_",$E302),#REF!,2,))</f>
        <v>#REF!</v>
      </c>
      <c r="G302" s="359" t="e">
        <f>IF(ISNUMBER(V302),V302,VLOOKUP(CONCATENATE($B302,"_",$C302,"_",G$2,"_","1000 NAC","_",$E302),#REF!,2,)/VLOOKUP(CONCATENATE($B302,"_",$C302,"_",G$2,"_",$D302,"_",$E302),#REF!,2,))</f>
        <v>#REF!</v>
      </c>
      <c r="H302" s="359" t="e">
        <f>IF(ISNUMBER(W302),W302,VLOOKUP(CONCATENATE($B302,"_",$C302,"_",H$2,"_","1000 NAC","_",$E302),#REF!,2,)/VLOOKUP(CONCATENATE($B302,"_",$C302,"_",H$2,"_",$D302,"_",$E302),#REF!,2,))</f>
        <v>#REF!</v>
      </c>
      <c r="I302" s="359" t="e">
        <f>IF(ISNUMBER(X302),X302,VLOOKUP(CONCATENATE($B302,"_",$C302,"_",I$2,"_","1000 NAC","_",$E302),#REF!,2,)/VLOOKUP(CONCATENATE($B302,"_",$C302,"_",I$2,"_",$D302,"_",$E302),#REF!,2,))</f>
        <v>#REF!</v>
      </c>
      <c r="J302" s="359" t="e">
        <f>VLOOKUP(CONCATENATE($B302,"_",$C302,"_",J$2,"_","1000 NAC","_",$E302),#REF!,2,)/VLOOKUP(CONCATENATE($B302,"_",$C302,"_",J$2,"_",$D302,"_",$E302),#REF!,2,)</f>
        <v>#REF!</v>
      </c>
      <c r="K302" s="360" t="e">
        <f>VLOOKUP(CONCATENATE($B302,"_",$C302,"_",K$2,"_","1000 NAC","_",$E302),#REF!,2,)/VLOOKUP(CONCATENATE($B302,"_",$C302,"_",K$2,"_",$D302,"_",$E302),#REF!,2,)</f>
        <v>#REF!</v>
      </c>
      <c r="L302" s="360" t="e">
        <f>VLOOKUP(CONCATENATE($B302,"_",$C302,"_",L$2,"_","1000 NAC","_",$E302),#REF!,2,)/VLOOKUP(CONCATENATE($B302,"_",$C302,"_",L$2,"_",$D302,"_",$E302),#REF!,2,)</f>
        <v>#REF!</v>
      </c>
      <c r="M302" s="361"/>
      <c r="N302" s="362" t="str">
        <f t="shared" si="61"/>
        <v>!!</v>
      </c>
      <c r="O302" s="362" t="str">
        <f t="shared" si="62"/>
        <v>!!</v>
      </c>
      <c r="P302" s="362" t="str">
        <f t="shared" si="63"/>
        <v>!!</v>
      </c>
      <c r="Q302" s="362" t="str">
        <f t="shared" si="64"/>
        <v>!!</v>
      </c>
      <c r="R302" s="362" t="str">
        <f t="shared" si="65"/>
        <v>!!</v>
      </c>
      <c r="S302" s="362" t="str">
        <f t="shared" si="66"/>
        <v>!!</v>
      </c>
      <c r="T302" s="361"/>
      <c r="U302" s="366" t="str">
        <f>IF(ISNUMBER(U300),IF(ISNUMBER(U301),U301/U300,F301/U300),IF(ISNUMBER(U301),U301/F300,""))</f>
        <v/>
      </c>
      <c r="V302" s="366"/>
      <c r="W302" s="366"/>
      <c r="X302" s="366"/>
    </row>
    <row r="303" spans="1:24" s="169" customFormat="1" ht="10.5">
      <c r="A303" s="169" t="s">
        <v>164</v>
      </c>
      <c r="B303" s="169" t="str">
        <f>Cover!$G$16</f>
        <v>CZ</v>
      </c>
      <c r="C303" s="169" t="s">
        <v>204</v>
      </c>
      <c r="D303" s="169" t="s">
        <v>337</v>
      </c>
      <c r="E303" s="170" t="s">
        <v>127</v>
      </c>
      <c r="F303" s="177" t="e">
        <f>IF(ISNUMBER(U303),U303,VLOOKUP(CONCATENATE($B303,"_",$C303,"_",F$2,"_",$D303,"_",$E303),#REF!,2,))</f>
        <v>#REF!</v>
      </c>
      <c r="G303" s="177" t="e">
        <f>IF(ISNUMBER(V303),V303,VLOOKUP(CONCATENATE($B303,"_",$C303,"_",G$2,"_",$D303,"_",$E303),#REF!,2,))</f>
        <v>#REF!</v>
      </c>
      <c r="H303" s="177" t="e">
        <f>IF(ISNUMBER(W303),W303,VLOOKUP(CONCATENATE($B303,"_",$C303,"_",H$2,"_",$D303,"_",$E303),#REF!,2,))</f>
        <v>#REF!</v>
      </c>
      <c r="I303" s="177" t="e">
        <f>IF(ISNUMBER(X303),X303,VLOOKUP(CONCATENATE($B303,"_",$C303,"_",I$2,"_",$D303,"_",$E303),#REF!,2,))</f>
        <v>#REF!</v>
      </c>
      <c r="J303" s="177" t="e">
        <f>VLOOKUP(CONCATENATE($B303,"_",$C303,"_",J$2,"_",$D303,"_",$E303),#REF!,2,)</f>
        <v>#REF!</v>
      </c>
      <c r="K303" s="175" t="e">
        <f>VLOOKUP(CONCATENATE($B303,"_",$C303,"_",K$2,"_",$D303,"_",$E303),#REF!,2,)</f>
        <v>#REF!</v>
      </c>
      <c r="L303" s="175" t="e">
        <f>VLOOKUP(CONCATENATE($B303,"_",$C303,"_",L$2,"_",$D303,"_",$E303),#REF!,2,)</f>
        <v>#REF!</v>
      </c>
      <c r="M303" s="171"/>
      <c r="N303" s="172" t="str">
        <f t="shared" si="61"/>
        <v>!!</v>
      </c>
      <c r="O303" s="172" t="str">
        <f t="shared" si="62"/>
        <v>!!</v>
      </c>
      <c r="P303" s="172" t="str">
        <f t="shared" si="63"/>
        <v>!!</v>
      </c>
      <c r="Q303" s="172" t="str">
        <f t="shared" si="64"/>
        <v>!!</v>
      </c>
      <c r="R303" s="172" t="str">
        <f t="shared" si="65"/>
        <v>!!</v>
      </c>
      <c r="S303" s="172" t="str">
        <f t="shared" si="66"/>
        <v>!!</v>
      </c>
      <c r="T303" s="171"/>
    </row>
    <row r="304" spans="1:24" s="169" customFormat="1" ht="10.5">
      <c r="A304" s="178" t="s">
        <v>163</v>
      </c>
      <c r="B304" s="169" t="str">
        <f>Cover!$G$16</f>
        <v>CZ</v>
      </c>
      <c r="C304" s="169" t="s">
        <v>204</v>
      </c>
      <c r="D304" s="169" t="s">
        <v>198</v>
      </c>
      <c r="E304" s="170" t="s">
        <v>127</v>
      </c>
      <c r="F304" s="177" t="e">
        <f>IF(ISNUMBER(U304),U304,VLOOKUP(CONCATENATE($B304,"_",$C304,"_",F$2,"_",$D304,"_",$E304),#REF!,2,))</f>
        <v>#REF!</v>
      </c>
      <c r="G304" s="177" t="e">
        <f>IF(ISNUMBER(V304),V304,VLOOKUP(CONCATENATE($B304,"_",$C304,"_",G$2,"_",$D304,"_",$E304),#REF!,2,))</f>
        <v>#REF!</v>
      </c>
      <c r="H304" s="177" t="e">
        <f>IF(ISNUMBER(W304),W304,VLOOKUP(CONCATENATE($B304,"_",$C304,"_",H$2,"_",$D304,"_",$E304),#REF!,2,))</f>
        <v>#REF!</v>
      </c>
      <c r="I304" s="177" t="e">
        <f>IF(ISNUMBER(X304),X304,VLOOKUP(CONCATENATE($B304,"_",$C304,"_",I$2,"_",$D304,"_",$E304),#REF!,2,))</f>
        <v>#REF!</v>
      </c>
      <c r="J304" s="177" t="e">
        <f>VLOOKUP(CONCATENATE($B304,"_",$C304,"_",J$2,"_",$D304,"_",$E304),#REF!,2,)</f>
        <v>#REF!</v>
      </c>
      <c r="K304" s="175" t="e">
        <f>VLOOKUP(CONCATENATE($B304,"_",$C304,"_",K$2,"_",$D304,"_",$E304),#REF!,2,)</f>
        <v>#REF!</v>
      </c>
      <c r="L304" s="175" t="e">
        <f>VLOOKUP(CONCATENATE($B304,"_",$C304,"_",L$2,"_",$D304,"_",$E304),#REF!,2,)</f>
        <v>#REF!</v>
      </c>
      <c r="M304" s="171"/>
      <c r="N304" s="172" t="str">
        <f t="shared" si="61"/>
        <v>!!</v>
      </c>
      <c r="O304" s="172" t="str">
        <f t="shared" si="62"/>
        <v>!!</v>
      </c>
      <c r="P304" s="172" t="str">
        <f t="shared" si="63"/>
        <v>!!</v>
      </c>
      <c r="Q304" s="172" t="str">
        <f t="shared" si="64"/>
        <v>!!</v>
      </c>
      <c r="R304" s="172" t="str">
        <f t="shared" si="65"/>
        <v>!!</v>
      </c>
      <c r="S304" s="172" t="str">
        <f t="shared" si="66"/>
        <v>!!</v>
      </c>
      <c r="T304" s="171"/>
    </row>
    <row r="305" spans="1:24">
      <c r="A305" s="365" t="s">
        <v>162</v>
      </c>
      <c r="B305" s="357" t="str">
        <f>Cover!$G$16</f>
        <v>CZ</v>
      </c>
      <c r="C305" s="357" t="s">
        <v>204</v>
      </c>
      <c r="D305" s="357" t="s">
        <v>337</v>
      </c>
      <c r="E305" s="358" t="s">
        <v>127</v>
      </c>
      <c r="F305" s="359" t="e">
        <f>IF(ISNUMBER(U305),U305,VLOOKUP(CONCATENATE($B305,"_",$C305,"_",F$2,"_","1000 NAC","_",$E305),#REF!,2,)/VLOOKUP(CONCATENATE($B305,"_",$C305,"_",F$2,"_",$D305,"_",$E305),#REF!,2,))</f>
        <v>#REF!</v>
      </c>
      <c r="G305" s="359" t="e">
        <f>IF(ISNUMBER(V305),V305,VLOOKUP(CONCATENATE($B305,"_",$C305,"_",G$2,"_","1000 NAC","_",$E305),#REF!,2,)/VLOOKUP(CONCATENATE($B305,"_",$C305,"_",G$2,"_",$D305,"_",$E305),#REF!,2,))</f>
        <v>#REF!</v>
      </c>
      <c r="H305" s="359" t="e">
        <f>IF(ISNUMBER(W305),W305,VLOOKUP(CONCATENATE($B305,"_",$C305,"_",H$2,"_","1000 NAC","_",$E305),#REF!,2,)/VLOOKUP(CONCATENATE($B305,"_",$C305,"_",H$2,"_",$D305,"_",$E305),#REF!,2,))</f>
        <v>#REF!</v>
      </c>
      <c r="I305" s="359" t="e">
        <f>IF(ISNUMBER(X305),X305,VLOOKUP(CONCATENATE($B305,"_",$C305,"_",I$2,"_","1000 NAC","_",$E305),#REF!,2,)/VLOOKUP(CONCATENATE($B305,"_",$C305,"_",I$2,"_",$D305,"_",$E305),#REF!,2,))</f>
        <v>#REF!</v>
      </c>
      <c r="J305" s="359" t="e">
        <f>VLOOKUP(CONCATENATE($B305,"_",$C305,"_",J$2,"_","1000 NAC","_",$E305),#REF!,2,)/VLOOKUP(CONCATENATE($B305,"_",$C305,"_",J$2,"_",$D305,"_",$E305),#REF!,2,)</f>
        <v>#REF!</v>
      </c>
      <c r="K305" s="360" t="e">
        <f>VLOOKUP(CONCATENATE($B305,"_",$C305,"_",K$2,"_","1000 NAC","_",$E305),#REF!,2,)/VLOOKUP(CONCATENATE($B305,"_",$C305,"_",K$2,"_",$D305,"_",$E305),#REF!,2,)</f>
        <v>#REF!</v>
      </c>
      <c r="L305" s="360" t="e">
        <f>VLOOKUP(CONCATENATE($B305,"_",$C305,"_",L$2,"_","1000 NAC","_",$E305),#REF!,2,)/VLOOKUP(CONCATENATE($B305,"_",$C305,"_",L$2,"_",$D305,"_",$E305),#REF!,2,)</f>
        <v>#REF!</v>
      </c>
      <c r="M305" s="361"/>
      <c r="N305" s="362" t="str">
        <f t="shared" si="61"/>
        <v>!!</v>
      </c>
      <c r="O305" s="362" t="str">
        <f t="shared" si="62"/>
        <v>!!</v>
      </c>
      <c r="P305" s="362" t="str">
        <f t="shared" si="63"/>
        <v>!!</v>
      </c>
      <c r="Q305" s="362" t="str">
        <f t="shared" si="64"/>
        <v>!!</v>
      </c>
      <c r="R305" s="362" t="str">
        <f t="shared" si="65"/>
        <v>!!</v>
      </c>
      <c r="S305" s="362" t="str">
        <f t="shared" si="66"/>
        <v>!!</v>
      </c>
      <c r="T305" s="361"/>
      <c r="U305" s="366" t="str">
        <f>IF(ISNUMBER(U303),IF(ISNUMBER(U304),U304/U303,F304/U303),IF(ISNUMBER(U304),U304/F303,""))</f>
        <v/>
      </c>
      <c r="V305" s="366"/>
      <c r="W305" s="366"/>
      <c r="X305" s="366"/>
    </row>
    <row r="306" spans="1:24" s="169" customFormat="1" ht="10.5">
      <c r="A306" s="169" t="s">
        <v>164</v>
      </c>
      <c r="B306" s="169" t="str">
        <f>Cover!$G$16</f>
        <v>CZ</v>
      </c>
      <c r="C306" s="169" t="s">
        <v>203</v>
      </c>
      <c r="D306" s="169" t="s">
        <v>337</v>
      </c>
      <c r="E306" s="170" t="s">
        <v>127</v>
      </c>
      <c r="F306" s="177" t="e">
        <f>IF(ISNUMBER(U306),U306,VLOOKUP(CONCATENATE($B306,"_",$C306,"_",F$2,"_",$D306,"_",$E306),#REF!,2,))</f>
        <v>#REF!</v>
      </c>
      <c r="G306" s="177" t="e">
        <f>IF(ISNUMBER(V306),V306,VLOOKUP(CONCATENATE($B306,"_",$C306,"_",G$2,"_",$D306,"_",$E306),#REF!,2,))</f>
        <v>#REF!</v>
      </c>
      <c r="H306" s="177" t="e">
        <f>IF(ISNUMBER(W306),W306,VLOOKUP(CONCATENATE($B306,"_",$C306,"_",H$2,"_",$D306,"_",$E306),#REF!,2,))</f>
        <v>#REF!</v>
      </c>
      <c r="I306" s="177" t="e">
        <f>IF(ISNUMBER(X306),X306,VLOOKUP(CONCATENATE($B306,"_",$C306,"_",I$2,"_",$D306,"_",$E306),#REF!,2,))</f>
        <v>#REF!</v>
      </c>
      <c r="J306" s="177" t="e">
        <f>VLOOKUP(CONCATENATE($B306,"_",$C306,"_",J$2,"_",$D306,"_",$E306),#REF!,2,)</f>
        <v>#REF!</v>
      </c>
      <c r="K306" s="175" t="e">
        <f>VLOOKUP(CONCATENATE($B306,"_",$C306,"_",K$2,"_",$D306,"_",$E306),#REF!,2,)</f>
        <v>#REF!</v>
      </c>
      <c r="L306" s="175" t="e">
        <f>VLOOKUP(CONCATENATE($B306,"_",$C306,"_",L$2,"_",$D306,"_",$E306),#REF!,2,)</f>
        <v>#REF!</v>
      </c>
      <c r="M306" s="171"/>
      <c r="N306" s="172" t="str">
        <f t="shared" si="61"/>
        <v>!!</v>
      </c>
      <c r="O306" s="172" t="str">
        <f t="shared" si="62"/>
        <v>!!</v>
      </c>
      <c r="P306" s="172" t="str">
        <f t="shared" si="63"/>
        <v>!!</v>
      </c>
      <c r="Q306" s="172" t="str">
        <f t="shared" si="64"/>
        <v>!!</v>
      </c>
      <c r="R306" s="172" t="str">
        <f t="shared" si="65"/>
        <v>!!</v>
      </c>
      <c r="S306" s="172" t="str">
        <f t="shared" si="66"/>
        <v>!!</v>
      </c>
      <c r="T306" s="171"/>
    </row>
    <row r="307" spans="1:24" s="169" customFormat="1" ht="10.5">
      <c r="A307" s="178" t="s">
        <v>163</v>
      </c>
      <c r="B307" s="169" t="str">
        <f>Cover!$G$16</f>
        <v>CZ</v>
      </c>
      <c r="C307" s="169" t="s">
        <v>203</v>
      </c>
      <c r="D307" s="169" t="s">
        <v>198</v>
      </c>
      <c r="E307" s="170" t="s">
        <v>127</v>
      </c>
      <c r="F307" s="177" t="e">
        <f>IF(ISNUMBER(U307),U307,VLOOKUP(CONCATENATE($B307,"_",$C307,"_",F$2,"_",$D307,"_",$E307),#REF!,2,))</f>
        <v>#REF!</v>
      </c>
      <c r="G307" s="177" t="e">
        <f>IF(ISNUMBER(V307),V307,VLOOKUP(CONCATENATE($B307,"_",$C307,"_",G$2,"_",$D307,"_",$E307),#REF!,2,))</f>
        <v>#REF!</v>
      </c>
      <c r="H307" s="177" t="e">
        <f>IF(ISNUMBER(W307),W307,VLOOKUP(CONCATENATE($B307,"_",$C307,"_",H$2,"_",$D307,"_",$E307),#REF!,2,))</f>
        <v>#REF!</v>
      </c>
      <c r="I307" s="177" t="e">
        <f>IF(ISNUMBER(X307),X307,VLOOKUP(CONCATENATE($B307,"_",$C307,"_",I$2,"_",$D307,"_",$E307),#REF!,2,))</f>
        <v>#REF!</v>
      </c>
      <c r="J307" s="177" t="e">
        <f>VLOOKUP(CONCATENATE($B307,"_",$C307,"_",J$2,"_",$D307,"_",$E307),#REF!,2,)</f>
        <v>#REF!</v>
      </c>
      <c r="K307" s="175" t="e">
        <f>VLOOKUP(CONCATENATE($B307,"_",$C307,"_",K$2,"_",$D307,"_",$E307),#REF!,2,)</f>
        <v>#REF!</v>
      </c>
      <c r="L307" s="175" t="e">
        <f>VLOOKUP(CONCATENATE($B307,"_",$C307,"_",L$2,"_",$D307,"_",$E307),#REF!,2,)</f>
        <v>#REF!</v>
      </c>
      <c r="M307" s="171"/>
      <c r="N307" s="172" t="str">
        <f t="shared" si="61"/>
        <v>!!</v>
      </c>
      <c r="O307" s="172" t="str">
        <f t="shared" si="62"/>
        <v>!!</v>
      </c>
      <c r="P307" s="172" t="str">
        <f t="shared" si="63"/>
        <v>!!</v>
      </c>
      <c r="Q307" s="172" t="str">
        <f t="shared" si="64"/>
        <v>!!</v>
      </c>
      <c r="R307" s="172" t="str">
        <f t="shared" si="65"/>
        <v>!!</v>
      </c>
      <c r="S307" s="172" t="str">
        <f t="shared" si="66"/>
        <v>!!</v>
      </c>
      <c r="T307" s="171"/>
    </row>
    <row r="308" spans="1:24">
      <c r="A308" s="365" t="s">
        <v>162</v>
      </c>
      <c r="B308" s="357" t="str">
        <f>Cover!$G$16</f>
        <v>CZ</v>
      </c>
      <c r="C308" s="357" t="s">
        <v>203</v>
      </c>
      <c r="D308" s="357" t="s">
        <v>337</v>
      </c>
      <c r="E308" s="358" t="s">
        <v>127</v>
      </c>
      <c r="F308" s="359" t="e">
        <f>IF(ISNUMBER(U308),U308,VLOOKUP(CONCATENATE($B308,"_",$C308,"_",F$2,"_","1000 NAC","_",$E308),#REF!,2,)/VLOOKUP(CONCATENATE($B308,"_",$C308,"_",F$2,"_",$D308,"_",$E308),#REF!,2,))</f>
        <v>#REF!</v>
      </c>
      <c r="G308" s="359" t="e">
        <f>IF(ISNUMBER(V308),V308,VLOOKUP(CONCATENATE($B308,"_",$C308,"_",G$2,"_","1000 NAC","_",$E308),#REF!,2,)/VLOOKUP(CONCATENATE($B308,"_",$C308,"_",G$2,"_",$D308,"_",$E308),#REF!,2,))</f>
        <v>#REF!</v>
      </c>
      <c r="H308" s="359" t="e">
        <f>IF(ISNUMBER(W308),W308,VLOOKUP(CONCATENATE($B308,"_",$C308,"_",H$2,"_","1000 NAC","_",$E308),#REF!,2,)/VLOOKUP(CONCATENATE($B308,"_",$C308,"_",H$2,"_",$D308,"_",$E308),#REF!,2,))</f>
        <v>#REF!</v>
      </c>
      <c r="I308" s="359" t="e">
        <f>IF(ISNUMBER(X308),X308,VLOOKUP(CONCATENATE($B308,"_",$C308,"_",I$2,"_","1000 NAC","_",$E308),#REF!,2,)/VLOOKUP(CONCATENATE($B308,"_",$C308,"_",I$2,"_",$D308,"_",$E308),#REF!,2,))</f>
        <v>#REF!</v>
      </c>
      <c r="J308" s="359" t="e">
        <f>VLOOKUP(CONCATENATE($B308,"_",$C308,"_",J$2,"_","1000 NAC","_",$E308),#REF!,2,)/VLOOKUP(CONCATENATE($B308,"_",$C308,"_",J$2,"_",$D308,"_",$E308),#REF!,2,)</f>
        <v>#REF!</v>
      </c>
      <c r="K308" s="360" t="e">
        <f>VLOOKUP(CONCATENATE($B308,"_",$C308,"_",K$2,"_","1000 NAC","_",$E308),#REF!,2,)/VLOOKUP(CONCATENATE($B308,"_",$C308,"_",K$2,"_",$D308,"_",$E308),#REF!,2,)</f>
        <v>#REF!</v>
      </c>
      <c r="L308" s="360" t="e">
        <f>VLOOKUP(CONCATENATE($B308,"_",$C308,"_",L$2,"_","1000 NAC","_",$E308),#REF!,2,)/VLOOKUP(CONCATENATE($B308,"_",$C308,"_",L$2,"_",$D308,"_",$E308),#REF!,2,)</f>
        <v>#REF!</v>
      </c>
      <c r="M308" s="361"/>
      <c r="N308" s="362" t="str">
        <f t="shared" si="61"/>
        <v>!!</v>
      </c>
      <c r="O308" s="362" t="str">
        <f t="shared" si="62"/>
        <v>!!</v>
      </c>
      <c r="P308" s="362" t="str">
        <f t="shared" si="63"/>
        <v>!!</v>
      </c>
      <c r="Q308" s="362" t="str">
        <f t="shared" si="64"/>
        <v>!!</v>
      </c>
      <c r="R308" s="362" t="str">
        <f t="shared" si="65"/>
        <v>!!</v>
      </c>
      <c r="S308" s="362" t="str">
        <f t="shared" si="66"/>
        <v>!!</v>
      </c>
      <c r="T308" s="361"/>
      <c r="U308" s="366" t="str">
        <f>IF(ISNUMBER(U306),IF(ISNUMBER(U307),U307/U306,F307/U306),IF(ISNUMBER(U307),U307/F306,""))</f>
        <v/>
      </c>
      <c r="V308" s="366"/>
      <c r="W308" s="366"/>
      <c r="X308" s="366"/>
    </row>
    <row r="309" spans="1:24" s="169" customFormat="1" ht="10.5">
      <c r="A309" s="169" t="s">
        <v>164</v>
      </c>
      <c r="B309" s="169" t="str">
        <f>Cover!$G$16</f>
        <v>CZ</v>
      </c>
      <c r="C309" s="169" t="s">
        <v>204</v>
      </c>
      <c r="D309" s="169" t="s">
        <v>337</v>
      </c>
      <c r="E309" s="170" t="s">
        <v>128</v>
      </c>
      <c r="F309" s="177" t="e">
        <f>IF(ISNUMBER(U309),U309,VLOOKUP(CONCATENATE($B309,"_",$C309,"_",F$2,"_",$D309,"_",$E309),#REF!,2,))</f>
        <v>#REF!</v>
      </c>
      <c r="G309" s="177" t="e">
        <f>IF(ISNUMBER(V309),V309,VLOOKUP(CONCATENATE($B309,"_",$C309,"_",G$2,"_",$D309,"_",$E309),#REF!,2,))</f>
        <v>#REF!</v>
      </c>
      <c r="H309" s="177" t="e">
        <f>IF(ISNUMBER(W309),W309,VLOOKUP(CONCATENATE($B309,"_",$C309,"_",H$2,"_",$D309,"_",$E309),#REF!,2,))</f>
        <v>#REF!</v>
      </c>
      <c r="I309" s="177" t="e">
        <f>IF(ISNUMBER(X309),X309,VLOOKUP(CONCATENATE($B309,"_",$C309,"_",I$2,"_",$D309,"_",$E309),#REF!,2,))</f>
        <v>#REF!</v>
      </c>
      <c r="J309" s="177" t="e">
        <f>VLOOKUP(CONCATENATE($B309,"_",$C309,"_",J$2,"_",$D309,"_",$E309),#REF!,2,)</f>
        <v>#REF!</v>
      </c>
      <c r="K309" s="175" t="e">
        <f>VLOOKUP(CONCATENATE($B309,"_",$C309,"_",K$2,"_",$D309,"_",$E309),#REF!,2,)</f>
        <v>#REF!</v>
      </c>
      <c r="L309" s="175" t="e">
        <f>VLOOKUP(CONCATENATE($B309,"_",$C309,"_",L$2,"_",$D309,"_",$E309),#REF!,2,)</f>
        <v>#REF!</v>
      </c>
      <c r="M309" s="171"/>
      <c r="N309" s="172" t="str">
        <f t="shared" si="61"/>
        <v>!!</v>
      </c>
      <c r="O309" s="172" t="str">
        <f t="shared" si="62"/>
        <v>!!</v>
      </c>
      <c r="P309" s="172" t="str">
        <f t="shared" si="63"/>
        <v>!!</v>
      </c>
      <c r="Q309" s="172" t="str">
        <f t="shared" si="64"/>
        <v>!!</v>
      </c>
      <c r="R309" s="172" t="str">
        <f t="shared" si="65"/>
        <v>!!</v>
      </c>
      <c r="S309" s="172" t="str">
        <f t="shared" si="66"/>
        <v>!!</v>
      </c>
      <c r="T309" s="171"/>
    </row>
    <row r="310" spans="1:24" s="169" customFormat="1" ht="10.5">
      <c r="A310" s="178" t="s">
        <v>163</v>
      </c>
      <c r="B310" s="169" t="str">
        <f>Cover!$G$16</f>
        <v>CZ</v>
      </c>
      <c r="C310" s="169" t="s">
        <v>204</v>
      </c>
      <c r="D310" s="169" t="s">
        <v>198</v>
      </c>
      <c r="E310" s="170" t="s">
        <v>128</v>
      </c>
      <c r="F310" s="177" t="e">
        <f>IF(ISNUMBER(U310),U310,VLOOKUP(CONCATENATE($B310,"_",$C310,"_",F$2,"_",$D310,"_",$E310),#REF!,2,))</f>
        <v>#REF!</v>
      </c>
      <c r="G310" s="177" t="e">
        <f>IF(ISNUMBER(V310),V310,VLOOKUP(CONCATENATE($B310,"_",$C310,"_",G$2,"_",$D310,"_",$E310),#REF!,2,))</f>
        <v>#REF!</v>
      </c>
      <c r="H310" s="177" t="e">
        <f>IF(ISNUMBER(W310),W310,VLOOKUP(CONCATENATE($B310,"_",$C310,"_",H$2,"_",$D310,"_",$E310),#REF!,2,))</f>
        <v>#REF!</v>
      </c>
      <c r="I310" s="177" t="e">
        <f>IF(ISNUMBER(X310),X310,VLOOKUP(CONCATENATE($B310,"_",$C310,"_",I$2,"_",$D310,"_",$E310),#REF!,2,))</f>
        <v>#REF!</v>
      </c>
      <c r="J310" s="177" t="e">
        <f>VLOOKUP(CONCATENATE($B310,"_",$C310,"_",J$2,"_",$D310,"_",$E310),#REF!,2,)</f>
        <v>#REF!</v>
      </c>
      <c r="K310" s="175" t="e">
        <f>VLOOKUP(CONCATENATE($B310,"_",$C310,"_",K$2,"_",$D310,"_",$E310),#REF!,2,)</f>
        <v>#REF!</v>
      </c>
      <c r="L310" s="175" t="e">
        <f>VLOOKUP(CONCATENATE($B310,"_",$C310,"_",L$2,"_",$D310,"_",$E310),#REF!,2,)</f>
        <v>#REF!</v>
      </c>
      <c r="M310" s="171"/>
      <c r="N310" s="172" t="str">
        <f t="shared" si="61"/>
        <v>!!</v>
      </c>
      <c r="O310" s="172" t="str">
        <f t="shared" si="62"/>
        <v>!!</v>
      </c>
      <c r="P310" s="172" t="str">
        <f t="shared" si="63"/>
        <v>!!</v>
      </c>
      <c r="Q310" s="172" t="str">
        <f t="shared" si="64"/>
        <v>!!</v>
      </c>
      <c r="R310" s="172" t="str">
        <f t="shared" si="65"/>
        <v>!!</v>
      </c>
      <c r="S310" s="172" t="str">
        <f t="shared" si="66"/>
        <v>!!</v>
      </c>
      <c r="T310" s="171"/>
    </row>
    <row r="311" spans="1:24">
      <c r="A311" s="365" t="s">
        <v>162</v>
      </c>
      <c r="B311" s="357" t="str">
        <f>Cover!$G$16</f>
        <v>CZ</v>
      </c>
      <c r="C311" s="357" t="s">
        <v>204</v>
      </c>
      <c r="D311" s="357" t="s">
        <v>337</v>
      </c>
      <c r="E311" s="358" t="s">
        <v>128</v>
      </c>
      <c r="F311" s="359" t="e">
        <f>IF(ISNUMBER(U311),U311,VLOOKUP(CONCATENATE($B311,"_",$C311,"_",F$2,"_","1000 NAC","_",$E311),#REF!,2,)/VLOOKUP(CONCATENATE($B311,"_",$C311,"_",F$2,"_",$D311,"_",$E311),#REF!,2,))</f>
        <v>#REF!</v>
      </c>
      <c r="G311" s="359" t="e">
        <f>IF(ISNUMBER(V311),V311,VLOOKUP(CONCATENATE($B311,"_",$C311,"_",G$2,"_","1000 NAC","_",$E311),#REF!,2,)/VLOOKUP(CONCATENATE($B311,"_",$C311,"_",G$2,"_",$D311,"_",$E311),#REF!,2,))</f>
        <v>#REF!</v>
      </c>
      <c r="H311" s="359" t="e">
        <f>IF(ISNUMBER(W311),W311,VLOOKUP(CONCATENATE($B311,"_",$C311,"_",H$2,"_","1000 NAC","_",$E311),#REF!,2,)/VLOOKUP(CONCATENATE($B311,"_",$C311,"_",H$2,"_",$D311,"_",$E311),#REF!,2,))</f>
        <v>#REF!</v>
      </c>
      <c r="I311" s="359" t="e">
        <f>IF(ISNUMBER(X311),X311,VLOOKUP(CONCATENATE($B311,"_",$C311,"_",I$2,"_","1000 NAC","_",$E311),#REF!,2,)/VLOOKUP(CONCATENATE($B311,"_",$C311,"_",I$2,"_",$D311,"_",$E311),#REF!,2,))</f>
        <v>#REF!</v>
      </c>
      <c r="J311" s="359" t="e">
        <f>VLOOKUP(CONCATENATE($B311,"_",$C311,"_",J$2,"_","1000 NAC","_",$E311),#REF!,2,)/VLOOKUP(CONCATENATE($B311,"_",$C311,"_",J$2,"_",$D311,"_",$E311),#REF!,2,)</f>
        <v>#REF!</v>
      </c>
      <c r="K311" s="360" t="e">
        <f>VLOOKUP(CONCATENATE($B311,"_",$C311,"_",K$2,"_","1000 NAC","_",$E311),#REF!,2,)/VLOOKUP(CONCATENATE($B311,"_",$C311,"_",K$2,"_",$D311,"_",$E311),#REF!,2,)</f>
        <v>#REF!</v>
      </c>
      <c r="L311" s="360" t="e">
        <f>VLOOKUP(CONCATENATE($B311,"_",$C311,"_",L$2,"_","1000 NAC","_",$E311),#REF!,2,)/VLOOKUP(CONCATENATE($B311,"_",$C311,"_",L$2,"_",$D311,"_",$E311),#REF!,2,)</f>
        <v>#REF!</v>
      </c>
      <c r="M311" s="361"/>
      <c r="N311" s="362" t="str">
        <f t="shared" si="61"/>
        <v>!!</v>
      </c>
      <c r="O311" s="362" t="str">
        <f t="shared" si="62"/>
        <v>!!</v>
      </c>
      <c r="P311" s="362" t="str">
        <f t="shared" si="63"/>
        <v>!!</v>
      </c>
      <c r="Q311" s="362" t="str">
        <f t="shared" si="64"/>
        <v>!!</v>
      </c>
      <c r="R311" s="362" t="str">
        <f t="shared" si="65"/>
        <v>!!</v>
      </c>
      <c r="S311" s="362" t="str">
        <f t="shared" si="66"/>
        <v>!!</v>
      </c>
      <c r="T311" s="361"/>
      <c r="U311" s="366" t="str">
        <f>IF(ISNUMBER(U309),IF(ISNUMBER(U310),U310/U309,F310/U309),IF(ISNUMBER(U310),U310/F309,""))</f>
        <v/>
      </c>
      <c r="V311" s="366"/>
      <c r="W311" s="366"/>
      <c r="X311" s="366"/>
    </row>
    <row r="312" spans="1:24" s="169" customFormat="1" ht="10.5">
      <c r="A312" s="169" t="s">
        <v>164</v>
      </c>
      <c r="B312" s="169" t="str">
        <f>Cover!$G$16</f>
        <v>CZ</v>
      </c>
      <c r="C312" s="169" t="s">
        <v>203</v>
      </c>
      <c r="D312" s="169" t="s">
        <v>337</v>
      </c>
      <c r="E312" s="170" t="s">
        <v>128</v>
      </c>
      <c r="F312" s="177" t="e">
        <f>IF(ISNUMBER(U312),U312,VLOOKUP(CONCATENATE($B312,"_",$C312,"_",F$2,"_",$D312,"_",$E312),#REF!,2,))</f>
        <v>#REF!</v>
      </c>
      <c r="G312" s="177" t="e">
        <f>IF(ISNUMBER(V312),V312,VLOOKUP(CONCATENATE($B312,"_",$C312,"_",G$2,"_",$D312,"_",$E312),#REF!,2,))</f>
        <v>#REF!</v>
      </c>
      <c r="H312" s="177" t="e">
        <f>IF(ISNUMBER(W312),W312,VLOOKUP(CONCATENATE($B312,"_",$C312,"_",H$2,"_",$D312,"_",$E312),#REF!,2,))</f>
        <v>#REF!</v>
      </c>
      <c r="I312" s="177" t="e">
        <f>IF(ISNUMBER(X312),X312,VLOOKUP(CONCATENATE($B312,"_",$C312,"_",I$2,"_",$D312,"_",$E312),#REF!,2,))</f>
        <v>#REF!</v>
      </c>
      <c r="J312" s="177" t="e">
        <f>VLOOKUP(CONCATENATE($B312,"_",$C312,"_",J$2,"_",$D312,"_",$E312),#REF!,2,)</f>
        <v>#REF!</v>
      </c>
      <c r="K312" s="175" t="e">
        <f>VLOOKUP(CONCATENATE($B312,"_",$C312,"_",K$2,"_",$D312,"_",$E312),#REF!,2,)</f>
        <v>#REF!</v>
      </c>
      <c r="L312" s="175" t="e">
        <f>VLOOKUP(CONCATENATE($B312,"_",$C312,"_",L$2,"_",$D312,"_",$E312),#REF!,2,)</f>
        <v>#REF!</v>
      </c>
      <c r="M312" s="171"/>
      <c r="N312" s="172" t="str">
        <f t="shared" si="61"/>
        <v>!!</v>
      </c>
      <c r="O312" s="172" t="str">
        <f t="shared" si="62"/>
        <v>!!</v>
      </c>
      <c r="P312" s="172" t="str">
        <f t="shared" si="63"/>
        <v>!!</v>
      </c>
      <c r="Q312" s="172" t="str">
        <f t="shared" si="64"/>
        <v>!!</v>
      </c>
      <c r="R312" s="172" t="str">
        <f t="shared" si="65"/>
        <v>!!</v>
      </c>
      <c r="S312" s="172" t="str">
        <f t="shared" si="66"/>
        <v>!!</v>
      </c>
      <c r="T312" s="171"/>
    </row>
    <row r="313" spans="1:24" s="169" customFormat="1" ht="10.5">
      <c r="A313" s="178" t="s">
        <v>163</v>
      </c>
      <c r="B313" s="169" t="str">
        <f>Cover!$G$16</f>
        <v>CZ</v>
      </c>
      <c r="C313" s="169" t="s">
        <v>203</v>
      </c>
      <c r="D313" s="169" t="s">
        <v>198</v>
      </c>
      <c r="E313" s="170" t="s">
        <v>128</v>
      </c>
      <c r="F313" s="177" t="e">
        <f>IF(ISNUMBER(U313),U313,VLOOKUP(CONCATENATE($B313,"_",$C313,"_",F$2,"_",$D313,"_",$E313),#REF!,2,))</f>
        <v>#REF!</v>
      </c>
      <c r="G313" s="177" t="e">
        <f>IF(ISNUMBER(V313),V313,VLOOKUP(CONCATENATE($B313,"_",$C313,"_",G$2,"_",$D313,"_",$E313),#REF!,2,))</f>
        <v>#REF!</v>
      </c>
      <c r="H313" s="177" t="e">
        <f>IF(ISNUMBER(W313),W313,VLOOKUP(CONCATENATE($B313,"_",$C313,"_",H$2,"_",$D313,"_",$E313),#REF!,2,))</f>
        <v>#REF!</v>
      </c>
      <c r="I313" s="177" t="e">
        <f>IF(ISNUMBER(X313),X313,VLOOKUP(CONCATENATE($B313,"_",$C313,"_",I$2,"_",$D313,"_",$E313),#REF!,2,))</f>
        <v>#REF!</v>
      </c>
      <c r="J313" s="177" t="e">
        <f>VLOOKUP(CONCATENATE($B313,"_",$C313,"_",J$2,"_",$D313,"_",$E313),#REF!,2,)</f>
        <v>#REF!</v>
      </c>
      <c r="K313" s="175" t="e">
        <f>VLOOKUP(CONCATENATE($B313,"_",$C313,"_",K$2,"_",$D313,"_",$E313),#REF!,2,)</f>
        <v>#REF!</v>
      </c>
      <c r="L313" s="175" t="e">
        <f>VLOOKUP(CONCATENATE($B313,"_",$C313,"_",L$2,"_",$D313,"_",$E313),#REF!,2,)</f>
        <v>#REF!</v>
      </c>
      <c r="M313" s="171"/>
      <c r="N313" s="172" t="str">
        <f t="shared" si="61"/>
        <v>!!</v>
      </c>
      <c r="O313" s="172" t="str">
        <f t="shared" si="62"/>
        <v>!!</v>
      </c>
      <c r="P313" s="172" t="str">
        <f t="shared" si="63"/>
        <v>!!</v>
      </c>
      <c r="Q313" s="172" t="str">
        <f t="shared" si="64"/>
        <v>!!</v>
      </c>
      <c r="R313" s="172" t="str">
        <f t="shared" si="65"/>
        <v>!!</v>
      </c>
      <c r="S313" s="172" t="str">
        <f t="shared" si="66"/>
        <v>!!</v>
      </c>
      <c r="T313" s="171"/>
    </row>
    <row r="314" spans="1:24">
      <c r="A314" s="365" t="s">
        <v>162</v>
      </c>
      <c r="B314" s="357" t="str">
        <f>Cover!$G$16</f>
        <v>CZ</v>
      </c>
      <c r="C314" s="357" t="s">
        <v>203</v>
      </c>
      <c r="D314" s="357" t="s">
        <v>337</v>
      </c>
      <c r="E314" s="358" t="s">
        <v>128</v>
      </c>
      <c r="F314" s="359" t="e">
        <f>IF(ISNUMBER(U314),U314,VLOOKUP(CONCATENATE($B314,"_",$C314,"_",F$2,"_","1000 NAC","_",$E314),#REF!,2,)/VLOOKUP(CONCATENATE($B314,"_",$C314,"_",F$2,"_",$D314,"_",$E314),#REF!,2,))</f>
        <v>#REF!</v>
      </c>
      <c r="G314" s="359" t="e">
        <f>IF(ISNUMBER(V314),V314,VLOOKUP(CONCATENATE($B314,"_",$C314,"_",G$2,"_","1000 NAC","_",$E314),#REF!,2,)/VLOOKUP(CONCATENATE($B314,"_",$C314,"_",G$2,"_",$D314,"_",$E314),#REF!,2,))</f>
        <v>#REF!</v>
      </c>
      <c r="H314" s="359" t="e">
        <f>IF(ISNUMBER(W314),W314,VLOOKUP(CONCATENATE($B314,"_",$C314,"_",H$2,"_","1000 NAC","_",$E314),#REF!,2,)/VLOOKUP(CONCATENATE($B314,"_",$C314,"_",H$2,"_",$D314,"_",$E314),#REF!,2,))</f>
        <v>#REF!</v>
      </c>
      <c r="I314" s="359" t="e">
        <f>IF(ISNUMBER(X314),X314,VLOOKUP(CONCATENATE($B314,"_",$C314,"_",I$2,"_","1000 NAC","_",$E314),#REF!,2,)/VLOOKUP(CONCATENATE($B314,"_",$C314,"_",I$2,"_",$D314,"_",$E314),#REF!,2,))</f>
        <v>#REF!</v>
      </c>
      <c r="J314" s="359" t="e">
        <f>VLOOKUP(CONCATENATE($B314,"_",$C314,"_",J$2,"_","1000 NAC","_",$E314),#REF!,2,)/VLOOKUP(CONCATENATE($B314,"_",$C314,"_",J$2,"_",$D314,"_",$E314),#REF!,2,)</f>
        <v>#REF!</v>
      </c>
      <c r="K314" s="360" t="e">
        <f>VLOOKUP(CONCATENATE($B314,"_",$C314,"_",K$2,"_","1000 NAC","_",$E314),#REF!,2,)/VLOOKUP(CONCATENATE($B314,"_",$C314,"_",K$2,"_",$D314,"_",$E314),#REF!,2,)</f>
        <v>#REF!</v>
      </c>
      <c r="L314" s="360" t="e">
        <f>VLOOKUP(CONCATENATE($B314,"_",$C314,"_",L$2,"_","1000 NAC","_",$E314),#REF!,2,)/VLOOKUP(CONCATENATE($B314,"_",$C314,"_",L$2,"_",$D314,"_",$E314),#REF!,2,)</f>
        <v>#REF!</v>
      </c>
      <c r="M314" s="361"/>
      <c r="N314" s="362" t="str">
        <f t="shared" si="61"/>
        <v>!!</v>
      </c>
      <c r="O314" s="362" t="str">
        <f t="shared" si="62"/>
        <v>!!</v>
      </c>
      <c r="P314" s="362" t="str">
        <f t="shared" si="63"/>
        <v>!!</v>
      </c>
      <c r="Q314" s="362" t="str">
        <f t="shared" si="64"/>
        <v>!!</v>
      </c>
      <c r="R314" s="362" t="str">
        <f t="shared" si="65"/>
        <v>!!</v>
      </c>
      <c r="S314" s="362" t="str">
        <f t="shared" si="66"/>
        <v>!!</v>
      </c>
      <c r="T314" s="361"/>
      <c r="U314" s="366" t="str">
        <f>IF(ISNUMBER(U312),IF(ISNUMBER(U313),U313/U312,F313/U312),IF(ISNUMBER(U313),U313/F312,""))</f>
        <v/>
      </c>
      <c r="V314" s="366"/>
      <c r="W314" s="366"/>
      <c r="X314" s="366"/>
    </row>
    <row r="315" spans="1:24" s="169" customFormat="1" ht="10.5">
      <c r="A315" s="169" t="s">
        <v>164</v>
      </c>
      <c r="B315" s="169" t="str">
        <f>Cover!$G$16</f>
        <v>CZ</v>
      </c>
      <c r="C315" s="169" t="s">
        <v>204</v>
      </c>
      <c r="D315" s="169" t="s">
        <v>337</v>
      </c>
      <c r="E315" s="170" t="s">
        <v>129</v>
      </c>
      <c r="F315" s="177" t="e">
        <f>IF(ISNUMBER(U315),U315,VLOOKUP(CONCATENATE($B315,"_",$C315,"_",F$2,"_",$D315,"_",$E315),#REF!,2,))</f>
        <v>#REF!</v>
      </c>
      <c r="G315" s="177" t="e">
        <f>IF(ISNUMBER(V315),V315,VLOOKUP(CONCATENATE($B315,"_",$C315,"_",G$2,"_",$D315,"_",$E315),#REF!,2,))</f>
        <v>#REF!</v>
      </c>
      <c r="H315" s="177" t="e">
        <f>IF(ISNUMBER(W315),W315,VLOOKUP(CONCATENATE($B315,"_",$C315,"_",H$2,"_",$D315,"_",$E315),#REF!,2,))</f>
        <v>#REF!</v>
      </c>
      <c r="I315" s="177" t="e">
        <f>IF(ISNUMBER(X315),X315,VLOOKUP(CONCATENATE($B315,"_",$C315,"_",I$2,"_",$D315,"_",$E315),#REF!,2,))</f>
        <v>#REF!</v>
      </c>
      <c r="J315" s="177" t="e">
        <f>VLOOKUP(CONCATENATE($B315,"_",$C315,"_",J$2,"_",$D315,"_",$E315),#REF!,2,)</f>
        <v>#REF!</v>
      </c>
      <c r="K315" s="175" t="e">
        <f>VLOOKUP(CONCATENATE($B315,"_",$C315,"_",K$2,"_",$D315,"_",$E315),#REF!,2,)</f>
        <v>#REF!</v>
      </c>
      <c r="L315" s="175" t="e">
        <f>VLOOKUP(CONCATENATE($B315,"_",$C315,"_",L$2,"_",$D315,"_",$E315),#REF!,2,)</f>
        <v>#REF!</v>
      </c>
      <c r="M315" s="171"/>
      <c r="N315" s="172" t="str">
        <f t="shared" si="61"/>
        <v>!!</v>
      </c>
      <c r="O315" s="172" t="str">
        <f t="shared" si="62"/>
        <v>!!</v>
      </c>
      <c r="P315" s="172" t="str">
        <f t="shared" si="63"/>
        <v>!!</v>
      </c>
      <c r="Q315" s="172" t="str">
        <f t="shared" si="64"/>
        <v>!!</v>
      </c>
      <c r="R315" s="172" t="str">
        <f t="shared" si="65"/>
        <v>!!</v>
      </c>
      <c r="S315" s="172" t="str">
        <f t="shared" si="66"/>
        <v>!!</v>
      </c>
      <c r="T315" s="171"/>
    </row>
    <row r="316" spans="1:24" s="169" customFormat="1" ht="10.5">
      <c r="A316" s="178" t="s">
        <v>163</v>
      </c>
      <c r="B316" s="169" t="str">
        <f>Cover!$G$16</f>
        <v>CZ</v>
      </c>
      <c r="C316" s="169" t="s">
        <v>204</v>
      </c>
      <c r="D316" s="169" t="s">
        <v>198</v>
      </c>
      <c r="E316" s="170" t="s">
        <v>129</v>
      </c>
      <c r="F316" s="177" t="e">
        <f>IF(ISNUMBER(U316),U316,VLOOKUP(CONCATENATE($B316,"_",$C316,"_",F$2,"_",$D316,"_",$E316),#REF!,2,))</f>
        <v>#REF!</v>
      </c>
      <c r="G316" s="177" t="e">
        <f>IF(ISNUMBER(V316),V316,VLOOKUP(CONCATENATE($B316,"_",$C316,"_",G$2,"_",$D316,"_",$E316),#REF!,2,))</f>
        <v>#REF!</v>
      </c>
      <c r="H316" s="177" t="e">
        <f>IF(ISNUMBER(W316),W316,VLOOKUP(CONCATENATE($B316,"_",$C316,"_",H$2,"_",$D316,"_",$E316),#REF!,2,))</f>
        <v>#REF!</v>
      </c>
      <c r="I316" s="177" t="e">
        <f>IF(ISNUMBER(X316),X316,VLOOKUP(CONCATENATE($B316,"_",$C316,"_",I$2,"_",$D316,"_",$E316),#REF!,2,))</f>
        <v>#REF!</v>
      </c>
      <c r="J316" s="177" t="e">
        <f>VLOOKUP(CONCATENATE($B316,"_",$C316,"_",J$2,"_",$D316,"_",$E316),#REF!,2,)</f>
        <v>#REF!</v>
      </c>
      <c r="K316" s="175" t="e">
        <f>VLOOKUP(CONCATENATE($B316,"_",$C316,"_",K$2,"_",$D316,"_",$E316),#REF!,2,)</f>
        <v>#REF!</v>
      </c>
      <c r="L316" s="175" t="e">
        <f>VLOOKUP(CONCATENATE($B316,"_",$C316,"_",L$2,"_",$D316,"_",$E316),#REF!,2,)</f>
        <v>#REF!</v>
      </c>
      <c r="M316" s="171"/>
      <c r="N316" s="172" t="str">
        <f t="shared" si="61"/>
        <v>!!</v>
      </c>
      <c r="O316" s="172" t="str">
        <f t="shared" si="62"/>
        <v>!!</v>
      </c>
      <c r="P316" s="172" t="str">
        <f t="shared" si="63"/>
        <v>!!</v>
      </c>
      <c r="Q316" s="172" t="str">
        <f t="shared" si="64"/>
        <v>!!</v>
      </c>
      <c r="R316" s="172" t="str">
        <f t="shared" si="65"/>
        <v>!!</v>
      </c>
      <c r="S316" s="172" t="str">
        <f t="shared" si="66"/>
        <v>!!</v>
      </c>
      <c r="T316" s="171"/>
    </row>
    <row r="317" spans="1:24">
      <c r="A317" s="365" t="s">
        <v>162</v>
      </c>
      <c r="B317" s="357" t="str">
        <f>Cover!$G$16</f>
        <v>CZ</v>
      </c>
      <c r="C317" s="357" t="s">
        <v>204</v>
      </c>
      <c r="D317" s="357" t="s">
        <v>337</v>
      </c>
      <c r="E317" s="358" t="s">
        <v>129</v>
      </c>
      <c r="F317" s="359" t="e">
        <f>IF(ISNUMBER(U317),U317,VLOOKUP(CONCATENATE($B317,"_",$C317,"_",F$2,"_","1000 NAC","_",$E317),#REF!,2,)/VLOOKUP(CONCATENATE($B317,"_",$C317,"_",F$2,"_",$D317,"_",$E317),#REF!,2,))</f>
        <v>#REF!</v>
      </c>
      <c r="G317" s="359" t="e">
        <f>IF(ISNUMBER(V317),V317,VLOOKUP(CONCATENATE($B317,"_",$C317,"_",G$2,"_","1000 NAC","_",$E317),#REF!,2,)/VLOOKUP(CONCATENATE($B317,"_",$C317,"_",G$2,"_",$D317,"_",$E317),#REF!,2,))</f>
        <v>#REF!</v>
      </c>
      <c r="H317" s="359" t="e">
        <f>IF(ISNUMBER(W317),W317,VLOOKUP(CONCATENATE($B317,"_",$C317,"_",H$2,"_","1000 NAC","_",$E317),#REF!,2,)/VLOOKUP(CONCATENATE($B317,"_",$C317,"_",H$2,"_",$D317,"_",$E317),#REF!,2,))</f>
        <v>#REF!</v>
      </c>
      <c r="I317" s="359" t="e">
        <f>IF(ISNUMBER(X317),X317,VLOOKUP(CONCATENATE($B317,"_",$C317,"_",I$2,"_","1000 NAC","_",$E317),#REF!,2,)/VLOOKUP(CONCATENATE($B317,"_",$C317,"_",I$2,"_",$D317,"_",$E317),#REF!,2,))</f>
        <v>#REF!</v>
      </c>
      <c r="J317" s="359" t="e">
        <f>VLOOKUP(CONCATENATE($B317,"_",$C317,"_",J$2,"_","1000 NAC","_",$E317),#REF!,2,)/VLOOKUP(CONCATENATE($B317,"_",$C317,"_",J$2,"_",$D317,"_",$E317),#REF!,2,)</f>
        <v>#REF!</v>
      </c>
      <c r="K317" s="360" t="e">
        <f>VLOOKUP(CONCATENATE($B317,"_",$C317,"_",K$2,"_","1000 NAC","_",$E317),#REF!,2,)/VLOOKUP(CONCATENATE($B317,"_",$C317,"_",K$2,"_",$D317,"_",$E317),#REF!,2,)</f>
        <v>#REF!</v>
      </c>
      <c r="L317" s="360" t="e">
        <f>VLOOKUP(CONCATENATE($B317,"_",$C317,"_",L$2,"_","1000 NAC","_",$E317),#REF!,2,)/VLOOKUP(CONCATENATE($B317,"_",$C317,"_",L$2,"_",$D317,"_",$E317),#REF!,2,)</f>
        <v>#REF!</v>
      </c>
      <c r="M317" s="361"/>
      <c r="N317" s="362" t="str">
        <f t="shared" ref="N317:N350" si="67">IF(OR(ISERROR(F317),ISERROR(G317)),"!!",IF(F317=0,"!!",G317/F317))</f>
        <v>!!</v>
      </c>
      <c r="O317" s="362" t="str">
        <f t="shared" ref="O317:O350" si="68">IF(OR(ISERROR(G317),ISERROR(H317)),"!!",IF(G317=0,"!!",H317/G317))</f>
        <v>!!</v>
      </c>
      <c r="P317" s="362" t="str">
        <f t="shared" ref="P317:P350" si="69">IF(OR(ISERROR(H317),ISERROR(I317)),"!!",IF(H317=0,"!!",I317/H317))</f>
        <v>!!</v>
      </c>
      <c r="Q317" s="362" t="str">
        <f t="shared" ref="Q317:Q350" si="70">IF(OR(ISERROR(I317),ISERROR(J317)),"!!",IF(I317=0,"!!",J317/I317))</f>
        <v>!!</v>
      </c>
      <c r="R317" s="362" t="str">
        <f t="shared" ref="R317:R350" si="71">IF(OR(ISERROR(J317),ISERROR(K317)),"!!",IF(J317=0,"!!",K317/J317))</f>
        <v>!!</v>
      </c>
      <c r="S317" s="362" t="str">
        <f t="shared" ref="S317:S350" si="72">IF(OR(ISERROR(K317),ISERROR(L317)),"!!",IF(K317=0,"!!",L317/K317))</f>
        <v>!!</v>
      </c>
      <c r="T317" s="361"/>
      <c r="U317" s="366" t="str">
        <f>IF(ISNUMBER(U315),IF(ISNUMBER(U316),U316/U315,F316/U315),IF(ISNUMBER(U316),U316/F315,""))</f>
        <v/>
      </c>
      <c r="V317" s="366"/>
      <c r="W317" s="366"/>
      <c r="X317" s="366"/>
    </row>
    <row r="318" spans="1:24" s="169" customFormat="1" ht="10.5">
      <c r="A318" s="169" t="s">
        <v>164</v>
      </c>
      <c r="B318" s="169" t="str">
        <f>Cover!$G$16</f>
        <v>CZ</v>
      </c>
      <c r="C318" s="169" t="s">
        <v>203</v>
      </c>
      <c r="D318" s="169" t="s">
        <v>337</v>
      </c>
      <c r="E318" s="170" t="s">
        <v>129</v>
      </c>
      <c r="F318" s="177" t="e">
        <f>IF(ISNUMBER(U318),U318,VLOOKUP(CONCATENATE($B318,"_",$C318,"_",F$2,"_",$D318,"_",$E318),#REF!,2,))</f>
        <v>#REF!</v>
      </c>
      <c r="G318" s="177" t="e">
        <f>IF(ISNUMBER(V318),V318,VLOOKUP(CONCATENATE($B318,"_",$C318,"_",G$2,"_",$D318,"_",$E318),#REF!,2,))</f>
        <v>#REF!</v>
      </c>
      <c r="H318" s="177" t="e">
        <f>IF(ISNUMBER(W318),W318,VLOOKUP(CONCATENATE($B318,"_",$C318,"_",H$2,"_",$D318,"_",$E318),#REF!,2,))</f>
        <v>#REF!</v>
      </c>
      <c r="I318" s="177" t="e">
        <f>IF(ISNUMBER(X318),X318,VLOOKUP(CONCATENATE($B318,"_",$C318,"_",I$2,"_",$D318,"_",$E318),#REF!,2,))</f>
        <v>#REF!</v>
      </c>
      <c r="J318" s="177" t="e">
        <f>VLOOKUP(CONCATENATE($B318,"_",$C318,"_",J$2,"_",$D318,"_",$E318),#REF!,2,)</f>
        <v>#REF!</v>
      </c>
      <c r="K318" s="175" t="e">
        <f>VLOOKUP(CONCATENATE($B318,"_",$C318,"_",K$2,"_",$D318,"_",$E318),#REF!,2,)</f>
        <v>#REF!</v>
      </c>
      <c r="L318" s="175" t="e">
        <f>VLOOKUP(CONCATENATE($B318,"_",$C318,"_",L$2,"_",$D318,"_",$E318),#REF!,2,)</f>
        <v>#REF!</v>
      </c>
      <c r="M318" s="171"/>
      <c r="N318" s="172" t="str">
        <f t="shared" si="67"/>
        <v>!!</v>
      </c>
      <c r="O318" s="172" t="str">
        <f t="shared" si="68"/>
        <v>!!</v>
      </c>
      <c r="P318" s="172" t="str">
        <f t="shared" si="69"/>
        <v>!!</v>
      </c>
      <c r="Q318" s="172" t="str">
        <f t="shared" si="70"/>
        <v>!!</v>
      </c>
      <c r="R318" s="172" t="str">
        <f t="shared" si="71"/>
        <v>!!</v>
      </c>
      <c r="S318" s="172" t="str">
        <f t="shared" si="72"/>
        <v>!!</v>
      </c>
      <c r="T318" s="171"/>
    </row>
    <row r="319" spans="1:24" s="169" customFormat="1" ht="10.5">
      <c r="A319" s="178" t="s">
        <v>163</v>
      </c>
      <c r="B319" s="169" t="str">
        <f>Cover!$G$16</f>
        <v>CZ</v>
      </c>
      <c r="C319" s="169" t="s">
        <v>203</v>
      </c>
      <c r="D319" s="169" t="s">
        <v>198</v>
      </c>
      <c r="E319" s="170" t="s">
        <v>129</v>
      </c>
      <c r="F319" s="177" t="e">
        <f>IF(ISNUMBER(U319),U319,VLOOKUP(CONCATENATE($B319,"_",$C319,"_",F$2,"_",$D319,"_",$E319),#REF!,2,))</f>
        <v>#REF!</v>
      </c>
      <c r="G319" s="177" t="e">
        <f>IF(ISNUMBER(V319),V319,VLOOKUP(CONCATENATE($B319,"_",$C319,"_",G$2,"_",$D319,"_",$E319),#REF!,2,))</f>
        <v>#REF!</v>
      </c>
      <c r="H319" s="177" t="e">
        <f>IF(ISNUMBER(W319),W319,VLOOKUP(CONCATENATE($B319,"_",$C319,"_",H$2,"_",$D319,"_",$E319),#REF!,2,))</f>
        <v>#REF!</v>
      </c>
      <c r="I319" s="177" t="e">
        <f>IF(ISNUMBER(X319),X319,VLOOKUP(CONCATENATE($B319,"_",$C319,"_",I$2,"_",$D319,"_",$E319),#REF!,2,))</f>
        <v>#REF!</v>
      </c>
      <c r="J319" s="177" t="e">
        <f>VLOOKUP(CONCATENATE($B319,"_",$C319,"_",J$2,"_",$D319,"_",$E319),#REF!,2,)</f>
        <v>#REF!</v>
      </c>
      <c r="K319" s="175" t="e">
        <f>VLOOKUP(CONCATENATE($B319,"_",$C319,"_",K$2,"_",$D319,"_",$E319),#REF!,2,)</f>
        <v>#REF!</v>
      </c>
      <c r="L319" s="175" t="e">
        <f>VLOOKUP(CONCATENATE($B319,"_",$C319,"_",L$2,"_",$D319,"_",$E319),#REF!,2,)</f>
        <v>#REF!</v>
      </c>
      <c r="M319" s="171"/>
      <c r="N319" s="172" t="str">
        <f t="shared" si="67"/>
        <v>!!</v>
      </c>
      <c r="O319" s="172" t="str">
        <f t="shared" si="68"/>
        <v>!!</v>
      </c>
      <c r="P319" s="172" t="str">
        <f t="shared" si="69"/>
        <v>!!</v>
      </c>
      <c r="Q319" s="172" t="str">
        <f t="shared" si="70"/>
        <v>!!</v>
      </c>
      <c r="R319" s="172" t="str">
        <f t="shared" si="71"/>
        <v>!!</v>
      </c>
      <c r="S319" s="172" t="str">
        <f t="shared" si="72"/>
        <v>!!</v>
      </c>
      <c r="T319" s="171"/>
    </row>
    <row r="320" spans="1:24">
      <c r="A320" s="365" t="s">
        <v>162</v>
      </c>
      <c r="B320" s="357" t="str">
        <f>Cover!$G$16</f>
        <v>CZ</v>
      </c>
      <c r="C320" s="357" t="s">
        <v>203</v>
      </c>
      <c r="D320" s="357" t="s">
        <v>337</v>
      </c>
      <c r="E320" s="358" t="s">
        <v>129</v>
      </c>
      <c r="F320" s="359" t="e">
        <f>IF(ISNUMBER(U320),U320,VLOOKUP(CONCATENATE($B320,"_",$C320,"_",F$2,"_","1000 NAC","_",$E320),#REF!,2,)/VLOOKUP(CONCATENATE($B320,"_",$C320,"_",F$2,"_",$D320,"_",$E320),#REF!,2,))</f>
        <v>#REF!</v>
      </c>
      <c r="G320" s="359" t="e">
        <f>IF(ISNUMBER(V320),V320,VLOOKUP(CONCATENATE($B320,"_",$C320,"_",G$2,"_","1000 NAC","_",$E320),#REF!,2,)/VLOOKUP(CONCATENATE($B320,"_",$C320,"_",G$2,"_",$D320,"_",$E320),#REF!,2,))</f>
        <v>#REF!</v>
      </c>
      <c r="H320" s="359" t="e">
        <f>IF(ISNUMBER(W320),W320,VLOOKUP(CONCATENATE($B320,"_",$C320,"_",H$2,"_","1000 NAC","_",$E320),#REF!,2,)/VLOOKUP(CONCATENATE($B320,"_",$C320,"_",H$2,"_",$D320,"_",$E320),#REF!,2,))</f>
        <v>#REF!</v>
      </c>
      <c r="I320" s="359" t="e">
        <f>IF(ISNUMBER(X320),X320,VLOOKUP(CONCATENATE($B320,"_",$C320,"_",I$2,"_","1000 NAC","_",$E320),#REF!,2,)/VLOOKUP(CONCATENATE($B320,"_",$C320,"_",I$2,"_",$D320,"_",$E320),#REF!,2,))</f>
        <v>#REF!</v>
      </c>
      <c r="J320" s="359" t="e">
        <f>VLOOKUP(CONCATENATE($B320,"_",$C320,"_",J$2,"_","1000 NAC","_",$E320),#REF!,2,)/VLOOKUP(CONCATENATE($B320,"_",$C320,"_",J$2,"_",$D320,"_",$E320),#REF!,2,)</f>
        <v>#REF!</v>
      </c>
      <c r="K320" s="360" t="e">
        <f>VLOOKUP(CONCATENATE($B320,"_",$C320,"_",K$2,"_","1000 NAC","_",$E320),#REF!,2,)/VLOOKUP(CONCATENATE($B320,"_",$C320,"_",K$2,"_",$D320,"_",$E320),#REF!,2,)</f>
        <v>#REF!</v>
      </c>
      <c r="L320" s="360" t="e">
        <f>VLOOKUP(CONCATENATE($B320,"_",$C320,"_",L$2,"_","1000 NAC","_",$E320),#REF!,2,)/VLOOKUP(CONCATENATE($B320,"_",$C320,"_",L$2,"_",$D320,"_",$E320),#REF!,2,)</f>
        <v>#REF!</v>
      </c>
      <c r="M320" s="361"/>
      <c r="N320" s="362" t="str">
        <f t="shared" si="67"/>
        <v>!!</v>
      </c>
      <c r="O320" s="362" t="str">
        <f t="shared" si="68"/>
        <v>!!</v>
      </c>
      <c r="P320" s="362" t="str">
        <f t="shared" si="69"/>
        <v>!!</v>
      </c>
      <c r="Q320" s="362" t="str">
        <f t="shared" si="70"/>
        <v>!!</v>
      </c>
      <c r="R320" s="362" t="str">
        <f t="shared" si="71"/>
        <v>!!</v>
      </c>
      <c r="S320" s="362" t="str">
        <f t="shared" si="72"/>
        <v>!!</v>
      </c>
      <c r="T320" s="361"/>
      <c r="U320" s="366" t="str">
        <f>IF(ISNUMBER(U318),IF(ISNUMBER(U319),U319/U318,F319/U318),IF(ISNUMBER(U319),U319/F318,""))</f>
        <v/>
      </c>
      <c r="V320" s="366"/>
      <c r="W320" s="366"/>
      <c r="X320" s="366"/>
    </row>
    <row r="321" spans="1:24" s="169" customFormat="1" ht="10.5">
      <c r="A321" s="169" t="s">
        <v>164</v>
      </c>
      <c r="B321" s="169" t="str">
        <f>Cover!$G$16</f>
        <v>CZ</v>
      </c>
      <c r="C321" s="169" t="s">
        <v>204</v>
      </c>
      <c r="D321" s="169" t="s">
        <v>337</v>
      </c>
      <c r="E321" s="170" t="s">
        <v>130</v>
      </c>
      <c r="F321" s="177" t="e">
        <f>IF(ISNUMBER(U321),U321,VLOOKUP(CONCATENATE($B321,"_",$C321,"_",F$2,"_",$D321,"_",$E321),#REF!,2,))</f>
        <v>#REF!</v>
      </c>
      <c r="G321" s="177" t="e">
        <f>IF(ISNUMBER(V321),V321,VLOOKUP(CONCATENATE($B321,"_",$C321,"_",G$2,"_",$D321,"_",$E321),#REF!,2,))</f>
        <v>#REF!</v>
      </c>
      <c r="H321" s="177" t="e">
        <f>IF(ISNUMBER(W321),W321,VLOOKUP(CONCATENATE($B321,"_",$C321,"_",H$2,"_",$D321,"_",$E321),#REF!,2,))</f>
        <v>#REF!</v>
      </c>
      <c r="I321" s="177" t="e">
        <f>IF(ISNUMBER(X321),X321,VLOOKUP(CONCATENATE($B321,"_",$C321,"_",I$2,"_",$D321,"_",$E321),#REF!,2,))</f>
        <v>#REF!</v>
      </c>
      <c r="J321" s="177" t="e">
        <f>VLOOKUP(CONCATENATE($B321,"_",$C321,"_",J$2,"_",$D321,"_",$E321),#REF!,2,)</f>
        <v>#REF!</v>
      </c>
      <c r="K321" s="175" t="e">
        <f>VLOOKUP(CONCATENATE($B321,"_",$C321,"_",K$2,"_",$D321,"_",$E321),#REF!,2,)</f>
        <v>#REF!</v>
      </c>
      <c r="L321" s="175" t="e">
        <f>VLOOKUP(CONCATENATE($B321,"_",$C321,"_",L$2,"_",$D321,"_",$E321),#REF!,2,)</f>
        <v>#REF!</v>
      </c>
      <c r="M321" s="171"/>
      <c r="N321" s="172" t="str">
        <f t="shared" si="67"/>
        <v>!!</v>
      </c>
      <c r="O321" s="172" t="str">
        <f t="shared" si="68"/>
        <v>!!</v>
      </c>
      <c r="P321" s="172" t="str">
        <f t="shared" si="69"/>
        <v>!!</v>
      </c>
      <c r="Q321" s="172" t="str">
        <f t="shared" si="70"/>
        <v>!!</v>
      </c>
      <c r="R321" s="172" t="str">
        <f t="shared" si="71"/>
        <v>!!</v>
      </c>
      <c r="S321" s="172" t="str">
        <f t="shared" si="72"/>
        <v>!!</v>
      </c>
      <c r="T321" s="171"/>
    </row>
    <row r="322" spans="1:24" s="169" customFormat="1" ht="10.5">
      <c r="A322" s="178" t="s">
        <v>163</v>
      </c>
      <c r="B322" s="169" t="str">
        <f>Cover!$G$16</f>
        <v>CZ</v>
      </c>
      <c r="C322" s="169" t="s">
        <v>204</v>
      </c>
      <c r="D322" s="169" t="s">
        <v>198</v>
      </c>
      <c r="E322" s="170" t="s">
        <v>130</v>
      </c>
      <c r="F322" s="177" t="e">
        <f>IF(ISNUMBER(U322),U322,VLOOKUP(CONCATENATE($B322,"_",$C322,"_",F$2,"_",$D322,"_",$E322),#REF!,2,))</f>
        <v>#REF!</v>
      </c>
      <c r="G322" s="177" t="e">
        <f>IF(ISNUMBER(V322),V322,VLOOKUP(CONCATENATE($B322,"_",$C322,"_",G$2,"_",$D322,"_",$E322),#REF!,2,))</f>
        <v>#REF!</v>
      </c>
      <c r="H322" s="177" t="e">
        <f>IF(ISNUMBER(W322),W322,VLOOKUP(CONCATENATE($B322,"_",$C322,"_",H$2,"_",$D322,"_",$E322),#REF!,2,))</f>
        <v>#REF!</v>
      </c>
      <c r="I322" s="177" t="e">
        <f>IF(ISNUMBER(X322),X322,VLOOKUP(CONCATENATE($B322,"_",$C322,"_",I$2,"_",$D322,"_",$E322),#REF!,2,))</f>
        <v>#REF!</v>
      </c>
      <c r="J322" s="177" t="e">
        <f>VLOOKUP(CONCATENATE($B322,"_",$C322,"_",J$2,"_",$D322,"_",$E322),#REF!,2,)</f>
        <v>#REF!</v>
      </c>
      <c r="K322" s="175" t="e">
        <f>VLOOKUP(CONCATENATE($B322,"_",$C322,"_",K$2,"_",$D322,"_",$E322),#REF!,2,)</f>
        <v>#REF!</v>
      </c>
      <c r="L322" s="175" t="e">
        <f>VLOOKUP(CONCATENATE($B322,"_",$C322,"_",L$2,"_",$D322,"_",$E322),#REF!,2,)</f>
        <v>#REF!</v>
      </c>
      <c r="M322" s="171"/>
      <c r="N322" s="172" t="str">
        <f t="shared" si="67"/>
        <v>!!</v>
      </c>
      <c r="O322" s="172" t="str">
        <f t="shared" si="68"/>
        <v>!!</v>
      </c>
      <c r="P322" s="172" t="str">
        <f t="shared" si="69"/>
        <v>!!</v>
      </c>
      <c r="Q322" s="172" t="str">
        <f t="shared" si="70"/>
        <v>!!</v>
      </c>
      <c r="R322" s="172" t="str">
        <f t="shared" si="71"/>
        <v>!!</v>
      </c>
      <c r="S322" s="172" t="str">
        <f t="shared" si="72"/>
        <v>!!</v>
      </c>
      <c r="T322" s="171"/>
    </row>
    <row r="323" spans="1:24">
      <c r="A323" s="365" t="s">
        <v>162</v>
      </c>
      <c r="B323" s="357" t="str">
        <f>Cover!$G$16</f>
        <v>CZ</v>
      </c>
      <c r="C323" s="357" t="s">
        <v>204</v>
      </c>
      <c r="D323" s="357" t="s">
        <v>337</v>
      </c>
      <c r="E323" s="358" t="s">
        <v>130</v>
      </c>
      <c r="F323" s="359" t="e">
        <f>IF(ISNUMBER(U323),U323,VLOOKUP(CONCATENATE($B323,"_",$C323,"_",F$2,"_","1000 NAC","_",$E323),#REF!,2,)/VLOOKUP(CONCATENATE($B323,"_",$C323,"_",F$2,"_",$D323,"_",$E323),#REF!,2,))</f>
        <v>#REF!</v>
      </c>
      <c r="G323" s="359" t="e">
        <f>IF(ISNUMBER(V323),V323,VLOOKUP(CONCATENATE($B323,"_",$C323,"_",G$2,"_","1000 NAC","_",$E323),#REF!,2,)/VLOOKUP(CONCATENATE($B323,"_",$C323,"_",G$2,"_",$D323,"_",$E323),#REF!,2,))</f>
        <v>#REF!</v>
      </c>
      <c r="H323" s="359" t="e">
        <f>IF(ISNUMBER(W323),W323,VLOOKUP(CONCATENATE($B323,"_",$C323,"_",H$2,"_","1000 NAC","_",$E323),#REF!,2,)/VLOOKUP(CONCATENATE($B323,"_",$C323,"_",H$2,"_",$D323,"_",$E323),#REF!,2,))</f>
        <v>#REF!</v>
      </c>
      <c r="I323" s="359" t="e">
        <f>IF(ISNUMBER(X323),X323,VLOOKUP(CONCATENATE($B323,"_",$C323,"_",I$2,"_","1000 NAC","_",$E323),#REF!,2,)/VLOOKUP(CONCATENATE($B323,"_",$C323,"_",I$2,"_",$D323,"_",$E323),#REF!,2,))</f>
        <v>#REF!</v>
      </c>
      <c r="J323" s="359" t="e">
        <f>VLOOKUP(CONCATENATE($B323,"_",$C323,"_",J$2,"_","1000 NAC","_",$E323),#REF!,2,)/VLOOKUP(CONCATENATE($B323,"_",$C323,"_",J$2,"_",$D323,"_",$E323),#REF!,2,)</f>
        <v>#REF!</v>
      </c>
      <c r="K323" s="360" t="e">
        <f>VLOOKUP(CONCATENATE($B323,"_",$C323,"_",K$2,"_","1000 NAC","_",$E323),#REF!,2,)/VLOOKUP(CONCATENATE($B323,"_",$C323,"_",K$2,"_",$D323,"_",$E323),#REF!,2,)</f>
        <v>#REF!</v>
      </c>
      <c r="L323" s="360" t="e">
        <f>VLOOKUP(CONCATENATE($B323,"_",$C323,"_",L$2,"_","1000 NAC","_",$E323),#REF!,2,)/VLOOKUP(CONCATENATE($B323,"_",$C323,"_",L$2,"_",$D323,"_",$E323),#REF!,2,)</f>
        <v>#REF!</v>
      </c>
      <c r="M323" s="361"/>
      <c r="N323" s="362" t="str">
        <f t="shared" si="67"/>
        <v>!!</v>
      </c>
      <c r="O323" s="362" t="str">
        <f t="shared" si="68"/>
        <v>!!</v>
      </c>
      <c r="P323" s="362" t="str">
        <f t="shared" si="69"/>
        <v>!!</v>
      </c>
      <c r="Q323" s="362" t="str">
        <f t="shared" si="70"/>
        <v>!!</v>
      </c>
      <c r="R323" s="362" t="str">
        <f t="shared" si="71"/>
        <v>!!</v>
      </c>
      <c r="S323" s="362" t="str">
        <f t="shared" si="72"/>
        <v>!!</v>
      </c>
      <c r="T323" s="361"/>
      <c r="U323" s="366" t="str">
        <f>IF(ISNUMBER(U321),IF(ISNUMBER(U322),U322/U321,F322/U321),IF(ISNUMBER(U322),U322/F321,""))</f>
        <v/>
      </c>
      <c r="V323" s="366"/>
      <c r="W323" s="366"/>
      <c r="X323" s="366"/>
    </row>
    <row r="324" spans="1:24" s="169" customFormat="1" ht="10.5">
      <c r="A324" s="169" t="s">
        <v>164</v>
      </c>
      <c r="B324" s="169" t="str">
        <f>Cover!$G$16</f>
        <v>CZ</v>
      </c>
      <c r="C324" s="169" t="s">
        <v>203</v>
      </c>
      <c r="D324" s="169" t="s">
        <v>337</v>
      </c>
      <c r="E324" s="170" t="s">
        <v>130</v>
      </c>
      <c r="F324" s="177" t="e">
        <f>IF(ISNUMBER(U324),U324,VLOOKUP(CONCATENATE($B324,"_",$C324,"_",F$2,"_",$D324,"_",$E324),#REF!,2,))</f>
        <v>#REF!</v>
      </c>
      <c r="G324" s="177" t="e">
        <f>IF(ISNUMBER(V324),V324,VLOOKUP(CONCATENATE($B324,"_",$C324,"_",G$2,"_",$D324,"_",$E324),#REF!,2,))</f>
        <v>#REF!</v>
      </c>
      <c r="H324" s="177" t="e">
        <f>IF(ISNUMBER(W324),W324,VLOOKUP(CONCATENATE($B324,"_",$C324,"_",H$2,"_",$D324,"_",$E324),#REF!,2,))</f>
        <v>#REF!</v>
      </c>
      <c r="I324" s="177" t="e">
        <f>IF(ISNUMBER(X324),X324,VLOOKUP(CONCATENATE($B324,"_",$C324,"_",I$2,"_",$D324,"_",$E324),#REF!,2,))</f>
        <v>#REF!</v>
      </c>
      <c r="J324" s="177" t="e">
        <f>VLOOKUP(CONCATENATE($B324,"_",$C324,"_",J$2,"_",$D324,"_",$E324),#REF!,2,)</f>
        <v>#REF!</v>
      </c>
      <c r="K324" s="175" t="e">
        <f>VLOOKUP(CONCATENATE($B324,"_",$C324,"_",K$2,"_",$D324,"_",$E324),#REF!,2,)</f>
        <v>#REF!</v>
      </c>
      <c r="L324" s="175" t="e">
        <f>VLOOKUP(CONCATENATE($B324,"_",$C324,"_",L$2,"_",$D324,"_",$E324),#REF!,2,)</f>
        <v>#REF!</v>
      </c>
      <c r="M324" s="171"/>
      <c r="N324" s="172" t="str">
        <f t="shared" si="67"/>
        <v>!!</v>
      </c>
      <c r="O324" s="172" t="str">
        <f t="shared" si="68"/>
        <v>!!</v>
      </c>
      <c r="P324" s="172" t="str">
        <f t="shared" si="69"/>
        <v>!!</v>
      </c>
      <c r="Q324" s="172" t="str">
        <f t="shared" si="70"/>
        <v>!!</v>
      </c>
      <c r="R324" s="172" t="str">
        <f t="shared" si="71"/>
        <v>!!</v>
      </c>
      <c r="S324" s="172" t="str">
        <f t="shared" si="72"/>
        <v>!!</v>
      </c>
      <c r="T324" s="171"/>
    </row>
    <row r="325" spans="1:24" s="169" customFormat="1" ht="10.5">
      <c r="A325" s="178" t="s">
        <v>163</v>
      </c>
      <c r="B325" s="169" t="str">
        <f>Cover!$G$16</f>
        <v>CZ</v>
      </c>
      <c r="C325" s="169" t="s">
        <v>203</v>
      </c>
      <c r="D325" s="169" t="s">
        <v>198</v>
      </c>
      <c r="E325" s="170" t="s">
        <v>130</v>
      </c>
      <c r="F325" s="177" t="e">
        <f>IF(ISNUMBER(U325),U325,VLOOKUP(CONCATENATE($B325,"_",$C325,"_",F$2,"_",$D325,"_",$E325),#REF!,2,))</f>
        <v>#REF!</v>
      </c>
      <c r="G325" s="177" t="e">
        <f>IF(ISNUMBER(V325),V325,VLOOKUP(CONCATENATE($B325,"_",$C325,"_",G$2,"_",$D325,"_",$E325),#REF!,2,))</f>
        <v>#REF!</v>
      </c>
      <c r="H325" s="177" t="e">
        <f>IF(ISNUMBER(W325),W325,VLOOKUP(CONCATENATE($B325,"_",$C325,"_",H$2,"_",$D325,"_",$E325),#REF!,2,))</f>
        <v>#REF!</v>
      </c>
      <c r="I325" s="177" t="e">
        <f>IF(ISNUMBER(X325),X325,VLOOKUP(CONCATENATE($B325,"_",$C325,"_",I$2,"_",$D325,"_",$E325),#REF!,2,))</f>
        <v>#REF!</v>
      </c>
      <c r="J325" s="177" t="e">
        <f>VLOOKUP(CONCATENATE($B325,"_",$C325,"_",J$2,"_",$D325,"_",$E325),#REF!,2,)</f>
        <v>#REF!</v>
      </c>
      <c r="K325" s="175" t="e">
        <f>VLOOKUP(CONCATENATE($B325,"_",$C325,"_",K$2,"_",$D325,"_",$E325),#REF!,2,)</f>
        <v>#REF!</v>
      </c>
      <c r="L325" s="175" t="e">
        <f>VLOOKUP(CONCATENATE($B325,"_",$C325,"_",L$2,"_",$D325,"_",$E325),#REF!,2,)</f>
        <v>#REF!</v>
      </c>
      <c r="M325" s="171"/>
      <c r="N325" s="172" t="str">
        <f t="shared" si="67"/>
        <v>!!</v>
      </c>
      <c r="O325" s="172" t="str">
        <f t="shared" si="68"/>
        <v>!!</v>
      </c>
      <c r="P325" s="172" t="str">
        <f t="shared" si="69"/>
        <v>!!</v>
      </c>
      <c r="Q325" s="172" t="str">
        <f t="shared" si="70"/>
        <v>!!</v>
      </c>
      <c r="R325" s="172" t="str">
        <f t="shared" si="71"/>
        <v>!!</v>
      </c>
      <c r="S325" s="172" t="str">
        <f t="shared" si="72"/>
        <v>!!</v>
      </c>
      <c r="T325" s="171"/>
    </row>
    <row r="326" spans="1:24">
      <c r="A326" s="365" t="s">
        <v>162</v>
      </c>
      <c r="B326" s="357" t="str">
        <f>Cover!$G$16</f>
        <v>CZ</v>
      </c>
      <c r="C326" s="357" t="s">
        <v>203</v>
      </c>
      <c r="D326" s="357" t="s">
        <v>337</v>
      </c>
      <c r="E326" s="358" t="s">
        <v>130</v>
      </c>
      <c r="F326" s="359" t="e">
        <f>IF(ISNUMBER(U326),U326,VLOOKUP(CONCATENATE($B326,"_",$C326,"_",F$2,"_","1000 NAC","_",$E326),#REF!,2,)/VLOOKUP(CONCATENATE($B326,"_",$C326,"_",F$2,"_",$D326,"_",$E326),#REF!,2,))</f>
        <v>#REF!</v>
      </c>
      <c r="G326" s="359" t="e">
        <f>IF(ISNUMBER(V326),V326,VLOOKUP(CONCATENATE($B326,"_",$C326,"_",G$2,"_","1000 NAC","_",$E326),#REF!,2,)/VLOOKUP(CONCATENATE($B326,"_",$C326,"_",G$2,"_",$D326,"_",$E326),#REF!,2,))</f>
        <v>#REF!</v>
      </c>
      <c r="H326" s="359" t="e">
        <f>IF(ISNUMBER(W326),W326,VLOOKUP(CONCATENATE($B326,"_",$C326,"_",H$2,"_","1000 NAC","_",$E326),#REF!,2,)/VLOOKUP(CONCATENATE($B326,"_",$C326,"_",H$2,"_",$D326,"_",$E326),#REF!,2,))</f>
        <v>#REF!</v>
      </c>
      <c r="I326" s="359" t="e">
        <f>IF(ISNUMBER(X326),X326,VLOOKUP(CONCATENATE($B326,"_",$C326,"_",I$2,"_","1000 NAC","_",$E326),#REF!,2,)/VLOOKUP(CONCATENATE($B326,"_",$C326,"_",I$2,"_",$D326,"_",$E326),#REF!,2,))</f>
        <v>#REF!</v>
      </c>
      <c r="J326" s="359" t="e">
        <f>VLOOKUP(CONCATENATE($B326,"_",$C326,"_",J$2,"_","1000 NAC","_",$E326),#REF!,2,)/VLOOKUP(CONCATENATE($B326,"_",$C326,"_",J$2,"_",$D326,"_",$E326),#REF!,2,)</f>
        <v>#REF!</v>
      </c>
      <c r="K326" s="360" t="e">
        <f>VLOOKUP(CONCATENATE($B326,"_",$C326,"_",K$2,"_","1000 NAC","_",$E326),#REF!,2,)/VLOOKUP(CONCATENATE($B326,"_",$C326,"_",K$2,"_",$D326,"_",$E326),#REF!,2,)</f>
        <v>#REF!</v>
      </c>
      <c r="L326" s="360" t="e">
        <f>VLOOKUP(CONCATENATE($B326,"_",$C326,"_",L$2,"_","1000 NAC","_",$E326),#REF!,2,)/VLOOKUP(CONCATENATE($B326,"_",$C326,"_",L$2,"_",$D326,"_",$E326),#REF!,2,)</f>
        <v>#REF!</v>
      </c>
      <c r="M326" s="361"/>
      <c r="N326" s="362" t="str">
        <f t="shared" si="67"/>
        <v>!!</v>
      </c>
      <c r="O326" s="362" t="str">
        <f t="shared" si="68"/>
        <v>!!</v>
      </c>
      <c r="P326" s="362" t="str">
        <f t="shared" si="69"/>
        <v>!!</v>
      </c>
      <c r="Q326" s="362" t="str">
        <f t="shared" si="70"/>
        <v>!!</v>
      </c>
      <c r="R326" s="362" t="str">
        <f t="shared" si="71"/>
        <v>!!</v>
      </c>
      <c r="S326" s="362" t="str">
        <f t="shared" si="72"/>
        <v>!!</v>
      </c>
      <c r="T326" s="361"/>
      <c r="U326" s="366" t="str">
        <f>IF(ISNUMBER(U324),IF(ISNUMBER(U325),U325/U324,F325/U324),IF(ISNUMBER(U325),U325/F324,""))</f>
        <v/>
      </c>
      <c r="V326" s="366"/>
      <c r="W326" s="366"/>
      <c r="X326" s="366"/>
    </row>
    <row r="327" spans="1:24" s="169" customFormat="1" ht="10.5">
      <c r="A327" s="169" t="s">
        <v>164</v>
      </c>
      <c r="B327" s="169" t="str">
        <f>Cover!$G$16</f>
        <v>CZ</v>
      </c>
      <c r="C327" s="169" t="s">
        <v>204</v>
      </c>
      <c r="D327" s="169" t="s">
        <v>337</v>
      </c>
      <c r="E327" s="170" t="s">
        <v>131</v>
      </c>
      <c r="F327" s="177" t="e">
        <f>IF(ISNUMBER(U327),U327,VLOOKUP(CONCATENATE($B327,"_",$C327,"_",F$2,"_",$D327,"_",$E327),#REF!,2,))</f>
        <v>#REF!</v>
      </c>
      <c r="G327" s="177" t="e">
        <f>IF(ISNUMBER(V327),V327,VLOOKUP(CONCATENATE($B327,"_",$C327,"_",G$2,"_",$D327,"_",$E327),#REF!,2,))</f>
        <v>#REF!</v>
      </c>
      <c r="H327" s="177" t="e">
        <f>IF(ISNUMBER(W327),W327,VLOOKUP(CONCATENATE($B327,"_",$C327,"_",H$2,"_",$D327,"_",$E327),#REF!,2,))</f>
        <v>#REF!</v>
      </c>
      <c r="I327" s="177" t="e">
        <f>IF(ISNUMBER(X327),X327,VLOOKUP(CONCATENATE($B327,"_",$C327,"_",I$2,"_",$D327,"_",$E327),#REF!,2,))</f>
        <v>#REF!</v>
      </c>
      <c r="J327" s="177" t="e">
        <f>VLOOKUP(CONCATENATE($B327,"_",$C327,"_",J$2,"_",$D327,"_",$E327),#REF!,2,)</f>
        <v>#REF!</v>
      </c>
      <c r="K327" s="175" t="e">
        <f>VLOOKUP(CONCATENATE($B327,"_",$C327,"_",K$2,"_",$D327,"_",$E327),#REF!,2,)</f>
        <v>#REF!</v>
      </c>
      <c r="L327" s="175" t="e">
        <f>VLOOKUP(CONCATENATE($B327,"_",$C327,"_",L$2,"_",$D327,"_",$E327),#REF!,2,)</f>
        <v>#REF!</v>
      </c>
      <c r="M327" s="171"/>
      <c r="N327" s="172" t="str">
        <f t="shared" si="67"/>
        <v>!!</v>
      </c>
      <c r="O327" s="172" t="str">
        <f t="shared" si="68"/>
        <v>!!</v>
      </c>
      <c r="P327" s="172" t="str">
        <f t="shared" si="69"/>
        <v>!!</v>
      </c>
      <c r="Q327" s="172" t="str">
        <f t="shared" si="70"/>
        <v>!!</v>
      </c>
      <c r="R327" s="172" t="str">
        <f t="shared" si="71"/>
        <v>!!</v>
      </c>
      <c r="S327" s="172" t="str">
        <f t="shared" si="72"/>
        <v>!!</v>
      </c>
      <c r="T327" s="171"/>
    </row>
    <row r="328" spans="1:24" s="169" customFormat="1" ht="10.5">
      <c r="A328" s="178" t="s">
        <v>163</v>
      </c>
      <c r="B328" s="169" t="str">
        <f>Cover!$G$16</f>
        <v>CZ</v>
      </c>
      <c r="C328" s="169" t="s">
        <v>204</v>
      </c>
      <c r="D328" s="169" t="s">
        <v>198</v>
      </c>
      <c r="E328" s="170" t="s">
        <v>131</v>
      </c>
      <c r="F328" s="177" t="e">
        <f>IF(ISNUMBER(U328),U328,VLOOKUP(CONCATENATE($B328,"_",$C328,"_",F$2,"_",$D328,"_",$E328),#REF!,2,))</f>
        <v>#REF!</v>
      </c>
      <c r="G328" s="177" t="e">
        <f>IF(ISNUMBER(V328),V328,VLOOKUP(CONCATENATE($B328,"_",$C328,"_",G$2,"_",$D328,"_",$E328),#REF!,2,))</f>
        <v>#REF!</v>
      </c>
      <c r="H328" s="177" t="e">
        <f>IF(ISNUMBER(W328),W328,VLOOKUP(CONCATENATE($B328,"_",$C328,"_",H$2,"_",$D328,"_",$E328),#REF!,2,))</f>
        <v>#REF!</v>
      </c>
      <c r="I328" s="177" t="e">
        <f>IF(ISNUMBER(X328),X328,VLOOKUP(CONCATENATE($B328,"_",$C328,"_",I$2,"_",$D328,"_",$E328),#REF!,2,))</f>
        <v>#REF!</v>
      </c>
      <c r="J328" s="177" t="e">
        <f>VLOOKUP(CONCATENATE($B328,"_",$C328,"_",J$2,"_",$D328,"_",$E328),#REF!,2,)</f>
        <v>#REF!</v>
      </c>
      <c r="K328" s="175" t="e">
        <f>VLOOKUP(CONCATENATE($B328,"_",$C328,"_",K$2,"_",$D328,"_",$E328),#REF!,2,)</f>
        <v>#REF!</v>
      </c>
      <c r="L328" s="175" t="e">
        <f>VLOOKUP(CONCATENATE($B328,"_",$C328,"_",L$2,"_",$D328,"_",$E328),#REF!,2,)</f>
        <v>#REF!</v>
      </c>
      <c r="M328" s="171"/>
      <c r="N328" s="172" t="str">
        <f t="shared" si="67"/>
        <v>!!</v>
      </c>
      <c r="O328" s="172" t="str">
        <f t="shared" si="68"/>
        <v>!!</v>
      </c>
      <c r="P328" s="172" t="str">
        <f t="shared" si="69"/>
        <v>!!</v>
      </c>
      <c r="Q328" s="172" t="str">
        <f t="shared" si="70"/>
        <v>!!</v>
      </c>
      <c r="R328" s="172" t="str">
        <f t="shared" si="71"/>
        <v>!!</v>
      </c>
      <c r="S328" s="172" t="str">
        <f t="shared" si="72"/>
        <v>!!</v>
      </c>
      <c r="T328" s="171"/>
    </row>
    <row r="329" spans="1:24">
      <c r="A329" s="365" t="s">
        <v>162</v>
      </c>
      <c r="B329" s="357" t="str">
        <f>Cover!$G$16</f>
        <v>CZ</v>
      </c>
      <c r="C329" s="357" t="s">
        <v>204</v>
      </c>
      <c r="D329" s="357" t="s">
        <v>337</v>
      </c>
      <c r="E329" s="358" t="s">
        <v>131</v>
      </c>
      <c r="F329" s="359" t="e">
        <f>IF(ISNUMBER(U329),U329,VLOOKUP(CONCATENATE($B329,"_",$C329,"_",F$2,"_","1000 NAC","_",$E329),#REF!,2,)/VLOOKUP(CONCATENATE($B329,"_",$C329,"_",F$2,"_",$D329,"_",$E329),#REF!,2,))</f>
        <v>#REF!</v>
      </c>
      <c r="G329" s="359" t="e">
        <f>IF(ISNUMBER(V329),V329,VLOOKUP(CONCATENATE($B329,"_",$C329,"_",G$2,"_","1000 NAC","_",$E329),#REF!,2,)/VLOOKUP(CONCATENATE($B329,"_",$C329,"_",G$2,"_",$D329,"_",$E329),#REF!,2,))</f>
        <v>#REF!</v>
      </c>
      <c r="H329" s="359" t="e">
        <f>IF(ISNUMBER(W329),W329,VLOOKUP(CONCATENATE($B329,"_",$C329,"_",H$2,"_","1000 NAC","_",$E329),#REF!,2,)/VLOOKUP(CONCATENATE($B329,"_",$C329,"_",H$2,"_",$D329,"_",$E329),#REF!,2,))</f>
        <v>#REF!</v>
      </c>
      <c r="I329" s="359" t="e">
        <f>IF(ISNUMBER(X329),X329,VLOOKUP(CONCATENATE($B329,"_",$C329,"_",I$2,"_","1000 NAC","_",$E329),#REF!,2,)/VLOOKUP(CONCATENATE($B329,"_",$C329,"_",I$2,"_",$D329,"_",$E329),#REF!,2,))</f>
        <v>#REF!</v>
      </c>
      <c r="J329" s="359" t="e">
        <f>VLOOKUP(CONCATENATE($B329,"_",$C329,"_",J$2,"_","1000 NAC","_",$E329),#REF!,2,)/VLOOKUP(CONCATENATE($B329,"_",$C329,"_",J$2,"_",$D329,"_",$E329),#REF!,2,)</f>
        <v>#REF!</v>
      </c>
      <c r="K329" s="360" t="e">
        <f>VLOOKUP(CONCATENATE($B329,"_",$C329,"_",K$2,"_","1000 NAC","_",$E329),#REF!,2,)/VLOOKUP(CONCATENATE($B329,"_",$C329,"_",K$2,"_",$D329,"_",$E329),#REF!,2,)</f>
        <v>#REF!</v>
      </c>
      <c r="L329" s="360" t="e">
        <f>VLOOKUP(CONCATENATE($B329,"_",$C329,"_",L$2,"_","1000 NAC","_",$E329),#REF!,2,)/VLOOKUP(CONCATENATE($B329,"_",$C329,"_",L$2,"_",$D329,"_",$E329),#REF!,2,)</f>
        <v>#REF!</v>
      </c>
      <c r="M329" s="361"/>
      <c r="N329" s="362" t="str">
        <f t="shared" si="67"/>
        <v>!!</v>
      </c>
      <c r="O329" s="362" t="str">
        <f t="shared" si="68"/>
        <v>!!</v>
      </c>
      <c r="P329" s="362" t="str">
        <f t="shared" si="69"/>
        <v>!!</v>
      </c>
      <c r="Q329" s="362" t="str">
        <f t="shared" si="70"/>
        <v>!!</v>
      </c>
      <c r="R329" s="362" t="str">
        <f t="shared" si="71"/>
        <v>!!</v>
      </c>
      <c r="S329" s="362" t="str">
        <f t="shared" si="72"/>
        <v>!!</v>
      </c>
      <c r="T329" s="361"/>
      <c r="U329" s="366" t="str">
        <f>IF(ISNUMBER(U327),IF(ISNUMBER(U328),U328/U327,F328/U327),IF(ISNUMBER(U328),U328/F327,""))</f>
        <v/>
      </c>
      <c r="V329" s="366"/>
      <c r="W329" s="366"/>
      <c r="X329" s="366"/>
    </row>
    <row r="330" spans="1:24" s="169" customFormat="1" ht="10.5">
      <c r="A330" s="169" t="s">
        <v>164</v>
      </c>
      <c r="B330" s="169" t="str">
        <f>Cover!$G$16</f>
        <v>CZ</v>
      </c>
      <c r="C330" s="169" t="s">
        <v>203</v>
      </c>
      <c r="D330" s="169" t="s">
        <v>337</v>
      </c>
      <c r="E330" s="170" t="s">
        <v>131</v>
      </c>
      <c r="F330" s="177" t="e">
        <f>IF(ISNUMBER(U330),U330,VLOOKUP(CONCATENATE($B330,"_",$C330,"_",F$2,"_",$D330,"_",$E330),#REF!,2,))</f>
        <v>#REF!</v>
      </c>
      <c r="G330" s="177" t="e">
        <f>IF(ISNUMBER(V330),V330,VLOOKUP(CONCATENATE($B330,"_",$C330,"_",G$2,"_",$D330,"_",$E330),#REF!,2,))</f>
        <v>#REF!</v>
      </c>
      <c r="H330" s="177" t="e">
        <f>IF(ISNUMBER(W330),W330,VLOOKUP(CONCATENATE($B330,"_",$C330,"_",H$2,"_",$D330,"_",$E330),#REF!,2,))</f>
        <v>#REF!</v>
      </c>
      <c r="I330" s="177" t="e">
        <f>IF(ISNUMBER(X330),X330,VLOOKUP(CONCATENATE($B330,"_",$C330,"_",I$2,"_",$D330,"_",$E330),#REF!,2,))</f>
        <v>#REF!</v>
      </c>
      <c r="J330" s="177" t="e">
        <f>VLOOKUP(CONCATENATE($B330,"_",$C330,"_",J$2,"_",$D330,"_",$E330),#REF!,2,)</f>
        <v>#REF!</v>
      </c>
      <c r="K330" s="175" t="e">
        <f>VLOOKUP(CONCATENATE($B330,"_",$C330,"_",K$2,"_",$D330,"_",$E330),#REF!,2,)</f>
        <v>#REF!</v>
      </c>
      <c r="L330" s="175" t="e">
        <f>VLOOKUP(CONCATENATE($B330,"_",$C330,"_",L$2,"_",$D330,"_",$E330),#REF!,2,)</f>
        <v>#REF!</v>
      </c>
      <c r="M330" s="171"/>
      <c r="N330" s="172" t="str">
        <f t="shared" si="67"/>
        <v>!!</v>
      </c>
      <c r="O330" s="172" t="str">
        <f t="shared" si="68"/>
        <v>!!</v>
      </c>
      <c r="P330" s="172" t="str">
        <f t="shared" si="69"/>
        <v>!!</v>
      </c>
      <c r="Q330" s="172" t="str">
        <f t="shared" si="70"/>
        <v>!!</v>
      </c>
      <c r="R330" s="172" t="str">
        <f t="shared" si="71"/>
        <v>!!</v>
      </c>
      <c r="S330" s="172" t="str">
        <f t="shared" si="72"/>
        <v>!!</v>
      </c>
      <c r="T330" s="171"/>
    </row>
    <row r="331" spans="1:24" s="169" customFormat="1" ht="10.5">
      <c r="A331" s="178" t="s">
        <v>163</v>
      </c>
      <c r="B331" s="169" t="str">
        <f>Cover!$G$16</f>
        <v>CZ</v>
      </c>
      <c r="C331" s="169" t="s">
        <v>203</v>
      </c>
      <c r="D331" s="169" t="s">
        <v>198</v>
      </c>
      <c r="E331" s="170" t="s">
        <v>131</v>
      </c>
      <c r="F331" s="177" t="e">
        <f>IF(ISNUMBER(U331),U331,VLOOKUP(CONCATENATE($B331,"_",$C331,"_",F$2,"_",$D331,"_",$E331),#REF!,2,))</f>
        <v>#REF!</v>
      </c>
      <c r="G331" s="177" t="e">
        <f>IF(ISNUMBER(V331),V331,VLOOKUP(CONCATENATE($B331,"_",$C331,"_",G$2,"_",$D331,"_",$E331),#REF!,2,))</f>
        <v>#REF!</v>
      </c>
      <c r="H331" s="177" t="e">
        <f>IF(ISNUMBER(W331),W331,VLOOKUP(CONCATENATE($B331,"_",$C331,"_",H$2,"_",$D331,"_",$E331),#REF!,2,))</f>
        <v>#REF!</v>
      </c>
      <c r="I331" s="177" t="e">
        <f>IF(ISNUMBER(X331),X331,VLOOKUP(CONCATENATE($B331,"_",$C331,"_",I$2,"_",$D331,"_",$E331),#REF!,2,))</f>
        <v>#REF!</v>
      </c>
      <c r="J331" s="177" t="e">
        <f>VLOOKUP(CONCATENATE($B331,"_",$C331,"_",J$2,"_",$D331,"_",$E331),#REF!,2,)</f>
        <v>#REF!</v>
      </c>
      <c r="K331" s="175" t="e">
        <f>VLOOKUP(CONCATENATE($B331,"_",$C331,"_",K$2,"_",$D331,"_",$E331),#REF!,2,)</f>
        <v>#REF!</v>
      </c>
      <c r="L331" s="175" t="e">
        <f>VLOOKUP(CONCATENATE($B331,"_",$C331,"_",L$2,"_",$D331,"_",$E331),#REF!,2,)</f>
        <v>#REF!</v>
      </c>
      <c r="M331" s="171"/>
      <c r="N331" s="172" t="str">
        <f t="shared" si="67"/>
        <v>!!</v>
      </c>
      <c r="O331" s="172" t="str">
        <f t="shared" si="68"/>
        <v>!!</v>
      </c>
      <c r="P331" s="172" t="str">
        <f t="shared" si="69"/>
        <v>!!</v>
      </c>
      <c r="Q331" s="172" t="str">
        <f t="shared" si="70"/>
        <v>!!</v>
      </c>
      <c r="R331" s="172" t="str">
        <f t="shared" si="71"/>
        <v>!!</v>
      </c>
      <c r="S331" s="172" t="str">
        <f t="shared" si="72"/>
        <v>!!</v>
      </c>
      <c r="T331" s="171"/>
    </row>
    <row r="332" spans="1:24">
      <c r="A332" s="365" t="s">
        <v>162</v>
      </c>
      <c r="B332" s="357" t="str">
        <f>Cover!$G$16</f>
        <v>CZ</v>
      </c>
      <c r="C332" s="357" t="s">
        <v>203</v>
      </c>
      <c r="D332" s="357" t="s">
        <v>337</v>
      </c>
      <c r="E332" s="358" t="s">
        <v>131</v>
      </c>
      <c r="F332" s="359" t="e">
        <f>IF(ISNUMBER(U332),U332,VLOOKUP(CONCATENATE($B332,"_",$C332,"_",F$2,"_","1000 NAC","_",$E332),#REF!,2,)/VLOOKUP(CONCATENATE($B332,"_",$C332,"_",F$2,"_",$D332,"_",$E332),#REF!,2,))</f>
        <v>#REF!</v>
      </c>
      <c r="G332" s="359" t="e">
        <f>IF(ISNUMBER(V332),V332,VLOOKUP(CONCATENATE($B332,"_",$C332,"_",G$2,"_","1000 NAC","_",$E332),#REF!,2,)/VLOOKUP(CONCATENATE($B332,"_",$C332,"_",G$2,"_",$D332,"_",$E332),#REF!,2,))</f>
        <v>#REF!</v>
      </c>
      <c r="H332" s="359" t="e">
        <f>IF(ISNUMBER(W332),W332,VLOOKUP(CONCATENATE($B332,"_",$C332,"_",H$2,"_","1000 NAC","_",$E332),#REF!,2,)/VLOOKUP(CONCATENATE($B332,"_",$C332,"_",H$2,"_",$D332,"_",$E332),#REF!,2,))</f>
        <v>#REF!</v>
      </c>
      <c r="I332" s="359" t="e">
        <f>IF(ISNUMBER(X332),X332,VLOOKUP(CONCATENATE($B332,"_",$C332,"_",I$2,"_","1000 NAC","_",$E332),#REF!,2,)/VLOOKUP(CONCATENATE($B332,"_",$C332,"_",I$2,"_",$D332,"_",$E332),#REF!,2,))</f>
        <v>#REF!</v>
      </c>
      <c r="J332" s="359" t="e">
        <f>VLOOKUP(CONCATENATE($B332,"_",$C332,"_",J$2,"_","1000 NAC","_",$E332),#REF!,2,)/VLOOKUP(CONCATENATE($B332,"_",$C332,"_",J$2,"_",$D332,"_",$E332),#REF!,2,)</f>
        <v>#REF!</v>
      </c>
      <c r="K332" s="360" t="e">
        <f>VLOOKUP(CONCATENATE($B332,"_",$C332,"_",K$2,"_","1000 NAC","_",$E332),#REF!,2,)/VLOOKUP(CONCATENATE($B332,"_",$C332,"_",K$2,"_",$D332,"_",$E332),#REF!,2,)</f>
        <v>#REF!</v>
      </c>
      <c r="L332" s="360" t="e">
        <f>VLOOKUP(CONCATENATE($B332,"_",$C332,"_",L$2,"_","1000 NAC","_",$E332),#REF!,2,)/VLOOKUP(CONCATENATE($B332,"_",$C332,"_",L$2,"_",$D332,"_",$E332),#REF!,2,)</f>
        <v>#REF!</v>
      </c>
      <c r="M332" s="361"/>
      <c r="N332" s="362" t="str">
        <f t="shared" si="67"/>
        <v>!!</v>
      </c>
      <c r="O332" s="362" t="str">
        <f t="shared" si="68"/>
        <v>!!</v>
      </c>
      <c r="P332" s="362" t="str">
        <f t="shared" si="69"/>
        <v>!!</v>
      </c>
      <c r="Q332" s="362" t="str">
        <f t="shared" si="70"/>
        <v>!!</v>
      </c>
      <c r="R332" s="362" t="str">
        <f t="shared" si="71"/>
        <v>!!</v>
      </c>
      <c r="S332" s="362" t="str">
        <f t="shared" si="72"/>
        <v>!!</v>
      </c>
      <c r="T332" s="361"/>
      <c r="U332" s="366" t="str">
        <f>IF(ISNUMBER(U330),IF(ISNUMBER(U331),U331/U330,F331/U330),IF(ISNUMBER(U331),U331/F330,""))</f>
        <v/>
      </c>
      <c r="V332" s="366"/>
      <c r="W332" s="366"/>
      <c r="X332" s="366"/>
    </row>
    <row r="333" spans="1:24" s="169" customFormat="1" ht="10.5">
      <c r="A333" s="169" t="s">
        <v>164</v>
      </c>
      <c r="B333" s="169" t="str">
        <f>Cover!$G$16</f>
        <v>CZ</v>
      </c>
      <c r="C333" s="169" t="s">
        <v>204</v>
      </c>
      <c r="D333" s="169" t="s">
        <v>337</v>
      </c>
      <c r="E333" s="170" t="s">
        <v>132</v>
      </c>
      <c r="F333" s="177" t="e">
        <f>IF(ISNUMBER(U333),U333,VLOOKUP(CONCATENATE($B333,"_",$C333,"_",F$2,"_",$D333,"_",$E333),#REF!,2,))</f>
        <v>#REF!</v>
      </c>
      <c r="G333" s="177" t="e">
        <f>IF(ISNUMBER(V333),V333,VLOOKUP(CONCATENATE($B333,"_",$C333,"_",G$2,"_",$D333,"_",$E333),#REF!,2,))</f>
        <v>#REF!</v>
      </c>
      <c r="H333" s="177" t="e">
        <f>IF(ISNUMBER(W333),W333,VLOOKUP(CONCATENATE($B333,"_",$C333,"_",H$2,"_",$D333,"_",$E333),#REF!,2,))</f>
        <v>#REF!</v>
      </c>
      <c r="I333" s="177" t="e">
        <f>IF(ISNUMBER(X333),X333,VLOOKUP(CONCATENATE($B333,"_",$C333,"_",I$2,"_",$D333,"_",$E333),#REF!,2,))</f>
        <v>#REF!</v>
      </c>
      <c r="J333" s="177" t="e">
        <f>VLOOKUP(CONCATENATE($B333,"_",$C333,"_",J$2,"_",$D333,"_",$E333),#REF!,2,)</f>
        <v>#REF!</v>
      </c>
      <c r="K333" s="175" t="e">
        <f>VLOOKUP(CONCATENATE($B333,"_",$C333,"_",K$2,"_",$D333,"_",$E333),#REF!,2,)</f>
        <v>#REF!</v>
      </c>
      <c r="L333" s="175" t="e">
        <f>VLOOKUP(CONCATENATE($B333,"_",$C333,"_",L$2,"_",$D333,"_",$E333),#REF!,2,)</f>
        <v>#REF!</v>
      </c>
      <c r="M333" s="171"/>
      <c r="N333" s="172" t="str">
        <f t="shared" si="67"/>
        <v>!!</v>
      </c>
      <c r="O333" s="172" t="str">
        <f t="shared" si="68"/>
        <v>!!</v>
      </c>
      <c r="P333" s="172" t="str">
        <f t="shared" si="69"/>
        <v>!!</v>
      </c>
      <c r="Q333" s="172" t="str">
        <f t="shared" si="70"/>
        <v>!!</v>
      </c>
      <c r="R333" s="172" t="str">
        <f t="shared" si="71"/>
        <v>!!</v>
      </c>
      <c r="S333" s="172" t="str">
        <f t="shared" si="72"/>
        <v>!!</v>
      </c>
      <c r="T333" s="171"/>
    </row>
    <row r="334" spans="1:24" s="169" customFormat="1" ht="10.5">
      <c r="A334" s="178" t="s">
        <v>163</v>
      </c>
      <c r="B334" s="169" t="str">
        <f>Cover!$G$16</f>
        <v>CZ</v>
      </c>
      <c r="C334" s="169" t="s">
        <v>204</v>
      </c>
      <c r="D334" s="169" t="s">
        <v>198</v>
      </c>
      <c r="E334" s="170" t="s">
        <v>132</v>
      </c>
      <c r="F334" s="177" t="e">
        <f>IF(ISNUMBER(U334),U334,VLOOKUP(CONCATENATE($B334,"_",$C334,"_",F$2,"_",$D334,"_",$E334),#REF!,2,))</f>
        <v>#REF!</v>
      </c>
      <c r="G334" s="177" t="e">
        <f>IF(ISNUMBER(V334),V334,VLOOKUP(CONCATENATE($B334,"_",$C334,"_",G$2,"_",$D334,"_",$E334),#REF!,2,))</f>
        <v>#REF!</v>
      </c>
      <c r="H334" s="177" t="e">
        <f>IF(ISNUMBER(W334),W334,VLOOKUP(CONCATENATE($B334,"_",$C334,"_",H$2,"_",$D334,"_",$E334),#REF!,2,))</f>
        <v>#REF!</v>
      </c>
      <c r="I334" s="177" t="e">
        <f>IF(ISNUMBER(X334),X334,VLOOKUP(CONCATENATE($B334,"_",$C334,"_",I$2,"_",$D334,"_",$E334),#REF!,2,))</f>
        <v>#REF!</v>
      </c>
      <c r="J334" s="177" t="e">
        <f>VLOOKUP(CONCATENATE($B334,"_",$C334,"_",J$2,"_",$D334,"_",$E334),#REF!,2,)</f>
        <v>#REF!</v>
      </c>
      <c r="K334" s="175" t="e">
        <f>VLOOKUP(CONCATENATE($B334,"_",$C334,"_",K$2,"_",$D334,"_",$E334),#REF!,2,)</f>
        <v>#REF!</v>
      </c>
      <c r="L334" s="175" t="e">
        <f>VLOOKUP(CONCATENATE($B334,"_",$C334,"_",L$2,"_",$D334,"_",$E334),#REF!,2,)</f>
        <v>#REF!</v>
      </c>
      <c r="M334" s="171"/>
      <c r="N334" s="172" t="str">
        <f t="shared" si="67"/>
        <v>!!</v>
      </c>
      <c r="O334" s="172" t="str">
        <f t="shared" si="68"/>
        <v>!!</v>
      </c>
      <c r="P334" s="172" t="str">
        <f t="shared" si="69"/>
        <v>!!</v>
      </c>
      <c r="Q334" s="172" t="str">
        <f t="shared" si="70"/>
        <v>!!</v>
      </c>
      <c r="R334" s="172" t="str">
        <f t="shared" si="71"/>
        <v>!!</v>
      </c>
      <c r="S334" s="172" t="str">
        <f t="shared" si="72"/>
        <v>!!</v>
      </c>
      <c r="T334" s="171"/>
    </row>
    <row r="335" spans="1:24">
      <c r="A335" s="365" t="s">
        <v>162</v>
      </c>
      <c r="B335" s="357" t="str">
        <f>Cover!$G$16</f>
        <v>CZ</v>
      </c>
      <c r="C335" s="357" t="s">
        <v>204</v>
      </c>
      <c r="D335" s="357" t="s">
        <v>337</v>
      </c>
      <c r="E335" s="358" t="s">
        <v>132</v>
      </c>
      <c r="F335" s="359" t="e">
        <f>IF(ISNUMBER(U335),U335,VLOOKUP(CONCATENATE($B335,"_",$C335,"_",F$2,"_","1000 NAC","_",$E335),#REF!,2,)/VLOOKUP(CONCATENATE($B335,"_",$C335,"_",F$2,"_",$D335,"_",$E335),#REF!,2,))</f>
        <v>#REF!</v>
      </c>
      <c r="G335" s="359" t="e">
        <f>IF(ISNUMBER(V335),V335,VLOOKUP(CONCATENATE($B335,"_",$C335,"_",G$2,"_","1000 NAC","_",$E335),#REF!,2,)/VLOOKUP(CONCATENATE($B335,"_",$C335,"_",G$2,"_",$D335,"_",$E335),#REF!,2,))</f>
        <v>#REF!</v>
      </c>
      <c r="H335" s="359" t="e">
        <f>IF(ISNUMBER(W335),W335,VLOOKUP(CONCATENATE($B335,"_",$C335,"_",H$2,"_","1000 NAC","_",$E335),#REF!,2,)/VLOOKUP(CONCATENATE($B335,"_",$C335,"_",H$2,"_",$D335,"_",$E335),#REF!,2,))</f>
        <v>#REF!</v>
      </c>
      <c r="I335" s="359" t="e">
        <f>IF(ISNUMBER(X335),X335,VLOOKUP(CONCATENATE($B335,"_",$C335,"_",I$2,"_","1000 NAC","_",$E335),#REF!,2,)/VLOOKUP(CONCATENATE($B335,"_",$C335,"_",I$2,"_",$D335,"_",$E335),#REF!,2,))</f>
        <v>#REF!</v>
      </c>
      <c r="J335" s="359" t="e">
        <f>VLOOKUP(CONCATENATE($B335,"_",$C335,"_",J$2,"_","1000 NAC","_",$E335),#REF!,2,)/VLOOKUP(CONCATENATE($B335,"_",$C335,"_",J$2,"_",$D335,"_",$E335),#REF!,2,)</f>
        <v>#REF!</v>
      </c>
      <c r="K335" s="360" t="e">
        <f>VLOOKUP(CONCATENATE($B335,"_",$C335,"_",K$2,"_","1000 NAC","_",$E335),#REF!,2,)/VLOOKUP(CONCATENATE($B335,"_",$C335,"_",K$2,"_",$D335,"_",$E335),#REF!,2,)</f>
        <v>#REF!</v>
      </c>
      <c r="L335" s="360" t="e">
        <f>VLOOKUP(CONCATENATE($B335,"_",$C335,"_",L$2,"_","1000 NAC","_",$E335),#REF!,2,)/VLOOKUP(CONCATENATE($B335,"_",$C335,"_",L$2,"_",$D335,"_",$E335),#REF!,2,)</f>
        <v>#REF!</v>
      </c>
      <c r="M335" s="361"/>
      <c r="N335" s="362" t="str">
        <f t="shared" si="67"/>
        <v>!!</v>
      </c>
      <c r="O335" s="362" t="str">
        <f t="shared" si="68"/>
        <v>!!</v>
      </c>
      <c r="P335" s="362" t="str">
        <f t="shared" si="69"/>
        <v>!!</v>
      </c>
      <c r="Q335" s="362" t="str">
        <f t="shared" si="70"/>
        <v>!!</v>
      </c>
      <c r="R335" s="362" t="str">
        <f t="shared" si="71"/>
        <v>!!</v>
      </c>
      <c r="S335" s="362" t="str">
        <f t="shared" si="72"/>
        <v>!!</v>
      </c>
      <c r="T335" s="361"/>
      <c r="U335" s="366" t="str">
        <f>IF(ISNUMBER(U333),IF(ISNUMBER(U334),U334/U333,F334/U333),IF(ISNUMBER(U334),U334/F333,""))</f>
        <v/>
      </c>
      <c r="V335" s="366"/>
      <c r="W335" s="366"/>
      <c r="X335" s="366"/>
    </row>
    <row r="336" spans="1:24" s="169" customFormat="1" ht="10.5">
      <c r="A336" s="169" t="s">
        <v>164</v>
      </c>
      <c r="B336" s="169" t="str">
        <f>Cover!$G$16</f>
        <v>CZ</v>
      </c>
      <c r="C336" s="169" t="s">
        <v>203</v>
      </c>
      <c r="D336" s="169" t="s">
        <v>337</v>
      </c>
      <c r="E336" s="170" t="s">
        <v>132</v>
      </c>
      <c r="F336" s="177" t="e">
        <f>IF(ISNUMBER(U336),U336,VLOOKUP(CONCATENATE($B336,"_",$C336,"_",F$2,"_",$D336,"_",$E336),#REF!,2,))</f>
        <v>#REF!</v>
      </c>
      <c r="G336" s="177" t="e">
        <f>IF(ISNUMBER(V336),V336,VLOOKUP(CONCATENATE($B336,"_",$C336,"_",G$2,"_",$D336,"_",$E336),#REF!,2,))</f>
        <v>#REF!</v>
      </c>
      <c r="H336" s="177" t="e">
        <f>IF(ISNUMBER(W336),W336,VLOOKUP(CONCATENATE($B336,"_",$C336,"_",H$2,"_",$D336,"_",$E336),#REF!,2,))</f>
        <v>#REF!</v>
      </c>
      <c r="I336" s="177" t="e">
        <f>IF(ISNUMBER(X336),X336,VLOOKUP(CONCATENATE($B336,"_",$C336,"_",I$2,"_",$D336,"_",$E336),#REF!,2,))</f>
        <v>#REF!</v>
      </c>
      <c r="J336" s="177" t="e">
        <f>VLOOKUP(CONCATENATE($B336,"_",$C336,"_",J$2,"_",$D336,"_",$E336),#REF!,2,)</f>
        <v>#REF!</v>
      </c>
      <c r="K336" s="175" t="e">
        <f>VLOOKUP(CONCATENATE($B336,"_",$C336,"_",K$2,"_",$D336,"_",$E336),#REF!,2,)</f>
        <v>#REF!</v>
      </c>
      <c r="L336" s="175" t="e">
        <f>VLOOKUP(CONCATENATE($B336,"_",$C336,"_",L$2,"_",$D336,"_",$E336),#REF!,2,)</f>
        <v>#REF!</v>
      </c>
      <c r="M336" s="171"/>
      <c r="N336" s="172" t="str">
        <f t="shared" si="67"/>
        <v>!!</v>
      </c>
      <c r="O336" s="172" t="str">
        <f t="shared" si="68"/>
        <v>!!</v>
      </c>
      <c r="P336" s="172" t="str">
        <f t="shared" si="69"/>
        <v>!!</v>
      </c>
      <c r="Q336" s="172" t="str">
        <f t="shared" si="70"/>
        <v>!!</v>
      </c>
      <c r="R336" s="172" t="str">
        <f t="shared" si="71"/>
        <v>!!</v>
      </c>
      <c r="S336" s="172" t="str">
        <f t="shared" si="72"/>
        <v>!!</v>
      </c>
      <c r="T336" s="171"/>
    </row>
    <row r="337" spans="1:24" s="169" customFormat="1" ht="10.5">
      <c r="A337" s="178" t="s">
        <v>163</v>
      </c>
      <c r="B337" s="169" t="str">
        <f>Cover!$G$16</f>
        <v>CZ</v>
      </c>
      <c r="C337" s="169" t="s">
        <v>203</v>
      </c>
      <c r="D337" s="169" t="s">
        <v>198</v>
      </c>
      <c r="E337" s="170" t="s">
        <v>132</v>
      </c>
      <c r="F337" s="177" t="e">
        <f>IF(ISNUMBER(U337),U337,VLOOKUP(CONCATENATE($B337,"_",$C337,"_",F$2,"_",$D337,"_",$E337),#REF!,2,))</f>
        <v>#REF!</v>
      </c>
      <c r="G337" s="177" t="e">
        <f>IF(ISNUMBER(V337),V337,VLOOKUP(CONCATENATE($B337,"_",$C337,"_",G$2,"_",$D337,"_",$E337),#REF!,2,))</f>
        <v>#REF!</v>
      </c>
      <c r="H337" s="177" t="e">
        <f>IF(ISNUMBER(W337),W337,VLOOKUP(CONCATENATE($B337,"_",$C337,"_",H$2,"_",$D337,"_",$E337),#REF!,2,))</f>
        <v>#REF!</v>
      </c>
      <c r="I337" s="177" t="e">
        <f>IF(ISNUMBER(X337),X337,VLOOKUP(CONCATENATE($B337,"_",$C337,"_",I$2,"_",$D337,"_",$E337),#REF!,2,))</f>
        <v>#REF!</v>
      </c>
      <c r="J337" s="177" t="e">
        <f>VLOOKUP(CONCATENATE($B337,"_",$C337,"_",J$2,"_",$D337,"_",$E337),#REF!,2,)</f>
        <v>#REF!</v>
      </c>
      <c r="K337" s="175" t="e">
        <f>VLOOKUP(CONCATENATE($B337,"_",$C337,"_",K$2,"_",$D337,"_",$E337),#REF!,2,)</f>
        <v>#REF!</v>
      </c>
      <c r="L337" s="175" t="e">
        <f>VLOOKUP(CONCATENATE($B337,"_",$C337,"_",L$2,"_",$D337,"_",$E337),#REF!,2,)</f>
        <v>#REF!</v>
      </c>
      <c r="M337" s="171"/>
      <c r="N337" s="172" t="str">
        <f t="shared" si="67"/>
        <v>!!</v>
      </c>
      <c r="O337" s="172" t="str">
        <f t="shared" si="68"/>
        <v>!!</v>
      </c>
      <c r="P337" s="172" t="str">
        <f t="shared" si="69"/>
        <v>!!</v>
      </c>
      <c r="Q337" s="172" t="str">
        <f t="shared" si="70"/>
        <v>!!</v>
      </c>
      <c r="R337" s="172" t="str">
        <f t="shared" si="71"/>
        <v>!!</v>
      </c>
      <c r="S337" s="172" t="str">
        <f t="shared" si="72"/>
        <v>!!</v>
      </c>
      <c r="T337" s="171"/>
    </row>
    <row r="338" spans="1:24">
      <c r="A338" s="365" t="s">
        <v>162</v>
      </c>
      <c r="B338" s="357" t="str">
        <f>Cover!$G$16</f>
        <v>CZ</v>
      </c>
      <c r="C338" s="357" t="s">
        <v>203</v>
      </c>
      <c r="D338" s="357" t="s">
        <v>337</v>
      </c>
      <c r="E338" s="358" t="s">
        <v>132</v>
      </c>
      <c r="F338" s="359" t="e">
        <f>IF(ISNUMBER(U338),U338,VLOOKUP(CONCATENATE($B338,"_",$C338,"_",F$2,"_","1000 NAC","_",$E338),#REF!,2,)/VLOOKUP(CONCATENATE($B338,"_",$C338,"_",F$2,"_",$D338,"_",$E338),#REF!,2,))</f>
        <v>#REF!</v>
      </c>
      <c r="G338" s="359" t="e">
        <f>IF(ISNUMBER(V338),V338,VLOOKUP(CONCATENATE($B338,"_",$C338,"_",G$2,"_","1000 NAC","_",$E338),#REF!,2,)/VLOOKUP(CONCATENATE($B338,"_",$C338,"_",G$2,"_",$D338,"_",$E338),#REF!,2,))</f>
        <v>#REF!</v>
      </c>
      <c r="H338" s="359" t="e">
        <f>IF(ISNUMBER(W338),W338,VLOOKUP(CONCATENATE($B338,"_",$C338,"_",H$2,"_","1000 NAC","_",$E338),#REF!,2,)/VLOOKUP(CONCATENATE($B338,"_",$C338,"_",H$2,"_",$D338,"_",$E338),#REF!,2,))</f>
        <v>#REF!</v>
      </c>
      <c r="I338" s="359" t="e">
        <f>IF(ISNUMBER(X338),X338,VLOOKUP(CONCATENATE($B338,"_",$C338,"_",I$2,"_","1000 NAC","_",$E338),#REF!,2,)/VLOOKUP(CONCATENATE($B338,"_",$C338,"_",I$2,"_",$D338,"_",$E338),#REF!,2,))</f>
        <v>#REF!</v>
      </c>
      <c r="J338" s="359" t="e">
        <f>VLOOKUP(CONCATENATE($B338,"_",$C338,"_",J$2,"_","1000 NAC","_",$E338),#REF!,2,)/VLOOKUP(CONCATENATE($B338,"_",$C338,"_",J$2,"_",$D338,"_",$E338),#REF!,2,)</f>
        <v>#REF!</v>
      </c>
      <c r="K338" s="360" t="e">
        <f>VLOOKUP(CONCATENATE($B338,"_",$C338,"_",K$2,"_","1000 NAC","_",$E338),#REF!,2,)/VLOOKUP(CONCATENATE($B338,"_",$C338,"_",K$2,"_",$D338,"_",$E338),#REF!,2,)</f>
        <v>#REF!</v>
      </c>
      <c r="L338" s="360" t="e">
        <f>VLOOKUP(CONCATENATE($B338,"_",$C338,"_",L$2,"_","1000 NAC","_",$E338),#REF!,2,)/VLOOKUP(CONCATENATE($B338,"_",$C338,"_",L$2,"_",$D338,"_",$E338),#REF!,2,)</f>
        <v>#REF!</v>
      </c>
      <c r="M338" s="361"/>
      <c r="N338" s="362" t="str">
        <f t="shared" si="67"/>
        <v>!!</v>
      </c>
      <c r="O338" s="362" t="str">
        <f t="shared" si="68"/>
        <v>!!</v>
      </c>
      <c r="P338" s="362" t="str">
        <f t="shared" si="69"/>
        <v>!!</v>
      </c>
      <c r="Q338" s="362" t="str">
        <f t="shared" si="70"/>
        <v>!!</v>
      </c>
      <c r="R338" s="362" t="str">
        <f t="shared" si="71"/>
        <v>!!</v>
      </c>
      <c r="S338" s="362" t="str">
        <f t="shared" si="72"/>
        <v>!!</v>
      </c>
      <c r="T338" s="361"/>
      <c r="U338" s="366" t="str">
        <f>IF(ISNUMBER(U336),IF(ISNUMBER(U337),U337/U336,F337/U336),IF(ISNUMBER(U337),U337/F336,""))</f>
        <v/>
      </c>
      <c r="V338" s="366"/>
      <c r="W338" s="366"/>
      <c r="X338" s="366"/>
    </row>
    <row r="339" spans="1:24" s="169" customFormat="1" ht="10.5">
      <c r="A339" s="169" t="s">
        <v>164</v>
      </c>
      <c r="B339" s="169" t="str">
        <f>Cover!$G$16</f>
        <v>CZ</v>
      </c>
      <c r="C339" s="169" t="s">
        <v>204</v>
      </c>
      <c r="D339" s="169" t="s">
        <v>337</v>
      </c>
      <c r="E339" s="170" t="s">
        <v>133</v>
      </c>
      <c r="F339" s="177" t="e">
        <f>IF(ISNUMBER(U339),U339,VLOOKUP(CONCATENATE($B339,"_",$C339,"_",F$2,"_",$D339,"_",$E339),#REF!,2,))</f>
        <v>#REF!</v>
      </c>
      <c r="G339" s="177" t="e">
        <f>IF(ISNUMBER(V339),V339,VLOOKUP(CONCATENATE($B339,"_",$C339,"_",G$2,"_",$D339,"_",$E339),#REF!,2,))</f>
        <v>#REF!</v>
      </c>
      <c r="H339" s="177" t="e">
        <f>IF(ISNUMBER(W339),W339,VLOOKUP(CONCATENATE($B339,"_",$C339,"_",H$2,"_",$D339,"_",$E339),#REF!,2,))</f>
        <v>#REF!</v>
      </c>
      <c r="I339" s="177" t="e">
        <f>IF(ISNUMBER(X339),X339,VLOOKUP(CONCATENATE($B339,"_",$C339,"_",I$2,"_",$D339,"_",$E339),#REF!,2,))</f>
        <v>#REF!</v>
      </c>
      <c r="J339" s="177" t="e">
        <f>VLOOKUP(CONCATENATE($B339,"_",$C339,"_",J$2,"_",$D339,"_",$E339),#REF!,2,)</f>
        <v>#REF!</v>
      </c>
      <c r="K339" s="175" t="e">
        <f>VLOOKUP(CONCATENATE($B339,"_",$C339,"_",K$2,"_",$D339,"_",$E339),#REF!,2,)</f>
        <v>#REF!</v>
      </c>
      <c r="L339" s="175" t="e">
        <f>VLOOKUP(CONCATENATE($B339,"_",$C339,"_",L$2,"_",$D339,"_",$E339),#REF!,2,)</f>
        <v>#REF!</v>
      </c>
      <c r="M339" s="171"/>
      <c r="N339" s="172" t="str">
        <f t="shared" si="67"/>
        <v>!!</v>
      </c>
      <c r="O339" s="172" t="str">
        <f t="shared" si="68"/>
        <v>!!</v>
      </c>
      <c r="P339" s="172" t="str">
        <f t="shared" si="69"/>
        <v>!!</v>
      </c>
      <c r="Q339" s="172" t="str">
        <f t="shared" si="70"/>
        <v>!!</v>
      </c>
      <c r="R339" s="172" t="str">
        <f t="shared" si="71"/>
        <v>!!</v>
      </c>
      <c r="S339" s="172" t="str">
        <f t="shared" si="72"/>
        <v>!!</v>
      </c>
      <c r="T339" s="171"/>
    </row>
    <row r="340" spans="1:24" s="169" customFormat="1" ht="10.5">
      <c r="A340" s="178" t="s">
        <v>163</v>
      </c>
      <c r="B340" s="169" t="str">
        <f>Cover!$G$16</f>
        <v>CZ</v>
      </c>
      <c r="C340" s="169" t="s">
        <v>204</v>
      </c>
      <c r="D340" s="169" t="s">
        <v>198</v>
      </c>
      <c r="E340" s="170" t="s">
        <v>133</v>
      </c>
      <c r="F340" s="177" t="e">
        <f>IF(ISNUMBER(U340),U340,VLOOKUP(CONCATENATE($B340,"_",$C340,"_",F$2,"_",$D340,"_",$E340),#REF!,2,))</f>
        <v>#REF!</v>
      </c>
      <c r="G340" s="177" t="e">
        <f>IF(ISNUMBER(V340),V340,VLOOKUP(CONCATENATE($B340,"_",$C340,"_",G$2,"_",$D340,"_",$E340),#REF!,2,))</f>
        <v>#REF!</v>
      </c>
      <c r="H340" s="177" t="e">
        <f>IF(ISNUMBER(W340),W340,VLOOKUP(CONCATENATE($B340,"_",$C340,"_",H$2,"_",$D340,"_",$E340),#REF!,2,))</f>
        <v>#REF!</v>
      </c>
      <c r="I340" s="177" t="e">
        <f>IF(ISNUMBER(X340),X340,VLOOKUP(CONCATENATE($B340,"_",$C340,"_",I$2,"_",$D340,"_",$E340),#REF!,2,))</f>
        <v>#REF!</v>
      </c>
      <c r="J340" s="177" t="e">
        <f>VLOOKUP(CONCATENATE($B340,"_",$C340,"_",J$2,"_",$D340,"_",$E340),#REF!,2,)</f>
        <v>#REF!</v>
      </c>
      <c r="K340" s="175" t="e">
        <f>VLOOKUP(CONCATENATE($B340,"_",$C340,"_",K$2,"_",$D340,"_",$E340),#REF!,2,)</f>
        <v>#REF!</v>
      </c>
      <c r="L340" s="175" t="e">
        <f>VLOOKUP(CONCATENATE($B340,"_",$C340,"_",L$2,"_",$D340,"_",$E340),#REF!,2,)</f>
        <v>#REF!</v>
      </c>
      <c r="M340" s="171"/>
      <c r="N340" s="172" t="str">
        <f t="shared" si="67"/>
        <v>!!</v>
      </c>
      <c r="O340" s="172" t="str">
        <f t="shared" si="68"/>
        <v>!!</v>
      </c>
      <c r="P340" s="172" t="str">
        <f t="shared" si="69"/>
        <v>!!</v>
      </c>
      <c r="Q340" s="172" t="str">
        <f t="shared" si="70"/>
        <v>!!</v>
      </c>
      <c r="R340" s="172" t="str">
        <f t="shared" si="71"/>
        <v>!!</v>
      </c>
      <c r="S340" s="172" t="str">
        <f t="shared" si="72"/>
        <v>!!</v>
      </c>
      <c r="T340" s="171"/>
    </row>
    <row r="341" spans="1:24">
      <c r="A341" s="365" t="s">
        <v>162</v>
      </c>
      <c r="B341" s="357" t="str">
        <f>Cover!$G$16</f>
        <v>CZ</v>
      </c>
      <c r="C341" s="357" t="s">
        <v>204</v>
      </c>
      <c r="D341" s="357" t="s">
        <v>337</v>
      </c>
      <c r="E341" s="358" t="s">
        <v>133</v>
      </c>
      <c r="F341" s="359" t="e">
        <f>IF(ISNUMBER(U341),U341,VLOOKUP(CONCATENATE($B341,"_",$C341,"_",F$2,"_","1000 NAC","_",$E341),#REF!,2,)/VLOOKUP(CONCATENATE($B341,"_",$C341,"_",F$2,"_",$D341,"_",$E341),#REF!,2,))</f>
        <v>#REF!</v>
      </c>
      <c r="G341" s="359" t="e">
        <f>IF(ISNUMBER(V341),V341,VLOOKUP(CONCATENATE($B341,"_",$C341,"_",G$2,"_","1000 NAC","_",$E341),#REF!,2,)/VLOOKUP(CONCATENATE($B341,"_",$C341,"_",G$2,"_",$D341,"_",$E341),#REF!,2,))</f>
        <v>#REF!</v>
      </c>
      <c r="H341" s="359" t="e">
        <f>IF(ISNUMBER(W341),W341,VLOOKUP(CONCATENATE($B341,"_",$C341,"_",H$2,"_","1000 NAC","_",$E341),#REF!,2,)/VLOOKUP(CONCATENATE($B341,"_",$C341,"_",H$2,"_",$D341,"_",$E341),#REF!,2,))</f>
        <v>#REF!</v>
      </c>
      <c r="I341" s="359" t="e">
        <f>IF(ISNUMBER(X341),X341,VLOOKUP(CONCATENATE($B341,"_",$C341,"_",I$2,"_","1000 NAC","_",$E341),#REF!,2,)/VLOOKUP(CONCATENATE($B341,"_",$C341,"_",I$2,"_",$D341,"_",$E341),#REF!,2,))</f>
        <v>#REF!</v>
      </c>
      <c r="J341" s="359" t="e">
        <f>VLOOKUP(CONCATENATE($B341,"_",$C341,"_",J$2,"_","1000 NAC","_",$E341),#REF!,2,)/VLOOKUP(CONCATENATE($B341,"_",$C341,"_",J$2,"_",$D341,"_",$E341),#REF!,2,)</f>
        <v>#REF!</v>
      </c>
      <c r="K341" s="360" t="e">
        <f>VLOOKUP(CONCATENATE($B341,"_",$C341,"_",K$2,"_","1000 NAC","_",$E341),#REF!,2,)/VLOOKUP(CONCATENATE($B341,"_",$C341,"_",K$2,"_",$D341,"_",$E341),#REF!,2,)</f>
        <v>#REF!</v>
      </c>
      <c r="L341" s="360" t="e">
        <f>VLOOKUP(CONCATENATE($B341,"_",$C341,"_",L$2,"_","1000 NAC","_",$E341),#REF!,2,)/VLOOKUP(CONCATENATE($B341,"_",$C341,"_",L$2,"_",$D341,"_",$E341),#REF!,2,)</f>
        <v>#REF!</v>
      </c>
      <c r="M341" s="361"/>
      <c r="N341" s="362" t="str">
        <f t="shared" si="67"/>
        <v>!!</v>
      </c>
      <c r="O341" s="362" t="str">
        <f t="shared" si="68"/>
        <v>!!</v>
      </c>
      <c r="P341" s="362" t="str">
        <f t="shared" si="69"/>
        <v>!!</v>
      </c>
      <c r="Q341" s="362" t="str">
        <f t="shared" si="70"/>
        <v>!!</v>
      </c>
      <c r="R341" s="362" t="str">
        <f t="shared" si="71"/>
        <v>!!</v>
      </c>
      <c r="S341" s="362" t="str">
        <f t="shared" si="72"/>
        <v>!!</v>
      </c>
      <c r="T341" s="361"/>
      <c r="U341" s="366" t="str">
        <f>IF(ISNUMBER(U339),IF(ISNUMBER(U340),U340/U339,F340/U339),IF(ISNUMBER(U340),U340/F339,""))</f>
        <v/>
      </c>
      <c r="V341" s="366"/>
      <c r="W341" s="366"/>
      <c r="X341" s="366"/>
    </row>
    <row r="342" spans="1:24" s="169" customFormat="1" ht="10.5">
      <c r="A342" s="169" t="s">
        <v>164</v>
      </c>
      <c r="B342" s="169" t="str">
        <f>Cover!$G$16</f>
        <v>CZ</v>
      </c>
      <c r="C342" s="169" t="s">
        <v>203</v>
      </c>
      <c r="D342" s="169" t="s">
        <v>337</v>
      </c>
      <c r="E342" s="170" t="s">
        <v>133</v>
      </c>
      <c r="F342" s="177" t="e">
        <f>IF(ISNUMBER(U342),U342,VLOOKUP(CONCATENATE($B342,"_",$C342,"_",F$2,"_",$D342,"_",$E342),#REF!,2,))</f>
        <v>#REF!</v>
      </c>
      <c r="G342" s="177" t="e">
        <f>IF(ISNUMBER(V342),V342,VLOOKUP(CONCATENATE($B342,"_",$C342,"_",G$2,"_",$D342,"_",$E342),#REF!,2,))</f>
        <v>#REF!</v>
      </c>
      <c r="H342" s="177" t="e">
        <f>IF(ISNUMBER(W342),W342,VLOOKUP(CONCATENATE($B342,"_",$C342,"_",H$2,"_",$D342,"_",$E342),#REF!,2,))</f>
        <v>#REF!</v>
      </c>
      <c r="I342" s="177" t="e">
        <f>IF(ISNUMBER(X342),X342,VLOOKUP(CONCATENATE($B342,"_",$C342,"_",I$2,"_",$D342,"_",$E342),#REF!,2,))</f>
        <v>#REF!</v>
      </c>
      <c r="J342" s="177" t="e">
        <f>VLOOKUP(CONCATENATE($B342,"_",$C342,"_",J$2,"_",$D342,"_",$E342),#REF!,2,)</f>
        <v>#REF!</v>
      </c>
      <c r="K342" s="175" t="e">
        <f>VLOOKUP(CONCATENATE($B342,"_",$C342,"_",K$2,"_",$D342,"_",$E342),#REF!,2,)</f>
        <v>#REF!</v>
      </c>
      <c r="L342" s="175" t="e">
        <f>VLOOKUP(CONCATENATE($B342,"_",$C342,"_",L$2,"_",$D342,"_",$E342),#REF!,2,)</f>
        <v>#REF!</v>
      </c>
      <c r="M342" s="171"/>
      <c r="N342" s="172" t="str">
        <f t="shared" si="67"/>
        <v>!!</v>
      </c>
      <c r="O342" s="172" t="str">
        <f t="shared" si="68"/>
        <v>!!</v>
      </c>
      <c r="P342" s="172" t="str">
        <f t="shared" si="69"/>
        <v>!!</v>
      </c>
      <c r="Q342" s="172" t="str">
        <f t="shared" si="70"/>
        <v>!!</v>
      </c>
      <c r="R342" s="172" t="str">
        <f t="shared" si="71"/>
        <v>!!</v>
      </c>
      <c r="S342" s="172" t="str">
        <f t="shared" si="72"/>
        <v>!!</v>
      </c>
      <c r="T342" s="171"/>
    </row>
    <row r="343" spans="1:24" s="169" customFormat="1" ht="10.5">
      <c r="A343" s="178" t="s">
        <v>163</v>
      </c>
      <c r="B343" s="169" t="str">
        <f>Cover!$G$16</f>
        <v>CZ</v>
      </c>
      <c r="C343" s="169" t="s">
        <v>203</v>
      </c>
      <c r="D343" s="169" t="s">
        <v>198</v>
      </c>
      <c r="E343" s="170" t="s">
        <v>133</v>
      </c>
      <c r="F343" s="177" t="e">
        <f>IF(ISNUMBER(U343),U343,VLOOKUP(CONCATENATE($B343,"_",$C343,"_",F$2,"_",$D343,"_",$E343),#REF!,2,))</f>
        <v>#REF!</v>
      </c>
      <c r="G343" s="177" t="e">
        <f>IF(ISNUMBER(V343),V343,VLOOKUP(CONCATENATE($B343,"_",$C343,"_",G$2,"_",$D343,"_",$E343),#REF!,2,))</f>
        <v>#REF!</v>
      </c>
      <c r="H343" s="177" t="e">
        <f>IF(ISNUMBER(W343),W343,VLOOKUP(CONCATENATE($B343,"_",$C343,"_",H$2,"_",$D343,"_",$E343),#REF!,2,))</f>
        <v>#REF!</v>
      </c>
      <c r="I343" s="177" t="e">
        <f>IF(ISNUMBER(X343),X343,VLOOKUP(CONCATENATE($B343,"_",$C343,"_",I$2,"_",$D343,"_",$E343),#REF!,2,))</f>
        <v>#REF!</v>
      </c>
      <c r="J343" s="177" t="e">
        <f>VLOOKUP(CONCATENATE($B343,"_",$C343,"_",J$2,"_",$D343,"_",$E343),#REF!,2,)</f>
        <v>#REF!</v>
      </c>
      <c r="K343" s="175" t="e">
        <f>VLOOKUP(CONCATENATE($B343,"_",$C343,"_",K$2,"_",$D343,"_",$E343),#REF!,2,)</f>
        <v>#REF!</v>
      </c>
      <c r="L343" s="175" t="e">
        <f>VLOOKUP(CONCATENATE($B343,"_",$C343,"_",L$2,"_",$D343,"_",$E343),#REF!,2,)</f>
        <v>#REF!</v>
      </c>
      <c r="M343" s="171"/>
      <c r="N343" s="172" t="str">
        <f t="shared" si="67"/>
        <v>!!</v>
      </c>
      <c r="O343" s="172" t="str">
        <f t="shared" si="68"/>
        <v>!!</v>
      </c>
      <c r="P343" s="172" t="str">
        <f t="shared" si="69"/>
        <v>!!</v>
      </c>
      <c r="Q343" s="172" t="str">
        <f t="shared" si="70"/>
        <v>!!</v>
      </c>
      <c r="R343" s="172" t="str">
        <f t="shared" si="71"/>
        <v>!!</v>
      </c>
      <c r="S343" s="172" t="str">
        <f t="shared" si="72"/>
        <v>!!</v>
      </c>
      <c r="T343" s="171"/>
    </row>
    <row r="344" spans="1:24">
      <c r="A344" s="365" t="s">
        <v>162</v>
      </c>
      <c r="B344" s="357" t="str">
        <f>Cover!$G$16</f>
        <v>CZ</v>
      </c>
      <c r="C344" s="357" t="s">
        <v>203</v>
      </c>
      <c r="D344" s="357" t="s">
        <v>337</v>
      </c>
      <c r="E344" s="358" t="s">
        <v>133</v>
      </c>
      <c r="F344" s="359" t="e">
        <f>IF(ISNUMBER(U344),U344,VLOOKUP(CONCATENATE($B344,"_",$C344,"_",F$2,"_","1000 NAC","_",$E344),#REF!,2,)/VLOOKUP(CONCATENATE($B344,"_",$C344,"_",F$2,"_",$D344,"_",$E344),#REF!,2,))</f>
        <v>#REF!</v>
      </c>
      <c r="G344" s="359" t="e">
        <f>IF(ISNUMBER(V344),V344,VLOOKUP(CONCATENATE($B344,"_",$C344,"_",G$2,"_","1000 NAC","_",$E344),#REF!,2,)/VLOOKUP(CONCATENATE($B344,"_",$C344,"_",G$2,"_",$D344,"_",$E344),#REF!,2,))</f>
        <v>#REF!</v>
      </c>
      <c r="H344" s="359" t="e">
        <f>IF(ISNUMBER(W344),W344,VLOOKUP(CONCATENATE($B344,"_",$C344,"_",H$2,"_","1000 NAC","_",$E344),#REF!,2,)/VLOOKUP(CONCATENATE($B344,"_",$C344,"_",H$2,"_",$D344,"_",$E344),#REF!,2,))</f>
        <v>#REF!</v>
      </c>
      <c r="I344" s="359" t="e">
        <f>IF(ISNUMBER(X344),X344,VLOOKUP(CONCATENATE($B344,"_",$C344,"_",I$2,"_","1000 NAC","_",$E344),#REF!,2,)/VLOOKUP(CONCATENATE($B344,"_",$C344,"_",I$2,"_",$D344,"_",$E344),#REF!,2,))</f>
        <v>#REF!</v>
      </c>
      <c r="J344" s="359" t="e">
        <f>VLOOKUP(CONCATENATE($B344,"_",$C344,"_",J$2,"_","1000 NAC","_",$E344),#REF!,2,)/VLOOKUP(CONCATENATE($B344,"_",$C344,"_",J$2,"_",$D344,"_",$E344),#REF!,2,)</f>
        <v>#REF!</v>
      </c>
      <c r="K344" s="360" t="e">
        <f>VLOOKUP(CONCATENATE($B344,"_",$C344,"_",K$2,"_","1000 NAC","_",$E344),#REF!,2,)/VLOOKUP(CONCATENATE($B344,"_",$C344,"_",K$2,"_",$D344,"_",$E344),#REF!,2,)</f>
        <v>#REF!</v>
      </c>
      <c r="L344" s="360" t="e">
        <f>VLOOKUP(CONCATENATE($B344,"_",$C344,"_",L$2,"_","1000 NAC","_",$E344),#REF!,2,)/VLOOKUP(CONCATENATE($B344,"_",$C344,"_",L$2,"_",$D344,"_",$E344),#REF!,2,)</f>
        <v>#REF!</v>
      </c>
      <c r="M344" s="361"/>
      <c r="N344" s="362" t="str">
        <f t="shared" si="67"/>
        <v>!!</v>
      </c>
      <c r="O344" s="362" t="str">
        <f t="shared" si="68"/>
        <v>!!</v>
      </c>
      <c r="P344" s="362" t="str">
        <f t="shared" si="69"/>
        <v>!!</v>
      </c>
      <c r="Q344" s="362" t="str">
        <f t="shared" si="70"/>
        <v>!!</v>
      </c>
      <c r="R344" s="362" t="str">
        <f t="shared" si="71"/>
        <v>!!</v>
      </c>
      <c r="S344" s="362" t="str">
        <f t="shared" si="72"/>
        <v>!!</v>
      </c>
      <c r="T344" s="361"/>
      <c r="U344" s="366" t="str">
        <f>IF(ISNUMBER(U342),IF(ISNUMBER(U343),U343/U342,F343/U342),IF(ISNUMBER(U343),U343/F342,""))</f>
        <v/>
      </c>
      <c r="V344" s="366"/>
      <c r="W344" s="366"/>
      <c r="X344" s="366"/>
    </row>
    <row r="345" spans="1:24" s="169" customFormat="1" ht="10.5">
      <c r="A345" s="169" t="s">
        <v>164</v>
      </c>
      <c r="B345" s="169" t="str">
        <f>Cover!$G$16</f>
        <v>CZ</v>
      </c>
      <c r="C345" s="169" t="s">
        <v>204</v>
      </c>
      <c r="D345" s="169" t="s">
        <v>337</v>
      </c>
      <c r="E345" s="170" t="s">
        <v>134</v>
      </c>
      <c r="F345" s="177" t="e">
        <f>IF(ISNUMBER(U345),U345,VLOOKUP(CONCATENATE($B345,"_",$C345,"_",F$2,"_",$D345,"_",$E345),#REF!,2,))</f>
        <v>#REF!</v>
      </c>
      <c r="G345" s="177" t="e">
        <f>IF(ISNUMBER(V345),V345,VLOOKUP(CONCATENATE($B345,"_",$C345,"_",G$2,"_",$D345,"_",$E345),#REF!,2,))</f>
        <v>#REF!</v>
      </c>
      <c r="H345" s="177" t="e">
        <f>IF(ISNUMBER(W345),W345,VLOOKUP(CONCATENATE($B345,"_",$C345,"_",H$2,"_",$D345,"_",$E345),#REF!,2,))</f>
        <v>#REF!</v>
      </c>
      <c r="I345" s="177" t="e">
        <f>IF(ISNUMBER(X345),X345,VLOOKUP(CONCATENATE($B345,"_",$C345,"_",I$2,"_",$D345,"_",$E345),#REF!,2,))</f>
        <v>#REF!</v>
      </c>
      <c r="J345" s="177" t="e">
        <f>VLOOKUP(CONCATENATE($B345,"_",$C345,"_",J$2,"_",$D345,"_",$E345),#REF!,2,)</f>
        <v>#REF!</v>
      </c>
      <c r="K345" s="175" t="e">
        <f>VLOOKUP(CONCATENATE($B345,"_",$C345,"_",K$2,"_",$D345,"_",$E345),#REF!,2,)</f>
        <v>#REF!</v>
      </c>
      <c r="L345" s="175" t="e">
        <f>VLOOKUP(CONCATENATE($B345,"_",$C345,"_",L$2,"_",$D345,"_",$E345),#REF!,2,)</f>
        <v>#REF!</v>
      </c>
      <c r="M345" s="171"/>
      <c r="N345" s="172" t="str">
        <f t="shared" si="67"/>
        <v>!!</v>
      </c>
      <c r="O345" s="172" t="str">
        <f t="shared" si="68"/>
        <v>!!</v>
      </c>
      <c r="P345" s="172" t="str">
        <f t="shared" si="69"/>
        <v>!!</v>
      </c>
      <c r="Q345" s="172" t="str">
        <f t="shared" si="70"/>
        <v>!!</v>
      </c>
      <c r="R345" s="172" t="str">
        <f t="shared" si="71"/>
        <v>!!</v>
      </c>
      <c r="S345" s="172" t="str">
        <f t="shared" si="72"/>
        <v>!!</v>
      </c>
      <c r="T345" s="171"/>
    </row>
    <row r="346" spans="1:24" s="169" customFormat="1" ht="10.5">
      <c r="A346" s="178" t="s">
        <v>163</v>
      </c>
      <c r="B346" s="169" t="str">
        <f>Cover!$G$16</f>
        <v>CZ</v>
      </c>
      <c r="C346" s="169" t="s">
        <v>204</v>
      </c>
      <c r="D346" s="169" t="s">
        <v>198</v>
      </c>
      <c r="E346" s="170" t="s">
        <v>134</v>
      </c>
      <c r="F346" s="177" t="e">
        <f>IF(ISNUMBER(U346),U346,VLOOKUP(CONCATENATE($B346,"_",$C346,"_",F$2,"_",$D346,"_",$E346),#REF!,2,))</f>
        <v>#REF!</v>
      </c>
      <c r="G346" s="177" t="e">
        <f>IF(ISNUMBER(V346),V346,VLOOKUP(CONCATENATE($B346,"_",$C346,"_",G$2,"_",$D346,"_",$E346),#REF!,2,))</f>
        <v>#REF!</v>
      </c>
      <c r="H346" s="177" t="e">
        <f>IF(ISNUMBER(W346),W346,VLOOKUP(CONCATENATE($B346,"_",$C346,"_",H$2,"_",$D346,"_",$E346),#REF!,2,))</f>
        <v>#REF!</v>
      </c>
      <c r="I346" s="177" t="e">
        <f>IF(ISNUMBER(X346),X346,VLOOKUP(CONCATENATE($B346,"_",$C346,"_",I$2,"_",$D346,"_",$E346),#REF!,2,))</f>
        <v>#REF!</v>
      </c>
      <c r="J346" s="177" t="e">
        <f>VLOOKUP(CONCATENATE($B346,"_",$C346,"_",J$2,"_",$D346,"_",$E346),#REF!,2,)</f>
        <v>#REF!</v>
      </c>
      <c r="K346" s="175" t="e">
        <f>VLOOKUP(CONCATENATE($B346,"_",$C346,"_",K$2,"_",$D346,"_",$E346),#REF!,2,)</f>
        <v>#REF!</v>
      </c>
      <c r="L346" s="175" t="e">
        <f>VLOOKUP(CONCATENATE($B346,"_",$C346,"_",L$2,"_",$D346,"_",$E346),#REF!,2,)</f>
        <v>#REF!</v>
      </c>
      <c r="M346" s="171"/>
      <c r="N346" s="172" t="str">
        <f t="shared" si="67"/>
        <v>!!</v>
      </c>
      <c r="O346" s="172" t="str">
        <f t="shared" si="68"/>
        <v>!!</v>
      </c>
      <c r="P346" s="172" t="str">
        <f t="shared" si="69"/>
        <v>!!</v>
      </c>
      <c r="Q346" s="172" t="str">
        <f t="shared" si="70"/>
        <v>!!</v>
      </c>
      <c r="R346" s="172" t="str">
        <f t="shared" si="71"/>
        <v>!!</v>
      </c>
      <c r="S346" s="172" t="str">
        <f t="shared" si="72"/>
        <v>!!</v>
      </c>
      <c r="T346" s="171"/>
    </row>
    <row r="347" spans="1:24">
      <c r="A347" s="365" t="s">
        <v>162</v>
      </c>
      <c r="B347" s="357" t="str">
        <f>Cover!$G$16</f>
        <v>CZ</v>
      </c>
      <c r="C347" s="357" t="s">
        <v>204</v>
      </c>
      <c r="D347" s="357" t="s">
        <v>337</v>
      </c>
      <c r="E347" s="358" t="s">
        <v>134</v>
      </c>
      <c r="F347" s="359" t="e">
        <f>IF(ISNUMBER(U347),U347,VLOOKUP(CONCATENATE($B347,"_",$C347,"_",F$2,"_","1000 NAC","_",$E347),#REF!,2,)/VLOOKUP(CONCATENATE($B347,"_",$C347,"_",F$2,"_",$D347,"_",$E347),#REF!,2,))</f>
        <v>#REF!</v>
      </c>
      <c r="G347" s="359" t="e">
        <f>IF(ISNUMBER(V347),V347,VLOOKUP(CONCATENATE($B347,"_",$C347,"_",G$2,"_","1000 NAC","_",$E347),#REF!,2,)/VLOOKUP(CONCATENATE($B347,"_",$C347,"_",G$2,"_",$D347,"_",$E347),#REF!,2,))</f>
        <v>#REF!</v>
      </c>
      <c r="H347" s="359" t="e">
        <f>IF(ISNUMBER(W347),W347,VLOOKUP(CONCATENATE($B347,"_",$C347,"_",H$2,"_","1000 NAC","_",$E347),#REF!,2,)/VLOOKUP(CONCATENATE($B347,"_",$C347,"_",H$2,"_",$D347,"_",$E347),#REF!,2,))</f>
        <v>#REF!</v>
      </c>
      <c r="I347" s="359" t="e">
        <f>IF(ISNUMBER(X347),X347,VLOOKUP(CONCATENATE($B347,"_",$C347,"_",I$2,"_","1000 NAC","_",$E347),#REF!,2,)/VLOOKUP(CONCATENATE($B347,"_",$C347,"_",I$2,"_",$D347,"_",$E347),#REF!,2,))</f>
        <v>#REF!</v>
      </c>
      <c r="J347" s="359" t="e">
        <f>VLOOKUP(CONCATENATE($B347,"_",$C347,"_",J$2,"_","1000 NAC","_",$E347),#REF!,2,)/VLOOKUP(CONCATENATE($B347,"_",$C347,"_",J$2,"_",$D347,"_",$E347),#REF!,2,)</f>
        <v>#REF!</v>
      </c>
      <c r="K347" s="360" t="e">
        <f>VLOOKUP(CONCATENATE($B347,"_",$C347,"_",K$2,"_","1000 NAC","_",$E347),#REF!,2,)/VLOOKUP(CONCATENATE($B347,"_",$C347,"_",K$2,"_",$D347,"_",$E347),#REF!,2,)</f>
        <v>#REF!</v>
      </c>
      <c r="L347" s="360" t="e">
        <f>VLOOKUP(CONCATENATE($B347,"_",$C347,"_",L$2,"_","1000 NAC","_",$E347),#REF!,2,)/VLOOKUP(CONCATENATE($B347,"_",$C347,"_",L$2,"_",$D347,"_",$E347),#REF!,2,)</f>
        <v>#REF!</v>
      </c>
      <c r="M347" s="361"/>
      <c r="N347" s="362" t="str">
        <f t="shared" si="67"/>
        <v>!!</v>
      </c>
      <c r="O347" s="362" t="str">
        <f t="shared" si="68"/>
        <v>!!</v>
      </c>
      <c r="P347" s="362" t="str">
        <f t="shared" si="69"/>
        <v>!!</v>
      </c>
      <c r="Q347" s="362" t="str">
        <f t="shared" si="70"/>
        <v>!!</v>
      </c>
      <c r="R347" s="362" t="str">
        <f t="shared" si="71"/>
        <v>!!</v>
      </c>
      <c r="S347" s="362" t="str">
        <f t="shared" si="72"/>
        <v>!!</v>
      </c>
      <c r="T347" s="361"/>
      <c r="U347" s="366" t="str">
        <f>IF(ISNUMBER(U345),IF(ISNUMBER(U346),U346/U345,F346/U345),IF(ISNUMBER(U346),U346/F345,""))</f>
        <v/>
      </c>
      <c r="V347" s="366"/>
      <c r="W347" s="366"/>
      <c r="X347" s="366"/>
    </row>
    <row r="348" spans="1:24" s="169" customFormat="1" ht="10.5">
      <c r="A348" s="169" t="s">
        <v>164</v>
      </c>
      <c r="B348" s="169" t="str">
        <f>Cover!$G$16</f>
        <v>CZ</v>
      </c>
      <c r="C348" s="169" t="s">
        <v>203</v>
      </c>
      <c r="D348" s="169" t="s">
        <v>337</v>
      </c>
      <c r="E348" s="170" t="s">
        <v>134</v>
      </c>
      <c r="F348" s="177" t="e">
        <f>IF(ISNUMBER(U348),U348,VLOOKUP(CONCATENATE($B348,"_",$C348,"_",F$2,"_",$D348,"_",$E348),#REF!,2,))</f>
        <v>#REF!</v>
      </c>
      <c r="G348" s="177" t="e">
        <f>IF(ISNUMBER(V348),V348,VLOOKUP(CONCATENATE($B348,"_",$C348,"_",G$2,"_",$D348,"_",$E348),#REF!,2,))</f>
        <v>#REF!</v>
      </c>
      <c r="H348" s="177" t="e">
        <f>IF(ISNUMBER(W348),W348,VLOOKUP(CONCATENATE($B348,"_",$C348,"_",H$2,"_",$D348,"_",$E348),#REF!,2,))</f>
        <v>#REF!</v>
      </c>
      <c r="I348" s="177" t="e">
        <f>IF(ISNUMBER(X348),X348,VLOOKUP(CONCATENATE($B348,"_",$C348,"_",I$2,"_",$D348,"_",$E348),#REF!,2,))</f>
        <v>#REF!</v>
      </c>
      <c r="J348" s="177" t="e">
        <f>VLOOKUP(CONCATENATE($B348,"_",$C348,"_",J$2,"_",$D348,"_",$E348),#REF!,2,)</f>
        <v>#REF!</v>
      </c>
      <c r="K348" s="175" t="e">
        <f>VLOOKUP(CONCATENATE($B348,"_",$C348,"_",K$2,"_",$D348,"_",$E348),#REF!,2,)</f>
        <v>#REF!</v>
      </c>
      <c r="L348" s="175" t="e">
        <f>VLOOKUP(CONCATENATE($B348,"_",$C348,"_",L$2,"_",$D348,"_",$E348),#REF!,2,)</f>
        <v>#REF!</v>
      </c>
      <c r="M348" s="171"/>
      <c r="N348" s="172" t="str">
        <f t="shared" si="67"/>
        <v>!!</v>
      </c>
      <c r="O348" s="172" t="str">
        <f t="shared" si="68"/>
        <v>!!</v>
      </c>
      <c r="P348" s="172" t="str">
        <f t="shared" si="69"/>
        <v>!!</v>
      </c>
      <c r="Q348" s="172" t="str">
        <f t="shared" si="70"/>
        <v>!!</v>
      </c>
      <c r="R348" s="172" t="str">
        <f t="shared" si="71"/>
        <v>!!</v>
      </c>
      <c r="S348" s="172" t="str">
        <f t="shared" si="72"/>
        <v>!!</v>
      </c>
      <c r="T348" s="171"/>
    </row>
    <row r="349" spans="1:24" s="169" customFormat="1" ht="10.5">
      <c r="A349" s="178" t="s">
        <v>163</v>
      </c>
      <c r="B349" s="169" t="str">
        <f>Cover!$G$16</f>
        <v>CZ</v>
      </c>
      <c r="C349" s="169" t="s">
        <v>203</v>
      </c>
      <c r="D349" s="169" t="s">
        <v>198</v>
      </c>
      <c r="E349" s="170" t="s">
        <v>134</v>
      </c>
      <c r="F349" s="177" t="e">
        <f>IF(ISNUMBER(U349),U349,VLOOKUP(CONCATENATE($B349,"_",$C349,"_",F$2,"_",$D349,"_",$E349),#REF!,2,))</f>
        <v>#REF!</v>
      </c>
      <c r="G349" s="177" t="e">
        <f>IF(ISNUMBER(V349),V349,VLOOKUP(CONCATENATE($B349,"_",$C349,"_",G$2,"_",$D349,"_",$E349),#REF!,2,))</f>
        <v>#REF!</v>
      </c>
      <c r="H349" s="177" t="e">
        <f>IF(ISNUMBER(W349),W349,VLOOKUP(CONCATENATE($B349,"_",$C349,"_",H$2,"_",$D349,"_",$E349),#REF!,2,))</f>
        <v>#REF!</v>
      </c>
      <c r="I349" s="177" t="e">
        <f>IF(ISNUMBER(X349),X349,VLOOKUP(CONCATENATE($B349,"_",$C349,"_",I$2,"_",$D349,"_",$E349),#REF!,2,))</f>
        <v>#REF!</v>
      </c>
      <c r="J349" s="177" t="e">
        <f>VLOOKUP(CONCATENATE($B349,"_",$C349,"_",J$2,"_",$D349,"_",$E349),#REF!,2,)</f>
        <v>#REF!</v>
      </c>
      <c r="K349" s="175" t="e">
        <f>VLOOKUP(CONCATENATE($B349,"_",$C349,"_",K$2,"_",$D349,"_",$E349),#REF!,2,)</f>
        <v>#REF!</v>
      </c>
      <c r="L349" s="175" t="e">
        <f>VLOOKUP(CONCATENATE($B349,"_",$C349,"_",L$2,"_",$D349,"_",$E349),#REF!,2,)</f>
        <v>#REF!</v>
      </c>
      <c r="M349" s="171"/>
      <c r="N349" s="172" t="str">
        <f t="shared" si="67"/>
        <v>!!</v>
      </c>
      <c r="O349" s="172" t="str">
        <f t="shared" si="68"/>
        <v>!!</v>
      </c>
      <c r="P349" s="172" t="str">
        <f t="shared" si="69"/>
        <v>!!</v>
      </c>
      <c r="Q349" s="172" t="str">
        <f t="shared" si="70"/>
        <v>!!</v>
      </c>
      <c r="R349" s="172" t="str">
        <f t="shared" si="71"/>
        <v>!!</v>
      </c>
      <c r="S349" s="172" t="str">
        <f t="shared" si="72"/>
        <v>!!</v>
      </c>
      <c r="T349" s="171"/>
    </row>
    <row r="350" spans="1:24">
      <c r="A350" s="365" t="s">
        <v>162</v>
      </c>
      <c r="B350" s="357" t="str">
        <f>Cover!$G$16</f>
        <v>CZ</v>
      </c>
      <c r="C350" s="357" t="s">
        <v>203</v>
      </c>
      <c r="D350" s="357" t="s">
        <v>337</v>
      </c>
      <c r="E350" s="358" t="s">
        <v>134</v>
      </c>
      <c r="F350" s="359" t="e">
        <f>IF(ISNUMBER(U350),U350,VLOOKUP(CONCATENATE($B350,"_",$C350,"_",F$2,"_","1000 NAC","_",$E350),#REF!,2,)/VLOOKUP(CONCATENATE($B350,"_",$C350,"_",F$2,"_",$D350,"_",$E350),#REF!,2,))</f>
        <v>#REF!</v>
      </c>
      <c r="G350" s="359" t="e">
        <f>IF(ISNUMBER(V350),V350,VLOOKUP(CONCATENATE($B350,"_",$C350,"_",G$2,"_","1000 NAC","_",$E350),#REF!,2,)/VLOOKUP(CONCATENATE($B350,"_",$C350,"_",G$2,"_",$D350,"_",$E350),#REF!,2,))</f>
        <v>#REF!</v>
      </c>
      <c r="H350" s="359" t="e">
        <f>IF(ISNUMBER(W350),W350,VLOOKUP(CONCATENATE($B350,"_",$C350,"_",H$2,"_","1000 NAC","_",$E350),#REF!,2,)/VLOOKUP(CONCATENATE($B350,"_",$C350,"_",H$2,"_",$D350,"_",$E350),#REF!,2,))</f>
        <v>#REF!</v>
      </c>
      <c r="I350" s="359" t="e">
        <f>IF(ISNUMBER(X350),X350,VLOOKUP(CONCATENATE($B350,"_",$C350,"_",I$2,"_","1000 NAC","_",$E350),#REF!,2,)/VLOOKUP(CONCATENATE($B350,"_",$C350,"_",I$2,"_",$D350,"_",$E350),#REF!,2,))</f>
        <v>#REF!</v>
      </c>
      <c r="J350" s="359" t="e">
        <f>VLOOKUP(CONCATENATE($B350,"_",$C350,"_",J$2,"_","1000 NAC","_",$E350),#REF!,2,)/VLOOKUP(CONCATENATE($B350,"_",$C350,"_",J$2,"_",$D350,"_",$E350),#REF!,2,)</f>
        <v>#REF!</v>
      </c>
      <c r="K350" s="360" t="e">
        <f>VLOOKUP(CONCATENATE($B350,"_",$C350,"_",K$2,"_","1000 NAC","_",$E350),#REF!,2,)/VLOOKUP(CONCATENATE($B350,"_",$C350,"_",K$2,"_",$D350,"_",$E350),#REF!,2,)</f>
        <v>#REF!</v>
      </c>
      <c r="L350" s="360" t="e">
        <f>VLOOKUP(CONCATENATE($B350,"_",$C350,"_",L$2,"_","1000 NAC","_",$E350),#REF!,2,)/VLOOKUP(CONCATENATE($B350,"_",$C350,"_",L$2,"_",$D350,"_",$E350),#REF!,2,)</f>
        <v>#REF!</v>
      </c>
      <c r="M350" s="361"/>
      <c r="N350" s="362" t="str">
        <f t="shared" si="67"/>
        <v>!!</v>
      </c>
      <c r="O350" s="362" t="str">
        <f t="shared" si="68"/>
        <v>!!</v>
      </c>
      <c r="P350" s="362" t="str">
        <f t="shared" si="69"/>
        <v>!!</v>
      </c>
      <c r="Q350" s="362" t="str">
        <f t="shared" si="70"/>
        <v>!!</v>
      </c>
      <c r="R350" s="362" t="str">
        <f t="shared" si="71"/>
        <v>!!</v>
      </c>
      <c r="S350" s="362" t="str">
        <f t="shared" si="72"/>
        <v>!!</v>
      </c>
      <c r="T350" s="361"/>
      <c r="U350" s="366" t="str">
        <f>IF(ISNUMBER(U348),IF(ISNUMBER(U349),U349/U348,F349/U348),IF(ISNUMBER(U349),U349/F348,""))</f>
        <v/>
      </c>
      <c r="V350" s="366"/>
      <c r="W350" s="366"/>
      <c r="X350" s="366"/>
    </row>
  </sheetData>
  <mergeCells count="1">
    <mergeCell ref="U1:X1"/>
  </mergeCells>
  <phoneticPr fontId="46" type="noConversion"/>
  <conditionalFormatting sqref="N3:S350">
    <cfRule type="cellIs" dxfId="1"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75"/>
  <sheetViews>
    <sheetView zoomScale="80" zoomScaleNormal="80" workbookViewId="0">
      <selection activeCell="D5" sqref="D5"/>
    </sheetView>
  </sheetViews>
  <sheetFormatPr defaultColWidth="55.125" defaultRowHeight="15"/>
  <cols>
    <col min="1" max="1" width="2.625" style="711" bestFit="1" customWidth="1"/>
    <col min="2" max="2" width="27.375" style="711" bestFit="1" customWidth="1"/>
    <col min="3" max="3" width="63.625" style="710" customWidth="1"/>
    <col min="4" max="4" width="51.625" style="710" customWidth="1"/>
    <col min="5" max="16384" width="55.125" style="711"/>
  </cols>
  <sheetData>
    <row r="1" spans="1:4" s="710" customFormat="1" ht="33" customHeight="1">
      <c r="A1" s="2334" t="s">
        <v>730</v>
      </c>
      <c r="B1" s="2334"/>
      <c r="C1" s="2334"/>
      <c r="D1" s="2334"/>
    </row>
    <row r="2" spans="1:4" s="710" customFormat="1" ht="28.5" customHeight="1">
      <c r="A2" s="2335"/>
      <c r="B2" s="2335"/>
      <c r="C2" s="2335"/>
      <c r="D2" s="2335"/>
    </row>
    <row r="3" spans="1:4">
      <c r="A3" s="743"/>
      <c r="B3" s="744"/>
      <c r="C3" s="745" t="s">
        <v>731</v>
      </c>
      <c r="D3" s="745" t="s">
        <v>732</v>
      </c>
    </row>
    <row r="4" spans="1:4">
      <c r="A4" s="746">
        <v>1</v>
      </c>
      <c r="B4" s="747" t="s">
        <v>733</v>
      </c>
      <c r="C4" s="748"/>
      <c r="D4" s="749"/>
    </row>
    <row r="5" spans="1:4">
      <c r="A5" s="2336"/>
      <c r="B5" s="712" t="s">
        <v>734</v>
      </c>
      <c r="C5" s="713" t="s">
        <v>734</v>
      </c>
      <c r="D5" s="714"/>
    </row>
    <row r="6" spans="1:4">
      <c r="A6" s="2337"/>
      <c r="B6" s="712" t="s">
        <v>735</v>
      </c>
      <c r="C6" s="713" t="s">
        <v>735</v>
      </c>
      <c r="D6" s="715"/>
    </row>
    <row r="7" spans="1:4">
      <c r="A7" s="2337"/>
      <c r="B7" s="712" t="s">
        <v>736</v>
      </c>
      <c r="C7" s="713" t="s">
        <v>736</v>
      </c>
      <c r="D7" s="716"/>
    </row>
    <row r="8" spans="1:4">
      <c r="A8" s="2338"/>
      <c r="B8" s="717" t="s">
        <v>737</v>
      </c>
      <c r="C8" s="713" t="s">
        <v>737</v>
      </c>
      <c r="D8" s="718"/>
    </row>
    <row r="9" spans="1:4">
      <c r="A9" s="746">
        <v>2</v>
      </c>
      <c r="B9" s="747" t="s">
        <v>738</v>
      </c>
      <c r="C9" s="748"/>
      <c r="D9" s="749"/>
    </row>
    <row r="10" spans="1:4">
      <c r="A10" s="2320"/>
      <c r="B10" s="2339" t="s">
        <v>739</v>
      </c>
      <c r="C10" s="719" t="s">
        <v>740</v>
      </c>
      <c r="D10" s="719" t="s">
        <v>741</v>
      </c>
    </row>
    <row r="11" spans="1:4">
      <c r="A11" s="2321"/>
      <c r="B11" s="2340"/>
      <c r="C11" s="720" t="s">
        <v>742</v>
      </c>
      <c r="D11" s="721"/>
    </row>
    <row r="12" spans="1:4">
      <c r="A12" s="746">
        <v>3</v>
      </c>
      <c r="B12" s="747" t="s">
        <v>743</v>
      </c>
      <c r="C12" s="748"/>
      <c r="D12" s="749"/>
    </row>
    <row r="13" spans="1:4">
      <c r="A13" s="2320"/>
      <c r="B13" s="2341" t="s">
        <v>744</v>
      </c>
      <c r="C13" s="722" t="s">
        <v>745</v>
      </c>
      <c r="D13" s="719"/>
    </row>
    <row r="14" spans="1:4">
      <c r="A14" s="2325"/>
      <c r="B14" s="2342"/>
      <c r="C14" s="725" t="s">
        <v>746</v>
      </c>
      <c r="D14" s="726" t="s">
        <v>741</v>
      </c>
    </row>
    <row r="15" spans="1:4">
      <c r="A15" s="2325"/>
      <c r="B15" s="2342"/>
      <c r="C15" s="727" t="s">
        <v>747</v>
      </c>
      <c r="D15" s="726"/>
    </row>
    <row r="16" spans="1:4">
      <c r="A16" s="2325"/>
      <c r="B16" s="2342"/>
      <c r="C16" s="728" t="s">
        <v>748</v>
      </c>
      <c r="D16" s="726" t="s">
        <v>741</v>
      </c>
    </row>
    <row r="17" spans="1:4">
      <c r="A17" s="2325"/>
      <c r="B17" s="2342"/>
      <c r="C17" s="729" t="s">
        <v>749</v>
      </c>
      <c r="D17" s="726"/>
    </row>
    <row r="18" spans="1:4">
      <c r="A18" s="2325"/>
      <c r="B18" s="2342"/>
      <c r="C18" s="725" t="s">
        <v>750</v>
      </c>
      <c r="D18" s="726" t="s">
        <v>741</v>
      </c>
    </row>
    <row r="19" spans="1:4">
      <c r="A19" s="2325"/>
      <c r="B19" s="2342"/>
      <c r="C19" s="729" t="s">
        <v>749</v>
      </c>
      <c r="D19" s="726"/>
    </row>
    <row r="20" spans="1:4">
      <c r="A20" s="2325"/>
      <c r="B20" s="2342"/>
      <c r="C20" s="729" t="s">
        <v>751</v>
      </c>
      <c r="D20" s="726" t="s">
        <v>741</v>
      </c>
    </row>
    <row r="21" spans="1:4">
      <c r="A21" s="2325"/>
      <c r="B21" s="2342"/>
      <c r="C21" s="729" t="s">
        <v>752</v>
      </c>
      <c r="D21" s="726"/>
    </row>
    <row r="22" spans="1:4">
      <c r="A22" s="2325"/>
      <c r="B22" s="2342"/>
      <c r="C22" s="728" t="s">
        <v>753</v>
      </c>
      <c r="D22" s="726" t="s">
        <v>741</v>
      </c>
    </row>
    <row r="23" spans="1:4">
      <c r="A23" s="2325"/>
      <c r="B23" s="2342"/>
      <c r="C23" s="729" t="s">
        <v>749</v>
      </c>
      <c r="D23" s="726"/>
    </row>
    <row r="24" spans="1:4">
      <c r="A24" s="2325"/>
      <c r="B24" s="2342"/>
      <c r="C24" s="729" t="s">
        <v>754</v>
      </c>
      <c r="D24" s="726" t="s">
        <v>741</v>
      </c>
    </row>
    <row r="25" spans="1:4">
      <c r="A25" s="2325"/>
      <c r="B25" s="2342"/>
      <c r="C25" s="729" t="s">
        <v>749</v>
      </c>
      <c r="D25" s="726"/>
    </row>
    <row r="26" spans="1:4">
      <c r="A26" s="2325"/>
      <c r="B26" s="2342"/>
      <c r="C26" s="729" t="s">
        <v>755</v>
      </c>
      <c r="D26" s="726" t="s">
        <v>741</v>
      </c>
    </row>
    <row r="27" spans="1:4">
      <c r="A27" s="2325"/>
      <c r="B27" s="2342"/>
      <c r="C27" s="729" t="s">
        <v>749</v>
      </c>
      <c r="D27" s="726"/>
    </row>
    <row r="28" spans="1:4">
      <c r="A28" s="2325"/>
      <c r="B28" s="2342"/>
      <c r="C28" s="729" t="s">
        <v>756</v>
      </c>
      <c r="D28" s="726" t="s">
        <v>741</v>
      </c>
    </row>
    <row r="29" spans="1:4">
      <c r="A29" s="2325"/>
      <c r="B29" s="2342"/>
      <c r="C29" s="729" t="s">
        <v>749</v>
      </c>
      <c r="D29" s="726"/>
    </row>
    <row r="30" spans="1:4">
      <c r="A30" s="2325"/>
      <c r="B30" s="2342"/>
      <c r="C30" s="729" t="s">
        <v>757</v>
      </c>
      <c r="D30" s="726" t="s">
        <v>741</v>
      </c>
    </row>
    <row r="31" spans="1:4">
      <c r="A31" s="2325"/>
      <c r="B31" s="2342"/>
      <c r="C31" s="729" t="s">
        <v>749</v>
      </c>
      <c r="D31" s="726"/>
    </row>
    <row r="32" spans="1:4">
      <c r="A32" s="2325"/>
      <c r="B32" s="2342"/>
      <c r="C32" s="729" t="s">
        <v>758</v>
      </c>
      <c r="D32" s="726" t="s">
        <v>741</v>
      </c>
    </row>
    <row r="33" spans="1:4">
      <c r="A33" s="2325"/>
      <c r="B33" s="2342"/>
      <c r="C33" s="729" t="s">
        <v>749</v>
      </c>
      <c r="D33" s="726"/>
    </row>
    <row r="34" spans="1:4">
      <c r="A34" s="2325"/>
      <c r="B34" s="2342"/>
      <c r="C34" s="728" t="s">
        <v>759</v>
      </c>
      <c r="D34" s="726" t="s">
        <v>741</v>
      </c>
    </row>
    <row r="35" spans="1:4">
      <c r="A35" s="2325"/>
      <c r="B35" s="2342"/>
      <c r="C35" s="729" t="s">
        <v>749</v>
      </c>
      <c r="D35" s="726"/>
    </row>
    <row r="36" spans="1:4">
      <c r="A36" s="2325"/>
      <c r="B36" s="2342"/>
      <c r="C36" s="729" t="s">
        <v>760</v>
      </c>
      <c r="D36" s="726" t="s">
        <v>741</v>
      </c>
    </row>
    <row r="37" spans="1:4">
      <c r="A37" s="2325"/>
      <c r="B37" s="2342"/>
      <c r="C37" s="730" t="s">
        <v>749</v>
      </c>
      <c r="D37" s="726"/>
    </row>
    <row r="38" spans="1:4">
      <c r="A38" s="2325"/>
      <c r="B38" s="2342"/>
      <c r="C38" s="731" t="s">
        <v>761</v>
      </c>
      <c r="D38" s="726" t="s">
        <v>741</v>
      </c>
    </row>
    <row r="39" spans="1:4">
      <c r="A39" s="2325"/>
      <c r="B39" s="2342"/>
      <c r="C39" s="729" t="s">
        <v>762</v>
      </c>
      <c r="D39" s="726"/>
    </row>
    <row r="40" spans="1:4">
      <c r="A40" s="2325"/>
      <c r="B40" s="2342"/>
      <c r="C40" s="731" t="s">
        <v>763</v>
      </c>
      <c r="D40" s="726" t="s">
        <v>741</v>
      </c>
    </row>
    <row r="41" spans="1:4">
      <c r="A41" s="2325"/>
      <c r="B41" s="2342"/>
      <c r="C41" s="729" t="s">
        <v>764</v>
      </c>
      <c r="D41" s="726"/>
    </row>
    <row r="42" spans="1:4">
      <c r="A42" s="2325"/>
      <c r="B42" s="2342"/>
      <c r="C42" s="731" t="s">
        <v>765</v>
      </c>
      <c r="D42" s="726" t="s">
        <v>741</v>
      </c>
    </row>
    <row r="43" spans="1:4" ht="15" customHeight="1">
      <c r="A43" s="2325"/>
      <c r="B43" s="2342"/>
      <c r="C43" s="731" t="s">
        <v>749</v>
      </c>
      <c r="D43" s="726"/>
    </row>
    <row r="44" spans="1:4">
      <c r="A44" s="2325"/>
      <c r="B44" s="2342"/>
      <c r="C44" s="731" t="s">
        <v>766</v>
      </c>
      <c r="D44" s="726" t="s">
        <v>741</v>
      </c>
    </row>
    <row r="45" spans="1:4">
      <c r="A45" s="2325"/>
      <c r="B45" s="2342"/>
      <c r="C45" s="729" t="s">
        <v>767</v>
      </c>
      <c r="D45" s="726"/>
    </row>
    <row r="46" spans="1:4">
      <c r="A46" s="2325"/>
      <c r="B46" s="2342"/>
      <c r="C46" s="731" t="s">
        <v>768</v>
      </c>
      <c r="D46" s="726" t="s">
        <v>741</v>
      </c>
    </row>
    <row r="47" spans="1:4">
      <c r="A47" s="2321"/>
      <c r="B47" s="2343"/>
      <c r="C47" s="732" t="s">
        <v>767</v>
      </c>
      <c r="D47" s="733"/>
    </row>
    <row r="48" spans="1:4" ht="15" customHeight="1">
      <c r="A48" s="2320"/>
      <c r="B48" s="2328" t="s">
        <v>769</v>
      </c>
      <c r="C48" s="734" t="s">
        <v>770</v>
      </c>
      <c r="D48" s="719" t="s">
        <v>741</v>
      </c>
    </row>
    <row r="49" spans="1:4" ht="15" customHeight="1">
      <c r="A49" s="2325"/>
      <c r="B49" s="2329"/>
      <c r="C49" s="729" t="s">
        <v>767</v>
      </c>
      <c r="D49" s="721"/>
    </row>
    <row r="50" spans="1:4">
      <c r="A50" s="2320"/>
      <c r="B50" s="2330" t="s">
        <v>771</v>
      </c>
      <c r="C50" s="719" t="s">
        <v>772</v>
      </c>
      <c r="D50" s="726" t="s">
        <v>741</v>
      </c>
    </row>
    <row r="51" spans="1:4">
      <c r="A51" s="2325"/>
      <c r="B51" s="2326"/>
      <c r="C51" s="729" t="s">
        <v>773</v>
      </c>
      <c r="D51" s="735"/>
    </row>
    <row r="52" spans="1:4" ht="24">
      <c r="A52" s="2325"/>
      <c r="B52" s="2326"/>
      <c r="C52" s="729" t="s">
        <v>774</v>
      </c>
      <c r="D52" s="726" t="s">
        <v>741</v>
      </c>
    </row>
    <row r="53" spans="1:4">
      <c r="A53" s="2325"/>
      <c r="B53" s="2326"/>
      <c r="C53" s="729" t="s">
        <v>775</v>
      </c>
      <c r="D53" s="735"/>
    </row>
    <row r="54" spans="1:4" ht="24">
      <c r="A54" s="2325"/>
      <c r="B54" s="2326"/>
      <c r="C54" s="729" t="s">
        <v>776</v>
      </c>
      <c r="D54" s="726" t="s">
        <v>741</v>
      </c>
    </row>
    <row r="55" spans="1:4">
      <c r="A55" s="2321"/>
      <c r="B55" s="2327"/>
      <c r="C55" s="732" t="s">
        <v>777</v>
      </c>
      <c r="D55" s="736"/>
    </row>
    <row r="56" spans="1:4">
      <c r="A56" s="746">
        <v>4</v>
      </c>
      <c r="B56" s="747" t="s">
        <v>778</v>
      </c>
      <c r="C56" s="748"/>
      <c r="D56" s="749"/>
    </row>
    <row r="57" spans="1:4" ht="24">
      <c r="A57" s="737"/>
      <c r="B57" s="713" t="s">
        <v>779</v>
      </c>
      <c r="C57" s="713" t="s">
        <v>780</v>
      </c>
      <c r="D57" s="718"/>
    </row>
    <row r="58" spans="1:4" ht="27.95" customHeight="1">
      <c r="A58" s="746">
        <v>5</v>
      </c>
      <c r="B58" s="747" t="s">
        <v>781</v>
      </c>
      <c r="C58" s="752"/>
      <c r="D58" s="749"/>
    </row>
    <row r="59" spans="1:4" s="738" customFormat="1" ht="24">
      <c r="A59" s="2325"/>
      <c r="B59" s="2331" t="s">
        <v>782</v>
      </c>
      <c r="C59" s="753" t="s">
        <v>783</v>
      </c>
      <c r="D59" s="753" t="s">
        <v>741</v>
      </c>
    </row>
    <row r="60" spans="1:4" s="739" customFormat="1">
      <c r="A60" s="2321"/>
      <c r="B60" s="2332"/>
      <c r="C60" s="724" t="s">
        <v>784</v>
      </c>
      <c r="D60" s="724"/>
    </row>
    <row r="61" spans="1:4" s="739" customFormat="1">
      <c r="A61" s="723"/>
      <c r="B61" s="2332"/>
      <c r="C61" s="724" t="s">
        <v>799</v>
      </c>
      <c r="D61" s="724" t="s">
        <v>741</v>
      </c>
    </row>
    <row r="62" spans="1:4" s="739" customFormat="1" ht="24">
      <c r="A62" s="723"/>
      <c r="B62" s="2333"/>
      <c r="C62" s="720" t="s">
        <v>800</v>
      </c>
      <c r="D62" s="720"/>
    </row>
    <row r="63" spans="1:4" s="738" customFormat="1">
      <c r="A63" s="2325"/>
      <c r="B63" s="2326" t="s">
        <v>785</v>
      </c>
      <c r="C63" s="750" t="s">
        <v>786</v>
      </c>
      <c r="D63" s="731" t="s">
        <v>741</v>
      </c>
    </row>
    <row r="64" spans="1:4" s="739" customFormat="1">
      <c r="A64" s="2321"/>
      <c r="B64" s="2327"/>
      <c r="C64" s="740" t="s">
        <v>787</v>
      </c>
      <c r="D64" s="751"/>
    </row>
    <row r="65" spans="1:4">
      <c r="A65" s="746">
        <v>6</v>
      </c>
      <c r="B65" s="747" t="s">
        <v>788</v>
      </c>
      <c r="C65" s="748"/>
      <c r="D65" s="749"/>
    </row>
    <row r="66" spans="1:4" s="741" customFormat="1">
      <c r="A66" s="2320"/>
      <c r="B66" s="2322" t="s">
        <v>789</v>
      </c>
      <c r="C66" s="712" t="s">
        <v>790</v>
      </c>
      <c r="D66" s="716" t="s">
        <v>741</v>
      </c>
    </row>
    <row r="67" spans="1:4" s="738" customFormat="1">
      <c r="A67" s="2321"/>
      <c r="B67" s="2323"/>
      <c r="C67" s="740" t="s">
        <v>791</v>
      </c>
      <c r="D67" s="736"/>
    </row>
    <row r="68" spans="1:4" s="738" customFormat="1">
      <c r="A68" s="2320"/>
      <c r="B68" s="2322" t="s">
        <v>792</v>
      </c>
      <c r="C68" s="712" t="s">
        <v>793</v>
      </c>
      <c r="D68" s="716" t="s">
        <v>741</v>
      </c>
    </row>
    <row r="69" spans="1:4" s="738" customFormat="1" ht="15" customHeight="1">
      <c r="A69" s="2321"/>
      <c r="B69" s="2323"/>
      <c r="C69" s="740" t="s">
        <v>794</v>
      </c>
      <c r="D69" s="736"/>
    </row>
    <row r="70" spans="1:4" s="738" customFormat="1">
      <c r="A70" s="2320"/>
      <c r="B70" s="2322" t="s">
        <v>795</v>
      </c>
      <c r="C70" s="712" t="s">
        <v>796</v>
      </c>
      <c r="D70" s="716" t="s">
        <v>741</v>
      </c>
    </row>
    <row r="71" spans="1:4" s="738" customFormat="1">
      <c r="A71" s="2321"/>
      <c r="B71" s="2323"/>
      <c r="C71" s="740" t="s">
        <v>794</v>
      </c>
      <c r="D71" s="742"/>
    </row>
    <row r="72" spans="1:4" s="738" customFormat="1" ht="15" customHeight="1">
      <c r="A72" s="2320"/>
      <c r="B72" s="2324" t="s">
        <v>797</v>
      </c>
      <c r="C72" s="731" t="s">
        <v>798</v>
      </c>
      <c r="D72" s="719" t="s">
        <v>741</v>
      </c>
    </row>
    <row r="73" spans="1:4" s="739" customFormat="1">
      <c r="A73" s="2321"/>
      <c r="B73" s="2323"/>
      <c r="C73" s="740" t="s">
        <v>794</v>
      </c>
      <c r="D73" s="742"/>
    </row>
    <row r="74" spans="1:4">
      <c r="A74" s="746">
        <v>7</v>
      </c>
      <c r="B74" s="747" t="s">
        <v>801</v>
      </c>
      <c r="C74" s="748"/>
      <c r="D74" s="749"/>
    </row>
    <row r="75" spans="1:4" ht="24">
      <c r="B75" s="740" t="s">
        <v>801</v>
      </c>
      <c r="C75" s="740" t="s">
        <v>802</v>
      </c>
      <c r="D75" s="740"/>
    </row>
  </sheetData>
  <mergeCells count="22">
    <mergeCell ref="A1:D2"/>
    <mergeCell ref="A5:A8"/>
    <mergeCell ref="A10:A11"/>
    <mergeCell ref="B10:B11"/>
    <mergeCell ref="A13:A47"/>
    <mergeCell ref="B13:B47"/>
    <mergeCell ref="A48:A49"/>
    <mergeCell ref="B48:B49"/>
    <mergeCell ref="A50:A55"/>
    <mergeCell ref="B50:B55"/>
    <mergeCell ref="A59:A60"/>
    <mergeCell ref="B59:B62"/>
    <mergeCell ref="A70:A71"/>
    <mergeCell ref="B70:B71"/>
    <mergeCell ref="A72:A73"/>
    <mergeCell ref="B72:B73"/>
    <mergeCell ref="A63:A64"/>
    <mergeCell ref="B63:B64"/>
    <mergeCell ref="A66:A67"/>
    <mergeCell ref="B66:B67"/>
    <mergeCell ref="A68:A69"/>
    <mergeCell ref="B68:B69"/>
  </mergeCells>
  <dataValidations count="2">
    <dataValidation type="list" allowBlank="1" showErrorMessage="1" prompt="YES, NO" sqref="D14 D36 D38 D40 D42 D44 D46 D48 D50 D52 D54 D59 D63 D66 D68 D70 D72 D18 D16 D20 D22 D24 D26 D28 D30 D32 D34 D61" xr:uid="{00000000-0002-0000-0100-000000000000}">
      <formula1>"Please select YES or NO,YES,NO"</formula1>
    </dataValidation>
    <dataValidation type="list" allowBlank="1" showErrorMessage="1" error="Please select YES or NO" prompt="Please select YES or NO" sqref="D10" xr:uid="{00000000-0002-0000-0100-000001000000}">
      <formula1>"Please select YES or NO, YES, NO"</formula1>
    </dataValidation>
  </dataValidations>
  <pageMargins left="0.25" right="0.25"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indexed="55"/>
  </sheetPr>
  <dimension ref="A1:Y35"/>
  <sheetViews>
    <sheetView workbookViewId="0">
      <selection activeCell="H3" sqref="H3"/>
    </sheetView>
  </sheetViews>
  <sheetFormatPr defaultRowHeight="12"/>
  <cols>
    <col min="1" max="1" width="3.25" bestFit="1" customWidth="1"/>
    <col min="2" max="2" width="5.75" bestFit="1" customWidth="1"/>
    <col min="3" max="3" width="3.75" bestFit="1" customWidth="1"/>
    <col min="4" max="4" width="6" bestFit="1" customWidth="1"/>
    <col min="5" max="5" width="5.625" bestFit="1" customWidth="1"/>
    <col min="6" max="8" width="4.625" bestFit="1" customWidth="1"/>
    <col min="9" max="12" width="7.625" bestFit="1" customWidth="1"/>
    <col min="13" max="13" width="2.75" customWidth="1"/>
    <col min="14" max="17" width="6.375" bestFit="1" customWidth="1"/>
    <col min="18" max="18" width="6.25" bestFit="1" customWidth="1"/>
    <col min="19" max="19" width="6.375" bestFit="1" customWidth="1"/>
    <col min="20" max="20" width="2.25" customWidth="1"/>
    <col min="21" max="25" width="3.75" bestFit="1" customWidth="1"/>
  </cols>
  <sheetData>
    <row r="1" spans="1:25" s="169" customFormat="1" ht="10.5">
      <c r="A1" s="173" t="s">
        <v>161</v>
      </c>
      <c r="B1" s="173" t="s">
        <v>159</v>
      </c>
      <c r="C1" s="369">
        <v>0.8</v>
      </c>
      <c r="D1" s="174" t="s">
        <v>160</v>
      </c>
      <c r="E1" s="369">
        <v>1.2</v>
      </c>
      <c r="J1" s="175"/>
      <c r="K1" s="175"/>
      <c r="U1" s="2765" t="s">
        <v>42</v>
      </c>
      <c r="V1" s="2765"/>
      <c r="W1" s="2765"/>
      <c r="X1" s="2765"/>
    </row>
    <row r="2" spans="1:25" s="169" customFormat="1" ht="10.5">
      <c r="A2" s="169" t="s">
        <v>3</v>
      </c>
      <c r="B2" s="169" t="s">
        <v>265</v>
      </c>
      <c r="C2" s="169" t="s">
        <v>266</v>
      </c>
      <c r="D2" s="169" t="s">
        <v>281</v>
      </c>
      <c r="E2" s="170" t="s">
        <v>288</v>
      </c>
      <c r="F2" s="370">
        <f>$L$2-5</f>
        <v>2017</v>
      </c>
      <c r="G2" s="370">
        <f>$L$2-4</f>
        <v>2018</v>
      </c>
      <c r="H2" s="370">
        <f>$L$2-3</f>
        <v>2019</v>
      </c>
      <c r="I2" s="370">
        <f>$L$2-2</f>
        <v>2020</v>
      </c>
      <c r="J2" s="181">
        <f>$L$2-1</f>
        <v>2021</v>
      </c>
      <c r="K2" s="176">
        <f>$L$2-1</f>
        <v>2021</v>
      </c>
      <c r="L2" s="176">
        <f>Cover!G18</f>
        <v>2022</v>
      </c>
      <c r="M2" s="171"/>
      <c r="N2" s="370" t="str">
        <f t="shared" ref="N2:S2" si="0">CONCATENATE(RIGHT((F2),2),"/",RIGHT((G2),2))</f>
        <v>17/18</v>
      </c>
      <c r="O2" s="370" t="str">
        <f t="shared" si="0"/>
        <v>18/19</v>
      </c>
      <c r="P2" s="370" t="str">
        <f t="shared" si="0"/>
        <v>19/20</v>
      </c>
      <c r="Q2" s="370" t="str">
        <f t="shared" si="0"/>
        <v>20/21</v>
      </c>
      <c r="R2" s="181" t="str">
        <f t="shared" si="0"/>
        <v>21/21</v>
      </c>
      <c r="S2" s="176" t="str">
        <f t="shared" si="0"/>
        <v>21/22</v>
      </c>
      <c r="T2" s="171"/>
      <c r="U2" s="370">
        <f>$L$2-5</f>
        <v>2017</v>
      </c>
      <c r="V2" s="370">
        <f>$L$2-4</f>
        <v>2018</v>
      </c>
      <c r="W2" s="370">
        <f>$L$2-3</f>
        <v>2019</v>
      </c>
      <c r="X2" s="370">
        <f>$L$2-2</f>
        <v>2020</v>
      </c>
      <c r="Y2" s="363"/>
    </row>
    <row r="3" spans="1:25" s="169" customFormat="1" ht="10.5">
      <c r="B3" s="169" t="str">
        <f>Cover!$G$16</f>
        <v>CZ</v>
      </c>
      <c r="C3" s="169" t="s">
        <v>270</v>
      </c>
      <c r="D3" s="169" t="s">
        <v>268</v>
      </c>
      <c r="E3" s="170" t="s">
        <v>210</v>
      </c>
      <c r="F3" s="169" t="e">
        <f>IF(ISNUMBER(U3),U3,VLOOKUP(CONCATENATE($B3,"_",$C3,"_",F$2,"_",$D3,"_",$E3),#REF!,2,))</f>
        <v>#REF!</v>
      </c>
      <c r="G3" s="169" t="e">
        <f>IF(ISNUMBER(V3),V3,VLOOKUP(CONCATENATE($B3,"_",$C3,"_",G$2,"_",$D3,"_",$E3),#REF!,2,))</f>
        <v>#REF!</v>
      </c>
      <c r="H3" s="169" t="e">
        <f>IF(ISNUMBER(W3),W3,VLOOKUP(CONCATENATE($B3,"_",$C3,"_",H$2,"_",$D3,"_",$E3),#REF!,2,))</f>
        <v>#REF!</v>
      </c>
      <c r="I3" s="169" t="e">
        <f>IF(ISNUMBER(X3),X3,VLOOKUP(CONCATENATE($B3,"_",$C3,"_",I$2,"_",$D3,"_",$E3),#REF!,2,))</f>
        <v>#REF!</v>
      </c>
      <c r="J3" s="169" t="e">
        <f>VLOOKUP(CONCATENATE($B3,"_",$C3,"_",J$2,"_",$D3,"_",$E3),#REF!,2,)</f>
        <v>#REF!</v>
      </c>
      <c r="K3" s="169" t="e">
        <f>VLOOKUP(CONCATENATE($B3,"_",$C3,"_",K$2,"_",$D3,"_",$E3),#REF!,2,)</f>
        <v>#REF!</v>
      </c>
      <c r="L3" s="169" t="e">
        <f>VLOOKUP(CONCATENATE($B3,"_",$C3,"_",L$2,"_",$D3,"_",$E3),#REF!,2,)</f>
        <v>#REF!</v>
      </c>
      <c r="M3" s="171"/>
      <c r="N3" s="172" t="str">
        <f t="shared" ref="N3:N14" si="1">IF(OR(ISERROR(F3),ISERROR(G3)),"!!",IF(F3=0,"!!",G3/F3))</f>
        <v>!!</v>
      </c>
      <c r="O3" s="172" t="str">
        <f t="shared" ref="O3:O14" si="2">IF(OR(ISERROR(G3),ISERROR(H3)),"!!",IF(G3=0,"!!",H3/G3))</f>
        <v>!!</v>
      </c>
      <c r="P3" s="172" t="str">
        <f t="shared" ref="P3:P14" si="3">IF(OR(ISERROR(H3),ISERROR(I3)),"!!",IF(H3=0,"!!",I3/H3))</f>
        <v>!!</v>
      </c>
      <c r="Q3" s="172" t="str">
        <f t="shared" ref="Q3:Q14" si="4">IF(OR(ISERROR(I3),ISERROR(J3)),"!!",IF(I3=0,"!!",J3/I3))</f>
        <v>!!</v>
      </c>
      <c r="R3" s="172" t="str">
        <f t="shared" ref="R3:R14" si="5">IF(OR(ISERROR(J3),ISERROR(K3)),"!!",IF(J3=0,"!!",K3/J3))</f>
        <v>!!</v>
      </c>
      <c r="S3" s="172" t="str">
        <f t="shared" ref="S3:S14" si="6">IF(OR(ISERROR(K3),ISERROR(L3)),"!!",IF(K3=0,"!!",L3/K3))</f>
        <v>!!</v>
      </c>
      <c r="T3" s="171"/>
    </row>
    <row r="4" spans="1:25" s="169" customFormat="1" ht="10.5">
      <c r="B4" s="169" t="str">
        <f>Cover!$G$16</f>
        <v>CZ</v>
      </c>
      <c r="C4" s="169" t="s">
        <v>270</v>
      </c>
      <c r="D4" s="169" t="s">
        <v>268</v>
      </c>
      <c r="E4" s="170" t="s">
        <v>211</v>
      </c>
      <c r="F4" s="169" t="e">
        <f>IF(ISNUMBER(U4),U4,VLOOKUP(CONCATENATE($B4,"_",$C4,"_",F$2,"_",$D4,"_",$E4),#REF!,2,))</f>
        <v>#REF!</v>
      </c>
      <c r="G4" s="169" t="e">
        <f>IF(ISNUMBER(V4),V4,VLOOKUP(CONCATENATE($B4,"_",$C4,"_",G$2,"_",$D4,"_",$E4),#REF!,2,))</f>
        <v>#REF!</v>
      </c>
      <c r="H4" s="169" t="e">
        <f>IF(ISNUMBER(W4),W4,VLOOKUP(CONCATENATE($B4,"_",$C4,"_",H$2,"_",$D4,"_",$E4),#REF!,2,))</f>
        <v>#REF!</v>
      </c>
      <c r="I4" s="169" t="e">
        <f>IF(ISNUMBER(X4),X4,VLOOKUP(CONCATENATE($B4,"_",$C4,"_",I$2,"_",$D4,"_",$E4),#REF!,2,))</f>
        <v>#REF!</v>
      </c>
      <c r="J4" s="169" t="e">
        <f>VLOOKUP(CONCATENATE($B4,"_",$C4,"_",J$2,"_",$D4,"_",$E4),#REF!,2,)</f>
        <v>#REF!</v>
      </c>
      <c r="K4" s="169" t="e">
        <f>VLOOKUP(CONCATENATE($B4,"_",$C4,"_",K$2,"_",$D4,"_",$E4),#REF!,2,)</f>
        <v>#REF!</v>
      </c>
      <c r="L4" s="169" t="e">
        <f>VLOOKUP(CONCATENATE($B4,"_",$C4,"_",L$2,"_",$D4,"_",$E4),#REF!,2,)</f>
        <v>#REF!</v>
      </c>
      <c r="M4" s="171"/>
      <c r="N4" s="172" t="str">
        <f t="shared" si="1"/>
        <v>!!</v>
      </c>
      <c r="O4" s="172" t="str">
        <f t="shared" si="2"/>
        <v>!!</v>
      </c>
      <c r="P4" s="172" t="str">
        <f t="shared" si="3"/>
        <v>!!</v>
      </c>
      <c r="Q4" s="172" t="str">
        <f t="shared" si="4"/>
        <v>!!</v>
      </c>
      <c r="R4" s="172" t="str">
        <f t="shared" si="5"/>
        <v>!!</v>
      </c>
      <c r="S4" s="172" t="str">
        <f t="shared" si="6"/>
        <v>!!</v>
      </c>
      <c r="T4" s="171"/>
    </row>
    <row r="5" spans="1:25" s="169" customFormat="1" ht="10.5">
      <c r="B5" s="169" t="str">
        <f>Cover!$G$16</f>
        <v>CZ</v>
      </c>
      <c r="C5" s="169" t="s">
        <v>270</v>
      </c>
      <c r="D5" s="169" t="s">
        <v>268</v>
      </c>
      <c r="E5" s="170" t="s">
        <v>212</v>
      </c>
      <c r="F5" s="169" t="e">
        <f>IF(ISNUMBER(U5),U5,VLOOKUP(CONCATENATE($B5,"_",$C5,"_",F$2,"_",$D5,"_",$E5),#REF!,2,))</f>
        <v>#REF!</v>
      </c>
      <c r="G5" s="169" t="e">
        <f>IF(ISNUMBER(V5),V5,VLOOKUP(CONCATENATE($B5,"_",$C5,"_",G$2,"_",$D5,"_",$E5),#REF!,2,))</f>
        <v>#REF!</v>
      </c>
      <c r="H5" s="169" t="e">
        <f>IF(ISNUMBER(W5),W5,VLOOKUP(CONCATENATE($B5,"_",$C5,"_",H$2,"_",$D5,"_",$E5),#REF!,2,))</f>
        <v>#REF!</v>
      </c>
      <c r="I5" s="169" t="e">
        <f>IF(ISNUMBER(X5),X5,VLOOKUP(CONCATENATE($B5,"_",$C5,"_",I$2,"_",$D5,"_",$E5),#REF!,2,))</f>
        <v>#REF!</v>
      </c>
      <c r="J5" s="169" t="e">
        <f>VLOOKUP(CONCATENATE($B5,"_",$C5,"_",J$2,"_",$D5,"_",$E5),#REF!,2,)</f>
        <v>#REF!</v>
      </c>
      <c r="K5" s="169" t="e">
        <f>VLOOKUP(CONCATENATE($B5,"_",$C5,"_",K$2,"_",$D5,"_",$E5),#REF!,2,)</f>
        <v>#REF!</v>
      </c>
      <c r="L5" s="169" t="e">
        <f>VLOOKUP(CONCATENATE($B5,"_",$C5,"_",L$2,"_",$D5,"_",$E5),#REF!,2,)</f>
        <v>#REF!</v>
      </c>
      <c r="M5" s="171"/>
      <c r="N5" s="172" t="str">
        <f t="shared" si="1"/>
        <v>!!</v>
      </c>
      <c r="O5" s="172" t="str">
        <f t="shared" si="2"/>
        <v>!!</v>
      </c>
      <c r="P5" s="172" t="str">
        <f t="shared" si="3"/>
        <v>!!</v>
      </c>
      <c r="Q5" s="172" t="str">
        <f t="shared" si="4"/>
        <v>!!</v>
      </c>
      <c r="R5" s="172" t="str">
        <f t="shared" si="5"/>
        <v>!!</v>
      </c>
      <c r="S5" s="172" t="str">
        <f t="shared" si="6"/>
        <v>!!</v>
      </c>
      <c r="T5" s="171"/>
    </row>
    <row r="6" spans="1:25" s="169" customFormat="1" ht="10.5">
      <c r="B6" s="169" t="str">
        <f>Cover!$G$16</f>
        <v>CZ</v>
      </c>
      <c r="C6" s="169" t="s">
        <v>270</v>
      </c>
      <c r="D6" s="169" t="s">
        <v>268</v>
      </c>
      <c r="E6" s="170" t="s">
        <v>213</v>
      </c>
      <c r="F6" s="169" t="e">
        <f>IF(ISNUMBER(U6),U6,VLOOKUP(CONCATENATE($B6,"_",$C6,"_",F$2,"_",$D6,"_",$E6),#REF!,2,))</f>
        <v>#REF!</v>
      </c>
      <c r="G6" s="169" t="e">
        <f>IF(ISNUMBER(V6),V6,VLOOKUP(CONCATENATE($B6,"_",$C6,"_",G$2,"_",$D6,"_",$E6),#REF!,2,))</f>
        <v>#REF!</v>
      </c>
      <c r="H6" s="169" t="e">
        <f>IF(ISNUMBER(W6),W6,VLOOKUP(CONCATENATE($B6,"_",$C6,"_",H$2,"_",$D6,"_",$E6),#REF!,2,))</f>
        <v>#REF!</v>
      </c>
      <c r="I6" s="169" t="e">
        <f>IF(ISNUMBER(X6),X6,VLOOKUP(CONCATENATE($B6,"_",$C6,"_",I$2,"_",$D6,"_",$E6),#REF!,2,))</f>
        <v>#REF!</v>
      </c>
      <c r="J6" s="169" t="e">
        <f>VLOOKUP(CONCATENATE($B6,"_",$C6,"_",J$2,"_",$D6,"_",$E6),#REF!,2,)</f>
        <v>#REF!</v>
      </c>
      <c r="K6" s="169" t="e">
        <f>VLOOKUP(CONCATENATE($B6,"_",$C6,"_",K$2,"_",$D6,"_",$E6),#REF!,2,)</f>
        <v>#REF!</v>
      </c>
      <c r="L6" s="169" t="e">
        <f>VLOOKUP(CONCATENATE($B6,"_",$C6,"_",L$2,"_",$D6,"_",$E6),#REF!,2,)</f>
        <v>#REF!</v>
      </c>
      <c r="M6" s="171"/>
      <c r="N6" s="172" t="str">
        <f t="shared" si="1"/>
        <v>!!</v>
      </c>
      <c r="O6" s="172" t="str">
        <f t="shared" si="2"/>
        <v>!!</v>
      </c>
      <c r="P6" s="172" t="str">
        <f t="shared" si="3"/>
        <v>!!</v>
      </c>
      <c r="Q6" s="172" t="str">
        <f t="shared" si="4"/>
        <v>!!</v>
      </c>
      <c r="R6" s="172" t="str">
        <f t="shared" si="5"/>
        <v>!!</v>
      </c>
      <c r="S6" s="172" t="str">
        <f t="shared" si="6"/>
        <v>!!</v>
      </c>
      <c r="T6" s="171"/>
    </row>
    <row r="7" spans="1:25" s="169" customFormat="1" ht="10.5">
      <c r="B7" s="169" t="str">
        <f>Cover!$G$16</f>
        <v>CZ</v>
      </c>
      <c r="C7" s="169" t="s">
        <v>270</v>
      </c>
      <c r="D7" s="169" t="s">
        <v>268</v>
      </c>
      <c r="E7" s="170" t="s">
        <v>214</v>
      </c>
      <c r="F7" s="169" t="e">
        <f>IF(ISNUMBER(U7),U7,VLOOKUP(CONCATENATE($B7,"_",$C7,"_",F$2,"_",$D7,"_",$E7),#REF!,2,))</f>
        <v>#REF!</v>
      </c>
      <c r="G7" s="169" t="e">
        <f>IF(ISNUMBER(V7),V7,VLOOKUP(CONCATENATE($B7,"_",$C7,"_",G$2,"_",$D7,"_",$E7),#REF!,2,))</f>
        <v>#REF!</v>
      </c>
      <c r="H7" s="169" t="e">
        <f>IF(ISNUMBER(W7),W7,VLOOKUP(CONCATENATE($B7,"_",$C7,"_",H$2,"_",$D7,"_",$E7),#REF!,2,))</f>
        <v>#REF!</v>
      </c>
      <c r="I7" s="169" t="e">
        <f>IF(ISNUMBER(X7),X7,VLOOKUP(CONCATENATE($B7,"_",$C7,"_",I$2,"_",$D7,"_",$E7),#REF!,2,))</f>
        <v>#REF!</v>
      </c>
      <c r="J7" s="169" t="e">
        <f>VLOOKUP(CONCATENATE($B7,"_",$C7,"_",J$2,"_",$D7,"_",$E7),#REF!,2,)</f>
        <v>#REF!</v>
      </c>
      <c r="K7" s="169" t="e">
        <f>VLOOKUP(CONCATENATE($B7,"_",$C7,"_",K$2,"_",$D7,"_",$E7),#REF!,2,)</f>
        <v>#REF!</v>
      </c>
      <c r="L7" s="169" t="e">
        <f>VLOOKUP(CONCATENATE($B7,"_",$C7,"_",L$2,"_",$D7,"_",$E7),#REF!,2,)</f>
        <v>#REF!</v>
      </c>
      <c r="M7" s="171"/>
      <c r="N7" s="172" t="str">
        <f t="shared" si="1"/>
        <v>!!</v>
      </c>
      <c r="O7" s="172" t="str">
        <f t="shared" si="2"/>
        <v>!!</v>
      </c>
      <c r="P7" s="172" t="str">
        <f t="shared" si="3"/>
        <v>!!</v>
      </c>
      <c r="Q7" s="172" t="str">
        <f t="shared" si="4"/>
        <v>!!</v>
      </c>
      <c r="R7" s="172" t="str">
        <f t="shared" si="5"/>
        <v>!!</v>
      </c>
      <c r="S7" s="172" t="str">
        <f t="shared" si="6"/>
        <v>!!</v>
      </c>
      <c r="T7" s="171"/>
    </row>
    <row r="8" spans="1:25" s="169" customFormat="1" ht="10.5">
      <c r="B8" s="169" t="str">
        <f>Cover!$G$16</f>
        <v>CZ</v>
      </c>
      <c r="C8" s="169" t="s">
        <v>270</v>
      </c>
      <c r="D8" s="169" t="s">
        <v>268</v>
      </c>
      <c r="E8" s="170" t="s">
        <v>215</v>
      </c>
      <c r="F8" s="169" t="e">
        <f>IF(ISNUMBER(U8),U8,VLOOKUP(CONCATENATE($B8,"_",$C8,"_",F$2,"_",$D8,"_",$E8),#REF!,2,))</f>
        <v>#REF!</v>
      </c>
      <c r="G8" s="169" t="e">
        <f>IF(ISNUMBER(V8),V8,VLOOKUP(CONCATENATE($B8,"_",$C8,"_",G$2,"_",$D8,"_",$E8),#REF!,2,))</f>
        <v>#REF!</v>
      </c>
      <c r="H8" s="169" t="e">
        <f>IF(ISNUMBER(W8),W8,VLOOKUP(CONCATENATE($B8,"_",$C8,"_",H$2,"_",$D8,"_",$E8),#REF!,2,))</f>
        <v>#REF!</v>
      </c>
      <c r="I8" s="169" t="e">
        <f>IF(ISNUMBER(X8),X8,VLOOKUP(CONCATENATE($B8,"_",$C8,"_",I$2,"_",$D8,"_",$E8),#REF!,2,))</f>
        <v>#REF!</v>
      </c>
      <c r="J8" s="169" t="e">
        <f>VLOOKUP(CONCATENATE($B8,"_",$C8,"_",J$2,"_",$D8,"_",$E8),#REF!,2,)</f>
        <v>#REF!</v>
      </c>
      <c r="K8" s="169" t="e">
        <f>VLOOKUP(CONCATENATE($B8,"_",$C8,"_",K$2,"_",$D8,"_",$E8),#REF!,2,)</f>
        <v>#REF!</v>
      </c>
      <c r="L8" s="169" t="e">
        <f>VLOOKUP(CONCATENATE($B8,"_",$C8,"_",L$2,"_",$D8,"_",$E8),#REF!,2,)</f>
        <v>#REF!</v>
      </c>
      <c r="M8" s="171"/>
      <c r="N8" s="172" t="str">
        <f t="shared" si="1"/>
        <v>!!</v>
      </c>
      <c r="O8" s="172" t="str">
        <f t="shared" si="2"/>
        <v>!!</v>
      </c>
      <c r="P8" s="172" t="str">
        <f t="shared" si="3"/>
        <v>!!</v>
      </c>
      <c r="Q8" s="172" t="str">
        <f t="shared" si="4"/>
        <v>!!</v>
      </c>
      <c r="R8" s="172" t="str">
        <f t="shared" si="5"/>
        <v>!!</v>
      </c>
      <c r="S8" s="172" t="str">
        <f t="shared" si="6"/>
        <v>!!</v>
      </c>
      <c r="T8" s="171"/>
    </row>
    <row r="9" spans="1:25" s="169" customFormat="1" ht="10.5">
      <c r="B9" s="169" t="str">
        <f>Cover!$G$16</f>
        <v>CZ</v>
      </c>
      <c r="C9" s="169" t="s">
        <v>270</v>
      </c>
      <c r="D9" s="169" t="s">
        <v>268</v>
      </c>
      <c r="E9" s="170" t="s">
        <v>216</v>
      </c>
      <c r="F9" s="169" t="e">
        <f>IF(ISNUMBER(U9),U9,VLOOKUP(CONCATENATE($B9,"_",$C9,"_",F$2,"_",$D9,"_",$E9),#REF!,2,))</f>
        <v>#REF!</v>
      </c>
      <c r="G9" s="169" t="e">
        <f>IF(ISNUMBER(V9),V9,VLOOKUP(CONCATENATE($B9,"_",$C9,"_",G$2,"_",$D9,"_",$E9),#REF!,2,))</f>
        <v>#REF!</v>
      </c>
      <c r="H9" s="169" t="e">
        <f>IF(ISNUMBER(W9),W9,VLOOKUP(CONCATENATE($B9,"_",$C9,"_",H$2,"_",$D9,"_",$E9),#REF!,2,))</f>
        <v>#REF!</v>
      </c>
      <c r="I9" s="169" t="e">
        <f>IF(ISNUMBER(X9),X9,VLOOKUP(CONCATENATE($B9,"_",$C9,"_",I$2,"_",$D9,"_",$E9),#REF!,2,))</f>
        <v>#REF!</v>
      </c>
      <c r="J9" s="169" t="e">
        <f>VLOOKUP(CONCATENATE($B9,"_",$C9,"_",J$2,"_",$D9,"_",$E9),#REF!,2,)</f>
        <v>#REF!</v>
      </c>
      <c r="K9" s="169" t="e">
        <f>VLOOKUP(CONCATENATE($B9,"_",$C9,"_",K$2,"_",$D9,"_",$E9),#REF!,2,)</f>
        <v>#REF!</v>
      </c>
      <c r="L9" s="169" t="e">
        <f>VLOOKUP(CONCATENATE($B9,"_",$C9,"_",L$2,"_",$D9,"_",$E9),#REF!,2,)</f>
        <v>#REF!</v>
      </c>
      <c r="M9" s="171"/>
      <c r="N9" s="172" t="str">
        <f t="shared" si="1"/>
        <v>!!</v>
      </c>
      <c r="O9" s="172" t="str">
        <f t="shared" si="2"/>
        <v>!!</v>
      </c>
      <c r="P9" s="172" t="str">
        <f t="shared" si="3"/>
        <v>!!</v>
      </c>
      <c r="Q9" s="172" t="str">
        <f t="shared" si="4"/>
        <v>!!</v>
      </c>
      <c r="R9" s="172" t="str">
        <f t="shared" si="5"/>
        <v>!!</v>
      </c>
      <c r="S9" s="172" t="str">
        <f t="shared" si="6"/>
        <v>!!</v>
      </c>
      <c r="T9" s="171"/>
    </row>
    <row r="10" spans="1:25" s="169" customFormat="1" ht="10.5">
      <c r="B10" s="169" t="str">
        <f>Cover!$G$16</f>
        <v>CZ</v>
      </c>
      <c r="C10" s="169" t="s">
        <v>270</v>
      </c>
      <c r="D10" s="169" t="s">
        <v>268</v>
      </c>
      <c r="E10" s="170" t="s">
        <v>217</v>
      </c>
      <c r="F10" s="169" t="e">
        <f>IF(ISNUMBER(U10),U10,VLOOKUP(CONCATENATE($B10,"_",$C10,"_",F$2,"_",$D10,"_",$E10),#REF!,2,))</f>
        <v>#REF!</v>
      </c>
      <c r="G10" s="169" t="e">
        <f>IF(ISNUMBER(V10),V10,VLOOKUP(CONCATENATE($B10,"_",$C10,"_",G$2,"_",$D10,"_",$E10),#REF!,2,))</f>
        <v>#REF!</v>
      </c>
      <c r="H10" s="169" t="e">
        <f>IF(ISNUMBER(W10),W10,VLOOKUP(CONCATENATE($B10,"_",$C10,"_",H$2,"_",$D10,"_",$E10),#REF!,2,))</f>
        <v>#REF!</v>
      </c>
      <c r="I10" s="169" t="e">
        <f>IF(ISNUMBER(X10),X10,VLOOKUP(CONCATENATE($B10,"_",$C10,"_",I$2,"_",$D10,"_",$E10),#REF!,2,))</f>
        <v>#REF!</v>
      </c>
      <c r="J10" s="169" t="e">
        <f>VLOOKUP(CONCATENATE($B10,"_",$C10,"_",J$2,"_",$D10,"_",$E10),#REF!,2,)</f>
        <v>#REF!</v>
      </c>
      <c r="K10" s="169" t="e">
        <f>VLOOKUP(CONCATENATE($B10,"_",$C10,"_",K$2,"_",$D10,"_",$E10),#REF!,2,)</f>
        <v>#REF!</v>
      </c>
      <c r="L10" s="169" t="e">
        <f>VLOOKUP(CONCATENATE($B10,"_",$C10,"_",L$2,"_",$D10,"_",$E10),#REF!,2,)</f>
        <v>#REF!</v>
      </c>
      <c r="M10" s="171"/>
      <c r="N10" s="172" t="str">
        <f t="shared" si="1"/>
        <v>!!</v>
      </c>
      <c r="O10" s="172" t="str">
        <f t="shared" si="2"/>
        <v>!!</v>
      </c>
      <c r="P10" s="172" t="str">
        <f t="shared" si="3"/>
        <v>!!</v>
      </c>
      <c r="Q10" s="172" t="str">
        <f t="shared" si="4"/>
        <v>!!</v>
      </c>
      <c r="R10" s="172" t="str">
        <f t="shared" si="5"/>
        <v>!!</v>
      </c>
      <c r="S10" s="172" t="str">
        <f t="shared" si="6"/>
        <v>!!</v>
      </c>
      <c r="T10" s="171"/>
    </row>
    <row r="11" spans="1:25" s="169" customFormat="1" ht="10.5">
      <c r="B11" s="169" t="str">
        <f>Cover!$G$16</f>
        <v>CZ</v>
      </c>
      <c r="C11" s="169" t="s">
        <v>270</v>
      </c>
      <c r="D11" s="169" t="s">
        <v>268</v>
      </c>
      <c r="E11" s="170" t="s">
        <v>218</v>
      </c>
      <c r="F11" s="169" t="e">
        <f>IF(ISNUMBER(U11),U11,VLOOKUP(CONCATENATE($B11,"_",$C11,"_",F$2,"_",$D11,"_",$E11),#REF!,2,))</f>
        <v>#REF!</v>
      </c>
      <c r="G11" s="169" t="e">
        <f>IF(ISNUMBER(V11),V11,VLOOKUP(CONCATENATE($B11,"_",$C11,"_",G$2,"_",$D11,"_",$E11),#REF!,2,))</f>
        <v>#REF!</v>
      </c>
      <c r="H11" s="169" t="e">
        <f>IF(ISNUMBER(W11),W11,VLOOKUP(CONCATENATE($B11,"_",$C11,"_",H$2,"_",$D11,"_",$E11),#REF!,2,))</f>
        <v>#REF!</v>
      </c>
      <c r="I11" s="169" t="e">
        <f>IF(ISNUMBER(X11),X11,VLOOKUP(CONCATENATE($B11,"_",$C11,"_",I$2,"_",$D11,"_",$E11),#REF!,2,))</f>
        <v>#REF!</v>
      </c>
      <c r="J11" s="169" t="e">
        <f>VLOOKUP(CONCATENATE($B11,"_",$C11,"_",J$2,"_",$D11,"_",$E11),#REF!,2,)</f>
        <v>#REF!</v>
      </c>
      <c r="K11" s="169" t="e">
        <f>VLOOKUP(CONCATENATE($B11,"_",$C11,"_",K$2,"_",$D11,"_",$E11),#REF!,2,)</f>
        <v>#REF!</v>
      </c>
      <c r="L11" s="169" t="e">
        <f>VLOOKUP(CONCATENATE($B11,"_",$C11,"_",L$2,"_",$D11,"_",$E11),#REF!,2,)</f>
        <v>#REF!</v>
      </c>
      <c r="M11" s="171"/>
      <c r="N11" s="172" t="str">
        <f t="shared" si="1"/>
        <v>!!</v>
      </c>
      <c r="O11" s="172" t="str">
        <f t="shared" si="2"/>
        <v>!!</v>
      </c>
      <c r="P11" s="172" t="str">
        <f t="shared" si="3"/>
        <v>!!</v>
      </c>
      <c r="Q11" s="172" t="str">
        <f t="shared" si="4"/>
        <v>!!</v>
      </c>
      <c r="R11" s="172" t="str">
        <f t="shared" si="5"/>
        <v>!!</v>
      </c>
      <c r="S11" s="172" t="str">
        <f t="shared" si="6"/>
        <v>!!</v>
      </c>
      <c r="T11" s="171"/>
    </row>
    <row r="12" spans="1:25" s="169" customFormat="1" ht="10.5">
      <c r="B12" s="169" t="str">
        <f>Cover!$G$16</f>
        <v>CZ</v>
      </c>
      <c r="C12" s="169" t="s">
        <v>270</v>
      </c>
      <c r="D12" s="169" t="s">
        <v>268</v>
      </c>
      <c r="E12" s="170" t="s">
        <v>219</v>
      </c>
      <c r="F12" s="169" t="e">
        <f>IF(ISNUMBER(U12),U12,VLOOKUP(CONCATENATE($B12,"_",$C12,"_",F$2,"_",$D12,"_",$E12),#REF!,2,))</f>
        <v>#REF!</v>
      </c>
      <c r="G12" s="169" t="e">
        <f>IF(ISNUMBER(V12),V12,VLOOKUP(CONCATENATE($B12,"_",$C12,"_",G$2,"_",$D12,"_",$E12),#REF!,2,))</f>
        <v>#REF!</v>
      </c>
      <c r="H12" s="169" t="e">
        <f>IF(ISNUMBER(W12),W12,VLOOKUP(CONCATENATE($B12,"_",$C12,"_",H$2,"_",$D12,"_",$E12),#REF!,2,))</f>
        <v>#REF!</v>
      </c>
      <c r="I12" s="169" t="e">
        <f>IF(ISNUMBER(X12),X12,VLOOKUP(CONCATENATE($B12,"_",$C12,"_",I$2,"_",$D12,"_",$E12),#REF!,2,))</f>
        <v>#REF!</v>
      </c>
      <c r="J12" s="169" t="e">
        <f>VLOOKUP(CONCATENATE($B12,"_",$C12,"_",J$2,"_",$D12,"_",$E12),#REF!,2,)</f>
        <v>#REF!</v>
      </c>
      <c r="K12" s="169" t="e">
        <f>VLOOKUP(CONCATENATE($B12,"_",$C12,"_",K$2,"_",$D12,"_",$E12),#REF!,2,)</f>
        <v>#REF!</v>
      </c>
      <c r="L12" s="169" t="e">
        <f>VLOOKUP(CONCATENATE($B12,"_",$C12,"_",L$2,"_",$D12,"_",$E12),#REF!,2,)</f>
        <v>#REF!</v>
      </c>
      <c r="M12" s="171"/>
      <c r="N12" s="172" t="str">
        <f t="shared" si="1"/>
        <v>!!</v>
      </c>
      <c r="O12" s="172" t="str">
        <f t="shared" si="2"/>
        <v>!!</v>
      </c>
      <c r="P12" s="172" t="str">
        <f t="shared" si="3"/>
        <v>!!</v>
      </c>
      <c r="Q12" s="172" t="str">
        <f t="shared" si="4"/>
        <v>!!</v>
      </c>
      <c r="R12" s="172" t="str">
        <f t="shared" si="5"/>
        <v>!!</v>
      </c>
      <c r="S12" s="172" t="str">
        <f t="shared" si="6"/>
        <v>!!</v>
      </c>
      <c r="T12" s="171"/>
    </row>
    <row r="13" spans="1:25" s="169" customFormat="1" ht="10.5">
      <c r="B13" s="169" t="str">
        <f>Cover!$G$16</f>
        <v>CZ</v>
      </c>
      <c r="C13" s="169" t="s">
        <v>270</v>
      </c>
      <c r="D13" s="169" t="s">
        <v>268</v>
      </c>
      <c r="E13" s="170" t="s">
        <v>220</v>
      </c>
      <c r="F13" s="169" t="e">
        <f>IF(ISNUMBER(U13),U13,VLOOKUP(CONCATENATE($B13,"_",$C13,"_",F$2,"_",$D13,"_",$E13),#REF!,2,))</f>
        <v>#REF!</v>
      </c>
      <c r="G13" s="169" t="e">
        <f>IF(ISNUMBER(V13),V13,VLOOKUP(CONCATENATE($B13,"_",$C13,"_",G$2,"_",$D13,"_",$E13),#REF!,2,))</f>
        <v>#REF!</v>
      </c>
      <c r="H13" s="169" t="e">
        <f>IF(ISNUMBER(W13),W13,VLOOKUP(CONCATENATE($B13,"_",$C13,"_",H$2,"_",$D13,"_",$E13),#REF!,2,))</f>
        <v>#REF!</v>
      </c>
      <c r="I13" s="169" t="e">
        <f>IF(ISNUMBER(X13),X13,VLOOKUP(CONCATENATE($B13,"_",$C13,"_",I$2,"_",$D13,"_",$E13),#REF!,2,))</f>
        <v>#REF!</v>
      </c>
      <c r="J13" s="169" t="e">
        <f>VLOOKUP(CONCATENATE($B13,"_",$C13,"_",J$2,"_",$D13,"_",$E13),#REF!,2,)</f>
        <v>#REF!</v>
      </c>
      <c r="K13" s="169" t="e">
        <f>VLOOKUP(CONCATENATE($B13,"_",$C13,"_",K$2,"_",$D13,"_",$E13),#REF!,2,)</f>
        <v>#REF!</v>
      </c>
      <c r="L13" s="169" t="e">
        <f>VLOOKUP(CONCATENATE($B13,"_",$C13,"_",L$2,"_",$D13,"_",$E13),#REF!,2,)</f>
        <v>#REF!</v>
      </c>
      <c r="M13" s="171"/>
      <c r="N13" s="172" t="str">
        <f t="shared" si="1"/>
        <v>!!</v>
      </c>
      <c r="O13" s="172" t="str">
        <f t="shared" si="2"/>
        <v>!!</v>
      </c>
      <c r="P13" s="172" t="str">
        <f t="shared" si="3"/>
        <v>!!</v>
      </c>
      <c r="Q13" s="172" t="str">
        <f t="shared" si="4"/>
        <v>!!</v>
      </c>
      <c r="R13" s="172" t="str">
        <f t="shared" si="5"/>
        <v>!!</v>
      </c>
      <c r="S13" s="172" t="str">
        <f t="shared" si="6"/>
        <v>!!</v>
      </c>
      <c r="T13" s="171"/>
    </row>
    <row r="14" spans="1:25" s="169" customFormat="1" ht="10.5">
      <c r="B14" s="169" t="str">
        <f>Cover!$G$16</f>
        <v>CZ</v>
      </c>
      <c r="C14" s="169" t="s">
        <v>270</v>
      </c>
      <c r="D14" s="169" t="s">
        <v>268</v>
      </c>
      <c r="E14" s="170" t="s">
        <v>221</v>
      </c>
      <c r="F14" s="169" t="e">
        <f>IF(ISNUMBER(U14),U14,VLOOKUP(CONCATENATE($B14,"_",$C14,"_",F$2,"_",$D14,"_",$E14),#REF!,2,))</f>
        <v>#REF!</v>
      </c>
      <c r="G14" s="169" t="e">
        <f>IF(ISNUMBER(V14),V14,VLOOKUP(CONCATENATE($B14,"_",$C14,"_",G$2,"_",$D14,"_",$E14),#REF!,2,))</f>
        <v>#REF!</v>
      </c>
      <c r="H14" s="169" t="e">
        <f>IF(ISNUMBER(W14),W14,VLOOKUP(CONCATENATE($B14,"_",$C14,"_",H$2,"_",$D14,"_",$E14),#REF!,2,))</f>
        <v>#REF!</v>
      </c>
      <c r="I14" s="169" t="e">
        <f>IF(ISNUMBER(X14),X14,VLOOKUP(CONCATENATE($B14,"_",$C14,"_",I$2,"_",$D14,"_",$E14),#REF!,2,))</f>
        <v>#REF!</v>
      </c>
      <c r="J14" s="169" t="e">
        <f>VLOOKUP(CONCATENATE($B14,"_",$C14,"_",J$2,"_",$D14,"_",$E14),#REF!,2,)</f>
        <v>#REF!</v>
      </c>
      <c r="K14" s="169" t="e">
        <f>VLOOKUP(CONCATENATE($B14,"_",$C14,"_",K$2,"_",$D14,"_",$E14),#REF!,2,)</f>
        <v>#REF!</v>
      </c>
      <c r="L14" s="169" t="e">
        <f>VLOOKUP(CONCATENATE($B14,"_",$C14,"_",L$2,"_",$D14,"_",$E14),#REF!,2,)</f>
        <v>#REF!</v>
      </c>
      <c r="M14" s="171"/>
      <c r="N14" s="172" t="str">
        <f t="shared" si="1"/>
        <v>!!</v>
      </c>
      <c r="O14" s="172" t="str">
        <f t="shared" si="2"/>
        <v>!!</v>
      </c>
      <c r="P14" s="172" t="str">
        <f t="shared" si="3"/>
        <v>!!</v>
      </c>
      <c r="Q14" s="172" t="str">
        <f t="shared" si="4"/>
        <v>!!</v>
      </c>
      <c r="R14" s="172" t="str">
        <f t="shared" si="5"/>
        <v>!!</v>
      </c>
      <c r="S14" s="172" t="str">
        <f t="shared" si="6"/>
        <v>!!</v>
      </c>
      <c r="T14" s="171"/>
    </row>
    <row r="24" spans="9:9">
      <c r="I24" s="170"/>
    </row>
    <row r="25" spans="9:9">
      <c r="I25" s="170"/>
    </row>
    <row r="26" spans="9:9">
      <c r="I26" s="170"/>
    </row>
    <row r="27" spans="9:9">
      <c r="I27" s="170"/>
    </row>
    <row r="28" spans="9:9">
      <c r="I28" s="170"/>
    </row>
    <row r="29" spans="9:9">
      <c r="I29" s="170"/>
    </row>
    <row r="30" spans="9:9">
      <c r="I30" s="170"/>
    </row>
    <row r="31" spans="9:9">
      <c r="I31" s="170"/>
    </row>
    <row r="32" spans="9:9">
      <c r="I32" s="170"/>
    </row>
    <row r="33" spans="9:9">
      <c r="I33" s="170"/>
    </row>
    <row r="34" spans="9:9">
      <c r="I34" s="170"/>
    </row>
    <row r="35" spans="9:9">
      <c r="I35" s="170"/>
    </row>
  </sheetData>
  <mergeCells count="1">
    <mergeCell ref="U1:X1"/>
  </mergeCells>
  <phoneticPr fontId="46" type="noConversion"/>
  <conditionalFormatting sqref="N3:S14">
    <cfRule type="cellIs" dxfId="0"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90"/>
  <sheetViews>
    <sheetView showGridLines="0" zoomScale="47" zoomScaleNormal="47" zoomScaleSheetLayoutView="75" workbookViewId="0">
      <selection activeCell="C15" sqref="C15"/>
    </sheetView>
  </sheetViews>
  <sheetFormatPr defaultColWidth="9" defaultRowHeight="15.75"/>
  <cols>
    <col min="1" max="1" width="10" style="763" customWidth="1"/>
    <col min="2" max="2" width="78.25" style="763" customWidth="1"/>
    <col min="3" max="3" width="82.375" style="763" customWidth="1"/>
    <col min="4" max="16384" width="9" style="763"/>
  </cols>
  <sheetData>
    <row r="1" spans="1:7" ht="16.5" thickBot="1">
      <c r="A1" s="819" t="s">
        <v>272</v>
      </c>
      <c r="B1" s="818"/>
    </row>
    <row r="2" spans="1:7">
      <c r="A2" s="817"/>
      <c r="B2" s="816" t="s">
        <v>272</v>
      </c>
      <c r="C2" s="815"/>
    </row>
    <row r="3" spans="1:7">
      <c r="A3" s="812"/>
      <c r="B3" s="811" t="s">
        <v>272</v>
      </c>
      <c r="C3" s="814"/>
      <c r="E3" s="1152" t="s">
        <v>1080</v>
      </c>
      <c r="F3" s="1152"/>
      <c r="G3" s="1152"/>
    </row>
    <row r="4" spans="1:7" ht="18" customHeight="1">
      <c r="A4" s="812"/>
      <c r="B4" s="811" t="s">
        <v>272</v>
      </c>
      <c r="C4" s="2766" t="s">
        <v>869</v>
      </c>
    </row>
    <row r="5" spans="1:7" ht="18" customHeight="1">
      <c r="A5" s="812"/>
      <c r="B5" s="811"/>
      <c r="C5" s="2767"/>
    </row>
    <row r="6" spans="1:7" ht="18.75">
      <c r="A6" s="812"/>
      <c r="B6" s="811"/>
      <c r="C6" s="813" t="s">
        <v>391</v>
      </c>
    </row>
    <row r="7" spans="1:7" ht="18.75">
      <c r="A7" s="812"/>
      <c r="B7" s="811"/>
      <c r="C7" s="813" t="s">
        <v>301</v>
      </c>
    </row>
    <row r="8" spans="1:7" ht="18.75">
      <c r="A8" s="812"/>
      <c r="B8" s="811"/>
      <c r="C8" s="810" t="s">
        <v>868</v>
      </c>
    </row>
    <row r="9" spans="1:7">
      <c r="A9" s="809"/>
      <c r="B9" s="808"/>
      <c r="C9" s="807"/>
    </row>
    <row r="10" spans="1:7" ht="18" customHeight="1">
      <c r="A10" s="806" t="s">
        <v>272</v>
      </c>
      <c r="B10" s="445"/>
      <c r="C10" s="2775" t="s">
        <v>867</v>
      </c>
    </row>
    <row r="11" spans="1:7" ht="18" customHeight="1">
      <c r="A11" s="605" t="s">
        <v>288</v>
      </c>
      <c r="B11" s="606" t="s">
        <v>288</v>
      </c>
      <c r="C11" s="2776"/>
    </row>
    <row r="12" spans="1:7" ht="18" customHeight="1">
      <c r="A12" s="605" t="s">
        <v>279</v>
      </c>
      <c r="B12" s="606"/>
      <c r="C12" s="2776"/>
    </row>
    <row r="13" spans="1:7" ht="18" customHeight="1">
      <c r="A13" s="805" t="s">
        <v>272</v>
      </c>
      <c r="B13" s="612"/>
      <c r="C13" s="2777"/>
    </row>
    <row r="14" spans="1:7" ht="18" customHeight="1">
      <c r="A14" s="2772" t="s">
        <v>392</v>
      </c>
      <c r="B14" s="2773"/>
      <c r="C14" s="2774"/>
    </row>
    <row r="15" spans="1:7" ht="18" customHeight="1">
      <c r="A15" s="782">
        <v>1</v>
      </c>
      <c r="B15" s="804" t="s">
        <v>360</v>
      </c>
      <c r="C15" s="790" t="s">
        <v>866</v>
      </c>
    </row>
    <row r="16" spans="1:7" ht="18" customHeight="1">
      <c r="A16" s="414">
        <v>1.1000000000000001</v>
      </c>
      <c r="B16" s="803" t="s">
        <v>394</v>
      </c>
      <c r="C16" s="790" t="s">
        <v>865</v>
      </c>
    </row>
    <row r="17" spans="1:3" ht="18" customHeight="1">
      <c r="A17" s="414" t="s">
        <v>294</v>
      </c>
      <c r="B17" s="802" t="s">
        <v>275</v>
      </c>
      <c r="C17" s="785" t="s">
        <v>864</v>
      </c>
    </row>
    <row r="18" spans="1:3" ht="18" customHeight="1">
      <c r="A18" s="414" t="s">
        <v>332</v>
      </c>
      <c r="B18" s="12" t="s">
        <v>276</v>
      </c>
      <c r="C18" s="785" t="s">
        <v>863</v>
      </c>
    </row>
    <row r="19" spans="1:3" ht="18" customHeight="1">
      <c r="A19" s="782">
        <v>1.2</v>
      </c>
      <c r="B19" s="11" t="s">
        <v>395</v>
      </c>
      <c r="C19" s="785" t="s">
        <v>862</v>
      </c>
    </row>
    <row r="20" spans="1:3" ht="18" customHeight="1">
      <c r="A20" s="782" t="s">
        <v>295</v>
      </c>
      <c r="B20" s="9" t="s">
        <v>275</v>
      </c>
      <c r="C20" s="790" t="s">
        <v>861</v>
      </c>
    </row>
    <row r="21" spans="1:3" s="768" customFormat="1" ht="18" customHeight="1">
      <c r="A21" s="782" t="s">
        <v>333</v>
      </c>
      <c r="B21" s="9" t="s">
        <v>276</v>
      </c>
      <c r="C21" s="785" t="s">
        <v>860</v>
      </c>
    </row>
    <row r="22" spans="1:3" s="768" customFormat="1" ht="18" customHeight="1">
      <c r="A22" s="782" t="s">
        <v>8</v>
      </c>
      <c r="B22" s="19" t="s">
        <v>339</v>
      </c>
      <c r="C22" s="786" t="s">
        <v>859</v>
      </c>
    </row>
    <row r="23" spans="1:3" s="768" customFormat="1" ht="18" customHeight="1">
      <c r="A23" s="787" t="s">
        <v>291</v>
      </c>
      <c r="B23" s="9" t="s">
        <v>316</v>
      </c>
      <c r="C23" s="788" t="s">
        <v>858</v>
      </c>
    </row>
    <row r="24" spans="1:3" s="768" customFormat="1" ht="18" customHeight="1">
      <c r="A24" s="787" t="s">
        <v>292</v>
      </c>
      <c r="B24" s="10" t="s">
        <v>275</v>
      </c>
      <c r="C24" s="786" t="s">
        <v>857</v>
      </c>
    </row>
    <row r="25" spans="1:3" s="768" customFormat="1" ht="18" customHeight="1">
      <c r="A25" s="787" t="s">
        <v>334</v>
      </c>
      <c r="B25" s="19" t="s">
        <v>276</v>
      </c>
      <c r="C25" s="786" t="s">
        <v>856</v>
      </c>
    </row>
    <row r="26" spans="1:3" s="768" customFormat="1" ht="30">
      <c r="A26" s="773" t="s">
        <v>296</v>
      </c>
      <c r="B26" s="607" t="s">
        <v>709</v>
      </c>
      <c r="C26" s="786" t="s">
        <v>858</v>
      </c>
    </row>
    <row r="27" spans="1:3" s="768" customFormat="1" ht="18" customHeight="1">
      <c r="A27" s="787" t="s">
        <v>297</v>
      </c>
      <c r="B27" s="10" t="s">
        <v>275</v>
      </c>
      <c r="C27" s="788" t="s">
        <v>857</v>
      </c>
    </row>
    <row r="28" spans="1:3" s="768" customFormat="1" ht="18" customHeight="1">
      <c r="A28" s="787" t="s">
        <v>335</v>
      </c>
      <c r="B28" s="19" t="s">
        <v>276</v>
      </c>
      <c r="C28" s="786" t="s">
        <v>856</v>
      </c>
    </row>
    <row r="29" spans="1:3" s="768" customFormat="1" ht="18" customHeight="1">
      <c r="A29" s="787" t="s">
        <v>298</v>
      </c>
      <c r="B29" s="9" t="s">
        <v>303</v>
      </c>
      <c r="C29" s="786" t="s">
        <v>858</v>
      </c>
    </row>
    <row r="30" spans="1:3" s="768" customFormat="1" ht="18" customHeight="1">
      <c r="A30" s="787" t="s">
        <v>299</v>
      </c>
      <c r="B30" s="10" t="s">
        <v>275</v>
      </c>
      <c r="C30" s="786" t="s">
        <v>857</v>
      </c>
    </row>
    <row r="31" spans="1:3" s="768" customFormat="1" ht="18" customHeight="1">
      <c r="A31" s="779" t="s">
        <v>336</v>
      </c>
      <c r="B31" s="19" t="s">
        <v>276</v>
      </c>
      <c r="C31" s="786" t="s">
        <v>856</v>
      </c>
    </row>
    <row r="32" spans="1:3" ht="18" customHeight="1">
      <c r="A32" s="2772" t="s">
        <v>76</v>
      </c>
      <c r="B32" s="2773"/>
      <c r="C32" s="2774"/>
    </row>
    <row r="33" spans="1:3" s="768" customFormat="1" ht="18" customHeight="1">
      <c r="A33" s="801">
        <v>2</v>
      </c>
      <c r="B33" s="638" t="s">
        <v>304</v>
      </c>
      <c r="C33" s="788" t="s">
        <v>855</v>
      </c>
    </row>
    <row r="34" spans="1:3" s="768" customFormat="1" ht="18" customHeight="1">
      <c r="A34" s="800">
        <v>3</v>
      </c>
      <c r="B34" s="799" t="s">
        <v>397</v>
      </c>
      <c r="C34" s="788" t="s">
        <v>854</v>
      </c>
    </row>
    <row r="35" spans="1:3" s="768" customFormat="1" ht="18" customHeight="1">
      <c r="A35" s="782" t="s">
        <v>340</v>
      </c>
      <c r="B35" s="11" t="s">
        <v>398</v>
      </c>
      <c r="C35" s="786" t="s">
        <v>853</v>
      </c>
    </row>
    <row r="36" spans="1:3" s="768" customFormat="1" ht="18" customHeight="1">
      <c r="A36" s="782" t="s">
        <v>341</v>
      </c>
      <c r="B36" s="11" t="s">
        <v>399</v>
      </c>
      <c r="C36" s="788" t="s">
        <v>852</v>
      </c>
    </row>
    <row r="37" spans="1:3" s="768" customFormat="1" ht="18" customHeight="1">
      <c r="A37" s="800">
        <v>4</v>
      </c>
      <c r="B37" s="799" t="s">
        <v>400</v>
      </c>
      <c r="C37" s="788" t="s">
        <v>852</v>
      </c>
    </row>
    <row r="38" spans="1:3" s="768" customFormat="1" ht="18" customHeight="1">
      <c r="A38" s="800" t="s">
        <v>401</v>
      </c>
      <c r="B38" s="799" t="s">
        <v>342</v>
      </c>
      <c r="C38" s="790" t="s">
        <v>851</v>
      </c>
    </row>
    <row r="39" spans="1:3" s="768" customFormat="1" ht="18" customHeight="1">
      <c r="A39" s="782" t="s">
        <v>402</v>
      </c>
      <c r="B39" s="11" t="s">
        <v>403</v>
      </c>
      <c r="C39" s="798" t="s">
        <v>850</v>
      </c>
    </row>
    <row r="40" spans="1:3" s="768" customFormat="1" ht="18" customHeight="1">
      <c r="A40" s="782" t="s">
        <v>404</v>
      </c>
      <c r="B40" s="11" t="s">
        <v>405</v>
      </c>
      <c r="C40" s="798" t="s">
        <v>849</v>
      </c>
    </row>
    <row r="41" spans="1:3" s="768" customFormat="1" ht="18" customHeight="1">
      <c r="A41" s="800" t="s">
        <v>406</v>
      </c>
      <c r="B41" s="799" t="s">
        <v>407</v>
      </c>
      <c r="C41" s="790" t="s">
        <v>848</v>
      </c>
    </row>
    <row r="42" spans="1:3" s="768" customFormat="1" ht="18" customHeight="1">
      <c r="A42" s="782" t="s">
        <v>408</v>
      </c>
      <c r="B42" s="11" t="s">
        <v>275</v>
      </c>
      <c r="C42" s="798" t="s">
        <v>847</v>
      </c>
    </row>
    <row r="43" spans="1:3" s="768" customFormat="1" ht="18" customHeight="1">
      <c r="A43" s="782" t="s">
        <v>409</v>
      </c>
      <c r="B43" s="11" t="s">
        <v>276</v>
      </c>
      <c r="C43" s="798" t="s">
        <v>846</v>
      </c>
    </row>
    <row r="44" spans="1:3" s="768" customFormat="1" ht="18" customHeight="1">
      <c r="A44" s="780" t="s">
        <v>410</v>
      </c>
      <c r="B44" s="12" t="s">
        <v>339</v>
      </c>
      <c r="C44" s="786" t="s">
        <v>845</v>
      </c>
    </row>
    <row r="45" spans="1:3" s="768" customFormat="1" ht="18" customHeight="1">
      <c r="A45" s="782" t="s">
        <v>411</v>
      </c>
      <c r="B45" s="8" t="s">
        <v>305</v>
      </c>
      <c r="C45" s="790" t="s">
        <v>844</v>
      </c>
    </row>
    <row r="46" spans="1:3" s="768" customFormat="1" ht="18" customHeight="1">
      <c r="A46" s="782" t="s">
        <v>412</v>
      </c>
      <c r="B46" s="9" t="s">
        <v>275</v>
      </c>
      <c r="C46" s="790" t="s">
        <v>843</v>
      </c>
    </row>
    <row r="47" spans="1:3" s="768" customFormat="1" ht="18" customHeight="1">
      <c r="A47" s="782" t="s">
        <v>413</v>
      </c>
      <c r="B47" s="9" t="s">
        <v>276</v>
      </c>
      <c r="C47" s="785" t="s">
        <v>842</v>
      </c>
    </row>
    <row r="48" spans="1:3" s="768" customFormat="1" ht="18" customHeight="1">
      <c r="A48" s="780" t="s">
        <v>414</v>
      </c>
      <c r="B48" s="797" t="s">
        <v>339</v>
      </c>
      <c r="C48" s="786" t="s">
        <v>841</v>
      </c>
    </row>
    <row r="49" spans="1:3" s="768" customFormat="1" ht="18" customHeight="1">
      <c r="A49" s="782" t="s">
        <v>415</v>
      </c>
      <c r="B49" s="796" t="s">
        <v>306</v>
      </c>
      <c r="C49" s="775" t="s">
        <v>840</v>
      </c>
    </row>
    <row r="50" spans="1:3" s="768" customFormat="1" ht="18" customHeight="1">
      <c r="A50" s="782" t="s">
        <v>66</v>
      </c>
      <c r="B50" s="11" t="s">
        <v>308</v>
      </c>
      <c r="C50" s="775" t="s">
        <v>839</v>
      </c>
    </row>
    <row r="51" spans="1:3" s="768" customFormat="1" ht="18" customHeight="1">
      <c r="A51" s="782" t="s">
        <v>416</v>
      </c>
      <c r="B51" s="9" t="s">
        <v>275</v>
      </c>
      <c r="C51" s="795" t="s">
        <v>838</v>
      </c>
    </row>
    <row r="52" spans="1:3" s="768" customFormat="1" ht="18" customHeight="1">
      <c r="A52" s="782" t="s">
        <v>417</v>
      </c>
      <c r="B52" s="9" t="s">
        <v>276</v>
      </c>
      <c r="C52" s="794" t="s">
        <v>837</v>
      </c>
    </row>
    <row r="53" spans="1:3" s="768" customFormat="1" ht="18" customHeight="1">
      <c r="A53" s="773" t="s">
        <v>418</v>
      </c>
      <c r="B53" s="793" t="s">
        <v>339</v>
      </c>
      <c r="C53" s="788" t="s">
        <v>836</v>
      </c>
    </row>
    <row r="54" spans="1:3" s="768" customFormat="1" ht="18" customHeight="1">
      <c r="A54" s="782" t="s">
        <v>67</v>
      </c>
      <c r="B54" s="792" t="s">
        <v>835</v>
      </c>
      <c r="C54" s="790" t="s">
        <v>834</v>
      </c>
    </row>
    <row r="55" spans="1:3" s="768" customFormat="1" ht="18" customHeight="1">
      <c r="A55" s="782" t="s">
        <v>420</v>
      </c>
      <c r="B55" s="791" t="s">
        <v>711</v>
      </c>
      <c r="C55" s="785" t="s">
        <v>833</v>
      </c>
    </row>
    <row r="56" spans="1:3" s="768" customFormat="1" ht="18" customHeight="1">
      <c r="A56" s="782" t="s">
        <v>421</v>
      </c>
      <c r="B56" s="11" t="s">
        <v>309</v>
      </c>
      <c r="C56" s="790" t="s">
        <v>832</v>
      </c>
    </row>
    <row r="57" spans="1:3" s="768" customFormat="1" ht="18" customHeight="1">
      <c r="A57" s="782" t="s">
        <v>422</v>
      </c>
      <c r="B57" s="9" t="s">
        <v>310</v>
      </c>
      <c r="C57" s="789" t="s">
        <v>831</v>
      </c>
    </row>
    <row r="58" spans="1:3" s="768" customFormat="1" ht="18" customHeight="1">
      <c r="A58" s="782" t="s">
        <v>423</v>
      </c>
      <c r="B58" s="9" t="s">
        <v>424</v>
      </c>
      <c r="C58" s="790" t="s">
        <v>830</v>
      </c>
    </row>
    <row r="59" spans="1:3" s="768" customFormat="1" ht="18" customHeight="1">
      <c r="A59" s="780" t="s">
        <v>425</v>
      </c>
      <c r="B59" s="12" t="s">
        <v>35</v>
      </c>
      <c r="C59" s="785" t="s">
        <v>829</v>
      </c>
    </row>
    <row r="60" spans="1:3" s="768" customFormat="1" ht="18" customHeight="1">
      <c r="A60" s="787" t="s">
        <v>426</v>
      </c>
      <c r="B60" s="638" t="s">
        <v>311</v>
      </c>
      <c r="C60" s="772" t="s">
        <v>828</v>
      </c>
    </row>
    <row r="61" spans="1:3" s="768" customFormat="1" ht="18" customHeight="1">
      <c r="A61" s="787" t="s">
        <v>427</v>
      </c>
      <c r="B61" s="13" t="s">
        <v>428</v>
      </c>
      <c r="C61" s="788" t="s">
        <v>824</v>
      </c>
    </row>
    <row r="62" spans="1:3" s="768" customFormat="1" ht="18" customHeight="1">
      <c r="A62" s="787" t="s">
        <v>429</v>
      </c>
      <c r="B62" s="11" t="s">
        <v>430</v>
      </c>
      <c r="C62" s="789" t="s">
        <v>827</v>
      </c>
    </row>
    <row r="63" spans="1:3" s="768" customFormat="1" ht="18" customHeight="1">
      <c r="A63" s="787" t="s">
        <v>431</v>
      </c>
      <c r="B63" s="9" t="s">
        <v>432</v>
      </c>
      <c r="C63" s="788" t="s">
        <v>826</v>
      </c>
    </row>
    <row r="64" spans="1:3" s="768" customFormat="1" ht="18" customHeight="1">
      <c r="A64" s="787" t="s">
        <v>433</v>
      </c>
      <c r="B64" s="10" t="s">
        <v>434</v>
      </c>
      <c r="C64" s="788" t="s">
        <v>826</v>
      </c>
    </row>
    <row r="65" spans="1:3" s="768" customFormat="1" ht="18" customHeight="1">
      <c r="A65" s="787" t="s">
        <v>435</v>
      </c>
      <c r="B65" s="12" t="s">
        <v>436</v>
      </c>
      <c r="C65" s="786" t="s">
        <v>826</v>
      </c>
    </row>
    <row r="66" spans="1:3" s="768" customFormat="1" ht="18" customHeight="1">
      <c r="A66" s="779" t="s">
        <v>437</v>
      </c>
      <c r="B66" s="13" t="s">
        <v>312</v>
      </c>
      <c r="C66" s="785" t="s">
        <v>825</v>
      </c>
    </row>
    <row r="67" spans="1:3" s="768" customFormat="1" ht="18" customHeight="1">
      <c r="A67" s="784" t="s">
        <v>438</v>
      </c>
      <c r="B67" s="783" t="s">
        <v>319</v>
      </c>
      <c r="C67" s="772" t="s">
        <v>824</v>
      </c>
    </row>
    <row r="68" spans="1:3" s="768" customFormat="1" ht="18" customHeight="1">
      <c r="A68" s="782" t="s">
        <v>68</v>
      </c>
      <c r="B68" s="781" t="s">
        <v>330</v>
      </c>
      <c r="C68" s="772" t="s">
        <v>824</v>
      </c>
    </row>
    <row r="69" spans="1:3" s="768" customFormat="1" ht="18" customHeight="1">
      <c r="A69" s="780" t="s">
        <v>69</v>
      </c>
      <c r="B69" s="13" t="s">
        <v>320</v>
      </c>
      <c r="C69" s="772" t="s">
        <v>824</v>
      </c>
    </row>
    <row r="70" spans="1:3" s="768" customFormat="1" ht="18" customHeight="1">
      <c r="A70" s="779" t="s">
        <v>439</v>
      </c>
      <c r="B70" s="14" t="s">
        <v>313</v>
      </c>
      <c r="C70" s="775" t="s">
        <v>823</v>
      </c>
    </row>
    <row r="71" spans="1:3" s="768" customFormat="1" ht="18" customHeight="1">
      <c r="A71" s="773" t="s">
        <v>440</v>
      </c>
      <c r="B71" s="778" t="s">
        <v>314</v>
      </c>
      <c r="C71" s="775" t="s">
        <v>822</v>
      </c>
    </row>
    <row r="72" spans="1:3" s="768" customFormat="1" ht="18" customHeight="1">
      <c r="A72" s="773" t="s">
        <v>441</v>
      </c>
      <c r="B72" s="776" t="s">
        <v>322</v>
      </c>
      <c r="C72" s="775" t="s">
        <v>821</v>
      </c>
    </row>
    <row r="73" spans="1:3" s="768" customFormat="1" ht="18" customHeight="1">
      <c r="A73" s="773" t="s">
        <v>442</v>
      </c>
      <c r="B73" s="9" t="s">
        <v>315</v>
      </c>
      <c r="C73" s="775" t="s">
        <v>820</v>
      </c>
    </row>
    <row r="74" spans="1:3" s="768" customFormat="1" ht="18" customHeight="1">
      <c r="A74" s="773" t="s">
        <v>443</v>
      </c>
      <c r="B74" s="21" t="s">
        <v>323</v>
      </c>
      <c r="C74" s="772" t="s">
        <v>819</v>
      </c>
    </row>
    <row r="75" spans="1:3" s="768" customFormat="1" ht="18" customHeight="1">
      <c r="A75" s="773" t="s">
        <v>444</v>
      </c>
      <c r="B75" s="9" t="s">
        <v>324</v>
      </c>
      <c r="C75" s="772" t="s">
        <v>818</v>
      </c>
    </row>
    <row r="76" spans="1:3" s="768" customFormat="1" ht="18" customHeight="1">
      <c r="A76" s="773" t="s">
        <v>445</v>
      </c>
      <c r="B76" s="12" t="s">
        <v>325</v>
      </c>
      <c r="C76" s="772" t="s">
        <v>817</v>
      </c>
    </row>
    <row r="77" spans="1:3" s="768" customFormat="1" ht="18" customHeight="1">
      <c r="A77" s="777">
        <v>12.2</v>
      </c>
      <c r="B77" s="476" t="s">
        <v>446</v>
      </c>
      <c r="C77" s="775" t="s">
        <v>816</v>
      </c>
    </row>
    <row r="78" spans="1:3" s="768" customFormat="1" ht="18" customHeight="1">
      <c r="A78" s="773">
        <v>12.3</v>
      </c>
      <c r="B78" s="776" t="s">
        <v>326</v>
      </c>
      <c r="C78" s="772" t="s">
        <v>815</v>
      </c>
    </row>
    <row r="79" spans="1:3" s="768" customFormat="1" ht="18" customHeight="1">
      <c r="A79" s="773" t="s">
        <v>447</v>
      </c>
      <c r="B79" s="774" t="s">
        <v>327</v>
      </c>
      <c r="C79" s="775" t="s">
        <v>814</v>
      </c>
    </row>
    <row r="80" spans="1:3" s="768" customFormat="1" ht="18" customHeight="1">
      <c r="A80" s="773" t="s">
        <v>448</v>
      </c>
      <c r="B80" s="774" t="s">
        <v>36</v>
      </c>
      <c r="C80" s="772" t="s">
        <v>813</v>
      </c>
    </row>
    <row r="81" spans="1:3" s="768" customFormat="1" ht="18" customHeight="1">
      <c r="A81" s="773" t="s">
        <v>449</v>
      </c>
      <c r="B81" s="774" t="s">
        <v>328</v>
      </c>
      <c r="C81" s="772" t="s">
        <v>812</v>
      </c>
    </row>
    <row r="82" spans="1:3" s="768" customFormat="1" ht="18" customHeight="1">
      <c r="A82" s="773" t="s">
        <v>450</v>
      </c>
      <c r="B82" s="12" t="s">
        <v>329</v>
      </c>
      <c r="C82" s="772" t="s">
        <v>811</v>
      </c>
    </row>
    <row r="83" spans="1:3" s="768" customFormat="1" ht="18" customHeight="1" thickBot="1">
      <c r="A83" s="771">
        <v>12.4</v>
      </c>
      <c r="B83" s="770" t="s">
        <v>7</v>
      </c>
      <c r="C83" s="769" t="s">
        <v>810</v>
      </c>
    </row>
    <row r="84" spans="1:3" ht="18" customHeight="1">
      <c r="A84" s="767"/>
      <c r="B84" s="766"/>
      <c r="C84" s="765"/>
    </row>
    <row r="85" spans="1:3" ht="18" customHeight="1">
      <c r="A85" s="610" t="s">
        <v>583</v>
      </c>
      <c r="B85" s="766"/>
      <c r="C85" s="765"/>
    </row>
    <row r="86" spans="1:3" ht="18" customHeight="1">
      <c r="A86" s="2768" t="s">
        <v>809</v>
      </c>
      <c r="B86" s="2771"/>
      <c r="C86" s="2771"/>
    </row>
    <row r="87" spans="1:3" ht="18.75">
      <c r="A87" s="2768" t="s">
        <v>808</v>
      </c>
      <c r="B87" s="2769"/>
      <c r="C87" s="2769"/>
    </row>
    <row r="88" spans="1:3" ht="41.25" customHeight="1">
      <c r="A88" s="2768" t="s">
        <v>807</v>
      </c>
      <c r="B88" s="2768"/>
      <c r="C88" s="2768"/>
    </row>
    <row r="89" spans="1:3" s="764" customFormat="1" ht="18" customHeight="1">
      <c r="A89" s="2770"/>
      <c r="B89" s="2770"/>
      <c r="C89" s="2770"/>
    </row>
    <row r="90" spans="1:3" ht="18.600000000000001" customHeight="1"/>
  </sheetData>
  <mergeCells count="8">
    <mergeCell ref="C4:C5"/>
    <mergeCell ref="A87:C87"/>
    <mergeCell ref="A89:C89"/>
    <mergeCell ref="A86:C86"/>
    <mergeCell ref="A88:C88"/>
    <mergeCell ref="A14:C14"/>
    <mergeCell ref="A32:C32"/>
    <mergeCell ref="C10:C13"/>
  </mergeCells>
  <printOptions horizontalCentered="1" verticalCentered="1"/>
  <pageMargins left="0.39370078740157483" right="0.39370078740157483" top="0.15748031496062992" bottom="0.19685039370078741" header="0.23622047244094491" footer="0.27559055118110237"/>
  <pageSetup paperSize="9" scale="52" fitToHeight="0" orientation="portrait" r:id="rId1"/>
  <headerFooter scaleWithDoc="0"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90"/>
  <sheetViews>
    <sheetView showGridLines="0" zoomScale="54" zoomScaleNormal="54" zoomScaleSheetLayoutView="100" workbookViewId="0">
      <selection activeCell="A82" sqref="A82"/>
    </sheetView>
  </sheetViews>
  <sheetFormatPr defaultColWidth="9" defaultRowHeight="15.75"/>
  <cols>
    <col min="1" max="1" width="10.625" style="33" customWidth="1"/>
    <col min="2" max="2" width="59" style="33" customWidth="1"/>
    <col min="3" max="3" width="48.625" style="33" customWidth="1"/>
    <col min="4" max="4" width="43.125" style="33" customWidth="1"/>
    <col min="5" max="5" width="44.375" style="33" customWidth="1"/>
    <col min="6" max="6" width="41.375" style="33" customWidth="1"/>
    <col min="7" max="7" width="9" style="33" customWidth="1"/>
    <col min="8" max="8" width="0.75" style="33" customWidth="1"/>
    <col min="9" max="10" width="9" style="33" hidden="1" customWidth="1"/>
    <col min="11" max="16384" width="9" style="33"/>
  </cols>
  <sheetData>
    <row r="1" spans="1:6" ht="16.5" thickBot="1">
      <c r="A1" s="1219" t="s">
        <v>272</v>
      </c>
      <c r="B1" s="1220"/>
      <c r="C1" s="1220"/>
    </row>
    <row r="2" spans="1:6">
      <c r="A2" s="1221"/>
      <c r="B2" s="1222" t="s">
        <v>272</v>
      </c>
      <c r="C2" s="1222"/>
      <c r="D2" s="601"/>
      <c r="E2" s="601"/>
      <c r="F2" s="602"/>
    </row>
    <row r="3" spans="1:6">
      <c r="A3" s="1223"/>
      <c r="B3" s="1224" t="s">
        <v>272</v>
      </c>
      <c r="C3" s="1224"/>
      <c r="F3" s="603"/>
    </row>
    <row r="4" spans="1:6" ht="18" customHeight="1">
      <c r="A4" s="1223"/>
      <c r="B4" s="1224" t="s">
        <v>272</v>
      </c>
      <c r="C4" s="1224"/>
      <c r="D4" s="2786" t="s">
        <v>870</v>
      </c>
      <c r="E4" s="2786"/>
      <c r="F4" s="2787"/>
    </row>
    <row r="5" spans="1:6" ht="18" customHeight="1">
      <c r="A5" s="1223"/>
      <c r="B5" s="1224"/>
      <c r="C5" s="1224"/>
      <c r="D5" s="2788"/>
      <c r="E5" s="2788"/>
      <c r="F5" s="2787"/>
    </row>
    <row r="6" spans="1:6" s="820" customFormat="1" ht="19.5" thickBot="1">
      <c r="A6" s="1225"/>
      <c r="B6" s="37"/>
      <c r="C6" s="37"/>
      <c r="D6" s="2789" t="s">
        <v>391</v>
      </c>
      <c r="E6" s="2789"/>
      <c r="F6" s="2790"/>
    </row>
    <row r="7" spans="1:6" ht="18" customHeight="1">
      <c r="A7" s="1221"/>
      <c r="B7" s="1222" t="s">
        <v>272</v>
      </c>
      <c r="C7" s="1222"/>
      <c r="D7" s="2791" t="s">
        <v>321</v>
      </c>
      <c r="E7" s="2791"/>
      <c r="F7" s="2792"/>
    </row>
    <row r="8" spans="1:6" ht="18" customHeight="1">
      <c r="A8" s="1223"/>
      <c r="B8" s="1224"/>
      <c r="C8" s="1224"/>
      <c r="D8" s="2793" t="s">
        <v>1081</v>
      </c>
      <c r="E8" s="2793"/>
      <c r="F8" s="2790"/>
    </row>
    <row r="9" spans="1:6">
      <c r="A9" s="1226"/>
      <c r="B9" s="1227"/>
      <c r="C9" s="1227"/>
      <c r="D9" s="1227"/>
      <c r="E9" s="1227"/>
      <c r="F9" s="604"/>
    </row>
    <row r="10" spans="1:6">
      <c r="A10" s="1228" t="s">
        <v>272</v>
      </c>
      <c r="B10" s="445"/>
      <c r="C10" s="1229"/>
      <c r="D10" s="2794" t="s">
        <v>199</v>
      </c>
      <c r="E10" s="2795"/>
      <c r="F10" s="2796"/>
    </row>
    <row r="11" spans="1:6" ht="18" customHeight="1">
      <c r="A11" s="605" t="s">
        <v>288</v>
      </c>
      <c r="B11" s="606" t="s">
        <v>288</v>
      </c>
      <c r="C11" s="1230"/>
      <c r="D11" s="2797"/>
      <c r="E11" s="2798"/>
      <c r="F11" s="2799"/>
    </row>
    <row r="12" spans="1:6" ht="15.75" customHeight="1">
      <c r="A12" s="605" t="s">
        <v>279</v>
      </c>
      <c r="B12" s="606"/>
      <c r="C12" s="2782" t="s">
        <v>1075</v>
      </c>
      <c r="D12" s="2782" t="s">
        <v>498</v>
      </c>
      <c r="E12" s="2782" t="s">
        <v>349</v>
      </c>
      <c r="F12" s="2784" t="s">
        <v>520</v>
      </c>
    </row>
    <row r="13" spans="1:6" s="1233" customFormat="1" ht="15.6" customHeight="1">
      <c r="A13" s="1231" t="s">
        <v>272</v>
      </c>
      <c r="B13" s="1232"/>
      <c r="C13" s="2783"/>
      <c r="D13" s="2783"/>
      <c r="E13" s="2783"/>
      <c r="F13" s="2777"/>
    </row>
    <row r="14" spans="1:6" ht="20.100000000000001" customHeight="1">
      <c r="A14" s="1234">
        <v>1</v>
      </c>
      <c r="B14" s="1235" t="s">
        <v>360</v>
      </c>
      <c r="C14" s="1236" t="s">
        <v>518</v>
      </c>
      <c r="D14" s="1236" t="s">
        <v>518</v>
      </c>
      <c r="E14" s="1236" t="s">
        <v>521</v>
      </c>
      <c r="F14" s="1237" t="s">
        <v>522</v>
      </c>
    </row>
    <row r="15" spans="1:6" ht="39.950000000000003" customHeight="1">
      <c r="A15" s="1234">
        <v>1.1000000000000001</v>
      </c>
      <c r="B15" s="1238" t="s">
        <v>394</v>
      </c>
      <c r="C15" s="1236" t="s">
        <v>523</v>
      </c>
      <c r="D15" s="1236" t="s">
        <v>523</v>
      </c>
      <c r="E15" s="1236" t="s">
        <v>524</v>
      </c>
      <c r="F15" s="1239">
        <v>245.01</v>
      </c>
    </row>
    <row r="16" spans="1:6" ht="20.100000000000001" customHeight="1">
      <c r="A16" s="1234" t="s">
        <v>294</v>
      </c>
      <c r="B16" s="607" t="s">
        <v>275</v>
      </c>
      <c r="C16" s="1240">
        <v>4401.1099999999997</v>
      </c>
      <c r="D16" s="1240">
        <v>4401.1099999999997</v>
      </c>
      <c r="E16" s="1241" t="s">
        <v>525</v>
      </c>
      <c r="F16" s="1242" t="s">
        <v>526</v>
      </c>
    </row>
    <row r="17" spans="1:6" ht="20.100000000000001" customHeight="1">
      <c r="A17" s="1234" t="s">
        <v>332</v>
      </c>
      <c r="B17" s="1243" t="s">
        <v>276</v>
      </c>
      <c r="C17" s="1244">
        <v>4401.12</v>
      </c>
      <c r="D17" s="1244">
        <v>4401.12</v>
      </c>
      <c r="E17" s="1241" t="s">
        <v>525</v>
      </c>
      <c r="F17" s="1242" t="s">
        <v>526</v>
      </c>
    </row>
    <row r="18" spans="1:6" ht="20.100000000000001" customHeight="1">
      <c r="A18" s="1234">
        <v>1.2</v>
      </c>
      <c r="B18" s="1245" t="s">
        <v>395</v>
      </c>
      <c r="C18" s="1244">
        <v>44.03</v>
      </c>
      <c r="D18" s="1244">
        <v>44.03</v>
      </c>
      <c r="E18" s="1244">
        <v>44.03</v>
      </c>
      <c r="F18" s="1246">
        <v>247</v>
      </c>
    </row>
    <row r="19" spans="1:6" ht="20.100000000000001" customHeight="1">
      <c r="A19" s="1234" t="s">
        <v>295</v>
      </c>
      <c r="B19" s="607" t="s">
        <v>275</v>
      </c>
      <c r="C19" s="1236" t="s">
        <v>499</v>
      </c>
      <c r="D19" s="1236" t="s">
        <v>499</v>
      </c>
      <c r="E19" s="1236" t="s">
        <v>871</v>
      </c>
      <c r="F19" s="1239" t="s">
        <v>872</v>
      </c>
    </row>
    <row r="20" spans="1:6" s="608" customFormat="1" ht="20.100000000000001" customHeight="1">
      <c r="A20" s="1234" t="s">
        <v>333</v>
      </c>
      <c r="B20" s="607" t="s">
        <v>276</v>
      </c>
      <c r="C20" s="1236" t="s">
        <v>1026</v>
      </c>
      <c r="D20" s="1247" t="s">
        <v>519</v>
      </c>
      <c r="E20" s="1247" t="s">
        <v>873</v>
      </c>
      <c r="F20" s="1239" t="s">
        <v>874</v>
      </c>
    </row>
    <row r="21" spans="1:6" s="608" customFormat="1" ht="20.100000000000001" customHeight="1">
      <c r="A21" s="1234" t="s">
        <v>8</v>
      </c>
      <c r="B21" s="1248" t="s">
        <v>1082</v>
      </c>
      <c r="C21" s="1249" t="s">
        <v>1110</v>
      </c>
      <c r="D21" s="1249" t="s">
        <v>1083</v>
      </c>
      <c r="E21" s="1249" t="s">
        <v>875</v>
      </c>
      <c r="F21" s="1239" t="s">
        <v>876</v>
      </c>
    </row>
    <row r="22" spans="1:6" s="608" customFormat="1" ht="20.100000000000001" customHeight="1">
      <c r="A22" s="1250">
        <v>2</v>
      </c>
      <c r="B22" s="1251" t="s">
        <v>304</v>
      </c>
      <c r="C22" s="1252" t="s">
        <v>527</v>
      </c>
      <c r="D22" s="1252" t="s">
        <v>527</v>
      </c>
      <c r="E22" s="1252" t="s">
        <v>527</v>
      </c>
      <c r="F22" s="1253" t="s">
        <v>528</v>
      </c>
    </row>
    <row r="23" spans="1:6" s="608" customFormat="1" ht="20.100000000000001" customHeight="1">
      <c r="A23" s="1254">
        <v>3</v>
      </c>
      <c r="B23" s="1255" t="s">
        <v>397</v>
      </c>
      <c r="C23" s="1240" t="s">
        <v>1112</v>
      </c>
      <c r="D23" s="1240" t="s">
        <v>877</v>
      </c>
      <c r="E23" s="1256" t="s">
        <v>529</v>
      </c>
      <c r="F23" s="609" t="s">
        <v>878</v>
      </c>
    </row>
    <row r="24" spans="1:6" s="608" customFormat="1" ht="20.100000000000001" customHeight="1">
      <c r="A24" s="1234" t="s">
        <v>340</v>
      </c>
      <c r="B24" s="1245" t="s">
        <v>398</v>
      </c>
      <c r="C24" s="1244" t="s">
        <v>530</v>
      </c>
      <c r="D24" s="1244" t="s">
        <v>530</v>
      </c>
      <c r="E24" s="1244" t="s">
        <v>530</v>
      </c>
      <c r="F24" s="1257">
        <v>246.1</v>
      </c>
    </row>
    <row r="25" spans="1:6" s="608" customFormat="1" ht="39.950000000000003" customHeight="1">
      <c r="A25" s="1234" t="s">
        <v>341</v>
      </c>
      <c r="B25" s="1245" t="s">
        <v>399</v>
      </c>
      <c r="C25" s="1256" t="s">
        <v>1084</v>
      </c>
      <c r="D25" s="1256" t="s">
        <v>1085</v>
      </c>
      <c r="E25" s="1256" t="s">
        <v>531</v>
      </c>
      <c r="F25" s="609" t="s">
        <v>532</v>
      </c>
    </row>
    <row r="26" spans="1:6" s="608" customFormat="1" ht="20.100000000000001" customHeight="1">
      <c r="A26" s="1187" t="s">
        <v>1027</v>
      </c>
      <c r="B26" s="1356" t="s">
        <v>1028</v>
      </c>
      <c r="C26" s="1258">
        <v>4401.41</v>
      </c>
      <c r="D26" s="1256" t="s">
        <v>1085</v>
      </c>
      <c r="E26" s="1256" t="s">
        <v>531</v>
      </c>
      <c r="F26" s="609" t="s">
        <v>532</v>
      </c>
    </row>
    <row r="27" spans="1:6" s="608" customFormat="1" ht="20.100000000000001" customHeight="1">
      <c r="A27" s="1234" t="s">
        <v>454</v>
      </c>
      <c r="B27" s="1259" t="s">
        <v>400</v>
      </c>
      <c r="C27" s="1258" t="s">
        <v>1086</v>
      </c>
      <c r="D27" s="1256" t="s">
        <v>1085</v>
      </c>
      <c r="E27" s="1256" t="s">
        <v>531</v>
      </c>
      <c r="F27" s="609" t="s">
        <v>532</v>
      </c>
    </row>
    <row r="28" spans="1:6" s="608" customFormat="1" ht="22.35" customHeight="1">
      <c r="A28" s="1254" t="s">
        <v>401</v>
      </c>
      <c r="B28" s="1255" t="s">
        <v>342</v>
      </c>
      <c r="C28" s="1240" t="s">
        <v>1087</v>
      </c>
      <c r="D28" s="1240" t="s">
        <v>533</v>
      </c>
      <c r="E28" s="1256" t="s">
        <v>534</v>
      </c>
      <c r="F28" s="609" t="s">
        <v>532</v>
      </c>
    </row>
    <row r="29" spans="1:6" s="608" customFormat="1" ht="20.100000000000001" customHeight="1">
      <c r="A29" s="1234" t="s">
        <v>402</v>
      </c>
      <c r="B29" s="1245" t="s">
        <v>403</v>
      </c>
      <c r="C29" s="1240">
        <v>4401.3100000000004</v>
      </c>
      <c r="D29" s="1240">
        <v>4401.3100000000004</v>
      </c>
      <c r="E29" s="1240">
        <v>4401.3100000000004</v>
      </c>
      <c r="F29" s="609" t="s">
        <v>532</v>
      </c>
    </row>
    <row r="30" spans="1:6" s="608" customFormat="1" ht="20.100000000000001" customHeight="1">
      <c r="A30" s="1260" t="s">
        <v>404</v>
      </c>
      <c r="B30" s="1261" t="s">
        <v>405</v>
      </c>
      <c r="C30" s="1240" t="s">
        <v>1088</v>
      </c>
      <c r="D30" s="1240">
        <v>4401.3900000000003</v>
      </c>
      <c r="E30" s="1256" t="s">
        <v>531</v>
      </c>
      <c r="F30" s="609" t="s">
        <v>532</v>
      </c>
    </row>
    <row r="31" spans="1:6" s="608" customFormat="1" ht="20.100000000000001" customHeight="1">
      <c r="A31" s="1254" t="s">
        <v>406</v>
      </c>
      <c r="B31" s="1255" t="s">
        <v>407</v>
      </c>
      <c r="C31" s="1262" t="s">
        <v>535</v>
      </c>
      <c r="D31" s="1262" t="s">
        <v>535</v>
      </c>
      <c r="E31" s="1262" t="s">
        <v>535</v>
      </c>
      <c r="F31" s="1239" t="s">
        <v>536</v>
      </c>
    </row>
    <row r="32" spans="1:6" s="608" customFormat="1" ht="20.100000000000001" customHeight="1">
      <c r="A32" s="1234" t="s">
        <v>408</v>
      </c>
      <c r="B32" s="1245" t="s">
        <v>275</v>
      </c>
      <c r="C32" s="1263" t="s">
        <v>1089</v>
      </c>
      <c r="D32" s="1263" t="s">
        <v>512</v>
      </c>
      <c r="E32" s="1263" t="s">
        <v>879</v>
      </c>
      <c r="F32" s="1264" t="s">
        <v>880</v>
      </c>
    </row>
    <row r="33" spans="1:6" s="608" customFormat="1" ht="39.950000000000003" customHeight="1">
      <c r="A33" s="1234" t="s">
        <v>409</v>
      </c>
      <c r="B33" s="1245" t="s">
        <v>276</v>
      </c>
      <c r="C33" s="1244" t="s">
        <v>1090</v>
      </c>
      <c r="D33" s="1244" t="s">
        <v>513</v>
      </c>
      <c r="E33" s="1244" t="s">
        <v>881</v>
      </c>
      <c r="F33" s="1264" t="s">
        <v>882</v>
      </c>
    </row>
    <row r="34" spans="1:6" s="608" customFormat="1" ht="30">
      <c r="A34" s="1260" t="s">
        <v>410</v>
      </c>
      <c r="B34" s="1265" t="s">
        <v>1082</v>
      </c>
      <c r="C34" s="1266" t="s">
        <v>1111</v>
      </c>
      <c r="D34" s="1266" t="s">
        <v>1091</v>
      </c>
      <c r="E34" s="1267" t="s">
        <v>883</v>
      </c>
      <c r="F34" s="1264" t="s">
        <v>884</v>
      </c>
    </row>
    <row r="35" spans="1:6" s="608" customFormat="1" ht="20.100000000000001" customHeight="1">
      <c r="A35" s="1234" t="s">
        <v>411</v>
      </c>
      <c r="B35" s="1259" t="s">
        <v>305</v>
      </c>
      <c r="C35" s="1240">
        <v>44.08</v>
      </c>
      <c r="D35" s="1240">
        <v>44.08</v>
      </c>
      <c r="E35" s="1240">
        <v>44.08</v>
      </c>
      <c r="F35" s="1239">
        <v>634.1</v>
      </c>
    </row>
    <row r="36" spans="1:6" s="608" customFormat="1" ht="20.100000000000001" customHeight="1">
      <c r="A36" s="1234" t="s">
        <v>412</v>
      </c>
      <c r="B36" s="1245" t="s">
        <v>275</v>
      </c>
      <c r="C36" s="1252" t="s">
        <v>537</v>
      </c>
      <c r="D36" s="1252" t="s">
        <v>537</v>
      </c>
      <c r="E36" s="1252" t="s">
        <v>537</v>
      </c>
      <c r="F36" s="1239">
        <v>634.11</v>
      </c>
    </row>
    <row r="37" spans="1:6" s="608" customFormat="1" ht="20.100000000000001" customHeight="1">
      <c r="A37" s="1234" t="s">
        <v>413</v>
      </c>
      <c r="B37" s="1245" t="s">
        <v>276</v>
      </c>
      <c r="C37" s="1244" t="s">
        <v>538</v>
      </c>
      <c r="D37" s="1244" t="s">
        <v>538</v>
      </c>
      <c r="E37" s="1244" t="s">
        <v>538</v>
      </c>
      <c r="F37" s="1246">
        <v>634.12</v>
      </c>
    </row>
    <row r="38" spans="1:6" s="608" customFormat="1" ht="20.100000000000001" customHeight="1">
      <c r="A38" s="1260" t="s">
        <v>414</v>
      </c>
      <c r="B38" s="1265" t="s">
        <v>339</v>
      </c>
      <c r="C38" s="1268" t="s">
        <v>487</v>
      </c>
      <c r="D38" s="1268" t="s">
        <v>487</v>
      </c>
      <c r="E38" s="1269" t="s">
        <v>539</v>
      </c>
      <c r="F38" s="1242" t="s">
        <v>540</v>
      </c>
    </row>
    <row r="39" spans="1:6" s="608" customFormat="1" ht="25.35" customHeight="1">
      <c r="A39" s="1234" t="s">
        <v>415</v>
      </c>
      <c r="B39" s="1270" t="s">
        <v>306</v>
      </c>
      <c r="C39" s="1271" t="s">
        <v>1092</v>
      </c>
      <c r="D39" s="1240" t="s">
        <v>541</v>
      </c>
      <c r="E39" s="1240" t="s">
        <v>542</v>
      </c>
      <c r="F39" s="1237" t="s">
        <v>543</v>
      </c>
    </row>
    <row r="40" spans="1:6" s="608" customFormat="1" ht="20.100000000000001" customHeight="1">
      <c r="A40" s="1234" t="s">
        <v>66</v>
      </c>
      <c r="B40" s="1245" t="s">
        <v>308</v>
      </c>
      <c r="C40" s="1271" t="s">
        <v>1093</v>
      </c>
      <c r="D40" s="1271" t="s">
        <v>544</v>
      </c>
      <c r="E40" s="1271" t="s">
        <v>545</v>
      </c>
      <c r="F40" s="1239" t="s">
        <v>546</v>
      </c>
    </row>
    <row r="41" spans="1:6" s="608" customFormat="1" ht="20.100000000000001" customHeight="1">
      <c r="A41" s="1234" t="s">
        <v>416</v>
      </c>
      <c r="B41" s="607" t="s">
        <v>275</v>
      </c>
      <c r="C41" s="1266" t="s">
        <v>1094</v>
      </c>
      <c r="D41" s="1272" t="s">
        <v>547</v>
      </c>
      <c r="E41" s="1272" t="s">
        <v>548</v>
      </c>
      <c r="F41" s="609" t="s">
        <v>549</v>
      </c>
    </row>
    <row r="42" spans="1:6" s="608" customFormat="1" ht="20.100000000000001" customHeight="1">
      <c r="A42" s="1234" t="s">
        <v>417</v>
      </c>
      <c r="B42" s="607" t="s">
        <v>276</v>
      </c>
      <c r="C42" s="1266" t="s">
        <v>1095</v>
      </c>
      <c r="D42" s="1272" t="s">
        <v>550</v>
      </c>
      <c r="E42" s="1272" t="s">
        <v>551</v>
      </c>
      <c r="F42" s="609" t="s">
        <v>549</v>
      </c>
    </row>
    <row r="43" spans="1:6" s="608" customFormat="1" ht="20.100000000000001" customHeight="1">
      <c r="A43" s="1273" t="s">
        <v>418</v>
      </c>
      <c r="B43" s="1274" t="s">
        <v>339</v>
      </c>
      <c r="C43" s="1266" t="s">
        <v>1096</v>
      </c>
      <c r="D43" s="1275" t="s">
        <v>552</v>
      </c>
      <c r="E43" s="1275" t="s">
        <v>553</v>
      </c>
      <c r="F43" s="609" t="s">
        <v>549</v>
      </c>
    </row>
    <row r="44" spans="1:6" s="608" customFormat="1" ht="27.6" customHeight="1">
      <c r="A44" s="1353" t="s">
        <v>1029</v>
      </c>
      <c r="B44" s="1354" t="s">
        <v>1030</v>
      </c>
      <c r="C44" s="1276" t="s">
        <v>1097</v>
      </c>
      <c r="D44" s="1256" t="s">
        <v>1098</v>
      </c>
      <c r="E44" s="1256" t="s">
        <v>1098</v>
      </c>
      <c r="F44" s="609" t="s">
        <v>1113</v>
      </c>
    </row>
    <row r="45" spans="1:6" s="608" customFormat="1" ht="20.100000000000001" customHeight="1">
      <c r="A45" s="1353" t="s">
        <v>1032</v>
      </c>
      <c r="B45" s="1354" t="s">
        <v>1033</v>
      </c>
      <c r="C45" s="1276">
        <v>4412.49</v>
      </c>
      <c r="D45" s="1256" t="s">
        <v>1098</v>
      </c>
      <c r="E45" s="1256" t="s">
        <v>1098</v>
      </c>
      <c r="F45" s="609" t="s">
        <v>1113</v>
      </c>
    </row>
    <row r="46" spans="1:6" s="608" customFormat="1" ht="20.100000000000001" customHeight="1">
      <c r="A46" s="1353" t="s">
        <v>1034</v>
      </c>
      <c r="B46" s="1354" t="s">
        <v>1035</v>
      </c>
      <c r="C46" s="1276" t="s">
        <v>1099</v>
      </c>
      <c r="D46" s="1256" t="s">
        <v>1098</v>
      </c>
      <c r="E46" s="1256" t="s">
        <v>1098</v>
      </c>
      <c r="F46" s="609" t="s">
        <v>1113</v>
      </c>
    </row>
    <row r="47" spans="1:6" s="608" customFormat="1" ht="20.100000000000001" customHeight="1">
      <c r="A47" s="1353" t="s">
        <v>1036</v>
      </c>
      <c r="B47" s="1355" t="s">
        <v>1037</v>
      </c>
      <c r="C47" s="1276">
        <v>4412.41</v>
      </c>
      <c r="D47" s="1256" t="s">
        <v>1098</v>
      </c>
      <c r="E47" s="1256" t="s">
        <v>1098</v>
      </c>
      <c r="F47" s="609" t="s">
        <v>1113</v>
      </c>
    </row>
    <row r="48" spans="1:6" s="608" customFormat="1" ht="39.950000000000003" customHeight="1">
      <c r="A48" s="1234" t="s">
        <v>67</v>
      </c>
      <c r="B48" s="1277" t="s">
        <v>835</v>
      </c>
      <c r="C48" s="1252" t="s">
        <v>200</v>
      </c>
      <c r="D48" s="1252" t="s">
        <v>200</v>
      </c>
      <c r="E48" s="1252" t="s">
        <v>200</v>
      </c>
      <c r="F48" s="1239" t="s">
        <v>554</v>
      </c>
    </row>
    <row r="49" spans="1:6" s="608" customFormat="1" ht="39.950000000000003" customHeight="1">
      <c r="A49" s="1234" t="s">
        <v>420</v>
      </c>
      <c r="B49" s="1243" t="s">
        <v>711</v>
      </c>
      <c r="C49" s="1278" t="s">
        <v>555</v>
      </c>
      <c r="D49" s="1278" t="s">
        <v>555</v>
      </c>
      <c r="E49" s="1278" t="s">
        <v>555</v>
      </c>
      <c r="F49" s="609" t="s">
        <v>556</v>
      </c>
    </row>
    <row r="50" spans="1:6" s="608" customFormat="1" ht="20.100000000000001" customHeight="1">
      <c r="A50" s="1234" t="s">
        <v>421</v>
      </c>
      <c r="B50" s="1245" t="s">
        <v>309</v>
      </c>
      <c r="C50" s="1240">
        <v>44.11</v>
      </c>
      <c r="D50" s="1240">
        <v>44.11</v>
      </c>
      <c r="E50" s="1240">
        <v>44.11</v>
      </c>
      <c r="F50" s="1239">
        <v>634.5</v>
      </c>
    </row>
    <row r="51" spans="1:6" s="608" customFormat="1" ht="20.100000000000001" customHeight="1">
      <c r="A51" s="1234" t="s">
        <v>422</v>
      </c>
      <c r="B51" s="607" t="s">
        <v>310</v>
      </c>
      <c r="C51" s="1278" t="s">
        <v>557</v>
      </c>
      <c r="D51" s="1278" t="s">
        <v>557</v>
      </c>
      <c r="E51" s="1278" t="s">
        <v>557</v>
      </c>
      <c r="F51" s="609" t="s">
        <v>558</v>
      </c>
    </row>
    <row r="52" spans="1:6" s="608" customFormat="1" ht="30.75" customHeight="1">
      <c r="A52" s="1234" t="s">
        <v>423</v>
      </c>
      <c r="B52" s="607" t="s">
        <v>424</v>
      </c>
      <c r="C52" s="1278" t="s">
        <v>1100</v>
      </c>
      <c r="D52" s="1278" t="s">
        <v>885</v>
      </c>
      <c r="E52" s="1278" t="s">
        <v>885</v>
      </c>
      <c r="F52" s="609" t="s">
        <v>558</v>
      </c>
    </row>
    <row r="53" spans="1:6" s="608" customFormat="1" ht="20.100000000000001" customHeight="1">
      <c r="A53" s="1260" t="s">
        <v>425</v>
      </c>
      <c r="B53" s="1265" t="s">
        <v>35</v>
      </c>
      <c r="C53" s="1278" t="s">
        <v>1101</v>
      </c>
      <c r="D53" s="1278" t="s">
        <v>1101</v>
      </c>
      <c r="E53" s="1278" t="s">
        <v>886</v>
      </c>
      <c r="F53" s="609" t="s">
        <v>558</v>
      </c>
    </row>
    <row r="54" spans="1:6" s="608" customFormat="1" ht="20.100000000000001" customHeight="1">
      <c r="A54" s="1273" t="s">
        <v>426</v>
      </c>
      <c r="B54" s="1251" t="s">
        <v>311</v>
      </c>
      <c r="C54" s="1268" t="s">
        <v>559</v>
      </c>
      <c r="D54" s="1268" t="s">
        <v>559</v>
      </c>
      <c r="E54" s="1268" t="s">
        <v>559</v>
      </c>
      <c r="F54" s="1237" t="s">
        <v>560</v>
      </c>
    </row>
    <row r="55" spans="1:6" s="608" customFormat="1" ht="39.950000000000003" customHeight="1">
      <c r="A55" s="1273" t="s">
        <v>427</v>
      </c>
      <c r="B55" s="1261" t="s">
        <v>428</v>
      </c>
      <c r="C55" s="1240" t="s">
        <v>561</v>
      </c>
      <c r="D55" s="1240" t="s">
        <v>561</v>
      </c>
      <c r="E55" s="1240" t="s">
        <v>561</v>
      </c>
      <c r="F55" s="1239" t="s">
        <v>562</v>
      </c>
    </row>
    <row r="56" spans="1:6" s="608" customFormat="1" ht="20.100000000000001" customHeight="1">
      <c r="A56" s="1273" t="s">
        <v>429</v>
      </c>
      <c r="B56" s="1245" t="s">
        <v>430</v>
      </c>
      <c r="C56" s="1268" t="s">
        <v>201</v>
      </c>
      <c r="D56" s="1268" t="s">
        <v>201</v>
      </c>
      <c r="E56" s="1268" t="s">
        <v>201</v>
      </c>
      <c r="F56" s="1279" t="s">
        <v>563</v>
      </c>
    </row>
    <row r="57" spans="1:6" s="608" customFormat="1" ht="20.100000000000001" customHeight="1">
      <c r="A57" s="1273" t="s">
        <v>431</v>
      </c>
      <c r="B57" s="607" t="s">
        <v>432</v>
      </c>
      <c r="C57" s="1240">
        <v>47.03</v>
      </c>
      <c r="D57" s="1240">
        <v>47.03</v>
      </c>
      <c r="E57" s="1240">
        <v>47.03</v>
      </c>
      <c r="F57" s="1239" t="s">
        <v>564</v>
      </c>
    </row>
    <row r="58" spans="1:6" s="608" customFormat="1" ht="20.100000000000001" customHeight="1">
      <c r="A58" s="1273" t="s">
        <v>433</v>
      </c>
      <c r="B58" s="1248" t="s">
        <v>434</v>
      </c>
      <c r="C58" s="1268" t="s">
        <v>565</v>
      </c>
      <c r="D58" s="1268" t="s">
        <v>565</v>
      </c>
      <c r="E58" s="1268" t="s">
        <v>565</v>
      </c>
      <c r="F58" s="1279">
        <v>251.5</v>
      </c>
    </row>
    <row r="59" spans="1:6" s="608" customFormat="1" ht="20.100000000000001" customHeight="1">
      <c r="A59" s="1273" t="s">
        <v>435</v>
      </c>
      <c r="B59" s="1265" t="s">
        <v>436</v>
      </c>
      <c r="C59" s="1240">
        <v>47.04</v>
      </c>
      <c r="D59" s="1240">
        <v>47.04</v>
      </c>
      <c r="E59" s="1240">
        <v>47.04</v>
      </c>
      <c r="F59" s="1239">
        <v>251.6</v>
      </c>
    </row>
    <row r="60" spans="1:6" s="608" customFormat="1" ht="20.100000000000001" customHeight="1">
      <c r="A60" s="1280" t="s">
        <v>437</v>
      </c>
      <c r="B60" s="1265" t="s">
        <v>312</v>
      </c>
      <c r="C60" s="1244">
        <v>47.02</v>
      </c>
      <c r="D60" s="1244">
        <v>47.02</v>
      </c>
      <c r="E60" s="1244">
        <v>47.02</v>
      </c>
      <c r="F60" s="1246">
        <v>251.3</v>
      </c>
    </row>
    <row r="61" spans="1:6" s="608" customFormat="1" ht="20.100000000000001" customHeight="1">
      <c r="A61" s="1281" t="s">
        <v>438</v>
      </c>
      <c r="B61" s="1255" t="s">
        <v>319</v>
      </c>
      <c r="C61" s="1240">
        <v>47.06</v>
      </c>
      <c r="D61" s="1240">
        <v>47.06</v>
      </c>
      <c r="E61" s="1240">
        <v>47.06</v>
      </c>
      <c r="F61" s="1237">
        <v>251.92</v>
      </c>
    </row>
    <row r="62" spans="1:6" s="608" customFormat="1" ht="20.100000000000001" customHeight="1">
      <c r="A62" s="1234" t="s">
        <v>68</v>
      </c>
      <c r="B62" s="1245" t="s">
        <v>330</v>
      </c>
      <c r="C62" s="1244" t="s">
        <v>566</v>
      </c>
      <c r="D62" s="1244" t="s">
        <v>566</v>
      </c>
      <c r="E62" s="1244" t="s">
        <v>566</v>
      </c>
      <c r="F62" s="1253" t="s">
        <v>567</v>
      </c>
    </row>
    <row r="63" spans="1:6" s="608" customFormat="1" ht="20.100000000000001" customHeight="1">
      <c r="A63" s="1260" t="s">
        <v>69</v>
      </c>
      <c r="B63" s="1261" t="s">
        <v>320</v>
      </c>
      <c r="C63" s="1263" t="s">
        <v>568</v>
      </c>
      <c r="D63" s="1263" t="s">
        <v>568</v>
      </c>
      <c r="E63" s="1263" t="s">
        <v>568</v>
      </c>
      <c r="F63" s="1253" t="s">
        <v>567</v>
      </c>
    </row>
    <row r="64" spans="1:6" s="608" customFormat="1" ht="20.100000000000001" customHeight="1">
      <c r="A64" s="1280" t="s">
        <v>439</v>
      </c>
      <c r="B64" s="1282" t="s">
        <v>313</v>
      </c>
      <c r="C64" s="1244">
        <v>47.07</v>
      </c>
      <c r="D64" s="1244">
        <v>47.07</v>
      </c>
      <c r="E64" s="1244">
        <v>47.07</v>
      </c>
      <c r="F64" s="1237">
        <v>251.1</v>
      </c>
    </row>
    <row r="65" spans="1:6" s="608" customFormat="1" ht="39.950000000000003" customHeight="1">
      <c r="A65" s="1273" t="s">
        <v>440</v>
      </c>
      <c r="B65" s="1251" t="s">
        <v>314</v>
      </c>
      <c r="C65" s="1244" t="s">
        <v>569</v>
      </c>
      <c r="D65" s="1244" t="s">
        <v>569</v>
      </c>
      <c r="E65" s="1244" t="s">
        <v>569</v>
      </c>
      <c r="F65" s="1237" t="s">
        <v>570</v>
      </c>
    </row>
    <row r="66" spans="1:6" s="608" customFormat="1" ht="39.950000000000003" customHeight="1">
      <c r="A66" s="1273" t="s">
        <v>441</v>
      </c>
      <c r="B66" s="1283" t="s">
        <v>322</v>
      </c>
      <c r="C66" s="1244" t="s">
        <v>571</v>
      </c>
      <c r="D66" s="1244" t="s">
        <v>571</v>
      </c>
      <c r="E66" s="1244" t="s">
        <v>571</v>
      </c>
      <c r="F66" s="1237" t="s">
        <v>572</v>
      </c>
    </row>
    <row r="67" spans="1:6" s="608" customFormat="1" ht="20.100000000000001" customHeight="1">
      <c r="A67" s="1273" t="s">
        <v>442</v>
      </c>
      <c r="B67" s="607" t="s">
        <v>315</v>
      </c>
      <c r="C67" s="1244">
        <v>48.01</v>
      </c>
      <c r="D67" s="1244">
        <v>48.01</v>
      </c>
      <c r="E67" s="1244">
        <v>48.01</v>
      </c>
      <c r="F67" s="1237">
        <v>641.1</v>
      </c>
    </row>
    <row r="68" spans="1:6" s="608" customFormat="1" ht="20.100000000000001" customHeight="1">
      <c r="A68" s="1273" t="s">
        <v>443</v>
      </c>
      <c r="B68" s="1284" t="s">
        <v>323</v>
      </c>
      <c r="C68" s="1244" t="s">
        <v>573</v>
      </c>
      <c r="D68" s="1244" t="s">
        <v>573</v>
      </c>
      <c r="E68" s="1244" t="s">
        <v>573</v>
      </c>
      <c r="F68" s="1237">
        <v>641.29</v>
      </c>
    </row>
    <row r="69" spans="1:6" s="608" customFormat="1" ht="20.100000000000001" customHeight="1">
      <c r="A69" s="1273" t="s">
        <v>444</v>
      </c>
      <c r="B69" s="607" t="s">
        <v>324</v>
      </c>
      <c r="C69" s="1244" t="s">
        <v>574</v>
      </c>
      <c r="D69" s="1244" t="s">
        <v>574</v>
      </c>
      <c r="E69" s="1244" t="s">
        <v>574</v>
      </c>
      <c r="F69" s="1237" t="s">
        <v>575</v>
      </c>
    </row>
    <row r="70" spans="1:6" s="608" customFormat="1" ht="20.100000000000001" customHeight="1">
      <c r="A70" s="1273" t="s">
        <v>445</v>
      </c>
      <c r="B70" s="1265" t="s">
        <v>325</v>
      </c>
      <c r="C70" s="1244" t="s">
        <v>576</v>
      </c>
      <c r="D70" s="1244" t="s">
        <v>576</v>
      </c>
      <c r="E70" s="1244" t="s">
        <v>576</v>
      </c>
      <c r="F70" s="1237">
        <v>641.29999999999995</v>
      </c>
    </row>
    <row r="71" spans="1:6" s="608" customFormat="1" ht="20.100000000000001" customHeight="1">
      <c r="A71" s="1234">
        <v>12.2</v>
      </c>
      <c r="B71" s="1285" t="s">
        <v>446</v>
      </c>
      <c r="C71" s="1244">
        <v>48.03</v>
      </c>
      <c r="D71" s="1244">
        <v>48.03</v>
      </c>
      <c r="E71" s="1244">
        <v>48.03</v>
      </c>
      <c r="F71" s="1237">
        <v>641.63</v>
      </c>
    </row>
    <row r="72" spans="1:6" s="608" customFormat="1" ht="60" customHeight="1">
      <c r="A72" s="1273">
        <v>12.3</v>
      </c>
      <c r="B72" s="1283" t="s">
        <v>326</v>
      </c>
      <c r="C72" s="1244" t="s">
        <v>577</v>
      </c>
      <c r="D72" s="1244" t="s">
        <v>577</v>
      </c>
      <c r="E72" s="1244" t="s">
        <v>577</v>
      </c>
      <c r="F72" s="1237" t="s">
        <v>887</v>
      </c>
    </row>
    <row r="73" spans="1:6" s="608" customFormat="1" ht="20.100000000000001" customHeight="1">
      <c r="A73" s="1273" t="s">
        <v>447</v>
      </c>
      <c r="B73" s="607" t="s">
        <v>327</v>
      </c>
      <c r="C73" s="1244" t="s">
        <v>578</v>
      </c>
      <c r="D73" s="1244" t="s">
        <v>578</v>
      </c>
      <c r="E73" s="1244" t="s">
        <v>578</v>
      </c>
      <c r="F73" s="1237" t="s">
        <v>888</v>
      </c>
    </row>
    <row r="74" spans="1:6" s="608" customFormat="1" ht="39.950000000000003" customHeight="1">
      <c r="A74" s="1273" t="s">
        <v>448</v>
      </c>
      <c r="B74" s="607" t="s">
        <v>36</v>
      </c>
      <c r="C74" s="1244" t="s">
        <v>579</v>
      </c>
      <c r="D74" s="1244" t="s">
        <v>579</v>
      </c>
      <c r="E74" s="1244" t="s">
        <v>579</v>
      </c>
      <c r="F74" s="1237" t="s">
        <v>889</v>
      </c>
    </row>
    <row r="75" spans="1:6" s="608" customFormat="1" ht="39.950000000000003" customHeight="1">
      <c r="A75" s="1273" t="s">
        <v>449</v>
      </c>
      <c r="B75" s="607" t="s">
        <v>328</v>
      </c>
      <c r="C75" s="1244" t="s">
        <v>580</v>
      </c>
      <c r="D75" s="1244" t="s">
        <v>580</v>
      </c>
      <c r="E75" s="1244" t="s">
        <v>580</v>
      </c>
      <c r="F75" s="1237" t="s">
        <v>890</v>
      </c>
    </row>
    <row r="76" spans="1:6" s="608" customFormat="1" ht="39.950000000000003" customHeight="1">
      <c r="A76" s="1273" t="s">
        <v>450</v>
      </c>
      <c r="B76" s="1265" t="s">
        <v>329</v>
      </c>
      <c r="C76" s="1244">
        <v>4805.93</v>
      </c>
      <c r="D76" s="1244">
        <v>4805.93</v>
      </c>
      <c r="E76" s="1244">
        <v>4805.93</v>
      </c>
      <c r="F76" s="1253" t="s">
        <v>581</v>
      </c>
    </row>
    <row r="77" spans="1:6" s="608" customFormat="1" ht="39.950000000000003" customHeight="1">
      <c r="A77" s="1273">
        <v>12.4</v>
      </c>
      <c r="B77" s="1245" t="s">
        <v>7</v>
      </c>
      <c r="C77" s="1271" t="s">
        <v>582</v>
      </c>
      <c r="D77" s="1271" t="s">
        <v>582</v>
      </c>
      <c r="E77" s="1271" t="s">
        <v>582</v>
      </c>
      <c r="F77" s="1237" t="s">
        <v>891</v>
      </c>
    </row>
    <row r="78" spans="1:6" s="608" customFormat="1" ht="20.100000000000001" customHeight="1">
      <c r="A78" s="1346" t="s">
        <v>1038</v>
      </c>
      <c r="B78" s="1347" t="s">
        <v>1119</v>
      </c>
      <c r="C78" s="1278" t="s">
        <v>1102</v>
      </c>
      <c r="D78" s="1316" t="s">
        <v>1103</v>
      </c>
      <c r="E78" s="1316" t="s">
        <v>1103</v>
      </c>
      <c r="F78" s="609" t="s">
        <v>1116</v>
      </c>
    </row>
    <row r="79" spans="1:6" s="608" customFormat="1" ht="20.100000000000001" customHeight="1">
      <c r="A79" s="1160" t="s">
        <v>1040</v>
      </c>
      <c r="B79" s="1348" t="s">
        <v>359</v>
      </c>
      <c r="C79" s="1278" t="s">
        <v>1104</v>
      </c>
      <c r="D79" s="1316" t="s">
        <v>1103</v>
      </c>
      <c r="E79" s="1316" t="s">
        <v>1103</v>
      </c>
      <c r="F79" s="609" t="s">
        <v>1116</v>
      </c>
    </row>
    <row r="80" spans="1:6" s="608" customFormat="1" ht="20.100000000000001" customHeight="1">
      <c r="A80" s="1349" t="s">
        <v>1041</v>
      </c>
      <c r="B80" s="1350" t="s">
        <v>1042</v>
      </c>
      <c r="C80" s="1278" t="s">
        <v>1105</v>
      </c>
      <c r="D80" s="1316" t="s">
        <v>1103</v>
      </c>
      <c r="E80" s="1316" t="s">
        <v>1103</v>
      </c>
      <c r="F80" s="609" t="s">
        <v>1116</v>
      </c>
    </row>
    <row r="81" spans="1:6" s="608" customFormat="1" ht="20.100000000000001" customHeight="1" thickBot="1">
      <c r="A81" s="1351" t="s">
        <v>1043</v>
      </c>
      <c r="B81" s="1352" t="s">
        <v>1120</v>
      </c>
      <c r="C81" s="1286" t="s">
        <v>1106</v>
      </c>
      <c r="D81" s="1317" t="s">
        <v>1103</v>
      </c>
      <c r="E81" s="1317" t="s">
        <v>1103</v>
      </c>
      <c r="F81" s="1318" t="s">
        <v>1116</v>
      </c>
    </row>
    <row r="82" spans="1:6" ht="18" customHeight="1">
      <c r="A82" s="1357" t="s">
        <v>1121</v>
      </c>
      <c r="B82" s="1357"/>
      <c r="C82" s="1357"/>
      <c r="D82" s="1357"/>
      <c r="E82" s="1357"/>
      <c r="F82" s="1357"/>
    </row>
    <row r="83" spans="1:6" ht="18" customHeight="1">
      <c r="A83" s="1357" t="s">
        <v>1133</v>
      </c>
      <c r="B83" s="1288"/>
      <c r="C83" s="1288"/>
      <c r="D83" s="1287"/>
      <c r="E83" s="1287"/>
      <c r="F83" s="1288"/>
    </row>
    <row r="84" spans="1:6" ht="18" customHeight="1">
      <c r="A84" s="610" t="s">
        <v>583</v>
      </c>
      <c r="B84" s="1288"/>
      <c r="C84" s="1288"/>
      <c r="D84" s="1287"/>
      <c r="E84" s="1287"/>
      <c r="F84" s="1288"/>
    </row>
    <row r="85" spans="1:6" ht="19.350000000000001" customHeight="1">
      <c r="A85" s="2778" t="s">
        <v>1122</v>
      </c>
      <c r="B85" s="2785"/>
      <c r="C85" s="2785"/>
      <c r="D85" s="2785"/>
      <c r="E85" s="2785"/>
      <c r="F85" s="2785"/>
    </row>
    <row r="86" spans="1:6" ht="18" customHeight="1">
      <c r="A86" s="2778" t="s">
        <v>1123</v>
      </c>
      <c r="B86" s="2779"/>
      <c r="C86" s="2779"/>
      <c r="D86" s="2779"/>
      <c r="E86" s="2779"/>
      <c r="F86" s="2779"/>
    </row>
    <row r="87" spans="1:6" ht="18.600000000000001" customHeight="1">
      <c r="A87" s="2778" t="s">
        <v>1124</v>
      </c>
      <c r="B87" s="2778"/>
      <c r="C87" s="2778"/>
      <c r="D87" s="2778"/>
      <c r="E87" s="2778"/>
      <c r="F87" s="2778"/>
    </row>
    <row r="88" spans="1:6" s="611" customFormat="1" ht="18.600000000000001" customHeight="1">
      <c r="A88" s="2780" t="s">
        <v>584</v>
      </c>
      <c r="B88" s="2779"/>
      <c r="C88" s="2779"/>
      <c r="D88" s="2779"/>
      <c r="E88" s="2779"/>
      <c r="F88" s="2779"/>
    </row>
    <row r="89" spans="1:6" ht="30" customHeight="1">
      <c r="A89" s="2781" t="s">
        <v>1125</v>
      </c>
      <c r="B89" s="2781"/>
      <c r="C89" s="2781"/>
      <c r="D89" s="2781"/>
      <c r="E89" s="2781"/>
      <c r="F89" s="2781"/>
    </row>
    <row r="90" spans="1:6" ht="37.700000000000003" customHeight="1"/>
  </sheetData>
  <mergeCells count="14">
    <mergeCell ref="D4:F5"/>
    <mergeCell ref="D6:F6"/>
    <mergeCell ref="D7:F7"/>
    <mergeCell ref="D8:F8"/>
    <mergeCell ref="D10:F11"/>
    <mergeCell ref="A86:F86"/>
    <mergeCell ref="A87:F87"/>
    <mergeCell ref="A88:F88"/>
    <mergeCell ref="A89:F89"/>
    <mergeCell ref="C12:C13"/>
    <mergeCell ref="D12:D13"/>
    <mergeCell ref="E12:E13"/>
    <mergeCell ref="F12:F13"/>
    <mergeCell ref="A85:F85"/>
  </mergeCells>
  <printOptions horizontalCentered="1" verticalCentered="1"/>
  <pageMargins left="0.23622047244094491" right="0.23622047244094491" top="0.35433070866141736" bottom="0.35433070866141736" header="0.19685039370078741" footer="0.19685039370078741"/>
  <pageSetup paperSize="9" scale="44" fitToWidth="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39"/>
  <sheetViews>
    <sheetView showGridLines="0" topLeftCell="A7" zoomScale="62" zoomScaleNormal="62" workbookViewId="0">
      <selection activeCell="B42" sqref="B42"/>
    </sheetView>
  </sheetViews>
  <sheetFormatPr defaultColWidth="9" defaultRowHeight="15.75"/>
  <cols>
    <col min="1" max="1" width="11.75" style="33" customWidth="1"/>
    <col min="2" max="3" width="37.625" style="33" customWidth="1"/>
    <col min="4" max="6" width="29.625" style="33" customWidth="1"/>
    <col min="7" max="16384" width="9" style="33"/>
  </cols>
  <sheetData>
    <row r="1" spans="1:8" ht="16.5" thickBot="1">
      <c r="A1" s="1315"/>
      <c r="B1" s="1220"/>
      <c r="C1" s="1220"/>
    </row>
    <row r="2" spans="1:8">
      <c r="A2" s="1221"/>
      <c r="B2" s="1222" t="s">
        <v>272</v>
      </c>
      <c r="C2" s="1222"/>
      <c r="D2" s="601"/>
      <c r="E2" s="601"/>
      <c r="F2" s="602"/>
      <c r="H2" s="608"/>
    </row>
    <row r="3" spans="1:8">
      <c r="A3" s="1223"/>
      <c r="B3" s="1224" t="s">
        <v>272</v>
      </c>
      <c r="C3" s="1224"/>
      <c r="F3" s="603"/>
      <c r="H3" s="608"/>
    </row>
    <row r="4" spans="1:8">
      <c r="A4" s="1223"/>
      <c r="B4" s="1224" t="s">
        <v>272</v>
      </c>
      <c r="C4" s="1224"/>
      <c r="D4" s="2786" t="s">
        <v>892</v>
      </c>
      <c r="E4" s="2786"/>
      <c r="F4" s="2787"/>
      <c r="H4" s="608"/>
    </row>
    <row r="5" spans="1:8" ht="25.5" customHeight="1">
      <c r="A5" s="1223"/>
      <c r="B5" s="1224"/>
      <c r="C5" s="1224"/>
      <c r="D5" s="2788"/>
      <c r="E5" s="2788"/>
      <c r="F5" s="2787"/>
      <c r="H5" s="608"/>
    </row>
    <row r="6" spans="1:8" ht="20.25" customHeight="1">
      <c r="A6" s="1223"/>
      <c r="B6" s="1314" t="s">
        <v>272</v>
      </c>
      <c r="C6" s="1314"/>
      <c r="D6" s="2789" t="s">
        <v>456</v>
      </c>
      <c r="E6" s="2789"/>
      <c r="F6" s="2790"/>
      <c r="H6" s="608"/>
    </row>
    <row r="7" spans="1:8" ht="18.75">
      <c r="A7" s="1223"/>
      <c r="B7" s="1224"/>
      <c r="C7" s="1224"/>
      <c r="D7" s="2789" t="s">
        <v>321</v>
      </c>
      <c r="E7" s="2789"/>
      <c r="F7" s="2790"/>
      <c r="H7" s="608"/>
    </row>
    <row r="8" spans="1:8" ht="18.75">
      <c r="A8" s="1223"/>
      <c r="B8" s="1224"/>
      <c r="C8" s="1224"/>
      <c r="D8" s="2793" t="s">
        <v>1109</v>
      </c>
      <c r="E8" s="2793"/>
      <c r="F8" s="2790"/>
      <c r="H8" s="608"/>
    </row>
    <row r="9" spans="1:8" ht="16.5" thickBot="1">
      <c r="A9" s="1223"/>
      <c r="B9" s="1313"/>
      <c r="C9" s="1313"/>
      <c r="D9" s="1313"/>
      <c r="E9" s="1313"/>
      <c r="F9" s="603"/>
      <c r="H9" s="608"/>
    </row>
    <row r="10" spans="1:8">
      <c r="A10" s="1312" t="s">
        <v>272</v>
      </c>
      <c r="B10" s="1358" t="s">
        <v>272</v>
      </c>
      <c r="C10" s="2802" t="s">
        <v>202</v>
      </c>
      <c r="D10" s="2803"/>
      <c r="E10" s="2803"/>
      <c r="F10" s="2804"/>
      <c r="H10" s="608"/>
    </row>
    <row r="11" spans="1:8" ht="18" customHeight="1">
      <c r="A11" s="605" t="s">
        <v>288</v>
      </c>
      <c r="B11" s="1311" t="s">
        <v>288</v>
      </c>
      <c r="C11" s="2797"/>
      <c r="D11" s="2798"/>
      <c r="E11" s="2798"/>
      <c r="F11" s="2799"/>
      <c r="H11" s="608"/>
    </row>
    <row r="12" spans="1:8">
      <c r="A12" s="605" t="s">
        <v>279</v>
      </c>
      <c r="B12" s="1311"/>
      <c r="C12" s="2800" t="s">
        <v>1075</v>
      </c>
      <c r="D12" s="2782" t="s">
        <v>498</v>
      </c>
      <c r="E12" s="2782" t="s">
        <v>349</v>
      </c>
      <c r="F12" s="2784" t="s">
        <v>520</v>
      </c>
      <c r="H12" s="608"/>
    </row>
    <row r="13" spans="1:8">
      <c r="A13" s="1310" t="s">
        <v>272</v>
      </c>
      <c r="B13" s="612"/>
      <c r="C13" s="2801"/>
      <c r="D13" s="2783"/>
      <c r="E13" s="2783"/>
      <c r="F13" s="2777"/>
      <c r="H13" s="608"/>
    </row>
    <row r="14" spans="1:8" ht="39.950000000000003" customHeight="1">
      <c r="A14" s="1297">
        <v>13</v>
      </c>
      <c r="B14" s="2805" t="s">
        <v>457</v>
      </c>
      <c r="C14" s="2806"/>
      <c r="D14" s="2806"/>
      <c r="E14" s="2806"/>
      <c r="F14" s="2807"/>
      <c r="H14" s="608"/>
    </row>
    <row r="15" spans="1:8" ht="39.950000000000003" customHeight="1">
      <c r="A15" s="499">
        <v>13.1</v>
      </c>
      <c r="B15" s="1259" t="s">
        <v>458</v>
      </c>
      <c r="C15" s="1309" t="s">
        <v>585</v>
      </c>
      <c r="D15" s="1309" t="s">
        <v>585</v>
      </c>
      <c r="E15" s="1309" t="s">
        <v>586</v>
      </c>
      <c r="F15" s="1304" t="s">
        <v>587</v>
      </c>
      <c r="H15" s="608"/>
    </row>
    <row r="16" spans="1:8" ht="39.950000000000003" customHeight="1">
      <c r="A16" s="499" t="s">
        <v>459</v>
      </c>
      <c r="B16" s="1245" t="s">
        <v>275</v>
      </c>
      <c r="C16" s="1252" t="s">
        <v>588</v>
      </c>
      <c r="D16" s="1252" t="s">
        <v>588</v>
      </c>
      <c r="E16" s="1252" t="s">
        <v>588</v>
      </c>
      <c r="F16" s="1298" t="s">
        <v>589</v>
      </c>
      <c r="H16" s="608"/>
    </row>
    <row r="17" spans="1:8" ht="39.950000000000003" customHeight="1">
      <c r="A17" s="499" t="s">
        <v>460</v>
      </c>
      <c r="B17" s="1245" t="s">
        <v>5</v>
      </c>
      <c r="C17" s="1263" t="s">
        <v>590</v>
      </c>
      <c r="D17" s="1263" t="s">
        <v>590</v>
      </c>
      <c r="E17" s="1263" t="s">
        <v>591</v>
      </c>
      <c r="F17" s="1308" t="s">
        <v>592</v>
      </c>
      <c r="H17" s="608"/>
    </row>
    <row r="18" spans="1:8" ht="39.950000000000003" customHeight="1">
      <c r="A18" s="507" t="s">
        <v>461</v>
      </c>
      <c r="B18" s="1265" t="s">
        <v>339</v>
      </c>
      <c r="C18" s="1307" t="s">
        <v>593</v>
      </c>
      <c r="D18" s="1307" t="s">
        <v>593</v>
      </c>
      <c r="E18" s="1306" t="s">
        <v>594</v>
      </c>
      <c r="F18" s="1305" t="s">
        <v>595</v>
      </c>
      <c r="H18" s="608"/>
    </row>
    <row r="19" spans="1:8" s="608" customFormat="1" ht="39.950000000000003" customHeight="1">
      <c r="A19" s="499">
        <v>13.2</v>
      </c>
      <c r="B19" s="1302" t="s">
        <v>462</v>
      </c>
      <c r="C19" s="1263" t="s">
        <v>596</v>
      </c>
      <c r="D19" s="1263" t="s">
        <v>596</v>
      </c>
      <c r="E19" s="1263" t="s">
        <v>596</v>
      </c>
      <c r="F19" s="1304" t="s">
        <v>597</v>
      </c>
    </row>
    <row r="20" spans="1:8" s="608" customFormat="1" ht="39.950000000000003" customHeight="1">
      <c r="A20" s="499">
        <v>13.3</v>
      </c>
      <c r="B20" s="1302" t="s">
        <v>463</v>
      </c>
      <c r="C20" s="1252" t="s">
        <v>1114</v>
      </c>
      <c r="D20" s="1252" t="s">
        <v>893</v>
      </c>
      <c r="E20" s="1252" t="s">
        <v>894</v>
      </c>
      <c r="F20" s="1298" t="s">
        <v>895</v>
      </c>
    </row>
    <row r="21" spans="1:8" s="608" customFormat="1" ht="39.950000000000003" customHeight="1">
      <c r="A21" s="499">
        <v>13.4</v>
      </c>
      <c r="B21" s="1302" t="s">
        <v>1048</v>
      </c>
      <c r="C21" s="1249" t="s">
        <v>1108</v>
      </c>
      <c r="D21" s="1295" t="s">
        <v>598</v>
      </c>
      <c r="E21" s="1295" t="s">
        <v>896</v>
      </c>
      <c r="F21" s="1304" t="s">
        <v>897</v>
      </c>
    </row>
    <row r="22" spans="1:8" s="608" customFormat="1" ht="39.950000000000003" customHeight="1">
      <c r="A22" s="499">
        <v>13.5</v>
      </c>
      <c r="B22" s="1302" t="s">
        <v>464</v>
      </c>
      <c r="C22" s="1266" t="s">
        <v>1107</v>
      </c>
      <c r="D22" s="1301" t="s">
        <v>599</v>
      </c>
      <c r="E22" s="1301" t="s">
        <v>599</v>
      </c>
      <c r="F22" s="1303" t="s">
        <v>898</v>
      </c>
    </row>
    <row r="23" spans="1:8" s="608" customFormat="1" ht="39.950000000000003" customHeight="1">
      <c r="A23" s="499">
        <v>13.6</v>
      </c>
      <c r="B23" s="1302" t="s">
        <v>465</v>
      </c>
      <c r="C23" s="1249" t="s">
        <v>600</v>
      </c>
      <c r="D23" s="1252" t="s">
        <v>600</v>
      </c>
      <c r="E23" s="1301" t="s">
        <v>601</v>
      </c>
      <c r="F23" s="1300" t="s">
        <v>602</v>
      </c>
    </row>
    <row r="24" spans="1:8" s="608" customFormat="1" ht="39.950000000000003" customHeight="1">
      <c r="A24" s="499">
        <v>13.7</v>
      </c>
      <c r="B24" s="1299" t="s">
        <v>466</v>
      </c>
      <c r="C24" s="1252" t="s">
        <v>1115</v>
      </c>
      <c r="D24" s="1252" t="s">
        <v>603</v>
      </c>
      <c r="E24" s="1252" t="s">
        <v>899</v>
      </c>
      <c r="F24" s="1298" t="s">
        <v>900</v>
      </c>
    </row>
    <row r="25" spans="1:8" s="608" customFormat="1" ht="39.950000000000003" customHeight="1">
      <c r="A25" s="1297">
        <v>14</v>
      </c>
      <c r="B25" s="2805" t="s">
        <v>467</v>
      </c>
      <c r="C25" s="2806"/>
      <c r="D25" s="2806"/>
      <c r="E25" s="2806"/>
      <c r="F25" s="2807"/>
    </row>
    <row r="26" spans="1:8" s="608" customFormat="1" ht="39.950000000000003" customHeight="1">
      <c r="A26" s="499">
        <v>14.1</v>
      </c>
      <c r="B26" s="1270" t="s">
        <v>468</v>
      </c>
      <c r="C26" s="1244">
        <v>48.07</v>
      </c>
      <c r="D26" s="1244">
        <v>48.07</v>
      </c>
      <c r="E26" s="1244">
        <v>48.07</v>
      </c>
      <c r="F26" s="1246">
        <v>641.91999999999996</v>
      </c>
    </row>
    <row r="27" spans="1:8" s="608" customFormat="1" ht="39.950000000000003" customHeight="1">
      <c r="A27" s="499">
        <v>14.2</v>
      </c>
      <c r="B27" s="1270" t="s">
        <v>469</v>
      </c>
      <c r="C27" s="1244" t="s">
        <v>604</v>
      </c>
      <c r="D27" s="1244" t="s">
        <v>604</v>
      </c>
      <c r="E27" s="1244" t="s">
        <v>604</v>
      </c>
      <c r="F27" s="1246" t="s">
        <v>605</v>
      </c>
    </row>
    <row r="28" spans="1:8" s="608" customFormat="1" ht="39.950000000000003" customHeight="1">
      <c r="A28" s="499">
        <v>14.3</v>
      </c>
      <c r="B28" s="1270" t="s">
        <v>470</v>
      </c>
      <c r="C28" s="1271">
        <v>48.18</v>
      </c>
      <c r="D28" s="1271">
        <v>48.18</v>
      </c>
      <c r="E28" s="1271">
        <v>48.18</v>
      </c>
      <c r="F28" s="1237" t="s">
        <v>606</v>
      </c>
    </row>
    <row r="29" spans="1:8" s="608" customFormat="1" ht="39.950000000000003" customHeight="1">
      <c r="A29" s="499">
        <v>14.4</v>
      </c>
      <c r="B29" s="1282" t="s">
        <v>471</v>
      </c>
      <c r="C29" s="1240">
        <v>48.19</v>
      </c>
      <c r="D29" s="1240">
        <v>48.19</v>
      </c>
      <c r="E29" s="1240">
        <v>48.19</v>
      </c>
      <c r="F29" s="1239">
        <v>642.1</v>
      </c>
    </row>
    <row r="30" spans="1:8" s="608" customFormat="1" ht="39.950000000000003" customHeight="1">
      <c r="A30" s="499">
        <v>14.5</v>
      </c>
      <c r="B30" s="1259" t="s">
        <v>472</v>
      </c>
      <c r="C30" s="1240" t="s">
        <v>607</v>
      </c>
      <c r="D30" s="1240" t="s">
        <v>607</v>
      </c>
      <c r="E30" s="1240" t="s">
        <v>607</v>
      </c>
      <c r="F30" s="1239" t="s">
        <v>608</v>
      </c>
    </row>
    <row r="31" spans="1:8" s="608" customFormat="1" ht="39.950000000000003" customHeight="1">
      <c r="A31" s="499" t="s">
        <v>473</v>
      </c>
      <c r="B31" s="1245" t="s">
        <v>474</v>
      </c>
      <c r="C31" s="1296" t="s">
        <v>609</v>
      </c>
      <c r="D31" s="1296" t="s">
        <v>609</v>
      </c>
      <c r="E31" s="1296" t="s">
        <v>609</v>
      </c>
      <c r="F31" s="1242" t="s">
        <v>610</v>
      </c>
    </row>
    <row r="32" spans="1:8" s="608" customFormat="1" ht="39.950000000000003" customHeight="1">
      <c r="A32" s="499" t="s">
        <v>475</v>
      </c>
      <c r="B32" s="1245" t="s">
        <v>476</v>
      </c>
      <c r="C32" s="1295" t="s">
        <v>611</v>
      </c>
      <c r="D32" s="1295" t="s">
        <v>611</v>
      </c>
      <c r="E32" s="1295" t="s">
        <v>611</v>
      </c>
      <c r="F32" s="1294" t="s">
        <v>610</v>
      </c>
    </row>
    <row r="33" spans="1:6" s="608" customFormat="1" ht="39.950000000000003" customHeight="1" thickBot="1">
      <c r="A33" s="1293" t="s">
        <v>477</v>
      </c>
      <c r="B33" s="1292" t="s">
        <v>478</v>
      </c>
      <c r="C33" s="1291" t="s">
        <v>612</v>
      </c>
      <c r="D33" s="1291" t="s">
        <v>612</v>
      </c>
      <c r="E33" s="1291" t="s">
        <v>612</v>
      </c>
      <c r="F33" s="1290">
        <v>642.45000000000005</v>
      </c>
    </row>
    <row r="34" spans="1:6" ht="18" customHeight="1">
      <c r="A34" s="1319" t="s">
        <v>1117</v>
      </c>
      <c r="B34" s="1289"/>
      <c r="C34" s="1289"/>
      <c r="D34" s="1287"/>
      <c r="E34" s="1287"/>
      <c r="F34" s="1288"/>
    </row>
    <row r="35" spans="1:6" ht="18" customHeight="1">
      <c r="A35" s="1319" t="s">
        <v>1118</v>
      </c>
      <c r="B35" s="1289"/>
      <c r="C35" s="1289"/>
      <c r="D35" s="1287"/>
      <c r="E35" s="1287"/>
      <c r="F35" s="1288"/>
    </row>
    <row r="36" spans="1:6" ht="18" customHeight="1">
      <c r="A36" s="610" t="s">
        <v>583</v>
      </c>
      <c r="B36" s="1289"/>
      <c r="C36" s="1289"/>
      <c r="D36" s="1287"/>
      <c r="E36" s="1287"/>
      <c r="F36" s="1288"/>
    </row>
    <row r="37" spans="1:6" s="608" customFormat="1" ht="17.45" customHeight="1">
      <c r="A37" s="2778" t="s">
        <v>1126</v>
      </c>
      <c r="B37" s="2785"/>
      <c r="C37" s="2785"/>
      <c r="D37" s="2785"/>
      <c r="E37" s="2785"/>
      <c r="F37" s="2785"/>
    </row>
    <row r="38" spans="1:6" s="608" customFormat="1" ht="31.7" customHeight="1">
      <c r="A38" s="2778" t="s">
        <v>1127</v>
      </c>
      <c r="B38" s="2779"/>
      <c r="C38" s="2779"/>
      <c r="D38" s="2779"/>
      <c r="E38" s="2779"/>
      <c r="F38" s="2779"/>
    </row>
    <row r="39" spans="1:6" s="608" customFormat="1" ht="15" customHeight="1">
      <c r="A39" s="2780" t="s">
        <v>613</v>
      </c>
      <c r="B39" s="2779"/>
      <c r="C39" s="2779"/>
      <c r="D39" s="2779"/>
      <c r="E39" s="2779"/>
      <c r="F39" s="2779"/>
    </row>
  </sheetData>
  <mergeCells count="14">
    <mergeCell ref="B14:F14"/>
    <mergeCell ref="B25:F25"/>
    <mergeCell ref="A37:F37"/>
    <mergeCell ref="A38:F38"/>
    <mergeCell ref="A39:F39"/>
    <mergeCell ref="C12:C13"/>
    <mergeCell ref="D12:D13"/>
    <mergeCell ref="E12:E13"/>
    <mergeCell ref="F12:F13"/>
    <mergeCell ref="D4:F5"/>
    <mergeCell ref="D6:F6"/>
    <mergeCell ref="D7:F7"/>
    <mergeCell ref="D8:F8"/>
    <mergeCell ref="C10:F11"/>
  </mergeCells>
  <printOptions horizontalCentered="1" verticalCentered="1"/>
  <pageMargins left="0.39370078740157483" right="0.19685039370078741" top="0.59055118110236227" bottom="0.59055118110236227" header="0.51181102362204722" footer="0.51181102362204722"/>
  <pageSetup paperSize="9" scale="66"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1269"/>
  <sheetViews>
    <sheetView workbookViewId="0">
      <pane ySplit="1" topLeftCell="A2" activePane="bottomLeft" state="frozen"/>
      <selection activeCell="E16" sqref="E16"/>
      <selection pane="bottomLeft" activeCell="D2" sqref="D2"/>
    </sheetView>
  </sheetViews>
  <sheetFormatPr defaultColWidth="9" defaultRowHeight="15"/>
  <cols>
    <col min="1" max="1" width="16.625" style="990" customWidth="1"/>
    <col min="2" max="2" width="13" style="990" bestFit="1" customWidth="1"/>
    <col min="3" max="3" width="10.375" style="991" customWidth="1"/>
    <col min="4" max="4" width="22.25" style="875" customWidth="1"/>
    <col min="5" max="16384" width="9" style="875"/>
  </cols>
  <sheetData>
    <row r="1" spans="1:9" ht="30.75" customHeight="1" thickTop="1" thickBot="1">
      <c r="A1" s="872" t="s">
        <v>905</v>
      </c>
      <c r="B1" s="873" t="s">
        <v>906</v>
      </c>
      <c r="C1" s="873" t="s">
        <v>907</v>
      </c>
      <c r="D1" s="874" t="s">
        <v>908</v>
      </c>
    </row>
    <row r="2" spans="1:9" ht="15.75" thickTop="1">
      <c r="A2" s="876">
        <v>1</v>
      </c>
      <c r="B2" s="877" t="s">
        <v>909</v>
      </c>
      <c r="C2" s="878" t="s">
        <v>910</v>
      </c>
      <c r="D2" s="879"/>
      <c r="F2" s="1153" t="s">
        <v>1025</v>
      </c>
      <c r="G2" s="1153"/>
      <c r="H2" s="1153"/>
      <c r="I2" s="1153"/>
    </row>
    <row r="3" spans="1:9">
      <c r="A3" s="880">
        <v>1</v>
      </c>
      <c r="B3" s="881" t="s">
        <v>909</v>
      </c>
      <c r="C3" s="882">
        <v>4403</v>
      </c>
      <c r="D3" s="883"/>
    </row>
    <row r="4" spans="1:9">
      <c r="A4" s="884">
        <v>1</v>
      </c>
      <c r="B4" s="885" t="s">
        <v>34</v>
      </c>
      <c r="C4" s="882" t="s">
        <v>910</v>
      </c>
      <c r="D4" s="886"/>
    </row>
    <row r="5" spans="1:9">
      <c r="A5" s="887">
        <v>1</v>
      </c>
      <c r="B5" s="888" t="s">
        <v>34</v>
      </c>
      <c r="C5" s="882">
        <v>4403</v>
      </c>
      <c r="D5" s="886"/>
    </row>
    <row r="6" spans="1:9">
      <c r="A6" s="887">
        <v>1</v>
      </c>
      <c r="B6" s="888" t="s">
        <v>349</v>
      </c>
      <c r="C6" s="882" t="s">
        <v>910</v>
      </c>
      <c r="D6" s="886"/>
    </row>
    <row r="7" spans="1:9">
      <c r="A7" s="887">
        <v>1</v>
      </c>
      <c r="B7" s="888" t="s">
        <v>349</v>
      </c>
      <c r="C7" s="882">
        <v>4403</v>
      </c>
      <c r="D7" s="886"/>
    </row>
    <row r="8" spans="1:9">
      <c r="A8" s="889">
        <v>1</v>
      </c>
      <c r="B8" s="890" t="s">
        <v>498</v>
      </c>
      <c r="C8" s="882">
        <v>440111</v>
      </c>
      <c r="D8" s="891"/>
    </row>
    <row r="9" spans="1:9">
      <c r="A9" s="889">
        <v>1</v>
      </c>
      <c r="B9" s="890" t="s">
        <v>498</v>
      </c>
      <c r="C9" s="882">
        <v>440112</v>
      </c>
      <c r="D9" s="891"/>
    </row>
    <row r="10" spans="1:9" ht="15.75" thickBot="1">
      <c r="A10" s="889">
        <v>1</v>
      </c>
      <c r="B10" s="890" t="s">
        <v>498</v>
      </c>
      <c r="C10" s="882">
        <v>4403</v>
      </c>
      <c r="D10" s="891"/>
    </row>
    <row r="11" spans="1:9" ht="15.75" thickTop="1">
      <c r="A11" s="876">
        <v>1.1000000000000001</v>
      </c>
      <c r="B11" s="877" t="s">
        <v>909</v>
      </c>
      <c r="C11" s="878" t="s">
        <v>910</v>
      </c>
      <c r="D11" s="886"/>
    </row>
    <row r="12" spans="1:9">
      <c r="A12" s="889" t="s">
        <v>911</v>
      </c>
      <c r="B12" s="892" t="s">
        <v>34</v>
      </c>
      <c r="C12" s="893" t="s">
        <v>910</v>
      </c>
      <c r="D12" s="886"/>
    </row>
    <row r="13" spans="1:9">
      <c r="A13" s="889" t="s">
        <v>911</v>
      </c>
      <c r="B13" s="892" t="s">
        <v>349</v>
      </c>
      <c r="C13" s="893" t="s">
        <v>910</v>
      </c>
      <c r="D13" s="886"/>
    </row>
    <row r="14" spans="1:9">
      <c r="A14" s="889">
        <v>1.1000000000000001</v>
      </c>
      <c r="B14" s="890" t="s">
        <v>498</v>
      </c>
      <c r="C14" s="893">
        <v>440111</v>
      </c>
      <c r="D14" s="886"/>
    </row>
    <row r="15" spans="1:9" ht="15.75" thickBot="1">
      <c r="A15" s="894" t="s">
        <v>911</v>
      </c>
      <c r="B15" s="890" t="s">
        <v>498</v>
      </c>
      <c r="C15" s="895">
        <v>440112</v>
      </c>
      <c r="D15" s="886"/>
    </row>
    <row r="16" spans="1:9" ht="15.75" thickTop="1">
      <c r="A16" s="876" t="s">
        <v>912</v>
      </c>
      <c r="B16" s="877" t="s">
        <v>909</v>
      </c>
      <c r="C16" s="896" t="s">
        <v>910</v>
      </c>
      <c r="D16" s="891" t="s">
        <v>913</v>
      </c>
    </row>
    <row r="17" spans="1:4">
      <c r="A17" s="889" t="s">
        <v>912</v>
      </c>
      <c r="B17" s="892" t="s">
        <v>34</v>
      </c>
      <c r="C17" s="897" t="s">
        <v>910</v>
      </c>
      <c r="D17" s="891" t="s">
        <v>913</v>
      </c>
    </row>
    <row r="18" spans="1:4">
      <c r="A18" s="889" t="s">
        <v>912</v>
      </c>
      <c r="B18" s="892" t="s">
        <v>349</v>
      </c>
      <c r="C18" s="897" t="s">
        <v>910</v>
      </c>
      <c r="D18" s="891" t="s">
        <v>913</v>
      </c>
    </row>
    <row r="19" spans="1:4" ht="15.75" thickBot="1">
      <c r="A19" s="889" t="s">
        <v>912</v>
      </c>
      <c r="B19" s="890" t="s">
        <v>498</v>
      </c>
      <c r="C19" s="893">
        <v>440111</v>
      </c>
      <c r="D19" s="886"/>
    </row>
    <row r="20" spans="1:4" ht="15.75" thickTop="1">
      <c r="A20" s="876" t="s">
        <v>914</v>
      </c>
      <c r="B20" s="877" t="s">
        <v>909</v>
      </c>
      <c r="C20" s="896" t="s">
        <v>910</v>
      </c>
      <c r="D20" s="891" t="s">
        <v>913</v>
      </c>
    </row>
    <row r="21" spans="1:4">
      <c r="A21" s="889" t="s">
        <v>914</v>
      </c>
      <c r="B21" s="892" t="s">
        <v>34</v>
      </c>
      <c r="C21" s="897" t="s">
        <v>910</v>
      </c>
      <c r="D21" s="891" t="s">
        <v>913</v>
      </c>
    </row>
    <row r="22" spans="1:4">
      <c r="A22" s="889" t="s">
        <v>914</v>
      </c>
      <c r="B22" s="892" t="s">
        <v>349</v>
      </c>
      <c r="C22" s="897" t="s">
        <v>910</v>
      </c>
      <c r="D22" s="891" t="s">
        <v>913</v>
      </c>
    </row>
    <row r="23" spans="1:4" ht="15.75" thickBot="1">
      <c r="A23" s="889" t="s">
        <v>914</v>
      </c>
      <c r="B23" s="890" t="s">
        <v>498</v>
      </c>
      <c r="C23" s="893">
        <v>440112</v>
      </c>
      <c r="D23" s="886"/>
    </row>
    <row r="24" spans="1:4" ht="15.75" thickTop="1">
      <c r="A24" s="876">
        <v>1.2</v>
      </c>
      <c r="B24" s="877" t="s">
        <v>909</v>
      </c>
      <c r="C24" s="878">
        <v>4403</v>
      </c>
      <c r="D24" s="891"/>
    </row>
    <row r="25" spans="1:4">
      <c r="A25" s="889">
        <v>1.2</v>
      </c>
      <c r="B25" s="892" t="s">
        <v>34</v>
      </c>
      <c r="C25" s="893">
        <v>4403</v>
      </c>
      <c r="D25" s="891"/>
    </row>
    <row r="26" spans="1:4">
      <c r="A26" s="889">
        <v>1.2</v>
      </c>
      <c r="B26" s="892" t="s">
        <v>349</v>
      </c>
      <c r="C26" s="893">
        <v>4403</v>
      </c>
      <c r="D26" s="891"/>
    </row>
    <row r="27" spans="1:4" ht="15.75" thickBot="1">
      <c r="A27" s="898">
        <v>1.2</v>
      </c>
      <c r="B27" s="899" t="s">
        <v>498</v>
      </c>
      <c r="C27" s="900">
        <v>4403</v>
      </c>
      <c r="D27" s="886"/>
    </row>
    <row r="28" spans="1:4">
      <c r="A28" s="901" t="s">
        <v>295</v>
      </c>
      <c r="B28" s="902" t="s">
        <v>909</v>
      </c>
      <c r="C28" s="903">
        <v>440310</v>
      </c>
      <c r="D28" s="891" t="s">
        <v>913</v>
      </c>
    </row>
    <row r="29" spans="1:4">
      <c r="A29" s="880" t="s">
        <v>915</v>
      </c>
      <c r="B29" s="881" t="s">
        <v>909</v>
      </c>
      <c r="C29" s="882">
        <v>440320</v>
      </c>
      <c r="D29" s="886"/>
    </row>
    <row r="30" spans="1:4">
      <c r="A30" s="889" t="s">
        <v>295</v>
      </c>
      <c r="B30" s="890" t="s">
        <v>34</v>
      </c>
      <c r="C30" s="897">
        <v>440310</v>
      </c>
      <c r="D30" s="891" t="s">
        <v>913</v>
      </c>
    </row>
    <row r="31" spans="1:4">
      <c r="A31" s="889" t="s">
        <v>295</v>
      </c>
      <c r="B31" s="892" t="s">
        <v>34</v>
      </c>
      <c r="C31" s="893" t="s">
        <v>916</v>
      </c>
      <c r="D31" s="886"/>
    </row>
    <row r="32" spans="1:4">
      <c r="A32" s="889" t="s">
        <v>295</v>
      </c>
      <c r="B32" s="890" t="s">
        <v>349</v>
      </c>
      <c r="C32" s="897">
        <v>440310</v>
      </c>
      <c r="D32" s="891" t="s">
        <v>913</v>
      </c>
    </row>
    <row r="33" spans="1:4">
      <c r="A33" s="889" t="s">
        <v>295</v>
      </c>
      <c r="B33" s="892" t="s">
        <v>349</v>
      </c>
      <c r="C33" s="893" t="s">
        <v>916</v>
      </c>
      <c r="D33" s="886"/>
    </row>
    <row r="34" spans="1:4">
      <c r="A34" s="889" t="s">
        <v>295</v>
      </c>
      <c r="B34" s="890" t="s">
        <v>498</v>
      </c>
      <c r="C34" s="893">
        <v>440311</v>
      </c>
      <c r="D34" s="886"/>
    </row>
    <row r="35" spans="1:4">
      <c r="A35" s="889" t="s">
        <v>295</v>
      </c>
      <c r="B35" s="890" t="s">
        <v>498</v>
      </c>
      <c r="C35" s="893">
        <v>440321</v>
      </c>
      <c r="D35" s="886"/>
    </row>
    <row r="36" spans="1:4">
      <c r="A36" s="889" t="s">
        <v>295</v>
      </c>
      <c r="B36" s="890" t="s">
        <v>498</v>
      </c>
      <c r="C36" s="893">
        <v>440322</v>
      </c>
      <c r="D36" s="886"/>
    </row>
    <row r="37" spans="1:4">
      <c r="A37" s="889" t="s">
        <v>295</v>
      </c>
      <c r="B37" s="890" t="s">
        <v>498</v>
      </c>
      <c r="C37" s="893">
        <v>440323</v>
      </c>
      <c r="D37" s="886"/>
    </row>
    <row r="38" spans="1:4">
      <c r="A38" s="889" t="s">
        <v>295</v>
      </c>
      <c r="B38" s="890" t="s">
        <v>498</v>
      </c>
      <c r="C38" s="893">
        <v>440324</v>
      </c>
      <c r="D38" s="886"/>
    </row>
    <row r="39" spans="1:4">
      <c r="A39" s="889" t="s">
        <v>295</v>
      </c>
      <c r="B39" s="890" t="s">
        <v>498</v>
      </c>
      <c r="C39" s="893">
        <v>440325</v>
      </c>
      <c r="D39" s="886"/>
    </row>
    <row r="40" spans="1:4" ht="15.75" thickBot="1">
      <c r="A40" s="889" t="s">
        <v>295</v>
      </c>
      <c r="B40" s="890" t="s">
        <v>498</v>
      </c>
      <c r="C40" s="893">
        <v>440326</v>
      </c>
      <c r="D40" s="886"/>
    </row>
    <row r="41" spans="1:4" ht="15.75" thickTop="1">
      <c r="A41" s="904" t="s">
        <v>333</v>
      </c>
      <c r="B41" s="905" t="s">
        <v>909</v>
      </c>
      <c r="C41" s="906">
        <v>440310</v>
      </c>
      <c r="D41" s="891" t="s">
        <v>913</v>
      </c>
    </row>
    <row r="42" spans="1:4">
      <c r="A42" s="889" t="s">
        <v>333</v>
      </c>
      <c r="B42" s="890" t="s">
        <v>909</v>
      </c>
      <c r="C42" s="893" t="s">
        <v>917</v>
      </c>
      <c r="D42" s="886"/>
    </row>
    <row r="43" spans="1:4">
      <c r="A43" s="889" t="s">
        <v>333</v>
      </c>
      <c r="B43" s="890" t="s">
        <v>909</v>
      </c>
      <c r="C43" s="893" t="s">
        <v>918</v>
      </c>
      <c r="D43" s="886"/>
    </row>
    <row r="44" spans="1:4">
      <c r="A44" s="889" t="s">
        <v>333</v>
      </c>
      <c r="B44" s="890" t="s">
        <v>909</v>
      </c>
      <c r="C44" s="893" t="s">
        <v>919</v>
      </c>
      <c r="D44" s="886"/>
    </row>
    <row r="45" spans="1:4">
      <c r="A45" s="889" t="s">
        <v>333</v>
      </c>
      <c r="B45" s="890" t="s">
        <v>909</v>
      </c>
      <c r="C45" s="893" t="s">
        <v>920</v>
      </c>
      <c r="D45" s="886"/>
    </row>
    <row r="46" spans="1:4">
      <c r="A46" s="889" t="s">
        <v>921</v>
      </c>
      <c r="B46" s="890" t="s">
        <v>909</v>
      </c>
      <c r="C46" s="893" t="s">
        <v>922</v>
      </c>
      <c r="D46" s="886"/>
    </row>
    <row r="47" spans="1:4">
      <c r="A47" s="889" t="s">
        <v>333</v>
      </c>
      <c r="B47" s="890" t="s">
        <v>34</v>
      </c>
      <c r="C47" s="897">
        <v>440310</v>
      </c>
      <c r="D47" s="891" t="s">
        <v>913</v>
      </c>
    </row>
    <row r="48" spans="1:4">
      <c r="A48" s="889" t="s">
        <v>333</v>
      </c>
      <c r="B48" s="890" t="s">
        <v>34</v>
      </c>
      <c r="C48" s="893" t="s">
        <v>917</v>
      </c>
      <c r="D48" s="886"/>
    </row>
    <row r="49" spans="1:4">
      <c r="A49" s="889" t="s">
        <v>333</v>
      </c>
      <c r="B49" s="890" t="s">
        <v>34</v>
      </c>
      <c r="C49" s="893" t="s">
        <v>918</v>
      </c>
      <c r="D49" s="886"/>
    </row>
    <row r="50" spans="1:4">
      <c r="A50" s="889" t="s">
        <v>333</v>
      </c>
      <c r="B50" s="890" t="s">
        <v>34</v>
      </c>
      <c r="C50" s="893" t="s">
        <v>919</v>
      </c>
      <c r="D50" s="886"/>
    </row>
    <row r="51" spans="1:4">
      <c r="A51" s="889" t="s">
        <v>333</v>
      </c>
      <c r="B51" s="890" t="s">
        <v>34</v>
      </c>
      <c r="C51" s="893" t="s">
        <v>920</v>
      </c>
      <c r="D51" s="886"/>
    </row>
    <row r="52" spans="1:4">
      <c r="A52" s="889" t="s">
        <v>921</v>
      </c>
      <c r="B52" s="890" t="s">
        <v>34</v>
      </c>
      <c r="C52" s="893" t="s">
        <v>922</v>
      </c>
      <c r="D52" s="886"/>
    </row>
    <row r="53" spans="1:4">
      <c r="A53" s="889" t="s">
        <v>333</v>
      </c>
      <c r="B53" s="890" t="s">
        <v>349</v>
      </c>
      <c r="C53" s="897">
        <v>440310</v>
      </c>
      <c r="D53" s="891" t="s">
        <v>913</v>
      </c>
    </row>
    <row r="54" spans="1:4">
      <c r="A54" s="889" t="s">
        <v>333</v>
      </c>
      <c r="B54" s="890" t="s">
        <v>349</v>
      </c>
      <c r="C54" s="893" t="s">
        <v>917</v>
      </c>
      <c r="D54" s="886"/>
    </row>
    <row r="55" spans="1:4">
      <c r="A55" s="889" t="s">
        <v>333</v>
      </c>
      <c r="B55" s="890" t="s">
        <v>349</v>
      </c>
      <c r="C55" s="893" t="s">
        <v>918</v>
      </c>
      <c r="D55" s="886"/>
    </row>
    <row r="56" spans="1:4">
      <c r="A56" s="889" t="s">
        <v>333</v>
      </c>
      <c r="B56" s="890" t="s">
        <v>349</v>
      </c>
      <c r="C56" s="893" t="s">
        <v>919</v>
      </c>
      <c r="D56" s="886"/>
    </row>
    <row r="57" spans="1:4">
      <c r="A57" s="889" t="s">
        <v>333</v>
      </c>
      <c r="B57" s="890" t="s">
        <v>349</v>
      </c>
      <c r="C57" s="893" t="s">
        <v>920</v>
      </c>
      <c r="D57" s="886"/>
    </row>
    <row r="58" spans="1:4">
      <c r="A58" s="889" t="s">
        <v>333</v>
      </c>
      <c r="B58" s="890" t="s">
        <v>349</v>
      </c>
      <c r="C58" s="893">
        <v>440399</v>
      </c>
      <c r="D58" s="886"/>
    </row>
    <row r="59" spans="1:4">
      <c r="A59" s="889" t="s">
        <v>333</v>
      </c>
      <c r="B59" s="890" t="s">
        <v>498</v>
      </c>
      <c r="C59" s="893">
        <v>440312</v>
      </c>
      <c r="D59" s="886"/>
    </row>
    <row r="60" spans="1:4">
      <c r="A60" s="889" t="s">
        <v>333</v>
      </c>
      <c r="B60" s="890" t="s">
        <v>498</v>
      </c>
      <c r="C60" s="893">
        <v>440341</v>
      </c>
      <c r="D60" s="886"/>
    </row>
    <row r="61" spans="1:4">
      <c r="A61" s="889" t="s">
        <v>333</v>
      </c>
      <c r="B61" s="890" t="s">
        <v>498</v>
      </c>
      <c r="C61" s="893">
        <v>440349</v>
      </c>
      <c r="D61" s="886"/>
    </row>
    <row r="62" spans="1:4">
      <c r="A62" s="889" t="s">
        <v>333</v>
      </c>
      <c r="B62" s="890" t="s">
        <v>498</v>
      </c>
      <c r="C62" s="893">
        <v>440391</v>
      </c>
      <c r="D62" s="886"/>
    </row>
    <row r="63" spans="1:4">
      <c r="A63" s="889" t="s">
        <v>333</v>
      </c>
      <c r="B63" s="890" t="s">
        <v>498</v>
      </c>
      <c r="C63" s="893">
        <v>440393</v>
      </c>
      <c r="D63" s="886"/>
    </row>
    <row r="64" spans="1:4">
      <c r="A64" s="889" t="s">
        <v>333</v>
      </c>
      <c r="B64" s="890" t="s">
        <v>498</v>
      </c>
      <c r="C64" s="893">
        <v>440394</v>
      </c>
      <c r="D64" s="886"/>
    </row>
    <row r="65" spans="1:4">
      <c r="A65" s="889" t="s">
        <v>333</v>
      </c>
      <c r="B65" s="890" t="s">
        <v>498</v>
      </c>
      <c r="C65" s="893">
        <v>440395</v>
      </c>
      <c r="D65" s="886"/>
    </row>
    <row r="66" spans="1:4">
      <c r="A66" s="889" t="s">
        <v>333</v>
      </c>
      <c r="B66" s="890" t="s">
        <v>498</v>
      </c>
      <c r="C66" s="893">
        <v>440396</v>
      </c>
      <c r="D66" s="886"/>
    </row>
    <row r="67" spans="1:4">
      <c r="A67" s="889" t="s">
        <v>333</v>
      </c>
      <c r="B67" s="890" t="s">
        <v>498</v>
      </c>
      <c r="C67" s="893">
        <v>440397</v>
      </c>
      <c r="D67" s="886"/>
    </row>
    <row r="68" spans="1:4">
      <c r="A68" s="889" t="s">
        <v>333</v>
      </c>
      <c r="B68" s="890" t="s">
        <v>498</v>
      </c>
      <c r="C68" s="893">
        <v>440398</v>
      </c>
      <c r="D68" s="886"/>
    </row>
    <row r="69" spans="1:4" ht="15.75" thickBot="1">
      <c r="A69" s="889" t="s">
        <v>333</v>
      </c>
      <c r="B69" s="907" t="s">
        <v>498</v>
      </c>
      <c r="C69" s="893">
        <v>440399</v>
      </c>
      <c r="D69" s="886"/>
    </row>
    <row r="70" spans="1:4" ht="15.75" thickTop="1">
      <c r="A70" s="908" t="s">
        <v>923</v>
      </c>
      <c r="B70" s="877" t="s">
        <v>909</v>
      </c>
      <c r="C70" s="909">
        <v>440310</v>
      </c>
      <c r="D70" s="910" t="s">
        <v>924</v>
      </c>
    </row>
    <row r="71" spans="1:4">
      <c r="A71" s="889" t="s">
        <v>8</v>
      </c>
      <c r="B71" s="881" t="s">
        <v>909</v>
      </c>
      <c r="C71" s="893" t="s">
        <v>917</v>
      </c>
      <c r="D71" s="886"/>
    </row>
    <row r="72" spans="1:4">
      <c r="A72" s="911" t="s">
        <v>923</v>
      </c>
      <c r="B72" s="881" t="s">
        <v>909</v>
      </c>
      <c r="C72" s="912" t="s">
        <v>918</v>
      </c>
      <c r="D72" s="886"/>
    </row>
    <row r="73" spans="1:4">
      <c r="A73" s="913" t="s">
        <v>923</v>
      </c>
      <c r="B73" s="881" t="s">
        <v>909</v>
      </c>
      <c r="C73" s="914" t="s">
        <v>922</v>
      </c>
      <c r="D73" s="910" t="s">
        <v>924</v>
      </c>
    </row>
    <row r="74" spans="1:4">
      <c r="A74" s="884" t="s">
        <v>923</v>
      </c>
      <c r="B74" s="885" t="s">
        <v>34</v>
      </c>
      <c r="C74" s="914">
        <v>440310</v>
      </c>
      <c r="D74" s="910" t="s">
        <v>924</v>
      </c>
    </row>
    <row r="75" spans="1:4">
      <c r="A75" s="884" t="s">
        <v>923</v>
      </c>
      <c r="B75" s="885" t="s">
        <v>34</v>
      </c>
      <c r="C75" s="915" t="s">
        <v>917</v>
      </c>
      <c r="D75" s="886"/>
    </row>
    <row r="76" spans="1:4">
      <c r="A76" s="916" t="s">
        <v>923</v>
      </c>
      <c r="B76" s="917" t="s">
        <v>34</v>
      </c>
      <c r="C76" s="918" t="s">
        <v>918</v>
      </c>
      <c r="D76" s="886"/>
    </row>
    <row r="77" spans="1:4">
      <c r="A77" s="884" t="s">
        <v>923</v>
      </c>
      <c r="B77" s="885" t="s">
        <v>34</v>
      </c>
      <c r="C77" s="919" t="s">
        <v>922</v>
      </c>
      <c r="D77" s="910" t="s">
        <v>924</v>
      </c>
    </row>
    <row r="78" spans="1:4">
      <c r="A78" s="889" t="s">
        <v>923</v>
      </c>
      <c r="B78" s="890" t="s">
        <v>349</v>
      </c>
      <c r="C78" s="914">
        <v>440310</v>
      </c>
      <c r="D78" s="910" t="s">
        <v>924</v>
      </c>
    </row>
    <row r="79" spans="1:4">
      <c r="A79" s="889" t="s">
        <v>923</v>
      </c>
      <c r="B79" s="890" t="s">
        <v>349</v>
      </c>
      <c r="C79" s="893" t="s">
        <v>917</v>
      </c>
      <c r="D79" s="886"/>
    </row>
    <row r="80" spans="1:4">
      <c r="A80" s="889" t="s">
        <v>923</v>
      </c>
      <c r="B80" s="890" t="s">
        <v>349</v>
      </c>
      <c r="C80" s="893" t="s">
        <v>918</v>
      </c>
      <c r="D80" s="886"/>
    </row>
    <row r="81" spans="1:4">
      <c r="A81" s="889" t="s">
        <v>8</v>
      </c>
      <c r="B81" s="890" t="s">
        <v>349</v>
      </c>
      <c r="C81" s="897" t="s">
        <v>922</v>
      </c>
      <c r="D81" s="891" t="s">
        <v>913</v>
      </c>
    </row>
    <row r="82" spans="1:4">
      <c r="A82" s="889" t="s">
        <v>8</v>
      </c>
      <c r="B82" s="890" t="s">
        <v>498</v>
      </c>
      <c r="C82" s="897">
        <v>440312</v>
      </c>
      <c r="D82" s="891" t="s">
        <v>913</v>
      </c>
    </row>
    <row r="83" spans="1:4">
      <c r="A83" s="889" t="s">
        <v>8</v>
      </c>
      <c r="B83" s="890" t="s">
        <v>498</v>
      </c>
      <c r="C83" s="893">
        <v>440341</v>
      </c>
      <c r="D83" s="886"/>
    </row>
    <row r="84" spans="1:4" ht="15.75" thickBot="1">
      <c r="A84" s="894" t="s">
        <v>923</v>
      </c>
      <c r="B84" s="907" t="s">
        <v>498</v>
      </c>
      <c r="C84" s="895">
        <v>440349</v>
      </c>
      <c r="D84" s="910"/>
    </row>
    <row r="85" spans="1:4" ht="15.75" thickTop="1">
      <c r="A85" s="908">
        <v>2</v>
      </c>
      <c r="B85" s="877" t="s">
        <v>909</v>
      </c>
      <c r="C85" s="909">
        <v>440200</v>
      </c>
      <c r="D85" s="910" t="s">
        <v>913</v>
      </c>
    </row>
    <row r="86" spans="1:4">
      <c r="A86" s="884" t="s">
        <v>925</v>
      </c>
      <c r="B86" s="885" t="s">
        <v>34</v>
      </c>
      <c r="C86" s="915" t="s">
        <v>926</v>
      </c>
      <c r="D86" s="886"/>
    </row>
    <row r="87" spans="1:4">
      <c r="A87" s="920" t="s">
        <v>925</v>
      </c>
      <c r="B87" s="921" t="s">
        <v>349</v>
      </c>
      <c r="C87" s="922" t="s">
        <v>926</v>
      </c>
      <c r="D87" s="886"/>
    </row>
    <row r="88" spans="1:4" ht="15.75" thickBot="1">
      <c r="A88" s="923" t="s">
        <v>925</v>
      </c>
      <c r="B88" s="924" t="s">
        <v>498</v>
      </c>
      <c r="C88" s="925" t="s">
        <v>926</v>
      </c>
      <c r="D88" s="886"/>
    </row>
    <row r="89" spans="1:4" ht="15.75" thickTop="1">
      <c r="A89" s="908">
        <v>3</v>
      </c>
      <c r="B89" s="877" t="s">
        <v>909</v>
      </c>
      <c r="C89" s="926">
        <v>440121</v>
      </c>
      <c r="D89" s="886"/>
    </row>
    <row r="90" spans="1:4">
      <c r="A90" s="911">
        <v>3</v>
      </c>
      <c r="B90" s="881" t="s">
        <v>909</v>
      </c>
      <c r="C90" s="912">
        <v>440122</v>
      </c>
      <c r="D90" s="886"/>
    </row>
    <row r="91" spans="1:4">
      <c r="A91" s="889">
        <v>3</v>
      </c>
      <c r="B91" s="881" t="s">
        <v>909</v>
      </c>
      <c r="C91" s="897">
        <v>440130</v>
      </c>
      <c r="D91" s="910" t="s">
        <v>924</v>
      </c>
    </row>
    <row r="92" spans="1:4">
      <c r="A92" s="884">
        <v>3</v>
      </c>
      <c r="B92" s="885" t="s">
        <v>34</v>
      </c>
      <c r="C92" s="915" t="s">
        <v>927</v>
      </c>
      <c r="D92" s="886"/>
    </row>
    <row r="93" spans="1:4">
      <c r="A93" s="889">
        <v>3</v>
      </c>
      <c r="B93" s="890" t="s">
        <v>34</v>
      </c>
      <c r="C93" s="893" t="s">
        <v>928</v>
      </c>
      <c r="D93" s="886"/>
    </row>
    <row r="94" spans="1:4">
      <c r="A94" s="889">
        <v>3</v>
      </c>
      <c r="B94" s="890" t="s">
        <v>34</v>
      </c>
      <c r="C94" s="897">
        <v>440130</v>
      </c>
      <c r="D94" s="910" t="s">
        <v>924</v>
      </c>
    </row>
    <row r="95" spans="1:4">
      <c r="A95" s="889">
        <v>3</v>
      </c>
      <c r="B95" s="890" t="s">
        <v>349</v>
      </c>
      <c r="C95" s="893" t="s">
        <v>927</v>
      </c>
      <c r="D95" s="886"/>
    </row>
    <row r="96" spans="1:4">
      <c r="A96" s="889">
        <v>3</v>
      </c>
      <c r="B96" s="890" t="s">
        <v>349</v>
      </c>
      <c r="C96" s="893" t="s">
        <v>928</v>
      </c>
      <c r="D96" s="886"/>
    </row>
    <row r="97" spans="1:4">
      <c r="A97" s="889">
        <v>3</v>
      </c>
      <c r="B97" s="890" t="s">
        <v>349</v>
      </c>
      <c r="C97" s="897">
        <v>440139</v>
      </c>
      <c r="D97" s="891" t="s">
        <v>913</v>
      </c>
    </row>
    <row r="98" spans="1:4">
      <c r="A98" s="889">
        <v>3</v>
      </c>
      <c r="B98" s="890" t="s">
        <v>498</v>
      </c>
      <c r="C98" s="893">
        <v>440121</v>
      </c>
      <c r="D98" s="886"/>
    </row>
    <row r="99" spans="1:4">
      <c r="A99" s="889">
        <v>3</v>
      </c>
      <c r="B99" s="890" t="s">
        <v>498</v>
      </c>
      <c r="C99" s="893" t="s">
        <v>928</v>
      </c>
      <c r="D99" s="886"/>
    </row>
    <row r="100" spans="1:4" ht="15.75" thickBot="1">
      <c r="A100" s="894">
        <v>3</v>
      </c>
      <c r="B100" s="907" t="s">
        <v>498</v>
      </c>
      <c r="C100" s="895">
        <v>440140</v>
      </c>
      <c r="D100" s="927"/>
    </row>
    <row r="101" spans="1:4" ht="15.75" thickTop="1">
      <c r="A101" s="908">
        <v>3.1</v>
      </c>
      <c r="B101" s="877" t="s">
        <v>909</v>
      </c>
      <c r="C101" s="926">
        <v>440121</v>
      </c>
      <c r="D101" s="886"/>
    </row>
    <row r="102" spans="1:4">
      <c r="A102" s="911">
        <v>3.1</v>
      </c>
      <c r="B102" s="881" t="s">
        <v>909</v>
      </c>
      <c r="C102" s="912">
        <v>440122</v>
      </c>
      <c r="D102" s="886"/>
    </row>
    <row r="103" spans="1:4">
      <c r="A103" s="884" t="s">
        <v>929</v>
      </c>
      <c r="B103" s="885" t="s">
        <v>34</v>
      </c>
      <c r="C103" s="915" t="s">
        <v>927</v>
      </c>
      <c r="D103" s="886"/>
    </row>
    <row r="104" spans="1:4">
      <c r="A104" s="887" t="s">
        <v>929</v>
      </c>
      <c r="B104" s="888" t="s">
        <v>34</v>
      </c>
      <c r="C104" s="928" t="s">
        <v>928</v>
      </c>
      <c r="D104" s="886"/>
    </row>
    <row r="105" spans="1:4">
      <c r="A105" s="887" t="s">
        <v>929</v>
      </c>
      <c r="B105" s="888" t="s">
        <v>349</v>
      </c>
      <c r="C105" s="928" t="s">
        <v>927</v>
      </c>
      <c r="D105" s="886"/>
    </row>
    <row r="106" spans="1:4">
      <c r="A106" s="916" t="s">
        <v>340</v>
      </c>
      <c r="B106" s="917" t="s">
        <v>349</v>
      </c>
      <c r="C106" s="918" t="s">
        <v>928</v>
      </c>
      <c r="D106" s="886"/>
    </row>
    <row r="107" spans="1:4">
      <c r="A107" s="916" t="s">
        <v>340</v>
      </c>
      <c r="B107" s="917" t="s">
        <v>498</v>
      </c>
      <c r="C107" s="928" t="s">
        <v>927</v>
      </c>
      <c r="D107" s="886"/>
    </row>
    <row r="108" spans="1:4" ht="15.75" thickBot="1">
      <c r="A108" s="916" t="s">
        <v>340</v>
      </c>
      <c r="B108" s="917" t="s">
        <v>498</v>
      </c>
      <c r="C108" s="918" t="s">
        <v>928</v>
      </c>
      <c r="D108" s="886"/>
    </row>
    <row r="109" spans="1:4" ht="15.75" thickTop="1">
      <c r="A109" s="908">
        <v>3.2</v>
      </c>
      <c r="B109" s="877" t="s">
        <v>909</v>
      </c>
      <c r="C109" s="909">
        <v>440130</v>
      </c>
      <c r="D109" s="910" t="s">
        <v>924</v>
      </c>
    </row>
    <row r="110" spans="1:4">
      <c r="A110" s="884" t="s">
        <v>930</v>
      </c>
      <c r="B110" s="885" t="s">
        <v>349</v>
      </c>
      <c r="C110" s="919">
        <v>440130</v>
      </c>
      <c r="D110" s="910" t="s">
        <v>924</v>
      </c>
    </row>
    <row r="111" spans="1:4">
      <c r="A111" s="920" t="s">
        <v>341</v>
      </c>
      <c r="B111" s="921" t="s">
        <v>349</v>
      </c>
      <c r="C111" s="929" t="s">
        <v>931</v>
      </c>
      <c r="D111" s="910" t="s">
        <v>913</v>
      </c>
    </row>
    <row r="112" spans="1:4" ht="15.75" thickBot="1">
      <c r="A112" s="923" t="s">
        <v>341</v>
      </c>
      <c r="B112" s="924" t="s">
        <v>498</v>
      </c>
      <c r="C112" s="930">
        <v>440140</v>
      </c>
      <c r="D112" s="910" t="s">
        <v>913</v>
      </c>
    </row>
    <row r="113" spans="1:4" ht="15.75" thickTop="1">
      <c r="A113" s="908">
        <v>4</v>
      </c>
      <c r="B113" s="877" t="s">
        <v>909</v>
      </c>
      <c r="C113" s="909">
        <v>440130</v>
      </c>
      <c r="D113" s="891" t="s">
        <v>924</v>
      </c>
    </row>
    <row r="114" spans="1:4">
      <c r="A114" s="920">
        <v>4</v>
      </c>
      <c r="B114" s="921" t="s">
        <v>34</v>
      </c>
      <c r="C114" s="929">
        <v>440130</v>
      </c>
      <c r="D114" s="891" t="s">
        <v>924</v>
      </c>
    </row>
    <row r="115" spans="1:4">
      <c r="A115" s="920">
        <v>4</v>
      </c>
      <c r="B115" s="921" t="s">
        <v>349</v>
      </c>
      <c r="C115" s="931">
        <v>440139</v>
      </c>
      <c r="D115" s="891" t="s">
        <v>913</v>
      </c>
    </row>
    <row r="116" spans="1:4" ht="15.75" thickBot="1">
      <c r="A116" s="932">
        <v>4</v>
      </c>
      <c r="B116" s="933" t="s">
        <v>498</v>
      </c>
      <c r="C116" s="930">
        <v>440140</v>
      </c>
      <c r="D116" s="910" t="s">
        <v>924</v>
      </c>
    </row>
    <row r="117" spans="1:4" ht="15.75" thickTop="1">
      <c r="A117" s="908">
        <v>5</v>
      </c>
      <c r="B117" s="877" t="s">
        <v>909</v>
      </c>
      <c r="C117" s="909">
        <v>440130</v>
      </c>
      <c r="D117" s="891" t="s">
        <v>924</v>
      </c>
    </row>
    <row r="118" spans="1:4">
      <c r="A118" s="920">
        <v>5</v>
      </c>
      <c r="B118" s="921" t="s">
        <v>34</v>
      </c>
      <c r="C118" s="929">
        <v>440130</v>
      </c>
      <c r="D118" s="891" t="s">
        <v>924</v>
      </c>
    </row>
    <row r="119" spans="1:4">
      <c r="A119" s="920">
        <v>5</v>
      </c>
      <c r="B119" s="921" t="s">
        <v>349</v>
      </c>
      <c r="C119" s="918">
        <v>440131</v>
      </c>
      <c r="D119" s="891"/>
    </row>
    <row r="120" spans="1:4">
      <c r="A120" s="920">
        <v>5</v>
      </c>
      <c r="B120" s="921" t="s">
        <v>349</v>
      </c>
      <c r="C120" s="931">
        <v>440139</v>
      </c>
      <c r="D120" s="891" t="s">
        <v>913</v>
      </c>
    </row>
    <row r="121" spans="1:4">
      <c r="A121" s="920">
        <v>5</v>
      </c>
      <c r="B121" s="921" t="s">
        <v>498</v>
      </c>
      <c r="C121" s="918">
        <v>440131</v>
      </c>
      <c r="D121" s="891"/>
    </row>
    <row r="122" spans="1:4" ht="15.75" thickBot="1">
      <c r="A122" s="932">
        <v>5</v>
      </c>
      <c r="B122" s="933" t="s">
        <v>498</v>
      </c>
      <c r="C122" s="925">
        <v>440139</v>
      </c>
      <c r="D122" s="910"/>
    </row>
    <row r="123" spans="1:4" ht="15.75" thickTop="1">
      <c r="A123" s="908">
        <v>5.0999999999999996</v>
      </c>
      <c r="B123" s="877" t="s">
        <v>909</v>
      </c>
      <c r="C123" s="909">
        <v>440130</v>
      </c>
      <c r="D123" s="891" t="s">
        <v>924</v>
      </c>
    </row>
    <row r="124" spans="1:4">
      <c r="A124" s="920">
        <v>5.0999999999999996</v>
      </c>
      <c r="B124" s="921" t="s">
        <v>34</v>
      </c>
      <c r="C124" s="929" t="s">
        <v>932</v>
      </c>
      <c r="D124" s="910" t="s">
        <v>924</v>
      </c>
    </row>
    <row r="125" spans="1:4">
      <c r="A125" s="920">
        <v>5.0999999999999996</v>
      </c>
      <c r="B125" s="921" t="s">
        <v>349</v>
      </c>
      <c r="C125" s="922" t="s">
        <v>933</v>
      </c>
      <c r="D125" s="927"/>
    </row>
    <row r="126" spans="1:4" ht="15.75" thickBot="1">
      <c r="A126" s="923">
        <v>5.0999999999999996</v>
      </c>
      <c r="B126" s="924" t="s">
        <v>498</v>
      </c>
      <c r="C126" s="925" t="s">
        <v>933</v>
      </c>
      <c r="D126" s="886"/>
    </row>
    <row r="127" spans="1:4" ht="15.75" thickTop="1">
      <c r="A127" s="908">
        <v>5.2</v>
      </c>
      <c r="B127" s="877" t="s">
        <v>909</v>
      </c>
      <c r="C127" s="909">
        <v>440130</v>
      </c>
      <c r="D127" s="891" t="s">
        <v>924</v>
      </c>
    </row>
    <row r="128" spans="1:4">
      <c r="A128" s="920">
        <v>5.2</v>
      </c>
      <c r="B128" s="921" t="s">
        <v>34</v>
      </c>
      <c r="C128" s="929" t="s">
        <v>932</v>
      </c>
      <c r="D128" s="910" t="s">
        <v>924</v>
      </c>
    </row>
    <row r="129" spans="1:4">
      <c r="A129" s="920">
        <v>5.2</v>
      </c>
      <c r="B129" s="921" t="s">
        <v>349</v>
      </c>
      <c r="C129" s="929">
        <v>440139</v>
      </c>
      <c r="D129" s="910" t="s">
        <v>924</v>
      </c>
    </row>
    <row r="130" spans="1:4" ht="15.75" thickBot="1">
      <c r="A130" s="923">
        <v>5.2</v>
      </c>
      <c r="B130" s="924" t="s">
        <v>498</v>
      </c>
      <c r="C130" s="925">
        <v>440139</v>
      </c>
      <c r="D130" s="927"/>
    </row>
    <row r="131" spans="1:4" ht="15.75" thickTop="1">
      <c r="A131" s="934">
        <v>6</v>
      </c>
      <c r="B131" s="935" t="s">
        <v>909</v>
      </c>
      <c r="C131" s="936">
        <v>4406</v>
      </c>
      <c r="D131" s="927"/>
    </row>
    <row r="132" spans="1:4">
      <c r="A132" s="920">
        <v>6</v>
      </c>
      <c r="B132" s="921" t="s">
        <v>909</v>
      </c>
      <c r="C132" s="922">
        <v>4407</v>
      </c>
      <c r="D132" s="927"/>
    </row>
    <row r="133" spans="1:4">
      <c r="A133" s="920">
        <v>6</v>
      </c>
      <c r="B133" s="921" t="s">
        <v>34</v>
      </c>
      <c r="C133" s="922">
        <v>4406</v>
      </c>
      <c r="D133" s="927"/>
    </row>
    <row r="134" spans="1:4">
      <c r="A134" s="920">
        <v>6</v>
      </c>
      <c r="B134" s="921" t="s">
        <v>34</v>
      </c>
      <c r="C134" s="928">
        <v>4407</v>
      </c>
      <c r="D134" s="927"/>
    </row>
    <row r="135" spans="1:4">
      <c r="A135" s="920">
        <v>6</v>
      </c>
      <c r="B135" s="921" t="s">
        <v>349</v>
      </c>
      <c r="C135" s="928">
        <v>4406</v>
      </c>
      <c r="D135" s="927"/>
    </row>
    <row r="136" spans="1:4">
      <c r="A136" s="920">
        <v>6</v>
      </c>
      <c r="B136" s="921" t="s">
        <v>349</v>
      </c>
      <c r="C136" s="928">
        <v>4407</v>
      </c>
      <c r="D136" s="927"/>
    </row>
    <row r="137" spans="1:4">
      <c r="A137" s="920">
        <v>6</v>
      </c>
      <c r="B137" s="921" t="s">
        <v>498</v>
      </c>
      <c r="C137" s="918">
        <v>4406</v>
      </c>
      <c r="D137" s="927"/>
    </row>
    <row r="138" spans="1:4" ht="15.75" thickBot="1">
      <c r="A138" s="932">
        <v>6</v>
      </c>
      <c r="B138" s="933" t="s">
        <v>498</v>
      </c>
      <c r="C138" s="925">
        <v>4407</v>
      </c>
      <c r="D138" s="927"/>
    </row>
    <row r="139" spans="1:4" ht="15.75" thickTop="1">
      <c r="A139" s="934" t="s">
        <v>408</v>
      </c>
      <c r="B139" s="935" t="s">
        <v>909</v>
      </c>
      <c r="C139" s="937">
        <v>440610</v>
      </c>
      <c r="D139" s="910" t="s">
        <v>924</v>
      </c>
    </row>
    <row r="140" spans="1:4">
      <c r="A140" s="920" t="s">
        <v>408</v>
      </c>
      <c r="B140" s="921" t="s">
        <v>909</v>
      </c>
      <c r="C140" s="929">
        <v>440690</v>
      </c>
      <c r="D140" s="910" t="s">
        <v>924</v>
      </c>
    </row>
    <row r="141" spans="1:4">
      <c r="A141" s="920" t="s">
        <v>408</v>
      </c>
      <c r="B141" s="921" t="s">
        <v>909</v>
      </c>
      <c r="C141" s="922">
        <v>440710</v>
      </c>
      <c r="D141" s="886"/>
    </row>
    <row r="142" spans="1:4">
      <c r="A142" s="920" t="s">
        <v>408</v>
      </c>
      <c r="B142" s="921" t="s">
        <v>34</v>
      </c>
      <c r="C142" s="929">
        <v>440610</v>
      </c>
      <c r="D142" s="891" t="s">
        <v>913</v>
      </c>
    </row>
    <row r="143" spans="1:4">
      <c r="A143" s="920" t="s">
        <v>408</v>
      </c>
      <c r="B143" s="921" t="s">
        <v>34</v>
      </c>
      <c r="C143" s="929">
        <v>440690</v>
      </c>
      <c r="D143" s="891" t="s">
        <v>913</v>
      </c>
    </row>
    <row r="144" spans="1:4">
      <c r="A144" s="920" t="s">
        <v>408</v>
      </c>
      <c r="B144" s="921" t="s">
        <v>34</v>
      </c>
      <c r="C144" s="922">
        <v>440710</v>
      </c>
      <c r="D144" s="886"/>
    </row>
    <row r="145" spans="1:4">
      <c r="A145" s="920" t="s">
        <v>408</v>
      </c>
      <c r="B145" s="921" t="s">
        <v>349</v>
      </c>
      <c r="C145" s="929">
        <v>440610</v>
      </c>
      <c r="D145" s="891" t="s">
        <v>913</v>
      </c>
    </row>
    <row r="146" spans="1:4">
      <c r="A146" s="920" t="s">
        <v>408</v>
      </c>
      <c r="B146" s="921" t="s">
        <v>349</v>
      </c>
      <c r="C146" s="929">
        <v>440690</v>
      </c>
      <c r="D146" s="891" t="s">
        <v>913</v>
      </c>
    </row>
    <row r="147" spans="1:4">
      <c r="A147" s="920" t="s">
        <v>408</v>
      </c>
      <c r="B147" s="921" t="s">
        <v>349</v>
      </c>
      <c r="C147" s="922">
        <v>440710</v>
      </c>
      <c r="D147" s="886"/>
    </row>
    <row r="148" spans="1:4">
      <c r="A148" s="920" t="s">
        <v>408</v>
      </c>
      <c r="B148" s="921" t="s">
        <v>498</v>
      </c>
      <c r="C148" s="922">
        <v>440611</v>
      </c>
      <c r="D148" s="886"/>
    </row>
    <row r="149" spans="1:4">
      <c r="A149" s="920" t="s">
        <v>408</v>
      </c>
      <c r="B149" s="921" t="s">
        <v>498</v>
      </c>
      <c r="C149" s="922">
        <v>440691</v>
      </c>
      <c r="D149" s="886"/>
    </row>
    <row r="150" spans="1:4">
      <c r="A150" s="920" t="s">
        <v>408</v>
      </c>
      <c r="B150" s="921" t="s">
        <v>498</v>
      </c>
      <c r="C150" s="922">
        <v>440711</v>
      </c>
      <c r="D150" s="886"/>
    </row>
    <row r="151" spans="1:4">
      <c r="A151" s="920" t="s">
        <v>408</v>
      </c>
      <c r="B151" s="921" t="s">
        <v>498</v>
      </c>
      <c r="C151" s="922">
        <v>440712</v>
      </c>
      <c r="D151" s="886"/>
    </row>
    <row r="152" spans="1:4" ht="15.75" thickBot="1">
      <c r="A152" s="920" t="s">
        <v>408</v>
      </c>
      <c r="B152" s="921" t="s">
        <v>498</v>
      </c>
      <c r="C152" s="922">
        <v>440719</v>
      </c>
      <c r="D152" s="891"/>
    </row>
    <row r="153" spans="1:4" ht="15.75" thickTop="1">
      <c r="A153" s="934" t="s">
        <v>409</v>
      </c>
      <c r="B153" s="935" t="s">
        <v>909</v>
      </c>
      <c r="C153" s="937">
        <v>440610</v>
      </c>
      <c r="D153" s="910" t="s">
        <v>924</v>
      </c>
    </row>
    <row r="154" spans="1:4">
      <c r="A154" s="920" t="s">
        <v>409</v>
      </c>
      <c r="B154" s="921" t="s">
        <v>909</v>
      </c>
      <c r="C154" s="929">
        <v>440690</v>
      </c>
      <c r="D154" s="910" t="s">
        <v>924</v>
      </c>
    </row>
    <row r="155" spans="1:4">
      <c r="A155" s="920" t="s">
        <v>409</v>
      </c>
      <c r="B155" s="921" t="s">
        <v>909</v>
      </c>
      <c r="C155" s="922">
        <v>440724</v>
      </c>
      <c r="D155" s="886"/>
    </row>
    <row r="156" spans="1:4">
      <c r="A156" s="920" t="s">
        <v>409</v>
      </c>
      <c r="B156" s="921" t="s">
        <v>909</v>
      </c>
      <c r="C156" s="922">
        <v>440725</v>
      </c>
      <c r="D156" s="886"/>
    </row>
    <row r="157" spans="1:4">
      <c r="A157" s="920" t="s">
        <v>409</v>
      </c>
      <c r="B157" s="921" t="s">
        <v>909</v>
      </c>
      <c r="C157" s="922">
        <v>440726</v>
      </c>
      <c r="D157" s="886"/>
    </row>
    <row r="158" spans="1:4">
      <c r="A158" s="920" t="s">
        <v>409</v>
      </c>
      <c r="B158" s="921" t="s">
        <v>909</v>
      </c>
      <c r="C158" s="922">
        <v>440729</v>
      </c>
      <c r="D158" s="886"/>
    </row>
    <row r="159" spans="1:4">
      <c r="A159" s="920" t="s">
        <v>409</v>
      </c>
      <c r="B159" s="921" t="s">
        <v>909</v>
      </c>
      <c r="C159" s="922">
        <v>440791</v>
      </c>
      <c r="D159" s="886"/>
    </row>
    <row r="160" spans="1:4">
      <c r="A160" s="920" t="s">
        <v>409</v>
      </c>
      <c r="B160" s="921" t="s">
        <v>909</v>
      </c>
      <c r="C160" s="922">
        <v>440792</v>
      </c>
      <c r="D160" s="886"/>
    </row>
    <row r="161" spans="1:4">
      <c r="A161" s="920" t="s">
        <v>409</v>
      </c>
      <c r="B161" s="921" t="s">
        <v>909</v>
      </c>
      <c r="C161" s="922">
        <v>440799</v>
      </c>
      <c r="D161" s="886"/>
    </row>
    <row r="162" spans="1:4">
      <c r="A162" s="920" t="s">
        <v>409</v>
      </c>
      <c r="B162" s="921" t="s">
        <v>34</v>
      </c>
      <c r="C162" s="929">
        <v>440610</v>
      </c>
      <c r="D162" s="891" t="s">
        <v>913</v>
      </c>
    </row>
    <row r="163" spans="1:4">
      <c r="A163" s="920" t="s">
        <v>409</v>
      </c>
      <c r="B163" s="921" t="s">
        <v>34</v>
      </c>
      <c r="C163" s="929">
        <v>440690</v>
      </c>
      <c r="D163" s="891" t="s">
        <v>913</v>
      </c>
    </row>
    <row r="164" spans="1:4">
      <c r="A164" s="884" t="s">
        <v>409</v>
      </c>
      <c r="B164" s="885" t="s">
        <v>34</v>
      </c>
      <c r="C164" s="915" t="s">
        <v>934</v>
      </c>
      <c r="D164" s="886"/>
    </row>
    <row r="165" spans="1:4">
      <c r="A165" s="887" t="s">
        <v>409</v>
      </c>
      <c r="B165" s="888" t="s">
        <v>34</v>
      </c>
      <c r="C165" s="928" t="s">
        <v>935</v>
      </c>
      <c r="D165" s="886"/>
    </row>
    <row r="166" spans="1:4">
      <c r="A166" s="887" t="s">
        <v>409</v>
      </c>
      <c r="B166" s="888" t="s">
        <v>34</v>
      </c>
      <c r="C166" s="928" t="s">
        <v>936</v>
      </c>
      <c r="D166" s="886"/>
    </row>
    <row r="167" spans="1:4">
      <c r="A167" s="887" t="s">
        <v>409</v>
      </c>
      <c r="B167" s="888" t="s">
        <v>34</v>
      </c>
      <c r="C167" s="928" t="s">
        <v>937</v>
      </c>
      <c r="D167" s="886"/>
    </row>
    <row r="168" spans="1:4">
      <c r="A168" s="887" t="s">
        <v>409</v>
      </c>
      <c r="B168" s="888" t="s">
        <v>34</v>
      </c>
      <c r="C168" s="928" t="s">
        <v>938</v>
      </c>
      <c r="D168" s="886"/>
    </row>
    <row r="169" spans="1:4">
      <c r="A169" s="887" t="s">
        <v>409</v>
      </c>
      <c r="B169" s="888" t="s">
        <v>34</v>
      </c>
      <c r="C169" s="928" t="s">
        <v>939</v>
      </c>
      <c r="D169" s="886"/>
    </row>
    <row r="170" spans="1:4">
      <c r="A170" s="887" t="s">
        <v>409</v>
      </c>
      <c r="B170" s="888" t="s">
        <v>34</v>
      </c>
      <c r="C170" s="928" t="s">
        <v>940</v>
      </c>
      <c r="D170" s="886"/>
    </row>
    <row r="171" spans="1:4">
      <c r="A171" s="887" t="s">
        <v>409</v>
      </c>
      <c r="B171" s="888" t="s">
        <v>34</v>
      </c>
      <c r="C171" s="928" t="s">
        <v>941</v>
      </c>
      <c r="D171" s="886"/>
    </row>
    <row r="172" spans="1:4">
      <c r="A172" s="887" t="s">
        <v>409</v>
      </c>
      <c r="B172" s="888" t="s">
        <v>34</v>
      </c>
      <c r="C172" s="928" t="s">
        <v>942</v>
      </c>
      <c r="D172" s="886"/>
    </row>
    <row r="173" spans="1:4">
      <c r="A173" s="887" t="s">
        <v>409</v>
      </c>
      <c r="B173" s="888" t="s">
        <v>34</v>
      </c>
      <c r="C173" s="928" t="s">
        <v>943</v>
      </c>
      <c r="D173" s="886"/>
    </row>
    <row r="174" spans="1:4">
      <c r="A174" s="887" t="s">
        <v>409</v>
      </c>
      <c r="B174" s="888" t="s">
        <v>34</v>
      </c>
      <c r="C174" s="928" t="s">
        <v>944</v>
      </c>
      <c r="D174" s="886"/>
    </row>
    <row r="175" spans="1:4">
      <c r="A175" s="887" t="s">
        <v>409</v>
      </c>
      <c r="B175" s="888" t="s">
        <v>34</v>
      </c>
      <c r="C175" s="928" t="s">
        <v>945</v>
      </c>
      <c r="D175" s="886"/>
    </row>
    <row r="176" spans="1:4">
      <c r="A176" s="887" t="s">
        <v>409</v>
      </c>
      <c r="B176" s="888" t="s">
        <v>34</v>
      </c>
      <c r="C176" s="928" t="s">
        <v>946</v>
      </c>
      <c r="D176" s="886"/>
    </row>
    <row r="177" spans="1:4">
      <c r="A177" s="887" t="s">
        <v>409</v>
      </c>
      <c r="B177" s="888" t="s">
        <v>349</v>
      </c>
      <c r="C177" s="938">
        <v>440610</v>
      </c>
      <c r="D177" s="891" t="s">
        <v>913</v>
      </c>
    </row>
    <row r="178" spans="1:4">
      <c r="A178" s="887" t="s">
        <v>409</v>
      </c>
      <c r="B178" s="888" t="s">
        <v>349</v>
      </c>
      <c r="C178" s="938">
        <v>440690</v>
      </c>
      <c r="D178" s="891" t="s">
        <v>913</v>
      </c>
    </row>
    <row r="179" spans="1:4">
      <c r="A179" s="887" t="s">
        <v>409</v>
      </c>
      <c r="B179" s="888" t="s">
        <v>349</v>
      </c>
      <c r="C179" s="928" t="s">
        <v>934</v>
      </c>
      <c r="D179" s="886"/>
    </row>
    <row r="180" spans="1:4">
      <c r="A180" s="887" t="s">
        <v>409</v>
      </c>
      <c r="B180" s="888" t="s">
        <v>349</v>
      </c>
      <c r="C180" s="928" t="s">
        <v>935</v>
      </c>
      <c r="D180" s="886"/>
    </row>
    <row r="181" spans="1:4">
      <c r="A181" s="887" t="s">
        <v>409</v>
      </c>
      <c r="B181" s="888" t="s">
        <v>349</v>
      </c>
      <c r="C181" s="928" t="s">
        <v>936</v>
      </c>
      <c r="D181" s="886"/>
    </row>
    <row r="182" spans="1:4">
      <c r="A182" s="887" t="s">
        <v>409</v>
      </c>
      <c r="B182" s="888" t="s">
        <v>349</v>
      </c>
      <c r="C182" s="928" t="s">
        <v>937</v>
      </c>
      <c r="D182" s="886"/>
    </row>
    <row r="183" spans="1:4">
      <c r="A183" s="887" t="s">
        <v>409</v>
      </c>
      <c r="B183" s="888" t="s">
        <v>349</v>
      </c>
      <c r="C183" s="928" t="s">
        <v>938</v>
      </c>
      <c r="D183" s="886"/>
    </row>
    <row r="184" spans="1:4">
      <c r="A184" s="887" t="s">
        <v>409</v>
      </c>
      <c r="B184" s="888" t="s">
        <v>349</v>
      </c>
      <c r="C184" s="928" t="s">
        <v>939</v>
      </c>
      <c r="D184" s="886"/>
    </row>
    <row r="185" spans="1:4">
      <c r="A185" s="887" t="s">
        <v>409</v>
      </c>
      <c r="B185" s="888" t="s">
        <v>349</v>
      </c>
      <c r="C185" s="928" t="s">
        <v>940</v>
      </c>
      <c r="D185" s="886"/>
    </row>
    <row r="186" spans="1:4">
      <c r="A186" s="887" t="s">
        <v>409</v>
      </c>
      <c r="B186" s="888" t="s">
        <v>349</v>
      </c>
      <c r="C186" s="928" t="s">
        <v>941</v>
      </c>
      <c r="D186" s="886"/>
    </row>
    <row r="187" spans="1:4">
      <c r="A187" s="887" t="s">
        <v>409</v>
      </c>
      <c r="B187" s="888" t="s">
        <v>349</v>
      </c>
      <c r="C187" s="928" t="s">
        <v>942</v>
      </c>
      <c r="D187" s="886"/>
    </row>
    <row r="188" spans="1:4">
      <c r="A188" s="887" t="s">
        <v>409</v>
      </c>
      <c r="B188" s="888" t="s">
        <v>349</v>
      </c>
      <c r="C188" s="928" t="s">
        <v>943</v>
      </c>
      <c r="D188" s="886"/>
    </row>
    <row r="189" spans="1:4">
      <c r="A189" s="887" t="s">
        <v>409</v>
      </c>
      <c r="B189" s="888" t="s">
        <v>349</v>
      </c>
      <c r="C189" s="928" t="s">
        <v>944</v>
      </c>
      <c r="D189" s="886"/>
    </row>
    <row r="190" spans="1:4">
      <c r="A190" s="887" t="s">
        <v>409</v>
      </c>
      <c r="B190" s="888" t="s">
        <v>349</v>
      </c>
      <c r="C190" s="928" t="s">
        <v>945</v>
      </c>
      <c r="D190" s="886"/>
    </row>
    <row r="191" spans="1:4">
      <c r="A191" s="887" t="s">
        <v>409</v>
      </c>
      <c r="B191" s="917" t="s">
        <v>349</v>
      </c>
      <c r="C191" s="918" t="s">
        <v>946</v>
      </c>
      <c r="D191" s="886"/>
    </row>
    <row r="192" spans="1:4">
      <c r="A192" s="887" t="s">
        <v>409</v>
      </c>
      <c r="B192" s="917" t="s">
        <v>498</v>
      </c>
      <c r="C192" s="918">
        <v>4406.12</v>
      </c>
      <c r="D192" s="886"/>
    </row>
    <row r="193" spans="1:4">
      <c r="A193" s="887" t="s">
        <v>409</v>
      </c>
      <c r="B193" s="917" t="s">
        <v>498</v>
      </c>
      <c r="C193" s="918">
        <v>4406.92</v>
      </c>
      <c r="D193" s="886"/>
    </row>
    <row r="194" spans="1:4">
      <c r="A194" s="887" t="s">
        <v>409</v>
      </c>
      <c r="B194" s="917" t="s">
        <v>498</v>
      </c>
      <c r="C194" s="918">
        <v>4407.21</v>
      </c>
      <c r="D194" s="886"/>
    </row>
    <row r="195" spans="1:4">
      <c r="A195" s="887" t="s">
        <v>409</v>
      </c>
      <c r="B195" s="917" t="s">
        <v>498</v>
      </c>
      <c r="C195" s="918">
        <v>4407.22</v>
      </c>
      <c r="D195" s="886"/>
    </row>
    <row r="196" spans="1:4">
      <c r="A196" s="887" t="s">
        <v>409</v>
      </c>
      <c r="B196" s="917" t="s">
        <v>498</v>
      </c>
      <c r="C196" s="918">
        <v>4407.25</v>
      </c>
      <c r="D196" s="886"/>
    </row>
    <row r="197" spans="1:4">
      <c r="A197" s="887" t="s">
        <v>409</v>
      </c>
      <c r="B197" s="917" t="s">
        <v>498</v>
      </c>
      <c r="C197" s="918">
        <v>4407.26</v>
      </c>
      <c r="D197" s="886"/>
    </row>
    <row r="198" spans="1:4">
      <c r="A198" s="887" t="s">
        <v>409</v>
      </c>
      <c r="B198" s="917" t="s">
        <v>498</v>
      </c>
      <c r="C198" s="918">
        <v>4407.2700000000004</v>
      </c>
      <c r="D198" s="886"/>
    </row>
    <row r="199" spans="1:4">
      <c r="A199" s="887" t="s">
        <v>409</v>
      </c>
      <c r="B199" s="917" t="s">
        <v>498</v>
      </c>
      <c r="C199" s="918">
        <v>4407.28</v>
      </c>
      <c r="D199" s="886"/>
    </row>
    <row r="200" spans="1:4">
      <c r="A200" s="887" t="s">
        <v>409</v>
      </c>
      <c r="B200" s="917" t="s">
        <v>498</v>
      </c>
      <c r="C200" s="918">
        <v>4407.29</v>
      </c>
      <c r="D200" s="886"/>
    </row>
    <row r="201" spans="1:4">
      <c r="A201" s="887" t="s">
        <v>409</v>
      </c>
      <c r="B201" s="917" t="s">
        <v>498</v>
      </c>
      <c r="C201" s="918">
        <v>4407.91</v>
      </c>
      <c r="D201" s="886"/>
    </row>
    <row r="202" spans="1:4">
      <c r="A202" s="887" t="s">
        <v>409</v>
      </c>
      <c r="B202" s="917" t="s">
        <v>498</v>
      </c>
      <c r="C202" s="918">
        <v>4407.92</v>
      </c>
      <c r="D202" s="886"/>
    </row>
    <row r="203" spans="1:4">
      <c r="A203" s="887" t="s">
        <v>409</v>
      </c>
      <c r="B203" s="917" t="s">
        <v>498</v>
      </c>
      <c r="C203" s="918">
        <v>4407.93</v>
      </c>
      <c r="D203" s="886"/>
    </row>
    <row r="204" spans="1:4">
      <c r="A204" s="887" t="s">
        <v>409</v>
      </c>
      <c r="B204" s="917" t="s">
        <v>498</v>
      </c>
      <c r="C204" s="918">
        <v>4407.9399999999996</v>
      </c>
      <c r="D204" s="886"/>
    </row>
    <row r="205" spans="1:4">
      <c r="A205" s="887" t="s">
        <v>409</v>
      </c>
      <c r="B205" s="917" t="s">
        <v>498</v>
      </c>
      <c r="C205" s="918">
        <v>4407.95</v>
      </c>
      <c r="D205" s="886"/>
    </row>
    <row r="206" spans="1:4">
      <c r="A206" s="887" t="s">
        <v>409</v>
      </c>
      <c r="B206" s="917" t="s">
        <v>498</v>
      </c>
      <c r="C206" s="918">
        <v>4407.96</v>
      </c>
      <c r="D206" s="886"/>
    </row>
    <row r="207" spans="1:4">
      <c r="A207" s="887" t="s">
        <v>409</v>
      </c>
      <c r="B207" s="917" t="s">
        <v>498</v>
      </c>
      <c r="C207" s="918">
        <v>4407.97</v>
      </c>
      <c r="D207" s="886"/>
    </row>
    <row r="208" spans="1:4" ht="15.75" thickBot="1">
      <c r="A208" s="923" t="s">
        <v>409</v>
      </c>
      <c r="B208" s="924" t="s">
        <v>498</v>
      </c>
      <c r="C208" s="925">
        <v>4407.99</v>
      </c>
      <c r="D208" s="886"/>
    </row>
    <row r="209" spans="1:4" ht="15.75" thickTop="1">
      <c r="A209" s="920" t="s">
        <v>410</v>
      </c>
      <c r="B209" s="921" t="s">
        <v>909</v>
      </c>
      <c r="C209" s="929">
        <v>440610</v>
      </c>
      <c r="D209" s="910" t="s">
        <v>913</v>
      </c>
    </row>
    <row r="210" spans="1:4">
      <c r="A210" s="920" t="s">
        <v>410</v>
      </c>
      <c r="B210" s="921" t="s">
        <v>909</v>
      </c>
      <c r="C210" s="929">
        <v>440690</v>
      </c>
      <c r="D210" s="910" t="s">
        <v>913</v>
      </c>
    </row>
    <row r="211" spans="1:4">
      <c r="A211" s="920" t="s">
        <v>410</v>
      </c>
      <c r="B211" s="921" t="s">
        <v>909</v>
      </c>
      <c r="C211" s="922">
        <v>440724</v>
      </c>
      <c r="D211" s="886"/>
    </row>
    <row r="212" spans="1:4">
      <c r="A212" s="920" t="s">
        <v>410</v>
      </c>
      <c r="B212" s="921" t="s">
        <v>909</v>
      </c>
      <c r="C212" s="922">
        <v>440725</v>
      </c>
      <c r="D212" s="886"/>
    </row>
    <row r="213" spans="1:4">
      <c r="A213" s="920" t="s">
        <v>410</v>
      </c>
      <c r="B213" s="921" t="s">
        <v>909</v>
      </c>
      <c r="C213" s="922">
        <v>440726</v>
      </c>
      <c r="D213" s="886"/>
    </row>
    <row r="214" spans="1:4">
      <c r="A214" s="920" t="s">
        <v>410</v>
      </c>
      <c r="B214" s="921" t="s">
        <v>909</v>
      </c>
      <c r="C214" s="922">
        <v>440729</v>
      </c>
      <c r="D214" s="886"/>
    </row>
    <row r="215" spans="1:4">
      <c r="A215" s="920" t="s">
        <v>410</v>
      </c>
      <c r="B215" s="921" t="s">
        <v>909</v>
      </c>
      <c r="C215" s="929">
        <v>440799</v>
      </c>
      <c r="D215" s="910" t="s">
        <v>924</v>
      </c>
    </row>
    <row r="216" spans="1:4">
      <c r="A216" s="920" t="s">
        <v>410</v>
      </c>
      <c r="B216" s="921" t="s">
        <v>34</v>
      </c>
      <c r="C216" s="929">
        <v>440610</v>
      </c>
      <c r="D216" s="910" t="s">
        <v>913</v>
      </c>
    </row>
    <row r="217" spans="1:4">
      <c r="A217" s="920" t="s">
        <v>410</v>
      </c>
      <c r="B217" s="921" t="s">
        <v>34</v>
      </c>
      <c r="C217" s="929">
        <v>440690</v>
      </c>
      <c r="D217" s="910" t="s">
        <v>913</v>
      </c>
    </row>
    <row r="218" spans="1:4">
      <c r="A218" s="887" t="s">
        <v>410</v>
      </c>
      <c r="B218" s="888" t="s">
        <v>34</v>
      </c>
      <c r="C218" s="928" t="s">
        <v>934</v>
      </c>
      <c r="D218" s="886"/>
    </row>
    <row r="219" spans="1:4">
      <c r="A219" s="887" t="s">
        <v>410</v>
      </c>
      <c r="B219" s="888" t="s">
        <v>34</v>
      </c>
      <c r="C219" s="928" t="s">
        <v>935</v>
      </c>
      <c r="D219" s="886"/>
    </row>
    <row r="220" spans="1:4">
      <c r="A220" s="887" t="s">
        <v>410</v>
      </c>
      <c r="B220" s="888" t="s">
        <v>34</v>
      </c>
      <c r="C220" s="928" t="s">
        <v>936</v>
      </c>
      <c r="D220" s="886"/>
    </row>
    <row r="221" spans="1:4">
      <c r="A221" s="887" t="s">
        <v>410</v>
      </c>
      <c r="B221" s="888" t="s">
        <v>34</v>
      </c>
      <c r="C221" s="928" t="s">
        <v>937</v>
      </c>
      <c r="D221" s="886"/>
    </row>
    <row r="222" spans="1:4">
      <c r="A222" s="887" t="s">
        <v>410</v>
      </c>
      <c r="B222" s="888" t="s">
        <v>34</v>
      </c>
      <c r="C222" s="928" t="s">
        <v>938</v>
      </c>
      <c r="D222" s="886"/>
    </row>
    <row r="223" spans="1:4">
      <c r="A223" s="887" t="s">
        <v>410</v>
      </c>
      <c r="B223" s="888" t="s">
        <v>34</v>
      </c>
      <c r="C223" s="928" t="s">
        <v>939</v>
      </c>
      <c r="D223" s="886"/>
    </row>
    <row r="224" spans="1:4">
      <c r="A224" s="887" t="s">
        <v>410</v>
      </c>
      <c r="B224" s="888" t="s">
        <v>34</v>
      </c>
      <c r="C224" s="928" t="s">
        <v>940</v>
      </c>
      <c r="D224" s="886"/>
    </row>
    <row r="225" spans="1:4">
      <c r="A225" s="887" t="s">
        <v>410</v>
      </c>
      <c r="B225" s="888" t="s">
        <v>34</v>
      </c>
      <c r="C225" s="938" t="s">
        <v>946</v>
      </c>
      <c r="D225" s="910" t="s">
        <v>924</v>
      </c>
    </row>
    <row r="226" spans="1:4">
      <c r="A226" s="887" t="s">
        <v>410</v>
      </c>
      <c r="B226" s="888" t="s">
        <v>349</v>
      </c>
      <c r="C226" s="938">
        <v>440610</v>
      </c>
      <c r="D226" s="910" t="s">
        <v>913</v>
      </c>
    </row>
    <row r="227" spans="1:4">
      <c r="A227" s="887" t="s">
        <v>410</v>
      </c>
      <c r="B227" s="888" t="s">
        <v>349</v>
      </c>
      <c r="C227" s="938">
        <v>440690</v>
      </c>
      <c r="D227" s="910" t="s">
        <v>913</v>
      </c>
    </row>
    <row r="228" spans="1:4">
      <c r="A228" s="887" t="s">
        <v>410</v>
      </c>
      <c r="B228" s="888" t="s">
        <v>349</v>
      </c>
      <c r="C228" s="928" t="s">
        <v>934</v>
      </c>
      <c r="D228" s="886"/>
    </row>
    <row r="229" spans="1:4">
      <c r="A229" s="887" t="s">
        <v>410</v>
      </c>
      <c r="B229" s="888" t="s">
        <v>349</v>
      </c>
      <c r="C229" s="928" t="s">
        <v>935</v>
      </c>
      <c r="D229" s="886"/>
    </row>
    <row r="230" spans="1:4">
      <c r="A230" s="887" t="s">
        <v>410</v>
      </c>
      <c r="B230" s="888" t="s">
        <v>349</v>
      </c>
      <c r="C230" s="928" t="s">
        <v>936</v>
      </c>
      <c r="D230" s="886"/>
    </row>
    <row r="231" spans="1:4">
      <c r="A231" s="887" t="s">
        <v>410</v>
      </c>
      <c r="B231" s="888" t="s">
        <v>349</v>
      </c>
      <c r="C231" s="928" t="s">
        <v>937</v>
      </c>
      <c r="D231" s="886"/>
    </row>
    <row r="232" spans="1:4">
      <c r="A232" s="887" t="s">
        <v>410</v>
      </c>
      <c r="B232" s="888" t="s">
        <v>349</v>
      </c>
      <c r="C232" s="928" t="s">
        <v>938</v>
      </c>
      <c r="D232" s="886"/>
    </row>
    <row r="233" spans="1:4">
      <c r="A233" s="887" t="s">
        <v>410</v>
      </c>
      <c r="B233" s="888" t="s">
        <v>349</v>
      </c>
      <c r="C233" s="928" t="s">
        <v>939</v>
      </c>
      <c r="D233" s="886"/>
    </row>
    <row r="234" spans="1:4">
      <c r="A234" s="887" t="s">
        <v>410</v>
      </c>
      <c r="B234" s="888" t="s">
        <v>349</v>
      </c>
      <c r="C234" s="928" t="s">
        <v>940</v>
      </c>
      <c r="D234" s="886"/>
    </row>
    <row r="235" spans="1:4">
      <c r="A235" s="916" t="s">
        <v>410</v>
      </c>
      <c r="B235" s="917" t="s">
        <v>349</v>
      </c>
      <c r="C235" s="931" t="s">
        <v>946</v>
      </c>
      <c r="D235" s="891" t="s">
        <v>913</v>
      </c>
    </row>
    <row r="236" spans="1:4">
      <c r="A236" s="916" t="s">
        <v>410</v>
      </c>
      <c r="B236" s="917" t="s">
        <v>498</v>
      </c>
      <c r="C236" s="931">
        <v>440612</v>
      </c>
      <c r="D236" s="910" t="s">
        <v>924</v>
      </c>
    </row>
    <row r="237" spans="1:4">
      <c r="A237" s="916" t="s">
        <v>410</v>
      </c>
      <c r="B237" s="917" t="s">
        <v>498</v>
      </c>
      <c r="C237" s="931">
        <v>440692</v>
      </c>
      <c r="D237" s="910" t="s">
        <v>924</v>
      </c>
    </row>
    <row r="238" spans="1:4">
      <c r="A238" s="916" t="s">
        <v>410</v>
      </c>
      <c r="B238" s="917" t="s">
        <v>498</v>
      </c>
      <c r="C238" s="918">
        <v>440721</v>
      </c>
      <c r="D238" s="886"/>
    </row>
    <row r="239" spans="1:4">
      <c r="A239" s="916" t="s">
        <v>410</v>
      </c>
      <c r="B239" s="917" t="s">
        <v>498</v>
      </c>
      <c r="C239" s="918">
        <v>440722</v>
      </c>
      <c r="D239" s="886"/>
    </row>
    <row r="240" spans="1:4">
      <c r="A240" s="916" t="s">
        <v>410</v>
      </c>
      <c r="B240" s="917" t="s">
        <v>498</v>
      </c>
      <c r="C240" s="918">
        <v>440725</v>
      </c>
      <c r="D240" s="886"/>
    </row>
    <row r="241" spans="1:4">
      <c r="A241" s="916" t="s">
        <v>410</v>
      </c>
      <c r="B241" s="917" t="s">
        <v>498</v>
      </c>
      <c r="C241" s="918">
        <v>440726</v>
      </c>
      <c r="D241" s="886"/>
    </row>
    <row r="242" spans="1:4">
      <c r="A242" s="916" t="s">
        <v>410</v>
      </c>
      <c r="B242" s="917" t="s">
        <v>498</v>
      </c>
      <c r="C242" s="918">
        <v>440727</v>
      </c>
      <c r="D242" s="886"/>
    </row>
    <row r="243" spans="1:4">
      <c r="A243" s="916" t="s">
        <v>410</v>
      </c>
      <c r="B243" s="917" t="s">
        <v>498</v>
      </c>
      <c r="C243" s="918">
        <v>440728</v>
      </c>
      <c r="D243" s="886"/>
    </row>
    <row r="244" spans="1:4" ht="15.75" thickBot="1">
      <c r="A244" s="916" t="s">
        <v>410</v>
      </c>
      <c r="B244" s="917" t="s">
        <v>498</v>
      </c>
      <c r="C244" s="918">
        <v>440729</v>
      </c>
      <c r="D244" s="886"/>
    </row>
    <row r="245" spans="1:4" ht="15.75" thickTop="1">
      <c r="A245" s="934">
        <v>7</v>
      </c>
      <c r="B245" s="935" t="s">
        <v>909</v>
      </c>
      <c r="C245" s="936">
        <v>4408</v>
      </c>
      <c r="D245" s="927"/>
    </row>
    <row r="246" spans="1:4">
      <c r="A246" s="887">
        <v>7</v>
      </c>
      <c r="B246" s="888" t="s">
        <v>34</v>
      </c>
      <c r="C246" s="928">
        <v>4408</v>
      </c>
      <c r="D246" s="886"/>
    </row>
    <row r="247" spans="1:4">
      <c r="A247" s="887">
        <v>7</v>
      </c>
      <c r="B247" s="888" t="s">
        <v>349</v>
      </c>
      <c r="C247" s="928">
        <v>4408</v>
      </c>
      <c r="D247" s="927"/>
    </row>
    <row r="248" spans="1:4" ht="15.75" thickBot="1">
      <c r="A248" s="923">
        <v>7</v>
      </c>
      <c r="B248" s="924" t="s">
        <v>498</v>
      </c>
      <c r="C248" s="928">
        <v>4408</v>
      </c>
      <c r="D248" s="927"/>
    </row>
    <row r="249" spans="1:4" ht="15.75" thickTop="1">
      <c r="A249" s="934" t="s">
        <v>412</v>
      </c>
      <c r="B249" s="935" t="s">
        <v>909</v>
      </c>
      <c r="C249" s="936">
        <v>440810</v>
      </c>
      <c r="D249" s="927"/>
    </row>
    <row r="250" spans="1:4">
      <c r="A250" s="887" t="s">
        <v>412</v>
      </c>
      <c r="B250" s="888" t="s">
        <v>34</v>
      </c>
      <c r="C250" s="928" t="s">
        <v>947</v>
      </c>
      <c r="D250" s="886"/>
    </row>
    <row r="251" spans="1:4">
      <c r="A251" s="916" t="s">
        <v>412</v>
      </c>
      <c r="B251" s="917" t="s">
        <v>349</v>
      </c>
      <c r="C251" s="918" t="s">
        <v>947</v>
      </c>
      <c r="D251" s="886"/>
    </row>
    <row r="252" spans="1:4" ht="15.75" thickBot="1">
      <c r="A252" s="923" t="s">
        <v>412</v>
      </c>
      <c r="B252" s="924" t="s">
        <v>498</v>
      </c>
      <c r="C252" s="925" t="s">
        <v>947</v>
      </c>
      <c r="D252" s="886"/>
    </row>
    <row r="253" spans="1:4" ht="15.75" thickTop="1">
      <c r="A253" s="934" t="s">
        <v>413</v>
      </c>
      <c r="B253" s="935" t="s">
        <v>909</v>
      </c>
      <c r="C253" s="939">
        <v>440831</v>
      </c>
      <c r="D253" s="886"/>
    </row>
    <row r="254" spans="1:4">
      <c r="A254" s="920" t="s">
        <v>413</v>
      </c>
      <c r="B254" s="921" t="s">
        <v>909</v>
      </c>
      <c r="C254" s="940">
        <v>440839</v>
      </c>
      <c r="D254" s="886"/>
    </row>
    <row r="255" spans="1:4">
      <c r="A255" s="920" t="s">
        <v>413</v>
      </c>
      <c r="B255" s="921" t="s">
        <v>909</v>
      </c>
      <c r="C255" s="922">
        <v>440890</v>
      </c>
      <c r="D255" s="927"/>
    </row>
    <row r="256" spans="1:4">
      <c r="A256" s="887" t="s">
        <v>413</v>
      </c>
      <c r="B256" s="888" t="s">
        <v>34</v>
      </c>
      <c r="C256" s="928" t="s">
        <v>948</v>
      </c>
      <c r="D256" s="886"/>
    </row>
    <row r="257" spans="1:4">
      <c r="A257" s="887" t="s">
        <v>413</v>
      </c>
      <c r="B257" s="888" t="s">
        <v>34</v>
      </c>
      <c r="C257" s="928" t="s">
        <v>949</v>
      </c>
      <c r="D257" s="886"/>
    </row>
    <row r="258" spans="1:4">
      <c r="A258" s="887" t="s">
        <v>413</v>
      </c>
      <c r="B258" s="888" t="s">
        <v>34</v>
      </c>
      <c r="C258" s="928" t="s">
        <v>950</v>
      </c>
      <c r="D258" s="886"/>
    </row>
    <row r="259" spans="1:4">
      <c r="A259" s="887" t="s">
        <v>413</v>
      </c>
      <c r="B259" s="888" t="s">
        <v>349</v>
      </c>
      <c r="C259" s="928" t="s">
        <v>948</v>
      </c>
      <c r="D259" s="886"/>
    </row>
    <row r="260" spans="1:4">
      <c r="A260" s="887" t="s">
        <v>413</v>
      </c>
      <c r="B260" s="888" t="s">
        <v>349</v>
      </c>
      <c r="C260" s="928" t="s">
        <v>949</v>
      </c>
      <c r="D260" s="886"/>
    </row>
    <row r="261" spans="1:4">
      <c r="A261" s="916" t="s">
        <v>413</v>
      </c>
      <c r="B261" s="917" t="s">
        <v>349</v>
      </c>
      <c r="C261" s="918" t="s">
        <v>950</v>
      </c>
      <c r="D261" s="886"/>
    </row>
    <row r="262" spans="1:4">
      <c r="A262" s="916" t="s">
        <v>413</v>
      </c>
      <c r="B262" s="917" t="s">
        <v>498</v>
      </c>
      <c r="C262" s="918">
        <v>440831</v>
      </c>
      <c r="D262" s="886"/>
    </row>
    <row r="263" spans="1:4">
      <c r="A263" s="916" t="s">
        <v>413</v>
      </c>
      <c r="B263" s="917" t="s">
        <v>498</v>
      </c>
      <c r="C263" s="918">
        <v>440839</v>
      </c>
      <c r="D263" s="886"/>
    </row>
    <row r="264" spans="1:4" ht="15.75" thickBot="1">
      <c r="A264" s="916" t="s">
        <v>413</v>
      </c>
      <c r="B264" s="917" t="s">
        <v>498</v>
      </c>
      <c r="C264" s="925">
        <v>440890</v>
      </c>
      <c r="D264" s="886"/>
    </row>
    <row r="265" spans="1:4" ht="15.75" thickTop="1">
      <c r="A265" s="934" t="s">
        <v>414</v>
      </c>
      <c r="B265" s="935" t="s">
        <v>909</v>
      </c>
      <c r="C265" s="939">
        <v>440831</v>
      </c>
      <c r="D265" s="886"/>
    </row>
    <row r="266" spans="1:4">
      <c r="A266" s="920" t="s">
        <v>414</v>
      </c>
      <c r="B266" s="921" t="s">
        <v>909</v>
      </c>
      <c r="C266" s="940">
        <v>440839</v>
      </c>
      <c r="D266" s="886"/>
    </row>
    <row r="267" spans="1:4">
      <c r="A267" s="920" t="s">
        <v>414</v>
      </c>
      <c r="B267" s="921" t="s">
        <v>909</v>
      </c>
      <c r="C267" s="929">
        <v>440890</v>
      </c>
      <c r="D267" s="910" t="s">
        <v>924</v>
      </c>
    </row>
    <row r="268" spans="1:4">
      <c r="A268" s="887" t="s">
        <v>414</v>
      </c>
      <c r="B268" s="888" t="s">
        <v>34</v>
      </c>
      <c r="C268" s="928" t="s">
        <v>948</v>
      </c>
      <c r="D268" s="886"/>
    </row>
    <row r="269" spans="1:4">
      <c r="A269" s="887" t="s">
        <v>414</v>
      </c>
      <c r="B269" s="888" t="s">
        <v>34</v>
      </c>
      <c r="C269" s="928" t="s">
        <v>949</v>
      </c>
      <c r="D269" s="886"/>
    </row>
    <row r="270" spans="1:4">
      <c r="A270" s="887" t="s">
        <v>414</v>
      </c>
      <c r="B270" s="888" t="s">
        <v>34</v>
      </c>
      <c r="C270" s="938" t="s">
        <v>950</v>
      </c>
      <c r="D270" s="910" t="s">
        <v>924</v>
      </c>
    </row>
    <row r="271" spans="1:4">
      <c r="A271" s="887" t="s">
        <v>414</v>
      </c>
      <c r="B271" s="888" t="s">
        <v>349</v>
      </c>
      <c r="C271" s="928" t="s">
        <v>948</v>
      </c>
      <c r="D271" s="886"/>
    </row>
    <row r="272" spans="1:4">
      <c r="A272" s="887" t="s">
        <v>414</v>
      </c>
      <c r="B272" s="888" t="s">
        <v>349</v>
      </c>
      <c r="C272" s="928" t="s">
        <v>949</v>
      </c>
      <c r="D272" s="886"/>
    </row>
    <row r="273" spans="1:4">
      <c r="A273" s="916" t="s">
        <v>414</v>
      </c>
      <c r="B273" s="917" t="s">
        <v>349</v>
      </c>
      <c r="C273" s="931" t="s">
        <v>950</v>
      </c>
      <c r="D273" s="891" t="s">
        <v>913</v>
      </c>
    </row>
    <row r="274" spans="1:4">
      <c r="A274" s="916" t="s">
        <v>414</v>
      </c>
      <c r="B274" s="917" t="s">
        <v>498</v>
      </c>
      <c r="C274" s="918">
        <v>440831</v>
      </c>
      <c r="D274" s="886"/>
    </row>
    <row r="275" spans="1:4" ht="15.75" thickBot="1">
      <c r="A275" s="923" t="s">
        <v>414</v>
      </c>
      <c r="B275" s="924" t="s">
        <v>498</v>
      </c>
      <c r="C275" s="925">
        <v>440839</v>
      </c>
      <c r="D275" s="927"/>
    </row>
    <row r="276" spans="1:4" ht="15.75" thickTop="1">
      <c r="A276" s="920">
        <v>8</v>
      </c>
      <c r="B276" s="921" t="s">
        <v>909</v>
      </c>
      <c r="C276" s="940">
        <v>4410</v>
      </c>
      <c r="D276" s="927"/>
    </row>
    <row r="277" spans="1:4">
      <c r="A277" s="920">
        <v>8</v>
      </c>
      <c r="B277" s="921" t="s">
        <v>909</v>
      </c>
      <c r="C277" s="940">
        <v>4411</v>
      </c>
      <c r="D277" s="927"/>
    </row>
    <row r="278" spans="1:4">
      <c r="A278" s="887">
        <v>8</v>
      </c>
      <c r="B278" s="888" t="s">
        <v>909</v>
      </c>
      <c r="C278" s="882">
        <v>441213</v>
      </c>
      <c r="D278" s="927"/>
    </row>
    <row r="279" spans="1:4">
      <c r="A279" s="887">
        <v>8</v>
      </c>
      <c r="B279" s="888" t="s">
        <v>909</v>
      </c>
      <c r="C279" s="882">
        <v>441214</v>
      </c>
      <c r="D279" s="927"/>
    </row>
    <row r="280" spans="1:4">
      <c r="A280" s="887">
        <v>8</v>
      </c>
      <c r="B280" s="888" t="s">
        <v>909</v>
      </c>
      <c r="C280" s="882">
        <v>441219</v>
      </c>
      <c r="D280" s="927"/>
    </row>
    <row r="281" spans="1:4">
      <c r="A281" s="887">
        <v>8</v>
      </c>
      <c r="B281" s="888" t="s">
        <v>909</v>
      </c>
      <c r="C281" s="941" t="s">
        <v>951</v>
      </c>
      <c r="D281" s="910" t="s">
        <v>913</v>
      </c>
    </row>
    <row r="282" spans="1:4">
      <c r="A282" s="887">
        <v>8</v>
      </c>
      <c r="B282" s="888" t="s">
        <v>34</v>
      </c>
      <c r="C282" s="882" t="s">
        <v>952</v>
      </c>
      <c r="D282" s="927"/>
    </row>
    <row r="283" spans="1:4">
      <c r="A283" s="887">
        <v>8</v>
      </c>
      <c r="B283" s="888" t="s">
        <v>34</v>
      </c>
      <c r="C283" s="882">
        <v>4411</v>
      </c>
      <c r="D283" s="927"/>
    </row>
    <row r="284" spans="1:4">
      <c r="A284" s="887">
        <v>8</v>
      </c>
      <c r="B284" s="888" t="s">
        <v>34</v>
      </c>
      <c r="C284" s="882" t="s">
        <v>953</v>
      </c>
      <c r="D284" s="927"/>
    </row>
    <row r="285" spans="1:4">
      <c r="A285" s="887">
        <v>8</v>
      </c>
      <c r="B285" s="888" t="s">
        <v>34</v>
      </c>
      <c r="C285" s="882" t="s">
        <v>954</v>
      </c>
      <c r="D285" s="927"/>
    </row>
    <row r="286" spans="1:4">
      <c r="A286" s="887">
        <v>8</v>
      </c>
      <c r="B286" s="888" t="s">
        <v>34</v>
      </c>
      <c r="C286" s="882" t="s">
        <v>955</v>
      </c>
      <c r="D286" s="927"/>
    </row>
    <row r="287" spans="1:4">
      <c r="A287" s="887">
        <v>8</v>
      </c>
      <c r="B287" s="888" t="s">
        <v>34</v>
      </c>
      <c r="C287" s="882" t="s">
        <v>956</v>
      </c>
      <c r="D287" s="927"/>
    </row>
    <row r="288" spans="1:4">
      <c r="A288" s="887">
        <v>8</v>
      </c>
      <c r="B288" s="888" t="s">
        <v>34</v>
      </c>
      <c r="C288" s="882" t="s">
        <v>951</v>
      </c>
      <c r="D288" s="927"/>
    </row>
    <row r="289" spans="1:4">
      <c r="A289" s="887">
        <v>8</v>
      </c>
      <c r="B289" s="888" t="s">
        <v>349</v>
      </c>
      <c r="C289" s="882" t="s">
        <v>952</v>
      </c>
      <c r="D289" s="927"/>
    </row>
    <row r="290" spans="1:4">
      <c r="A290" s="887">
        <v>8</v>
      </c>
      <c r="B290" s="888" t="s">
        <v>349</v>
      </c>
      <c r="C290" s="882">
        <v>4411</v>
      </c>
      <c r="D290" s="927"/>
    </row>
    <row r="291" spans="1:4">
      <c r="A291" s="887">
        <v>8</v>
      </c>
      <c r="B291" s="888" t="s">
        <v>349</v>
      </c>
      <c r="C291" s="882" t="s">
        <v>953</v>
      </c>
      <c r="D291" s="927"/>
    </row>
    <row r="292" spans="1:4">
      <c r="A292" s="887">
        <v>8</v>
      </c>
      <c r="B292" s="888" t="s">
        <v>349</v>
      </c>
      <c r="C292" s="882" t="s">
        <v>954</v>
      </c>
      <c r="D292" s="927"/>
    </row>
    <row r="293" spans="1:4">
      <c r="A293" s="887">
        <v>8</v>
      </c>
      <c r="B293" s="888" t="s">
        <v>349</v>
      </c>
      <c r="C293" s="882" t="s">
        <v>955</v>
      </c>
      <c r="D293" s="927"/>
    </row>
    <row r="294" spans="1:4">
      <c r="A294" s="887">
        <v>8</v>
      </c>
      <c r="B294" s="888" t="s">
        <v>349</v>
      </c>
      <c r="C294" s="882" t="s">
        <v>956</v>
      </c>
      <c r="D294" s="927"/>
    </row>
    <row r="295" spans="1:4">
      <c r="A295" s="916">
        <v>8</v>
      </c>
      <c r="B295" s="917" t="s">
        <v>349</v>
      </c>
      <c r="C295" s="882" t="s">
        <v>951</v>
      </c>
      <c r="D295" s="927"/>
    </row>
    <row r="296" spans="1:4">
      <c r="A296" s="916">
        <v>8</v>
      </c>
      <c r="B296" s="917" t="s">
        <v>498</v>
      </c>
      <c r="C296" s="882">
        <v>4410</v>
      </c>
      <c r="D296" s="927"/>
    </row>
    <row r="297" spans="1:4">
      <c r="A297" s="916">
        <v>8</v>
      </c>
      <c r="B297" s="917" t="s">
        <v>498</v>
      </c>
      <c r="C297" s="882">
        <v>4411</v>
      </c>
      <c r="D297" s="927"/>
    </row>
    <row r="298" spans="1:4">
      <c r="A298" s="916">
        <v>8</v>
      </c>
      <c r="B298" s="917" t="s">
        <v>498</v>
      </c>
      <c r="C298" s="882">
        <v>441231</v>
      </c>
      <c r="D298" s="927"/>
    </row>
    <row r="299" spans="1:4">
      <c r="A299" s="916">
        <v>8</v>
      </c>
      <c r="B299" s="917" t="s">
        <v>498</v>
      </c>
      <c r="C299" s="882">
        <v>441233</v>
      </c>
      <c r="D299" s="927"/>
    </row>
    <row r="300" spans="1:4">
      <c r="A300" s="916">
        <v>8</v>
      </c>
      <c r="B300" s="917" t="s">
        <v>498</v>
      </c>
      <c r="C300" s="882">
        <v>441234</v>
      </c>
      <c r="D300" s="927"/>
    </row>
    <row r="301" spans="1:4">
      <c r="A301" s="916">
        <v>8</v>
      </c>
      <c r="B301" s="917" t="s">
        <v>498</v>
      </c>
      <c r="C301" s="882">
        <v>441239</v>
      </c>
      <c r="D301" s="927"/>
    </row>
    <row r="302" spans="1:4">
      <c r="A302" s="916">
        <v>8</v>
      </c>
      <c r="B302" s="917" t="s">
        <v>498</v>
      </c>
      <c r="C302" s="882">
        <v>441294</v>
      </c>
      <c r="D302" s="927"/>
    </row>
    <row r="303" spans="1:4" ht="15.75" thickBot="1">
      <c r="A303" s="916">
        <v>8</v>
      </c>
      <c r="B303" s="917" t="s">
        <v>498</v>
      </c>
      <c r="C303" s="882">
        <v>441299</v>
      </c>
      <c r="D303" s="927"/>
    </row>
    <row r="304" spans="1:4" ht="15.75" thickTop="1">
      <c r="A304" s="934">
        <v>8.1</v>
      </c>
      <c r="B304" s="935" t="s">
        <v>909</v>
      </c>
      <c r="C304" s="936">
        <v>441213</v>
      </c>
      <c r="D304" s="927"/>
    </row>
    <row r="305" spans="1:4">
      <c r="A305" s="920">
        <v>8.1</v>
      </c>
      <c r="B305" s="921" t="s">
        <v>909</v>
      </c>
      <c r="C305" s="893">
        <v>441214</v>
      </c>
      <c r="D305" s="927"/>
    </row>
    <row r="306" spans="1:4">
      <c r="A306" s="920">
        <v>8.1</v>
      </c>
      <c r="B306" s="921" t="s">
        <v>909</v>
      </c>
      <c r="C306" s="893">
        <v>441219</v>
      </c>
      <c r="D306" s="927"/>
    </row>
    <row r="307" spans="1:4">
      <c r="A307" s="920">
        <v>8.1</v>
      </c>
      <c r="B307" s="921" t="s">
        <v>909</v>
      </c>
      <c r="C307" s="897">
        <v>441299</v>
      </c>
      <c r="D307" s="910" t="s">
        <v>913</v>
      </c>
    </row>
    <row r="308" spans="1:4">
      <c r="A308" s="884">
        <v>8.1</v>
      </c>
      <c r="B308" s="885" t="s">
        <v>34</v>
      </c>
      <c r="C308" s="915" t="s">
        <v>953</v>
      </c>
      <c r="D308" s="927"/>
    </row>
    <row r="309" spans="1:4">
      <c r="A309" s="887">
        <v>8.1</v>
      </c>
      <c r="B309" s="888" t="s">
        <v>34</v>
      </c>
      <c r="C309" s="928" t="s">
        <v>954</v>
      </c>
      <c r="D309" s="927"/>
    </row>
    <row r="310" spans="1:4">
      <c r="A310" s="887">
        <v>8.1</v>
      </c>
      <c r="B310" s="888" t="s">
        <v>34</v>
      </c>
      <c r="C310" s="928" t="s">
        <v>955</v>
      </c>
      <c r="D310" s="927"/>
    </row>
    <row r="311" spans="1:4">
      <c r="A311" s="887">
        <v>8.1</v>
      </c>
      <c r="B311" s="888" t="s">
        <v>34</v>
      </c>
      <c r="C311" s="928" t="s">
        <v>956</v>
      </c>
      <c r="D311" s="927"/>
    </row>
    <row r="312" spans="1:4">
      <c r="A312" s="887">
        <v>8.1</v>
      </c>
      <c r="B312" s="888" t="s">
        <v>34</v>
      </c>
      <c r="C312" s="928" t="s">
        <v>951</v>
      </c>
      <c r="D312" s="927"/>
    </row>
    <row r="313" spans="1:4">
      <c r="A313" s="920">
        <v>8.1</v>
      </c>
      <c r="B313" s="921" t="s">
        <v>349</v>
      </c>
      <c r="C313" s="922">
        <v>441231</v>
      </c>
      <c r="D313" s="927"/>
    </row>
    <row r="314" spans="1:4">
      <c r="A314" s="920">
        <v>8.1</v>
      </c>
      <c r="B314" s="921" t="s">
        <v>349</v>
      </c>
      <c r="C314" s="922">
        <v>441232</v>
      </c>
      <c r="D314" s="927"/>
    </row>
    <row r="315" spans="1:4">
      <c r="A315" s="920">
        <v>8.1</v>
      </c>
      <c r="B315" s="921" t="s">
        <v>349</v>
      </c>
      <c r="C315" s="922">
        <v>441239</v>
      </c>
      <c r="D315" s="927"/>
    </row>
    <row r="316" spans="1:4">
      <c r="A316" s="920">
        <v>8.1</v>
      </c>
      <c r="B316" s="921" t="s">
        <v>349</v>
      </c>
      <c r="C316" s="922">
        <v>441294</v>
      </c>
      <c r="D316" s="927"/>
    </row>
    <row r="317" spans="1:4">
      <c r="A317" s="920">
        <v>8.1</v>
      </c>
      <c r="B317" s="921" t="s">
        <v>349</v>
      </c>
      <c r="C317" s="922">
        <v>441299</v>
      </c>
      <c r="D317" s="927"/>
    </row>
    <row r="318" spans="1:4">
      <c r="A318" s="920">
        <v>8.1</v>
      </c>
      <c r="B318" s="921" t="s">
        <v>498</v>
      </c>
      <c r="C318" s="922">
        <v>441231</v>
      </c>
      <c r="D318" s="927"/>
    </row>
    <row r="319" spans="1:4">
      <c r="A319" s="920">
        <v>8.1</v>
      </c>
      <c r="B319" s="921" t="s">
        <v>498</v>
      </c>
      <c r="C319" s="922">
        <v>441233</v>
      </c>
      <c r="D319" s="927"/>
    </row>
    <row r="320" spans="1:4">
      <c r="A320" s="920">
        <v>8.1</v>
      </c>
      <c r="B320" s="921" t="s">
        <v>498</v>
      </c>
      <c r="C320" s="922">
        <v>441234</v>
      </c>
      <c r="D320" s="927"/>
    </row>
    <row r="321" spans="1:4">
      <c r="A321" s="920">
        <v>8.1</v>
      </c>
      <c r="B321" s="921" t="s">
        <v>498</v>
      </c>
      <c r="C321" s="922">
        <v>441239</v>
      </c>
      <c r="D321" s="927"/>
    </row>
    <row r="322" spans="1:4">
      <c r="A322" s="920">
        <v>8.1</v>
      </c>
      <c r="B322" s="921" t="s">
        <v>498</v>
      </c>
      <c r="C322" s="922">
        <v>441294</v>
      </c>
      <c r="D322" s="927"/>
    </row>
    <row r="323" spans="1:4" ht="15.75" thickBot="1">
      <c r="A323" s="932">
        <v>8.1</v>
      </c>
      <c r="B323" s="921" t="s">
        <v>498</v>
      </c>
      <c r="C323" s="942">
        <v>441299</v>
      </c>
      <c r="D323" s="927"/>
    </row>
    <row r="324" spans="1:4" ht="15.75" thickTop="1">
      <c r="A324" s="934" t="s">
        <v>416</v>
      </c>
      <c r="B324" s="935" t="s">
        <v>909</v>
      </c>
      <c r="C324" s="936">
        <v>441219</v>
      </c>
      <c r="D324" s="927"/>
    </row>
    <row r="325" spans="1:4">
      <c r="A325" s="920" t="s">
        <v>416</v>
      </c>
      <c r="B325" s="921" t="s">
        <v>909</v>
      </c>
      <c r="C325" s="929">
        <v>441299</v>
      </c>
      <c r="D325" s="910" t="s">
        <v>924</v>
      </c>
    </row>
    <row r="326" spans="1:4">
      <c r="A326" s="887" t="s">
        <v>416</v>
      </c>
      <c r="B326" s="888" t="s">
        <v>34</v>
      </c>
      <c r="C326" s="928" t="s">
        <v>955</v>
      </c>
      <c r="D326" s="886"/>
    </row>
    <row r="327" spans="1:4">
      <c r="A327" s="920" t="s">
        <v>416</v>
      </c>
      <c r="B327" s="921" t="s">
        <v>34</v>
      </c>
      <c r="C327" s="929">
        <v>441294</v>
      </c>
      <c r="D327" s="910" t="s">
        <v>924</v>
      </c>
    </row>
    <row r="328" spans="1:4">
      <c r="A328" s="920" t="s">
        <v>416</v>
      </c>
      <c r="B328" s="921" t="s">
        <v>34</v>
      </c>
      <c r="C328" s="929">
        <v>441299</v>
      </c>
      <c r="D328" s="910" t="s">
        <v>924</v>
      </c>
    </row>
    <row r="329" spans="1:4">
      <c r="A329" s="889" t="s">
        <v>416</v>
      </c>
      <c r="B329" s="890" t="s">
        <v>349</v>
      </c>
      <c r="C329" s="893" t="s">
        <v>955</v>
      </c>
      <c r="D329" s="886"/>
    </row>
    <row r="330" spans="1:4">
      <c r="A330" s="889" t="s">
        <v>416</v>
      </c>
      <c r="B330" s="890" t="s">
        <v>349</v>
      </c>
      <c r="C330" s="897">
        <v>441294</v>
      </c>
      <c r="D330" s="910" t="s">
        <v>924</v>
      </c>
    </row>
    <row r="331" spans="1:4">
      <c r="A331" s="889" t="s">
        <v>416</v>
      </c>
      <c r="B331" s="890" t="s">
        <v>349</v>
      </c>
      <c r="C331" s="897">
        <v>441299</v>
      </c>
      <c r="D331" s="910" t="s">
        <v>913</v>
      </c>
    </row>
    <row r="332" spans="1:4">
      <c r="A332" s="889" t="s">
        <v>416</v>
      </c>
      <c r="B332" s="890" t="s">
        <v>498</v>
      </c>
      <c r="C332" s="893">
        <v>441239</v>
      </c>
      <c r="D332" s="927"/>
    </row>
    <row r="333" spans="1:4">
      <c r="A333" s="889" t="s">
        <v>416</v>
      </c>
      <c r="B333" s="890" t="s">
        <v>498</v>
      </c>
      <c r="C333" s="897">
        <v>441294</v>
      </c>
      <c r="D333" s="910" t="s">
        <v>924</v>
      </c>
    </row>
    <row r="334" spans="1:4" ht="15.75" thickBot="1">
      <c r="A334" s="894" t="s">
        <v>416</v>
      </c>
      <c r="B334" s="907" t="s">
        <v>498</v>
      </c>
      <c r="C334" s="943">
        <v>441299</v>
      </c>
      <c r="D334" s="910" t="s">
        <v>924</v>
      </c>
    </row>
    <row r="335" spans="1:4" ht="15.75" thickTop="1">
      <c r="A335" s="904" t="s">
        <v>417</v>
      </c>
      <c r="B335" s="905" t="s">
        <v>909</v>
      </c>
      <c r="C335" s="944">
        <v>441213</v>
      </c>
      <c r="D335" s="927"/>
    </row>
    <row r="336" spans="1:4">
      <c r="A336" s="889" t="s">
        <v>417</v>
      </c>
      <c r="B336" s="890" t="s">
        <v>909</v>
      </c>
      <c r="C336" s="893">
        <v>441214</v>
      </c>
      <c r="D336" s="927"/>
    </row>
    <row r="337" spans="1:4">
      <c r="A337" s="889" t="s">
        <v>417</v>
      </c>
      <c r="B337" s="890" t="s">
        <v>909</v>
      </c>
      <c r="C337" s="897">
        <v>441299</v>
      </c>
      <c r="D337" s="910" t="s">
        <v>913</v>
      </c>
    </row>
    <row r="338" spans="1:4">
      <c r="A338" s="884" t="s">
        <v>417</v>
      </c>
      <c r="B338" s="885" t="s">
        <v>34</v>
      </c>
      <c r="C338" s="915" t="s">
        <v>953</v>
      </c>
      <c r="D338" s="886"/>
    </row>
    <row r="339" spans="1:4">
      <c r="A339" s="887" t="s">
        <v>417</v>
      </c>
      <c r="B339" s="888" t="s">
        <v>34</v>
      </c>
      <c r="C339" s="928" t="s">
        <v>954</v>
      </c>
      <c r="D339" s="886"/>
    </row>
    <row r="340" spans="1:4">
      <c r="A340" s="887" t="s">
        <v>417</v>
      </c>
      <c r="B340" s="888" t="s">
        <v>34</v>
      </c>
      <c r="C340" s="938" t="s">
        <v>956</v>
      </c>
      <c r="D340" s="891" t="s">
        <v>924</v>
      </c>
    </row>
    <row r="341" spans="1:4">
      <c r="A341" s="887" t="s">
        <v>417</v>
      </c>
      <c r="B341" s="888" t="s">
        <v>34</v>
      </c>
      <c r="C341" s="938" t="s">
        <v>951</v>
      </c>
      <c r="D341" s="891" t="s">
        <v>924</v>
      </c>
    </row>
    <row r="342" spans="1:4">
      <c r="A342" s="887" t="s">
        <v>417</v>
      </c>
      <c r="B342" s="888" t="s">
        <v>349</v>
      </c>
      <c r="C342" s="928" t="s">
        <v>953</v>
      </c>
      <c r="D342" s="886"/>
    </row>
    <row r="343" spans="1:4">
      <c r="A343" s="887" t="s">
        <v>417</v>
      </c>
      <c r="B343" s="888" t="s">
        <v>349</v>
      </c>
      <c r="C343" s="928" t="s">
        <v>954</v>
      </c>
      <c r="D343" s="886"/>
    </row>
    <row r="344" spans="1:4">
      <c r="A344" s="887" t="s">
        <v>417</v>
      </c>
      <c r="B344" s="888" t="s">
        <v>349</v>
      </c>
      <c r="C344" s="938" t="s">
        <v>956</v>
      </c>
      <c r="D344" s="891" t="s">
        <v>924</v>
      </c>
    </row>
    <row r="345" spans="1:4">
      <c r="A345" s="916" t="s">
        <v>417</v>
      </c>
      <c r="B345" s="917" t="s">
        <v>349</v>
      </c>
      <c r="C345" s="931" t="s">
        <v>951</v>
      </c>
      <c r="D345" s="891" t="s">
        <v>924</v>
      </c>
    </row>
    <row r="346" spans="1:4">
      <c r="A346" s="916" t="s">
        <v>417</v>
      </c>
      <c r="B346" s="917" t="s">
        <v>498</v>
      </c>
      <c r="C346" s="918">
        <v>441231</v>
      </c>
      <c r="D346" s="886"/>
    </row>
    <row r="347" spans="1:4">
      <c r="A347" s="916" t="s">
        <v>417</v>
      </c>
      <c r="B347" s="917" t="s">
        <v>498</v>
      </c>
      <c r="C347" s="918">
        <v>441233</v>
      </c>
      <c r="D347" s="886"/>
    </row>
    <row r="348" spans="1:4">
      <c r="A348" s="916" t="s">
        <v>417</v>
      </c>
      <c r="B348" s="917" t="s">
        <v>498</v>
      </c>
      <c r="C348" s="918">
        <v>441234</v>
      </c>
      <c r="D348" s="886"/>
    </row>
    <row r="349" spans="1:4">
      <c r="A349" s="916" t="s">
        <v>417</v>
      </c>
      <c r="B349" s="917" t="s">
        <v>498</v>
      </c>
      <c r="C349" s="931">
        <v>441294</v>
      </c>
      <c r="D349" s="891" t="s">
        <v>924</v>
      </c>
    </row>
    <row r="350" spans="1:4" ht="15.75" thickBot="1">
      <c r="A350" s="916" t="s">
        <v>417</v>
      </c>
      <c r="B350" s="917" t="s">
        <v>498</v>
      </c>
      <c r="C350" s="930">
        <v>441299</v>
      </c>
      <c r="D350" s="891" t="s">
        <v>924</v>
      </c>
    </row>
    <row r="351" spans="1:4" ht="15.75" thickTop="1">
      <c r="A351" s="934" t="s">
        <v>418</v>
      </c>
      <c r="B351" s="935" t="s">
        <v>909</v>
      </c>
      <c r="C351" s="936">
        <v>441213</v>
      </c>
      <c r="D351" s="886"/>
    </row>
    <row r="352" spans="1:4">
      <c r="A352" s="920" t="s">
        <v>418</v>
      </c>
      <c r="B352" s="921" t="s">
        <v>909</v>
      </c>
      <c r="C352" s="929">
        <v>441214</v>
      </c>
      <c r="D352" s="891" t="s">
        <v>924</v>
      </c>
    </row>
    <row r="353" spans="1:4">
      <c r="A353" s="920" t="s">
        <v>418</v>
      </c>
      <c r="B353" s="921" t="s">
        <v>909</v>
      </c>
      <c r="C353" s="897">
        <v>441299</v>
      </c>
      <c r="D353" s="891" t="s">
        <v>924</v>
      </c>
    </row>
    <row r="354" spans="1:4">
      <c r="A354" s="884" t="s">
        <v>418</v>
      </c>
      <c r="B354" s="885" t="s">
        <v>34</v>
      </c>
      <c r="C354" s="915" t="s">
        <v>953</v>
      </c>
      <c r="D354" s="886"/>
    </row>
    <row r="355" spans="1:4">
      <c r="A355" s="887" t="s">
        <v>418</v>
      </c>
      <c r="B355" s="888" t="s">
        <v>34</v>
      </c>
      <c r="C355" s="938" t="s">
        <v>954</v>
      </c>
      <c r="D355" s="891" t="s">
        <v>924</v>
      </c>
    </row>
    <row r="356" spans="1:4">
      <c r="A356" s="887" t="s">
        <v>418</v>
      </c>
      <c r="B356" s="888" t="s">
        <v>34</v>
      </c>
      <c r="C356" s="938" t="s">
        <v>956</v>
      </c>
      <c r="D356" s="910" t="s">
        <v>924</v>
      </c>
    </row>
    <row r="357" spans="1:4">
      <c r="A357" s="887" t="s">
        <v>418</v>
      </c>
      <c r="B357" s="888" t="s">
        <v>34</v>
      </c>
      <c r="C357" s="938" t="s">
        <v>951</v>
      </c>
      <c r="D357" s="910" t="s">
        <v>924</v>
      </c>
    </row>
    <row r="358" spans="1:4">
      <c r="A358" s="887" t="s">
        <v>418</v>
      </c>
      <c r="B358" s="888" t="s">
        <v>349</v>
      </c>
      <c r="C358" s="928" t="s">
        <v>953</v>
      </c>
      <c r="D358" s="886"/>
    </row>
    <row r="359" spans="1:4">
      <c r="A359" s="887" t="s">
        <v>418</v>
      </c>
      <c r="B359" s="888" t="s">
        <v>349</v>
      </c>
      <c r="C359" s="938" t="s">
        <v>954</v>
      </c>
      <c r="D359" s="910" t="s">
        <v>924</v>
      </c>
    </row>
    <row r="360" spans="1:4">
      <c r="A360" s="887" t="s">
        <v>418</v>
      </c>
      <c r="B360" s="888" t="s">
        <v>349</v>
      </c>
      <c r="C360" s="938" t="s">
        <v>956</v>
      </c>
      <c r="D360" s="910" t="s">
        <v>924</v>
      </c>
    </row>
    <row r="361" spans="1:4">
      <c r="A361" s="916" t="s">
        <v>418</v>
      </c>
      <c r="B361" s="917" t="s">
        <v>349</v>
      </c>
      <c r="C361" s="931" t="s">
        <v>951</v>
      </c>
      <c r="D361" s="910" t="s">
        <v>913</v>
      </c>
    </row>
    <row r="362" spans="1:4">
      <c r="A362" s="916" t="s">
        <v>418</v>
      </c>
      <c r="B362" s="917" t="s">
        <v>498</v>
      </c>
      <c r="C362" s="918">
        <v>441231</v>
      </c>
      <c r="D362" s="927"/>
    </row>
    <row r="363" spans="1:4">
      <c r="A363" s="916" t="s">
        <v>418</v>
      </c>
      <c r="B363" s="917" t="s">
        <v>498</v>
      </c>
      <c r="C363" s="931">
        <v>441294</v>
      </c>
      <c r="D363" s="910" t="s">
        <v>913</v>
      </c>
    </row>
    <row r="364" spans="1:4" ht="15.75" thickBot="1">
      <c r="A364" s="916" t="s">
        <v>418</v>
      </c>
      <c r="B364" s="917" t="s">
        <v>498</v>
      </c>
      <c r="C364" s="930">
        <v>441299</v>
      </c>
      <c r="D364" s="910" t="s">
        <v>913</v>
      </c>
    </row>
    <row r="365" spans="1:4" ht="15.75" thickTop="1">
      <c r="A365" s="904">
        <v>8.1999999999999993</v>
      </c>
      <c r="B365" s="905" t="s">
        <v>909</v>
      </c>
      <c r="C365" s="944">
        <v>4410</v>
      </c>
      <c r="D365" s="886"/>
    </row>
    <row r="366" spans="1:4">
      <c r="A366" s="889">
        <v>8.1999999999999993</v>
      </c>
      <c r="B366" s="890" t="s">
        <v>34</v>
      </c>
      <c r="C366" s="893">
        <v>4410</v>
      </c>
      <c r="D366" s="886"/>
    </row>
    <row r="367" spans="1:4">
      <c r="A367" s="889">
        <v>8.1999999999999993</v>
      </c>
      <c r="B367" s="890" t="s">
        <v>349</v>
      </c>
      <c r="C367" s="893">
        <v>4410</v>
      </c>
      <c r="D367" s="886"/>
    </row>
    <row r="368" spans="1:4" ht="15.75" thickBot="1">
      <c r="A368" s="889">
        <v>8.1999999999999993</v>
      </c>
      <c r="B368" s="890" t="s">
        <v>498</v>
      </c>
      <c r="C368" s="893">
        <v>4410</v>
      </c>
      <c r="D368" s="886"/>
    </row>
    <row r="369" spans="1:4" ht="15.75" thickTop="1">
      <c r="A369" s="904" t="s">
        <v>420</v>
      </c>
      <c r="B369" s="905" t="s">
        <v>909</v>
      </c>
      <c r="C369" s="906">
        <v>441021</v>
      </c>
      <c r="D369" s="891" t="s">
        <v>913</v>
      </c>
    </row>
    <row r="370" spans="1:4">
      <c r="A370" s="889" t="s">
        <v>420</v>
      </c>
      <c r="B370" s="890" t="s">
        <v>909</v>
      </c>
      <c r="C370" s="897">
        <v>441029</v>
      </c>
      <c r="D370" s="891" t="s">
        <v>913</v>
      </c>
    </row>
    <row r="371" spans="1:4">
      <c r="A371" s="884" t="s">
        <v>420</v>
      </c>
      <c r="B371" s="885" t="s">
        <v>34</v>
      </c>
      <c r="C371" s="915" t="s">
        <v>957</v>
      </c>
      <c r="D371" s="886"/>
    </row>
    <row r="372" spans="1:4">
      <c r="A372" s="920" t="s">
        <v>420</v>
      </c>
      <c r="B372" s="921" t="s">
        <v>349</v>
      </c>
      <c r="C372" s="922" t="s">
        <v>957</v>
      </c>
      <c r="D372" s="886"/>
    </row>
    <row r="373" spans="1:4" ht="15.75" thickBot="1">
      <c r="A373" s="923" t="s">
        <v>420</v>
      </c>
      <c r="B373" s="924" t="s">
        <v>498</v>
      </c>
      <c r="C373" s="925" t="s">
        <v>957</v>
      </c>
      <c r="D373" s="886"/>
    </row>
    <row r="374" spans="1:4" ht="15.75" thickTop="1">
      <c r="A374" s="904">
        <v>8.3000000000000007</v>
      </c>
      <c r="B374" s="905" t="s">
        <v>909</v>
      </c>
      <c r="C374" s="944">
        <v>4411</v>
      </c>
      <c r="D374" s="886"/>
    </row>
    <row r="375" spans="1:4">
      <c r="A375" s="884">
        <v>8.3000000000000007</v>
      </c>
      <c r="B375" s="885" t="s">
        <v>34</v>
      </c>
      <c r="C375" s="915">
        <v>4411</v>
      </c>
      <c r="D375" s="886"/>
    </row>
    <row r="376" spans="1:4">
      <c r="A376" s="889">
        <v>8.3000000000000007</v>
      </c>
      <c r="B376" s="890" t="s">
        <v>349</v>
      </c>
      <c r="C376" s="893">
        <v>4411</v>
      </c>
      <c r="D376" s="886"/>
    </row>
    <row r="377" spans="1:4" ht="15.75" thickBot="1">
      <c r="A377" s="889">
        <v>8.3000000000000007</v>
      </c>
      <c r="B377" s="890" t="s">
        <v>498</v>
      </c>
      <c r="C377" s="893">
        <v>4411</v>
      </c>
      <c r="D377" s="886"/>
    </row>
    <row r="378" spans="1:4" ht="15.75" thickTop="1">
      <c r="A378" s="904" t="s">
        <v>422</v>
      </c>
      <c r="B378" s="905" t="s">
        <v>909</v>
      </c>
      <c r="C378" s="906">
        <v>441111</v>
      </c>
      <c r="D378" s="891" t="s">
        <v>913</v>
      </c>
    </row>
    <row r="379" spans="1:4">
      <c r="A379" s="889" t="s">
        <v>422</v>
      </c>
      <c r="B379" s="890" t="s">
        <v>909</v>
      </c>
      <c r="C379" s="897">
        <v>441119</v>
      </c>
      <c r="D379" s="891" t="s">
        <v>913</v>
      </c>
    </row>
    <row r="380" spans="1:4">
      <c r="A380" s="884" t="s">
        <v>422</v>
      </c>
      <c r="B380" s="885" t="s">
        <v>34</v>
      </c>
      <c r="C380" s="915" t="s">
        <v>958</v>
      </c>
      <c r="D380" s="886"/>
    </row>
    <row r="381" spans="1:4">
      <c r="A381" s="920" t="s">
        <v>422</v>
      </c>
      <c r="B381" s="921" t="s">
        <v>349</v>
      </c>
      <c r="C381" s="922" t="s">
        <v>958</v>
      </c>
      <c r="D381" s="886"/>
    </row>
    <row r="382" spans="1:4" ht="15.75" thickBot="1">
      <c r="A382" s="923" t="s">
        <v>422</v>
      </c>
      <c r="B382" s="924" t="s">
        <v>498</v>
      </c>
      <c r="C382" s="925" t="s">
        <v>958</v>
      </c>
      <c r="D382" s="886"/>
    </row>
    <row r="383" spans="1:4" ht="15.75" thickTop="1">
      <c r="A383" s="904" t="s">
        <v>423</v>
      </c>
      <c r="B383" s="905" t="s">
        <v>909</v>
      </c>
      <c r="C383" s="906">
        <v>441111</v>
      </c>
      <c r="D383" s="891" t="s">
        <v>913</v>
      </c>
    </row>
    <row r="384" spans="1:4">
      <c r="A384" s="889" t="s">
        <v>423</v>
      </c>
      <c r="B384" s="890" t="s">
        <v>909</v>
      </c>
      <c r="C384" s="897">
        <v>441119</v>
      </c>
      <c r="D384" s="891" t="s">
        <v>913</v>
      </c>
    </row>
    <row r="385" spans="1:4">
      <c r="A385" s="889" t="s">
        <v>423</v>
      </c>
      <c r="B385" s="890" t="s">
        <v>909</v>
      </c>
      <c r="C385" s="897">
        <v>441121</v>
      </c>
      <c r="D385" s="891" t="s">
        <v>913</v>
      </c>
    </row>
    <row r="386" spans="1:4">
      <c r="A386" s="889" t="s">
        <v>423</v>
      </c>
      <c r="B386" s="890" t="s">
        <v>909</v>
      </c>
      <c r="C386" s="897">
        <v>441129</v>
      </c>
      <c r="D386" s="891" t="s">
        <v>913</v>
      </c>
    </row>
    <row r="387" spans="1:4">
      <c r="A387" s="884" t="s">
        <v>423</v>
      </c>
      <c r="B387" s="885" t="s">
        <v>34</v>
      </c>
      <c r="C387" s="915" t="s">
        <v>959</v>
      </c>
      <c r="D387" s="886"/>
    </row>
    <row r="388" spans="1:4">
      <c r="A388" s="889" t="s">
        <v>423</v>
      </c>
      <c r="B388" s="890" t="s">
        <v>34</v>
      </c>
      <c r="C388" s="893" t="s">
        <v>960</v>
      </c>
      <c r="D388" s="886"/>
    </row>
    <row r="389" spans="1:4">
      <c r="A389" s="889" t="s">
        <v>423</v>
      </c>
      <c r="B389" s="890" t="s">
        <v>34</v>
      </c>
      <c r="C389" s="897" t="s">
        <v>961</v>
      </c>
      <c r="D389" s="910" t="s">
        <v>913</v>
      </c>
    </row>
    <row r="390" spans="1:4">
      <c r="A390" s="884" t="s">
        <v>423</v>
      </c>
      <c r="B390" s="885" t="s">
        <v>349</v>
      </c>
      <c r="C390" s="915" t="s">
        <v>959</v>
      </c>
      <c r="D390" s="886"/>
    </row>
    <row r="391" spans="1:4">
      <c r="A391" s="887" t="s">
        <v>423</v>
      </c>
      <c r="B391" s="888" t="s">
        <v>349</v>
      </c>
      <c r="C391" s="928" t="s">
        <v>960</v>
      </c>
      <c r="D391" s="886"/>
    </row>
    <row r="392" spans="1:4">
      <c r="A392" s="916" t="s">
        <v>423</v>
      </c>
      <c r="B392" s="917" t="s">
        <v>349</v>
      </c>
      <c r="C392" s="931" t="s">
        <v>961</v>
      </c>
      <c r="D392" s="910" t="s">
        <v>913</v>
      </c>
    </row>
    <row r="393" spans="1:4">
      <c r="A393" s="916" t="s">
        <v>423</v>
      </c>
      <c r="B393" s="917" t="s">
        <v>498</v>
      </c>
      <c r="C393" s="918">
        <v>441112</v>
      </c>
      <c r="D393" s="886"/>
    </row>
    <row r="394" spans="1:4">
      <c r="A394" s="916" t="s">
        <v>423</v>
      </c>
      <c r="B394" s="917" t="s">
        <v>498</v>
      </c>
      <c r="C394" s="918">
        <v>441113</v>
      </c>
      <c r="D394" s="886"/>
    </row>
    <row r="395" spans="1:4" ht="15.75" thickBot="1">
      <c r="A395" s="923" t="s">
        <v>423</v>
      </c>
      <c r="B395" s="924" t="s">
        <v>498</v>
      </c>
      <c r="C395" s="930">
        <v>441114</v>
      </c>
      <c r="D395" s="910" t="s">
        <v>913</v>
      </c>
    </row>
    <row r="396" spans="1:4" ht="15.75" thickTop="1">
      <c r="A396" s="934" t="s">
        <v>425</v>
      </c>
      <c r="B396" s="905" t="s">
        <v>909</v>
      </c>
      <c r="C396" s="936">
        <v>441131</v>
      </c>
      <c r="D396" s="886"/>
    </row>
    <row r="397" spans="1:4">
      <c r="A397" s="920" t="s">
        <v>425</v>
      </c>
      <c r="B397" s="890" t="s">
        <v>909</v>
      </c>
      <c r="C397" s="922">
        <v>441139</v>
      </c>
      <c r="D397" s="886"/>
    </row>
    <row r="398" spans="1:4">
      <c r="A398" s="920" t="s">
        <v>425</v>
      </c>
      <c r="B398" s="890" t="s">
        <v>909</v>
      </c>
      <c r="C398" s="922">
        <v>441191</v>
      </c>
      <c r="D398" s="886"/>
    </row>
    <row r="399" spans="1:4">
      <c r="A399" s="920" t="s">
        <v>425</v>
      </c>
      <c r="B399" s="890" t="s">
        <v>909</v>
      </c>
      <c r="C399" s="922">
        <v>441199</v>
      </c>
      <c r="D399" s="886"/>
    </row>
    <row r="400" spans="1:4">
      <c r="A400" s="920" t="s">
        <v>425</v>
      </c>
      <c r="B400" s="890" t="s">
        <v>34</v>
      </c>
      <c r="C400" s="929">
        <v>441114</v>
      </c>
      <c r="D400" s="891" t="s">
        <v>913</v>
      </c>
    </row>
    <row r="401" spans="1:4">
      <c r="A401" s="920" t="s">
        <v>425</v>
      </c>
      <c r="B401" s="885" t="s">
        <v>34</v>
      </c>
      <c r="C401" s="915" t="s">
        <v>962</v>
      </c>
      <c r="D401" s="886"/>
    </row>
    <row r="402" spans="1:4">
      <c r="A402" s="920" t="s">
        <v>425</v>
      </c>
      <c r="B402" s="888" t="s">
        <v>34</v>
      </c>
      <c r="C402" s="928" t="s">
        <v>963</v>
      </c>
      <c r="D402" s="886"/>
    </row>
    <row r="403" spans="1:4">
      <c r="A403" s="920" t="s">
        <v>425</v>
      </c>
      <c r="B403" s="888" t="s">
        <v>349</v>
      </c>
      <c r="C403" s="938">
        <v>441114</v>
      </c>
      <c r="D403" s="891" t="s">
        <v>913</v>
      </c>
    </row>
    <row r="404" spans="1:4">
      <c r="A404" s="920" t="s">
        <v>425</v>
      </c>
      <c r="B404" s="888" t="s">
        <v>349</v>
      </c>
      <c r="C404" s="928" t="s">
        <v>962</v>
      </c>
      <c r="D404" s="886"/>
    </row>
    <row r="405" spans="1:4">
      <c r="A405" s="920" t="s">
        <v>425</v>
      </c>
      <c r="B405" s="917" t="s">
        <v>349</v>
      </c>
      <c r="C405" s="918" t="s">
        <v>963</v>
      </c>
      <c r="D405" s="886"/>
    </row>
    <row r="406" spans="1:4">
      <c r="A406" s="920" t="s">
        <v>425</v>
      </c>
      <c r="B406" s="917" t="s">
        <v>498</v>
      </c>
      <c r="C406" s="931">
        <v>441114</v>
      </c>
      <c r="D406" s="910" t="s">
        <v>913</v>
      </c>
    </row>
    <row r="407" spans="1:4">
      <c r="A407" s="920" t="s">
        <v>425</v>
      </c>
      <c r="B407" s="917" t="s">
        <v>498</v>
      </c>
      <c r="C407" s="918">
        <v>441193</v>
      </c>
      <c r="D407" s="886"/>
    </row>
    <row r="408" spans="1:4" ht="15.75" thickBot="1">
      <c r="A408" s="920" t="s">
        <v>425</v>
      </c>
      <c r="B408" s="924" t="s">
        <v>498</v>
      </c>
      <c r="C408" s="925" t="s">
        <v>963</v>
      </c>
      <c r="D408" s="886"/>
    </row>
    <row r="409" spans="1:4" ht="15.75" thickTop="1">
      <c r="A409" s="904">
        <v>9</v>
      </c>
      <c r="B409" s="905" t="s">
        <v>909</v>
      </c>
      <c r="C409" s="944">
        <v>4701</v>
      </c>
      <c r="D409" s="886"/>
    </row>
    <row r="410" spans="1:4">
      <c r="A410" s="889">
        <v>9</v>
      </c>
      <c r="B410" s="890" t="s">
        <v>909</v>
      </c>
      <c r="C410" s="893">
        <v>4702</v>
      </c>
      <c r="D410" s="886"/>
    </row>
    <row r="411" spans="1:4">
      <c r="A411" s="889">
        <v>9</v>
      </c>
      <c r="B411" s="890" t="s">
        <v>909</v>
      </c>
      <c r="C411" s="893">
        <v>4703</v>
      </c>
      <c r="D411" s="886"/>
    </row>
    <row r="412" spans="1:4">
      <c r="A412" s="889">
        <v>9</v>
      </c>
      <c r="B412" s="890" t="s">
        <v>909</v>
      </c>
      <c r="C412" s="893">
        <v>4704</v>
      </c>
      <c r="D412" s="886"/>
    </row>
    <row r="413" spans="1:4">
      <c r="A413" s="889">
        <v>9</v>
      </c>
      <c r="B413" s="890" t="s">
        <v>909</v>
      </c>
      <c r="C413" s="893">
        <v>4705</v>
      </c>
      <c r="D413" s="886"/>
    </row>
    <row r="414" spans="1:4">
      <c r="A414" s="920">
        <v>9</v>
      </c>
      <c r="B414" s="921" t="s">
        <v>34</v>
      </c>
      <c r="C414" s="945">
        <v>4701</v>
      </c>
      <c r="D414" s="886"/>
    </row>
    <row r="415" spans="1:4">
      <c r="A415" s="920">
        <v>9</v>
      </c>
      <c r="B415" s="921" t="s">
        <v>34</v>
      </c>
      <c r="C415" s="945">
        <v>4702</v>
      </c>
      <c r="D415" s="886"/>
    </row>
    <row r="416" spans="1:4">
      <c r="A416" s="920">
        <v>9</v>
      </c>
      <c r="B416" s="921" t="s">
        <v>34</v>
      </c>
      <c r="C416" s="945">
        <v>4703</v>
      </c>
      <c r="D416" s="886"/>
    </row>
    <row r="417" spans="1:4">
      <c r="A417" s="920">
        <v>9</v>
      </c>
      <c r="B417" s="921" t="s">
        <v>34</v>
      </c>
      <c r="C417" s="945">
        <v>4704</v>
      </c>
      <c r="D417" s="886"/>
    </row>
    <row r="418" spans="1:4">
      <c r="A418" s="920">
        <v>9</v>
      </c>
      <c r="B418" s="921" t="s">
        <v>34</v>
      </c>
      <c r="C418" s="945">
        <v>4705</v>
      </c>
      <c r="D418" s="886"/>
    </row>
    <row r="419" spans="1:4">
      <c r="A419" s="920">
        <v>9</v>
      </c>
      <c r="B419" s="921" t="s">
        <v>349</v>
      </c>
      <c r="C419" s="945" t="s">
        <v>964</v>
      </c>
      <c r="D419" s="886"/>
    </row>
    <row r="420" spans="1:4">
      <c r="A420" s="920">
        <v>9</v>
      </c>
      <c r="B420" s="921" t="s">
        <v>349</v>
      </c>
      <c r="C420" s="945">
        <v>4702</v>
      </c>
      <c r="D420" s="886"/>
    </row>
    <row r="421" spans="1:4">
      <c r="A421" s="920">
        <v>9</v>
      </c>
      <c r="B421" s="921" t="s">
        <v>349</v>
      </c>
      <c r="C421" s="945">
        <v>4703</v>
      </c>
      <c r="D421" s="886"/>
    </row>
    <row r="422" spans="1:4">
      <c r="A422" s="920">
        <v>9</v>
      </c>
      <c r="B422" s="921" t="s">
        <v>349</v>
      </c>
      <c r="C422" s="945">
        <v>4704</v>
      </c>
      <c r="D422" s="886"/>
    </row>
    <row r="423" spans="1:4">
      <c r="A423" s="920">
        <v>9</v>
      </c>
      <c r="B423" s="921" t="s">
        <v>349</v>
      </c>
      <c r="C423" s="945" t="s">
        <v>965</v>
      </c>
      <c r="D423" s="886"/>
    </row>
    <row r="424" spans="1:4">
      <c r="A424" s="920">
        <v>9</v>
      </c>
      <c r="B424" s="921" t="s">
        <v>498</v>
      </c>
      <c r="C424" s="945">
        <v>4701</v>
      </c>
      <c r="D424" s="886"/>
    </row>
    <row r="425" spans="1:4">
      <c r="A425" s="920">
        <v>9</v>
      </c>
      <c r="B425" s="921" t="s">
        <v>498</v>
      </c>
      <c r="C425" s="945">
        <v>4702</v>
      </c>
      <c r="D425" s="886"/>
    </row>
    <row r="426" spans="1:4">
      <c r="A426" s="920">
        <v>9</v>
      </c>
      <c r="B426" s="921" t="s">
        <v>498</v>
      </c>
      <c r="C426" s="945">
        <v>4703</v>
      </c>
      <c r="D426" s="886"/>
    </row>
    <row r="427" spans="1:4">
      <c r="A427" s="920">
        <v>9</v>
      </c>
      <c r="B427" s="921" t="s">
        <v>498</v>
      </c>
      <c r="C427" s="945">
        <v>4704</v>
      </c>
      <c r="D427" s="886"/>
    </row>
    <row r="428" spans="1:4" ht="15.75" thickBot="1">
      <c r="A428" s="920">
        <v>9</v>
      </c>
      <c r="B428" s="921" t="s">
        <v>498</v>
      </c>
      <c r="C428" s="945">
        <v>4705</v>
      </c>
      <c r="D428" s="886"/>
    </row>
    <row r="429" spans="1:4" ht="15.75" thickTop="1">
      <c r="A429" s="904">
        <v>9.1</v>
      </c>
      <c r="B429" s="905" t="s">
        <v>909</v>
      </c>
      <c r="C429" s="944">
        <v>4701</v>
      </c>
      <c r="D429" s="886"/>
    </row>
    <row r="430" spans="1:4">
      <c r="A430" s="889">
        <v>9.1</v>
      </c>
      <c r="B430" s="890" t="s">
        <v>909</v>
      </c>
      <c r="C430" s="893">
        <v>4705</v>
      </c>
      <c r="D430" s="886"/>
    </row>
    <row r="431" spans="1:4">
      <c r="A431" s="889">
        <v>9.1</v>
      </c>
      <c r="B431" s="890" t="s">
        <v>34</v>
      </c>
      <c r="C431" s="893" t="s">
        <v>964</v>
      </c>
      <c r="D431" s="886"/>
    </row>
    <row r="432" spans="1:4">
      <c r="A432" s="889">
        <v>9.1</v>
      </c>
      <c r="B432" s="890" t="s">
        <v>34</v>
      </c>
      <c r="C432" s="893" t="s">
        <v>965</v>
      </c>
      <c r="D432" s="886"/>
    </row>
    <row r="433" spans="1:4">
      <c r="A433" s="884">
        <v>9.1</v>
      </c>
      <c r="B433" s="885" t="s">
        <v>349</v>
      </c>
      <c r="C433" s="915" t="s">
        <v>964</v>
      </c>
      <c r="D433" s="886"/>
    </row>
    <row r="434" spans="1:4">
      <c r="A434" s="920">
        <v>9.1</v>
      </c>
      <c r="B434" s="921" t="s">
        <v>349</v>
      </c>
      <c r="C434" s="922" t="s">
        <v>965</v>
      </c>
      <c r="D434" s="886"/>
    </row>
    <row r="435" spans="1:4">
      <c r="A435" s="920">
        <v>9.1</v>
      </c>
      <c r="B435" s="921" t="s">
        <v>498</v>
      </c>
      <c r="C435" s="922">
        <v>4701</v>
      </c>
      <c r="D435" s="886"/>
    </row>
    <row r="436" spans="1:4" ht="15.75" thickBot="1">
      <c r="A436" s="923">
        <v>9.1</v>
      </c>
      <c r="B436" s="924" t="s">
        <v>498</v>
      </c>
      <c r="C436" s="925">
        <v>4705</v>
      </c>
      <c r="D436" s="886"/>
    </row>
    <row r="437" spans="1:4" ht="15.75" thickTop="1">
      <c r="A437" s="904">
        <v>9.1999999999999993</v>
      </c>
      <c r="B437" s="905" t="s">
        <v>909</v>
      </c>
      <c r="C437" s="944">
        <v>4703</v>
      </c>
      <c r="D437" s="886"/>
    </row>
    <row r="438" spans="1:4">
      <c r="A438" s="889">
        <v>9.1999999999999993</v>
      </c>
      <c r="B438" s="890" t="s">
        <v>909</v>
      </c>
      <c r="C438" s="893">
        <v>4704</v>
      </c>
      <c r="D438" s="886"/>
    </row>
    <row r="439" spans="1:4">
      <c r="A439" s="884">
        <v>9.1999999999999993</v>
      </c>
      <c r="B439" s="885" t="s">
        <v>34</v>
      </c>
      <c r="C439" s="915">
        <v>4703</v>
      </c>
      <c r="D439" s="886"/>
    </row>
    <row r="440" spans="1:4">
      <c r="A440" s="884">
        <v>9.1999999999999993</v>
      </c>
      <c r="B440" s="885" t="s">
        <v>34</v>
      </c>
      <c r="C440" s="915">
        <v>4704</v>
      </c>
      <c r="D440" s="886"/>
    </row>
    <row r="441" spans="1:4">
      <c r="A441" s="887">
        <v>9.1999999999999993</v>
      </c>
      <c r="B441" s="888" t="s">
        <v>349</v>
      </c>
      <c r="C441" s="928">
        <v>4703</v>
      </c>
      <c r="D441" s="886"/>
    </row>
    <row r="442" spans="1:4">
      <c r="A442" s="887">
        <v>9.1999999999999993</v>
      </c>
      <c r="B442" s="888" t="s">
        <v>349</v>
      </c>
      <c r="C442" s="928">
        <v>4704</v>
      </c>
      <c r="D442" s="886"/>
    </row>
    <row r="443" spans="1:4">
      <c r="A443" s="916">
        <v>9.1999999999999993</v>
      </c>
      <c r="B443" s="917" t="s">
        <v>498</v>
      </c>
      <c r="C443" s="918">
        <v>4703</v>
      </c>
      <c r="D443" s="886"/>
    </row>
    <row r="444" spans="1:4" ht="15.75" thickBot="1">
      <c r="A444" s="923">
        <v>9.1999999999999993</v>
      </c>
      <c r="B444" s="924" t="s">
        <v>498</v>
      </c>
      <c r="C444" s="925">
        <v>4704</v>
      </c>
      <c r="D444" s="886"/>
    </row>
    <row r="445" spans="1:4" ht="15.75" thickTop="1">
      <c r="A445" s="904" t="s">
        <v>431</v>
      </c>
      <c r="B445" s="905" t="s">
        <v>909</v>
      </c>
      <c r="C445" s="944">
        <v>4703</v>
      </c>
      <c r="D445" s="886"/>
    </row>
    <row r="446" spans="1:4">
      <c r="A446" s="884" t="s">
        <v>431</v>
      </c>
      <c r="B446" s="885" t="s">
        <v>34</v>
      </c>
      <c r="C446" s="893">
        <v>4703</v>
      </c>
      <c r="D446" s="886"/>
    </row>
    <row r="447" spans="1:4">
      <c r="A447" s="889" t="s">
        <v>431</v>
      </c>
      <c r="B447" s="888" t="s">
        <v>349</v>
      </c>
      <c r="C447" s="893">
        <v>4703</v>
      </c>
      <c r="D447" s="886"/>
    </row>
    <row r="448" spans="1:4" ht="15.75" thickBot="1">
      <c r="A448" s="923" t="s">
        <v>431</v>
      </c>
      <c r="B448" s="888" t="s">
        <v>498</v>
      </c>
      <c r="C448" s="893">
        <v>4703</v>
      </c>
      <c r="D448" s="886"/>
    </row>
    <row r="449" spans="1:4" ht="15.75" thickTop="1">
      <c r="A449" s="904" t="s">
        <v>433</v>
      </c>
      <c r="B449" s="905" t="s">
        <v>909</v>
      </c>
      <c r="C449" s="944">
        <v>470321</v>
      </c>
      <c r="D449" s="886"/>
    </row>
    <row r="450" spans="1:4">
      <c r="A450" s="889" t="s">
        <v>433</v>
      </c>
      <c r="B450" s="890" t="s">
        <v>909</v>
      </c>
      <c r="C450" s="893">
        <v>470329</v>
      </c>
      <c r="D450" s="886"/>
    </row>
    <row r="451" spans="1:4">
      <c r="A451" s="884" t="s">
        <v>433</v>
      </c>
      <c r="B451" s="885" t="s">
        <v>34</v>
      </c>
      <c r="C451" s="915" t="s">
        <v>966</v>
      </c>
      <c r="D451" s="886"/>
    </row>
    <row r="452" spans="1:4">
      <c r="A452" s="887" t="s">
        <v>433</v>
      </c>
      <c r="B452" s="888" t="s">
        <v>34</v>
      </c>
      <c r="C452" s="928" t="s">
        <v>967</v>
      </c>
      <c r="D452" s="886"/>
    </row>
    <row r="453" spans="1:4">
      <c r="A453" s="887" t="s">
        <v>433</v>
      </c>
      <c r="B453" s="888" t="s">
        <v>349</v>
      </c>
      <c r="C453" s="928" t="s">
        <v>966</v>
      </c>
      <c r="D453" s="886"/>
    </row>
    <row r="454" spans="1:4">
      <c r="A454" s="916" t="s">
        <v>433</v>
      </c>
      <c r="B454" s="917" t="s">
        <v>349</v>
      </c>
      <c r="C454" s="918" t="s">
        <v>967</v>
      </c>
      <c r="D454" s="886"/>
    </row>
    <row r="455" spans="1:4">
      <c r="A455" s="916" t="s">
        <v>433</v>
      </c>
      <c r="B455" s="917" t="s">
        <v>498</v>
      </c>
      <c r="C455" s="918">
        <v>470321</v>
      </c>
      <c r="D455" s="886"/>
    </row>
    <row r="456" spans="1:4" ht="15.75" thickBot="1">
      <c r="A456" s="923" t="s">
        <v>433</v>
      </c>
      <c r="B456" s="924" t="s">
        <v>498</v>
      </c>
      <c r="C456" s="925" t="s">
        <v>967</v>
      </c>
      <c r="D456" s="886"/>
    </row>
    <row r="457" spans="1:4" ht="15.75" thickTop="1">
      <c r="A457" s="904" t="s">
        <v>435</v>
      </c>
      <c r="B457" s="905" t="s">
        <v>909</v>
      </c>
      <c r="C457" s="936">
        <v>4704</v>
      </c>
      <c r="D457" s="886"/>
    </row>
    <row r="458" spans="1:4">
      <c r="A458" s="887" t="s">
        <v>435</v>
      </c>
      <c r="B458" s="888" t="s">
        <v>34</v>
      </c>
      <c r="C458" s="915">
        <v>4704</v>
      </c>
      <c r="D458" s="886"/>
    </row>
    <row r="459" spans="1:4">
      <c r="A459" s="887" t="s">
        <v>435</v>
      </c>
      <c r="B459" s="888" t="s">
        <v>349</v>
      </c>
      <c r="C459" s="915">
        <v>4704</v>
      </c>
      <c r="D459" s="886"/>
    </row>
    <row r="460" spans="1:4" ht="15.75" thickBot="1">
      <c r="A460" s="923" t="s">
        <v>435</v>
      </c>
      <c r="B460" s="924" t="s">
        <v>498</v>
      </c>
      <c r="C460" s="915">
        <v>4704</v>
      </c>
      <c r="D460" s="886"/>
    </row>
    <row r="461" spans="1:4" ht="15.75" thickTop="1">
      <c r="A461" s="934">
        <v>9.3000000000000007</v>
      </c>
      <c r="B461" s="935" t="s">
        <v>909</v>
      </c>
      <c r="C461" s="936">
        <v>4702</v>
      </c>
      <c r="D461" s="886"/>
    </row>
    <row r="462" spans="1:4">
      <c r="A462" s="884">
        <v>9.3000000000000007</v>
      </c>
      <c r="B462" s="885" t="s">
        <v>34</v>
      </c>
      <c r="C462" s="915" t="s">
        <v>968</v>
      </c>
      <c r="D462" s="886"/>
    </row>
    <row r="463" spans="1:4">
      <c r="A463" s="920">
        <v>9.3000000000000007</v>
      </c>
      <c r="B463" s="921" t="s">
        <v>349</v>
      </c>
      <c r="C463" s="922" t="s">
        <v>968</v>
      </c>
      <c r="D463" s="886"/>
    </row>
    <row r="464" spans="1:4" ht="15.75" thickBot="1">
      <c r="A464" s="923">
        <v>9.3000000000000007</v>
      </c>
      <c r="B464" s="924" t="s">
        <v>498</v>
      </c>
      <c r="C464" s="925" t="s">
        <v>968</v>
      </c>
      <c r="D464" s="886"/>
    </row>
    <row r="465" spans="1:4" ht="15.75" thickTop="1">
      <c r="A465" s="904">
        <v>10</v>
      </c>
      <c r="B465" s="905" t="s">
        <v>909</v>
      </c>
      <c r="C465" s="936">
        <v>4706</v>
      </c>
      <c r="D465" s="886"/>
    </row>
    <row r="466" spans="1:4">
      <c r="A466" s="920">
        <v>10</v>
      </c>
      <c r="B466" s="921" t="s">
        <v>34</v>
      </c>
      <c r="C466" s="882">
        <v>4706</v>
      </c>
      <c r="D466" s="886"/>
    </row>
    <row r="467" spans="1:4">
      <c r="A467" s="887">
        <v>10</v>
      </c>
      <c r="B467" s="888" t="s">
        <v>349</v>
      </c>
      <c r="C467" s="928">
        <v>4706</v>
      </c>
      <c r="D467" s="886"/>
    </row>
    <row r="468" spans="1:4" ht="15.75" thickBot="1">
      <c r="A468" s="923">
        <v>10</v>
      </c>
      <c r="B468" s="924" t="s">
        <v>498</v>
      </c>
      <c r="C468" s="925">
        <v>4706</v>
      </c>
      <c r="D468" s="886"/>
    </row>
    <row r="469" spans="1:4" ht="15.75" thickTop="1">
      <c r="A469" s="934">
        <v>10.1</v>
      </c>
      <c r="B469" s="935" t="s">
        <v>909</v>
      </c>
      <c r="C469" s="878">
        <v>470610</v>
      </c>
      <c r="D469" s="886"/>
    </row>
    <row r="470" spans="1:4">
      <c r="A470" s="920">
        <v>10.1</v>
      </c>
      <c r="B470" s="921" t="s">
        <v>909</v>
      </c>
      <c r="C470" s="882">
        <v>470691</v>
      </c>
      <c r="D470" s="886"/>
    </row>
    <row r="471" spans="1:4">
      <c r="A471" s="920">
        <v>10.1</v>
      </c>
      <c r="B471" s="921" t="s">
        <v>909</v>
      </c>
      <c r="C471" s="882">
        <v>470692</v>
      </c>
      <c r="D471" s="886"/>
    </row>
    <row r="472" spans="1:4">
      <c r="A472" s="920">
        <v>10.1</v>
      </c>
      <c r="B472" s="921" t="s">
        <v>909</v>
      </c>
      <c r="C472" s="882">
        <v>470693</v>
      </c>
      <c r="D472" s="886"/>
    </row>
    <row r="473" spans="1:4">
      <c r="A473" s="920">
        <v>10.1</v>
      </c>
      <c r="B473" s="921" t="s">
        <v>34</v>
      </c>
      <c r="C473" s="882" t="s">
        <v>969</v>
      </c>
      <c r="D473" s="886"/>
    </row>
    <row r="474" spans="1:4">
      <c r="A474" s="887">
        <v>10.1</v>
      </c>
      <c r="B474" s="888" t="s">
        <v>34</v>
      </c>
      <c r="C474" s="928" t="s">
        <v>970</v>
      </c>
      <c r="D474" s="886"/>
    </row>
    <row r="475" spans="1:4">
      <c r="A475" s="887">
        <v>10.1</v>
      </c>
      <c r="B475" s="888" t="s">
        <v>34</v>
      </c>
      <c r="C475" s="928" t="s">
        <v>971</v>
      </c>
      <c r="D475" s="886"/>
    </row>
    <row r="476" spans="1:4">
      <c r="A476" s="887">
        <v>10.1</v>
      </c>
      <c r="B476" s="888" t="s">
        <v>34</v>
      </c>
      <c r="C476" s="928" t="s">
        <v>972</v>
      </c>
      <c r="D476" s="886"/>
    </row>
    <row r="477" spans="1:4">
      <c r="A477" s="887">
        <v>10.1</v>
      </c>
      <c r="B477" s="888" t="s">
        <v>34</v>
      </c>
      <c r="C477" s="928" t="s">
        <v>973</v>
      </c>
      <c r="D477" s="886"/>
    </row>
    <row r="478" spans="1:4">
      <c r="A478" s="887">
        <v>10.1</v>
      </c>
      <c r="B478" s="888" t="s">
        <v>349</v>
      </c>
      <c r="C478" s="928" t="s">
        <v>969</v>
      </c>
      <c r="D478" s="886"/>
    </row>
    <row r="479" spans="1:4">
      <c r="A479" s="887">
        <v>10.1</v>
      </c>
      <c r="B479" s="888" t="s">
        <v>349</v>
      </c>
      <c r="C479" s="928" t="s">
        <v>970</v>
      </c>
      <c r="D479" s="886"/>
    </row>
    <row r="480" spans="1:4">
      <c r="A480" s="887">
        <v>10.1</v>
      </c>
      <c r="B480" s="888" t="s">
        <v>349</v>
      </c>
      <c r="C480" s="928" t="s">
        <v>971</v>
      </c>
      <c r="D480" s="886"/>
    </row>
    <row r="481" spans="1:4">
      <c r="A481" s="887">
        <v>10.1</v>
      </c>
      <c r="B481" s="888" t="s">
        <v>349</v>
      </c>
      <c r="C481" s="928" t="s">
        <v>972</v>
      </c>
      <c r="D481" s="886"/>
    </row>
    <row r="482" spans="1:4">
      <c r="A482" s="887">
        <v>10.1</v>
      </c>
      <c r="B482" s="917" t="s">
        <v>349</v>
      </c>
      <c r="C482" s="918" t="s">
        <v>973</v>
      </c>
      <c r="D482" s="886"/>
    </row>
    <row r="483" spans="1:4">
      <c r="A483" s="887">
        <v>10.1</v>
      </c>
      <c r="B483" s="917" t="s">
        <v>498</v>
      </c>
      <c r="C483" s="918">
        <v>470610</v>
      </c>
      <c r="D483" s="886"/>
    </row>
    <row r="484" spans="1:4">
      <c r="A484" s="887">
        <v>10.1</v>
      </c>
      <c r="B484" s="917" t="s">
        <v>498</v>
      </c>
      <c r="C484" s="918">
        <v>470630</v>
      </c>
      <c r="D484" s="886"/>
    </row>
    <row r="485" spans="1:4">
      <c r="A485" s="887">
        <v>10.1</v>
      </c>
      <c r="B485" s="917" t="s">
        <v>498</v>
      </c>
      <c r="C485" s="918">
        <v>470691</v>
      </c>
      <c r="D485" s="886"/>
    </row>
    <row r="486" spans="1:4">
      <c r="A486" s="887">
        <v>10.1</v>
      </c>
      <c r="B486" s="917" t="s">
        <v>498</v>
      </c>
      <c r="C486" s="918">
        <v>470692</v>
      </c>
      <c r="D486" s="886"/>
    </row>
    <row r="487" spans="1:4" ht="15.75" thickBot="1">
      <c r="A487" s="923">
        <v>10.1</v>
      </c>
      <c r="B487" s="917" t="s">
        <v>498</v>
      </c>
      <c r="C487" s="925" t="s">
        <v>973</v>
      </c>
      <c r="D487" s="886"/>
    </row>
    <row r="488" spans="1:4" ht="15.75" thickTop="1">
      <c r="A488" s="934">
        <v>10.199999999999999</v>
      </c>
      <c r="B488" s="935" t="s">
        <v>909</v>
      </c>
      <c r="C488" s="878">
        <v>470620</v>
      </c>
      <c r="D488" s="886"/>
    </row>
    <row r="489" spans="1:4">
      <c r="A489" s="920">
        <v>10.199999999999999</v>
      </c>
      <c r="B489" s="921" t="s">
        <v>34</v>
      </c>
      <c r="C489" s="882" t="s">
        <v>974</v>
      </c>
      <c r="D489" s="886"/>
    </row>
    <row r="490" spans="1:4">
      <c r="A490" s="920">
        <v>10.199999999999999</v>
      </c>
      <c r="B490" s="921" t="s">
        <v>349</v>
      </c>
      <c r="C490" s="882" t="s">
        <v>974</v>
      </c>
      <c r="D490" s="886"/>
    </row>
    <row r="491" spans="1:4" ht="15.75" thickBot="1">
      <c r="A491" s="923">
        <v>10.199999999999999</v>
      </c>
      <c r="B491" s="924" t="s">
        <v>498</v>
      </c>
      <c r="C491" s="925" t="s">
        <v>974</v>
      </c>
      <c r="D491" s="886"/>
    </row>
    <row r="492" spans="1:4" ht="15.75" thickTop="1">
      <c r="A492" s="934">
        <v>11</v>
      </c>
      <c r="B492" s="935" t="s">
        <v>909</v>
      </c>
      <c r="C492" s="878">
        <v>4707</v>
      </c>
      <c r="D492" s="886"/>
    </row>
    <row r="493" spans="1:4">
      <c r="A493" s="920">
        <v>11</v>
      </c>
      <c r="B493" s="921" t="s">
        <v>34</v>
      </c>
      <c r="C493" s="882" t="s">
        <v>975</v>
      </c>
      <c r="D493" s="886"/>
    </row>
    <row r="494" spans="1:4">
      <c r="A494" s="920">
        <v>11</v>
      </c>
      <c r="B494" s="921" t="s">
        <v>349</v>
      </c>
      <c r="C494" s="882" t="s">
        <v>975</v>
      </c>
      <c r="D494" s="886"/>
    </row>
    <row r="495" spans="1:4" ht="15.75" thickBot="1">
      <c r="A495" s="923">
        <v>11</v>
      </c>
      <c r="B495" s="924" t="s">
        <v>498</v>
      </c>
      <c r="C495" s="925" t="s">
        <v>975</v>
      </c>
      <c r="D495" s="886"/>
    </row>
    <row r="496" spans="1:4" ht="15.75" thickTop="1">
      <c r="A496" s="904">
        <v>12</v>
      </c>
      <c r="B496" s="905" t="s">
        <v>909</v>
      </c>
      <c r="C496" s="944">
        <v>4801</v>
      </c>
      <c r="D496" s="886"/>
    </row>
    <row r="497" spans="1:4">
      <c r="A497" s="889">
        <v>12</v>
      </c>
      <c r="B497" s="890" t="s">
        <v>909</v>
      </c>
      <c r="C497" s="893">
        <v>4802</v>
      </c>
      <c r="D497" s="886"/>
    </row>
    <row r="498" spans="1:4">
      <c r="A498" s="889">
        <v>12</v>
      </c>
      <c r="B498" s="890" t="s">
        <v>909</v>
      </c>
      <c r="C498" s="893">
        <v>4803</v>
      </c>
      <c r="D498" s="886"/>
    </row>
    <row r="499" spans="1:4">
      <c r="A499" s="889">
        <v>12</v>
      </c>
      <c r="B499" s="890" t="s">
        <v>909</v>
      </c>
      <c r="C499" s="893">
        <v>4804</v>
      </c>
      <c r="D499" s="886"/>
    </row>
    <row r="500" spans="1:4">
      <c r="A500" s="889">
        <v>12</v>
      </c>
      <c r="B500" s="890" t="s">
        <v>909</v>
      </c>
      <c r="C500" s="893">
        <v>4805</v>
      </c>
      <c r="D500" s="886"/>
    </row>
    <row r="501" spans="1:4">
      <c r="A501" s="889">
        <v>12</v>
      </c>
      <c r="B501" s="890" t="s">
        <v>909</v>
      </c>
      <c r="C501" s="893">
        <v>4806</v>
      </c>
      <c r="D501" s="886"/>
    </row>
    <row r="502" spans="1:4">
      <c r="A502" s="889">
        <v>12</v>
      </c>
      <c r="B502" s="890" t="s">
        <v>909</v>
      </c>
      <c r="C502" s="893">
        <v>4808</v>
      </c>
      <c r="D502" s="886"/>
    </row>
    <row r="503" spans="1:4">
      <c r="A503" s="889">
        <v>12</v>
      </c>
      <c r="B503" s="890" t="s">
        <v>909</v>
      </c>
      <c r="C503" s="893">
        <v>4809</v>
      </c>
      <c r="D503" s="886"/>
    </row>
    <row r="504" spans="1:4">
      <c r="A504" s="889">
        <v>12</v>
      </c>
      <c r="B504" s="890" t="s">
        <v>909</v>
      </c>
      <c r="C504" s="893">
        <v>4810</v>
      </c>
      <c r="D504" s="886"/>
    </row>
    <row r="505" spans="1:4">
      <c r="A505" s="889">
        <v>12</v>
      </c>
      <c r="B505" s="890" t="s">
        <v>909</v>
      </c>
      <c r="C505" s="893">
        <v>481151</v>
      </c>
      <c r="D505" s="886"/>
    </row>
    <row r="506" spans="1:4">
      <c r="A506" s="889">
        <v>12</v>
      </c>
      <c r="B506" s="890" t="s">
        <v>909</v>
      </c>
      <c r="C506" s="893">
        <v>481159</v>
      </c>
      <c r="D506" s="886"/>
    </row>
    <row r="507" spans="1:4">
      <c r="A507" s="889">
        <v>12</v>
      </c>
      <c r="B507" s="890" t="s">
        <v>909</v>
      </c>
      <c r="C507" s="893">
        <v>4812</v>
      </c>
      <c r="D507" s="886"/>
    </row>
    <row r="508" spans="1:4">
      <c r="A508" s="889">
        <v>12</v>
      </c>
      <c r="B508" s="890" t="s">
        <v>909</v>
      </c>
      <c r="C508" s="893">
        <v>4813</v>
      </c>
      <c r="D508" s="886"/>
    </row>
    <row r="509" spans="1:4">
      <c r="A509" s="920">
        <v>12</v>
      </c>
      <c r="B509" s="921" t="s">
        <v>34</v>
      </c>
      <c r="C509" s="882" t="s">
        <v>976</v>
      </c>
      <c r="D509" s="886"/>
    </row>
    <row r="510" spans="1:4">
      <c r="A510" s="889">
        <v>12</v>
      </c>
      <c r="B510" s="890" t="s">
        <v>34</v>
      </c>
      <c r="C510" s="893">
        <v>4802</v>
      </c>
      <c r="D510" s="886"/>
    </row>
    <row r="511" spans="1:4">
      <c r="A511" s="889">
        <v>12</v>
      </c>
      <c r="B511" s="890" t="s">
        <v>34</v>
      </c>
      <c r="C511" s="893" t="s">
        <v>977</v>
      </c>
      <c r="D511" s="886"/>
    </row>
    <row r="512" spans="1:4">
      <c r="A512" s="889">
        <v>12</v>
      </c>
      <c r="B512" s="890" t="s">
        <v>34</v>
      </c>
      <c r="C512" s="893">
        <v>4804</v>
      </c>
      <c r="D512" s="886"/>
    </row>
    <row r="513" spans="1:4">
      <c r="A513" s="889">
        <v>12</v>
      </c>
      <c r="B513" s="890" t="s">
        <v>34</v>
      </c>
      <c r="C513" s="893">
        <v>4805</v>
      </c>
      <c r="D513" s="886"/>
    </row>
    <row r="514" spans="1:4">
      <c r="A514" s="889">
        <v>12</v>
      </c>
      <c r="B514" s="890" t="s">
        <v>34</v>
      </c>
      <c r="C514" s="893">
        <v>4806</v>
      </c>
      <c r="D514" s="886"/>
    </row>
    <row r="515" spans="1:4">
      <c r="A515" s="889">
        <v>12</v>
      </c>
      <c r="B515" s="890" t="s">
        <v>34</v>
      </c>
      <c r="C515" s="893" t="s">
        <v>978</v>
      </c>
      <c r="D515" s="886"/>
    </row>
    <row r="516" spans="1:4">
      <c r="A516" s="889">
        <v>12</v>
      </c>
      <c r="B516" s="890" t="s">
        <v>34</v>
      </c>
      <c r="C516" s="893">
        <v>4809</v>
      </c>
      <c r="D516" s="886"/>
    </row>
    <row r="517" spans="1:4">
      <c r="A517" s="889">
        <v>12</v>
      </c>
      <c r="B517" s="890" t="s">
        <v>34</v>
      </c>
      <c r="C517" s="893">
        <v>4810</v>
      </c>
      <c r="D517" s="886"/>
    </row>
    <row r="518" spans="1:4">
      <c r="A518" s="889">
        <v>12</v>
      </c>
      <c r="B518" s="890" t="s">
        <v>34</v>
      </c>
      <c r="C518" s="893" t="s">
        <v>979</v>
      </c>
      <c r="D518" s="886"/>
    </row>
    <row r="519" spans="1:4">
      <c r="A519" s="889">
        <v>12</v>
      </c>
      <c r="B519" s="890" t="s">
        <v>34</v>
      </c>
      <c r="C519" s="893" t="s">
        <v>980</v>
      </c>
      <c r="D519" s="886"/>
    </row>
    <row r="520" spans="1:4">
      <c r="A520" s="889">
        <v>12</v>
      </c>
      <c r="B520" s="890" t="s">
        <v>34</v>
      </c>
      <c r="C520" s="893" t="s">
        <v>981</v>
      </c>
      <c r="D520" s="886"/>
    </row>
    <row r="521" spans="1:4">
      <c r="A521" s="889">
        <v>12</v>
      </c>
      <c r="B521" s="890" t="s">
        <v>34</v>
      </c>
      <c r="C521" s="893" t="s">
        <v>982</v>
      </c>
      <c r="D521" s="886"/>
    </row>
    <row r="522" spans="1:4">
      <c r="A522" s="889">
        <v>12</v>
      </c>
      <c r="B522" s="890" t="s">
        <v>349</v>
      </c>
      <c r="C522" s="893" t="s">
        <v>976</v>
      </c>
      <c r="D522" s="886"/>
    </row>
    <row r="523" spans="1:4">
      <c r="A523" s="889">
        <v>12</v>
      </c>
      <c r="B523" s="890" t="s">
        <v>349</v>
      </c>
      <c r="C523" s="893">
        <v>4802</v>
      </c>
      <c r="D523" s="886"/>
    </row>
    <row r="524" spans="1:4">
      <c r="A524" s="889">
        <v>12</v>
      </c>
      <c r="B524" s="890" t="s">
        <v>349</v>
      </c>
      <c r="C524" s="893" t="s">
        <v>977</v>
      </c>
      <c r="D524" s="886"/>
    </row>
    <row r="525" spans="1:4">
      <c r="A525" s="889">
        <v>12</v>
      </c>
      <c r="B525" s="890" t="s">
        <v>349</v>
      </c>
      <c r="C525" s="893">
        <v>4804</v>
      </c>
      <c r="D525" s="886"/>
    </row>
    <row r="526" spans="1:4">
      <c r="A526" s="889">
        <v>12</v>
      </c>
      <c r="B526" s="890" t="s">
        <v>349</v>
      </c>
      <c r="C526" s="893">
        <v>4805</v>
      </c>
      <c r="D526" s="886"/>
    </row>
    <row r="527" spans="1:4">
      <c r="A527" s="889">
        <v>12</v>
      </c>
      <c r="B527" s="890" t="s">
        <v>349</v>
      </c>
      <c r="C527" s="893">
        <v>4806</v>
      </c>
      <c r="D527" s="886"/>
    </row>
    <row r="528" spans="1:4">
      <c r="A528" s="889">
        <v>12</v>
      </c>
      <c r="B528" s="890" t="s">
        <v>349</v>
      </c>
      <c r="C528" s="893" t="s">
        <v>978</v>
      </c>
      <c r="D528" s="886"/>
    </row>
    <row r="529" spans="1:4">
      <c r="A529" s="889">
        <v>12</v>
      </c>
      <c r="B529" s="890" t="s">
        <v>349</v>
      </c>
      <c r="C529" s="893">
        <v>4809</v>
      </c>
      <c r="D529" s="886"/>
    </row>
    <row r="530" spans="1:4">
      <c r="A530" s="889">
        <v>12</v>
      </c>
      <c r="B530" s="890" t="s">
        <v>349</v>
      </c>
      <c r="C530" s="893">
        <v>4810</v>
      </c>
      <c r="D530" s="886"/>
    </row>
    <row r="531" spans="1:4">
      <c r="A531" s="889">
        <v>12</v>
      </c>
      <c r="B531" s="890" t="s">
        <v>349</v>
      </c>
      <c r="C531" s="893" t="s">
        <v>979</v>
      </c>
      <c r="D531" s="886"/>
    </row>
    <row r="532" spans="1:4">
      <c r="A532" s="889">
        <v>12</v>
      </c>
      <c r="B532" s="890" t="s">
        <v>349</v>
      </c>
      <c r="C532" s="893" t="s">
        <v>980</v>
      </c>
      <c r="D532" s="886"/>
    </row>
    <row r="533" spans="1:4">
      <c r="A533" s="889">
        <v>12</v>
      </c>
      <c r="B533" s="890" t="s">
        <v>349</v>
      </c>
      <c r="C533" s="893" t="s">
        <v>981</v>
      </c>
      <c r="D533" s="886"/>
    </row>
    <row r="534" spans="1:4">
      <c r="A534" s="889">
        <v>12</v>
      </c>
      <c r="B534" s="890" t="s">
        <v>349</v>
      </c>
      <c r="C534" s="893" t="s">
        <v>982</v>
      </c>
      <c r="D534" s="886"/>
    </row>
    <row r="535" spans="1:4">
      <c r="A535" s="889">
        <v>12</v>
      </c>
      <c r="B535" s="890" t="s">
        <v>498</v>
      </c>
      <c r="C535" s="893">
        <v>4801</v>
      </c>
      <c r="D535" s="886"/>
    </row>
    <row r="536" spans="1:4">
      <c r="A536" s="889">
        <v>12</v>
      </c>
      <c r="B536" s="890" t="s">
        <v>498</v>
      </c>
      <c r="C536" s="893">
        <v>4802</v>
      </c>
      <c r="D536" s="886"/>
    </row>
    <row r="537" spans="1:4">
      <c r="A537" s="889">
        <v>12</v>
      </c>
      <c r="B537" s="890" t="s">
        <v>498</v>
      </c>
      <c r="C537" s="893">
        <v>4803</v>
      </c>
      <c r="D537" s="886"/>
    </row>
    <row r="538" spans="1:4">
      <c r="A538" s="889">
        <v>12</v>
      </c>
      <c r="B538" s="890" t="s">
        <v>498</v>
      </c>
      <c r="C538" s="893">
        <v>4804</v>
      </c>
      <c r="D538" s="886"/>
    </row>
    <row r="539" spans="1:4">
      <c r="A539" s="889">
        <v>12</v>
      </c>
      <c r="B539" s="890" t="s">
        <v>498</v>
      </c>
      <c r="C539" s="893">
        <v>4805</v>
      </c>
      <c r="D539" s="886"/>
    </row>
    <row r="540" spans="1:4">
      <c r="A540" s="889">
        <v>12</v>
      </c>
      <c r="B540" s="890" t="s">
        <v>498</v>
      </c>
      <c r="C540" s="893">
        <v>4806</v>
      </c>
      <c r="D540" s="886"/>
    </row>
    <row r="541" spans="1:4">
      <c r="A541" s="889">
        <v>12</v>
      </c>
      <c r="B541" s="890" t="s">
        <v>498</v>
      </c>
      <c r="C541" s="893">
        <v>4808</v>
      </c>
      <c r="D541" s="886"/>
    </row>
    <row r="542" spans="1:4">
      <c r="A542" s="889">
        <v>12</v>
      </c>
      <c r="B542" s="890" t="s">
        <v>498</v>
      </c>
      <c r="C542" s="893">
        <v>4809</v>
      </c>
      <c r="D542" s="886"/>
    </row>
    <row r="543" spans="1:4">
      <c r="A543" s="889">
        <v>12</v>
      </c>
      <c r="B543" s="890" t="s">
        <v>498</v>
      </c>
      <c r="C543" s="893">
        <v>4810</v>
      </c>
      <c r="D543" s="886"/>
    </row>
    <row r="544" spans="1:4">
      <c r="A544" s="889">
        <v>12</v>
      </c>
      <c r="B544" s="890" t="s">
        <v>498</v>
      </c>
      <c r="C544" s="893">
        <v>481151</v>
      </c>
      <c r="D544" s="886"/>
    </row>
    <row r="545" spans="1:4">
      <c r="A545" s="889">
        <v>12</v>
      </c>
      <c r="B545" s="890" t="s">
        <v>498</v>
      </c>
      <c r="C545" s="893">
        <v>481159</v>
      </c>
      <c r="D545" s="886"/>
    </row>
    <row r="546" spans="1:4">
      <c r="A546" s="889">
        <v>12</v>
      </c>
      <c r="B546" s="890" t="s">
        <v>498</v>
      </c>
      <c r="C546" s="893">
        <v>4812</v>
      </c>
      <c r="D546" s="886"/>
    </row>
    <row r="547" spans="1:4" ht="15.75" thickBot="1">
      <c r="A547" s="889">
        <v>12</v>
      </c>
      <c r="B547" s="890" t="s">
        <v>498</v>
      </c>
      <c r="C547" s="893">
        <v>4813</v>
      </c>
      <c r="D547" s="886"/>
    </row>
    <row r="548" spans="1:4" ht="15.75" thickTop="1">
      <c r="A548" s="904">
        <v>12.1</v>
      </c>
      <c r="B548" s="905" t="s">
        <v>909</v>
      </c>
      <c r="C548" s="944">
        <v>4801</v>
      </c>
      <c r="D548" s="886"/>
    </row>
    <row r="549" spans="1:4">
      <c r="A549" s="889">
        <v>12.1</v>
      </c>
      <c r="B549" s="890" t="s">
        <v>909</v>
      </c>
      <c r="C549" s="893">
        <v>480210</v>
      </c>
      <c r="D549" s="886"/>
    </row>
    <row r="550" spans="1:4">
      <c r="A550" s="889">
        <v>12.1</v>
      </c>
      <c r="B550" s="890" t="s">
        <v>909</v>
      </c>
      <c r="C550" s="893">
        <v>480220</v>
      </c>
      <c r="D550" s="886"/>
    </row>
    <row r="551" spans="1:4">
      <c r="A551" s="889">
        <v>12.1</v>
      </c>
      <c r="B551" s="890" t="s">
        <v>909</v>
      </c>
      <c r="C551" s="893">
        <v>480254</v>
      </c>
      <c r="D551" s="886"/>
    </row>
    <row r="552" spans="1:4">
      <c r="A552" s="889">
        <v>12.1</v>
      </c>
      <c r="B552" s="890" t="s">
        <v>909</v>
      </c>
      <c r="C552" s="893">
        <v>480255</v>
      </c>
      <c r="D552" s="886"/>
    </row>
    <row r="553" spans="1:4">
      <c r="A553" s="889">
        <v>12.1</v>
      </c>
      <c r="B553" s="890" t="s">
        <v>909</v>
      </c>
      <c r="C553" s="893">
        <v>480256</v>
      </c>
      <c r="D553" s="886"/>
    </row>
    <row r="554" spans="1:4">
      <c r="A554" s="889">
        <v>12.1</v>
      </c>
      <c r="B554" s="890" t="s">
        <v>909</v>
      </c>
      <c r="C554" s="893">
        <v>480257</v>
      </c>
      <c r="D554" s="886"/>
    </row>
    <row r="555" spans="1:4">
      <c r="A555" s="889">
        <v>12.1</v>
      </c>
      <c r="B555" s="890" t="s">
        <v>909</v>
      </c>
      <c r="C555" s="893">
        <v>480258</v>
      </c>
      <c r="D555" s="886"/>
    </row>
    <row r="556" spans="1:4">
      <c r="A556" s="889">
        <v>12.1</v>
      </c>
      <c r="B556" s="890" t="s">
        <v>909</v>
      </c>
      <c r="C556" s="893">
        <v>480261</v>
      </c>
      <c r="D556" s="886"/>
    </row>
    <row r="557" spans="1:4">
      <c r="A557" s="889">
        <v>12.1</v>
      </c>
      <c r="B557" s="890" t="s">
        <v>909</v>
      </c>
      <c r="C557" s="893">
        <v>480262</v>
      </c>
      <c r="D557" s="886"/>
    </row>
    <row r="558" spans="1:4">
      <c r="A558" s="889">
        <v>12.1</v>
      </c>
      <c r="B558" s="890" t="s">
        <v>909</v>
      </c>
      <c r="C558" s="893">
        <v>480269</v>
      </c>
      <c r="D558" s="886"/>
    </row>
    <row r="559" spans="1:4">
      <c r="A559" s="889">
        <v>12.1</v>
      </c>
      <c r="B559" s="890" t="s">
        <v>909</v>
      </c>
      <c r="C559" s="893">
        <v>4809</v>
      </c>
      <c r="D559" s="886"/>
    </row>
    <row r="560" spans="1:4">
      <c r="A560" s="889">
        <v>12.1</v>
      </c>
      <c r="B560" s="890" t="s">
        <v>909</v>
      </c>
      <c r="C560" s="893">
        <v>481013</v>
      </c>
      <c r="D560" s="886"/>
    </row>
    <row r="561" spans="1:4">
      <c r="A561" s="889">
        <v>12.1</v>
      </c>
      <c r="B561" s="890" t="s">
        <v>909</v>
      </c>
      <c r="C561" s="893">
        <v>481014</v>
      </c>
      <c r="D561" s="886"/>
    </row>
    <row r="562" spans="1:4">
      <c r="A562" s="889">
        <v>12.1</v>
      </c>
      <c r="B562" s="890" t="s">
        <v>909</v>
      </c>
      <c r="C562" s="893">
        <v>481019</v>
      </c>
      <c r="D562" s="886"/>
    </row>
    <row r="563" spans="1:4">
      <c r="A563" s="920">
        <v>12.1</v>
      </c>
      <c r="B563" s="921" t="s">
        <v>909</v>
      </c>
      <c r="C563" s="882">
        <v>481022</v>
      </c>
      <c r="D563" s="886"/>
    </row>
    <row r="564" spans="1:4">
      <c r="A564" s="920">
        <v>12.1</v>
      </c>
      <c r="B564" s="921" t="s">
        <v>909</v>
      </c>
      <c r="C564" s="882">
        <v>481029</v>
      </c>
      <c r="D564" s="886"/>
    </row>
    <row r="565" spans="1:4">
      <c r="A565" s="920">
        <v>12.1</v>
      </c>
      <c r="B565" s="921" t="s">
        <v>34</v>
      </c>
      <c r="C565" s="882" t="s">
        <v>976</v>
      </c>
      <c r="D565" s="886"/>
    </row>
    <row r="566" spans="1:4">
      <c r="A566" s="889">
        <v>12.1</v>
      </c>
      <c r="B566" s="890" t="s">
        <v>34</v>
      </c>
      <c r="C566" s="882" t="s">
        <v>983</v>
      </c>
      <c r="D566" s="886"/>
    </row>
    <row r="567" spans="1:4">
      <c r="A567" s="889">
        <v>12.1</v>
      </c>
      <c r="B567" s="890" t="s">
        <v>34</v>
      </c>
      <c r="C567" s="882" t="s">
        <v>984</v>
      </c>
      <c r="D567" s="886"/>
    </row>
    <row r="568" spans="1:4">
      <c r="A568" s="889">
        <v>12.1</v>
      </c>
      <c r="B568" s="890" t="s">
        <v>34</v>
      </c>
      <c r="C568" s="882" t="s">
        <v>985</v>
      </c>
      <c r="D568" s="886"/>
    </row>
    <row r="569" spans="1:4">
      <c r="A569" s="889">
        <v>12.1</v>
      </c>
      <c r="B569" s="890" t="s">
        <v>34</v>
      </c>
      <c r="C569" s="882" t="s">
        <v>986</v>
      </c>
      <c r="D569" s="886"/>
    </row>
    <row r="570" spans="1:4">
      <c r="A570" s="889">
        <v>12.1</v>
      </c>
      <c r="B570" s="890" t="s">
        <v>34</v>
      </c>
      <c r="C570" s="882" t="s">
        <v>987</v>
      </c>
      <c r="D570" s="886"/>
    </row>
    <row r="571" spans="1:4">
      <c r="A571" s="889">
        <v>12.1</v>
      </c>
      <c r="B571" s="890" t="s">
        <v>34</v>
      </c>
      <c r="C571" s="882" t="s">
        <v>988</v>
      </c>
      <c r="D571" s="886"/>
    </row>
    <row r="572" spans="1:4">
      <c r="A572" s="889">
        <v>12.1</v>
      </c>
      <c r="B572" s="890" t="s">
        <v>34</v>
      </c>
      <c r="C572" s="882" t="s">
        <v>989</v>
      </c>
      <c r="D572" s="886"/>
    </row>
    <row r="573" spans="1:4">
      <c r="A573" s="889">
        <v>12.1</v>
      </c>
      <c r="B573" s="890" t="s">
        <v>34</v>
      </c>
      <c r="C573" s="882" t="s">
        <v>990</v>
      </c>
      <c r="D573" s="886"/>
    </row>
    <row r="574" spans="1:4">
      <c r="A574" s="889">
        <v>12.1</v>
      </c>
      <c r="B574" s="890" t="s">
        <v>34</v>
      </c>
      <c r="C574" s="882" t="s">
        <v>991</v>
      </c>
      <c r="D574" s="886"/>
    </row>
    <row r="575" spans="1:4">
      <c r="A575" s="889">
        <v>12.1</v>
      </c>
      <c r="B575" s="890" t="s">
        <v>34</v>
      </c>
      <c r="C575" s="882" t="s">
        <v>992</v>
      </c>
      <c r="D575" s="886"/>
    </row>
    <row r="576" spans="1:4">
      <c r="A576" s="889">
        <v>12.1</v>
      </c>
      <c r="B576" s="890" t="s">
        <v>34</v>
      </c>
      <c r="C576" s="882">
        <v>4809</v>
      </c>
      <c r="D576" s="886"/>
    </row>
    <row r="577" spans="1:4">
      <c r="A577" s="889">
        <v>12.1</v>
      </c>
      <c r="B577" s="890" t="s">
        <v>34</v>
      </c>
      <c r="C577" s="882" t="s">
        <v>993</v>
      </c>
      <c r="D577" s="886"/>
    </row>
    <row r="578" spans="1:4">
      <c r="A578" s="889">
        <v>12.1</v>
      </c>
      <c r="B578" s="890" t="s">
        <v>34</v>
      </c>
      <c r="C578" s="882" t="s">
        <v>994</v>
      </c>
      <c r="D578" s="886"/>
    </row>
    <row r="579" spans="1:4">
      <c r="A579" s="889">
        <v>12.1</v>
      </c>
      <c r="B579" s="890" t="s">
        <v>34</v>
      </c>
      <c r="C579" s="882" t="s">
        <v>995</v>
      </c>
      <c r="D579" s="886"/>
    </row>
    <row r="580" spans="1:4">
      <c r="A580" s="889">
        <v>12.1</v>
      </c>
      <c r="B580" s="890" t="s">
        <v>34</v>
      </c>
      <c r="C580" s="882" t="s">
        <v>996</v>
      </c>
      <c r="D580" s="886"/>
    </row>
    <row r="581" spans="1:4">
      <c r="A581" s="889">
        <v>12.1</v>
      </c>
      <c r="B581" s="890" t="s">
        <v>34</v>
      </c>
      <c r="C581" s="882" t="s">
        <v>997</v>
      </c>
      <c r="D581" s="886"/>
    </row>
    <row r="582" spans="1:4">
      <c r="A582" s="889">
        <v>12.1</v>
      </c>
      <c r="B582" s="890" t="s">
        <v>349</v>
      </c>
      <c r="C582" s="882" t="s">
        <v>976</v>
      </c>
      <c r="D582" s="886"/>
    </row>
    <row r="583" spans="1:4">
      <c r="A583" s="889">
        <v>12.1</v>
      </c>
      <c r="B583" s="890" t="s">
        <v>349</v>
      </c>
      <c r="C583" s="882" t="s">
        <v>983</v>
      </c>
      <c r="D583" s="886"/>
    </row>
    <row r="584" spans="1:4">
      <c r="A584" s="889">
        <v>12.1</v>
      </c>
      <c r="B584" s="890" t="s">
        <v>349</v>
      </c>
      <c r="C584" s="882" t="s">
        <v>984</v>
      </c>
      <c r="D584" s="886"/>
    </row>
    <row r="585" spans="1:4">
      <c r="A585" s="889">
        <v>12.1</v>
      </c>
      <c r="B585" s="890" t="s">
        <v>349</v>
      </c>
      <c r="C585" s="882" t="s">
        <v>985</v>
      </c>
      <c r="D585" s="886"/>
    </row>
    <row r="586" spans="1:4">
      <c r="A586" s="889">
        <v>12.1</v>
      </c>
      <c r="B586" s="890" t="s">
        <v>349</v>
      </c>
      <c r="C586" s="882" t="s">
        <v>986</v>
      </c>
      <c r="D586" s="886"/>
    </row>
    <row r="587" spans="1:4">
      <c r="A587" s="889">
        <v>12.1</v>
      </c>
      <c r="B587" s="890" t="s">
        <v>349</v>
      </c>
      <c r="C587" s="882" t="s">
        <v>987</v>
      </c>
      <c r="D587" s="886"/>
    </row>
    <row r="588" spans="1:4">
      <c r="A588" s="889">
        <v>12.1</v>
      </c>
      <c r="B588" s="890" t="s">
        <v>349</v>
      </c>
      <c r="C588" s="882" t="s">
        <v>988</v>
      </c>
      <c r="D588" s="886"/>
    </row>
    <row r="589" spans="1:4">
      <c r="A589" s="889">
        <v>12.1</v>
      </c>
      <c r="B589" s="890" t="s">
        <v>349</v>
      </c>
      <c r="C589" s="882" t="s">
        <v>989</v>
      </c>
      <c r="D589" s="886"/>
    </row>
    <row r="590" spans="1:4">
      <c r="A590" s="889">
        <v>12.1</v>
      </c>
      <c r="B590" s="890" t="s">
        <v>349</v>
      </c>
      <c r="C590" s="882" t="s">
        <v>990</v>
      </c>
      <c r="D590" s="886"/>
    </row>
    <row r="591" spans="1:4">
      <c r="A591" s="889">
        <v>12.1</v>
      </c>
      <c r="B591" s="890" t="s">
        <v>349</v>
      </c>
      <c r="C591" s="882" t="s">
        <v>991</v>
      </c>
      <c r="D591" s="886"/>
    </row>
    <row r="592" spans="1:4">
      <c r="A592" s="889">
        <v>12.1</v>
      </c>
      <c r="B592" s="890" t="s">
        <v>349</v>
      </c>
      <c r="C592" s="882" t="s">
        <v>992</v>
      </c>
      <c r="D592" s="886"/>
    </row>
    <row r="593" spans="1:4">
      <c r="A593" s="889">
        <v>12.1</v>
      </c>
      <c r="B593" s="890" t="s">
        <v>349</v>
      </c>
      <c r="C593" s="882">
        <v>4809</v>
      </c>
      <c r="D593" s="886"/>
    </row>
    <row r="594" spans="1:4">
      <c r="A594" s="889">
        <v>12.1</v>
      </c>
      <c r="B594" s="890" t="s">
        <v>349</v>
      </c>
      <c r="C594" s="882" t="s">
        <v>993</v>
      </c>
      <c r="D594" s="886"/>
    </row>
    <row r="595" spans="1:4">
      <c r="A595" s="889">
        <v>12.1</v>
      </c>
      <c r="B595" s="890" t="s">
        <v>349</v>
      </c>
      <c r="C595" s="882" t="s">
        <v>994</v>
      </c>
      <c r="D595" s="886"/>
    </row>
    <row r="596" spans="1:4">
      <c r="A596" s="889">
        <v>12.1</v>
      </c>
      <c r="B596" s="890" t="s">
        <v>349</v>
      </c>
      <c r="C596" s="882" t="s">
        <v>995</v>
      </c>
      <c r="D596" s="886"/>
    </row>
    <row r="597" spans="1:4">
      <c r="A597" s="889">
        <v>12.1</v>
      </c>
      <c r="B597" s="890" t="s">
        <v>349</v>
      </c>
      <c r="C597" s="882" t="s">
        <v>996</v>
      </c>
      <c r="D597" s="886"/>
    </row>
    <row r="598" spans="1:4">
      <c r="A598" s="889">
        <v>12.1</v>
      </c>
      <c r="B598" s="890" t="s">
        <v>349</v>
      </c>
      <c r="C598" s="882" t="s">
        <v>997</v>
      </c>
      <c r="D598" s="886"/>
    </row>
    <row r="599" spans="1:4">
      <c r="A599" s="889">
        <v>12.1</v>
      </c>
      <c r="B599" s="890" t="s">
        <v>498</v>
      </c>
      <c r="C599" s="882">
        <v>4801</v>
      </c>
      <c r="D599" s="886"/>
    </row>
    <row r="600" spans="1:4">
      <c r="A600" s="889">
        <v>12.1</v>
      </c>
      <c r="B600" s="890" t="s">
        <v>498</v>
      </c>
      <c r="C600" s="882">
        <v>480210</v>
      </c>
      <c r="D600" s="886"/>
    </row>
    <row r="601" spans="1:4">
      <c r="A601" s="889">
        <v>12.1</v>
      </c>
      <c r="B601" s="890" t="s">
        <v>498</v>
      </c>
      <c r="C601" s="882">
        <v>480220</v>
      </c>
      <c r="D601" s="886"/>
    </row>
    <row r="602" spans="1:4">
      <c r="A602" s="889">
        <v>12.1</v>
      </c>
      <c r="B602" s="890" t="s">
        <v>498</v>
      </c>
      <c r="C602" s="882">
        <v>480254</v>
      </c>
      <c r="D602" s="886"/>
    </row>
    <row r="603" spans="1:4">
      <c r="A603" s="889">
        <v>12.1</v>
      </c>
      <c r="B603" s="890" t="s">
        <v>498</v>
      </c>
      <c r="C603" s="882">
        <v>480255</v>
      </c>
      <c r="D603" s="886"/>
    </row>
    <row r="604" spans="1:4">
      <c r="A604" s="889">
        <v>12.1</v>
      </c>
      <c r="B604" s="890" t="s">
        <v>498</v>
      </c>
      <c r="C604" s="882">
        <v>480256</v>
      </c>
      <c r="D604" s="886"/>
    </row>
    <row r="605" spans="1:4">
      <c r="A605" s="889">
        <v>12.1</v>
      </c>
      <c r="B605" s="890" t="s">
        <v>498</v>
      </c>
      <c r="C605" s="882">
        <v>480257</v>
      </c>
      <c r="D605" s="886"/>
    </row>
    <row r="606" spans="1:4">
      <c r="A606" s="889">
        <v>12.1</v>
      </c>
      <c r="B606" s="890" t="s">
        <v>498</v>
      </c>
      <c r="C606" s="882">
        <v>480258</v>
      </c>
      <c r="D606" s="886"/>
    </row>
    <row r="607" spans="1:4">
      <c r="A607" s="889">
        <v>12.1</v>
      </c>
      <c r="B607" s="890" t="s">
        <v>498</v>
      </c>
      <c r="C607" s="882">
        <v>480261</v>
      </c>
      <c r="D607" s="886"/>
    </row>
    <row r="608" spans="1:4">
      <c r="A608" s="889">
        <v>12.1</v>
      </c>
      <c r="B608" s="890" t="s">
        <v>498</v>
      </c>
      <c r="C608" s="882">
        <v>480262</v>
      </c>
      <c r="D608" s="886"/>
    </row>
    <row r="609" spans="1:4">
      <c r="A609" s="889">
        <v>12.1</v>
      </c>
      <c r="B609" s="890" t="s">
        <v>498</v>
      </c>
      <c r="C609" s="882">
        <v>480269</v>
      </c>
      <c r="D609" s="886"/>
    </row>
    <row r="610" spans="1:4">
      <c r="A610" s="889">
        <v>12.1</v>
      </c>
      <c r="B610" s="890" t="s">
        <v>498</v>
      </c>
      <c r="C610" s="882">
        <v>4809</v>
      </c>
      <c r="D610" s="886"/>
    </row>
    <row r="611" spans="1:4">
      <c r="A611" s="889">
        <v>12.1</v>
      </c>
      <c r="B611" s="890" t="s">
        <v>498</v>
      </c>
      <c r="C611" s="882">
        <v>481013</v>
      </c>
      <c r="D611" s="886"/>
    </row>
    <row r="612" spans="1:4">
      <c r="A612" s="889">
        <v>12.1</v>
      </c>
      <c r="B612" s="890" t="s">
        <v>498</v>
      </c>
      <c r="C612" s="882">
        <v>481014</v>
      </c>
      <c r="D612" s="886"/>
    </row>
    <row r="613" spans="1:4">
      <c r="A613" s="889">
        <v>12.1</v>
      </c>
      <c r="B613" s="890" t="s">
        <v>498</v>
      </c>
      <c r="C613" s="882">
        <v>481019</v>
      </c>
      <c r="D613" s="886"/>
    </row>
    <row r="614" spans="1:4">
      <c r="A614" s="889">
        <v>12.1</v>
      </c>
      <c r="B614" s="890" t="s">
        <v>498</v>
      </c>
      <c r="C614" s="882">
        <v>481022</v>
      </c>
      <c r="D614" s="886"/>
    </row>
    <row r="615" spans="1:4" ht="15.75" thickBot="1">
      <c r="A615" s="889">
        <v>12.1</v>
      </c>
      <c r="B615" s="890" t="s">
        <v>498</v>
      </c>
      <c r="C615" s="882">
        <v>481029</v>
      </c>
      <c r="D615" s="886"/>
    </row>
    <row r="616" spans="1:4" ht="15.75" thickTop="1">
      <c r="A616" s="934" t="s">
        <v>442</v>
      </c>
      <c r="B616" s="935" t="s">
        <v>909</v>
      </c>
      <c r="C616" s="878">
        <v>4801</v>
      </c>
      <c r="D616" s="886"/>
    </row>
    <row r="617" spans="1:4">
      <c r="A617" s="920" t="s">
        <v>442</v>
      </c>
      <c r="B617" s="921" t="s">
        <v>34</v>
      </c>
      <c r="C617" s="882" t="s">
        <v>976</v>
      </c>
      <c r="D617" s="886"/>
    </row>
    <row r="618" spans="1:4">
      <c r="A618" s="920" t="s">
        <v>442</v>
      </c>
      <c r="B618" s="921" t="s">
        <v>349</v>
      </c>
      <c r="C618" s="882" t="s">
        <v>976</v>
      </c>
      <c r="D618" s="886"/>
    </row>
    <row r="619" spans="1:4" ht="15.75" thickBot="1">
      <c r="A619" s="923" t="s">
        <v>442</v>
      </c>
      <c r="B619" s="924" t="s">
        <v>498</v>
      </c>
      <c r="C619" s="925" t="s">
        <v>976</v>
      </c>
      <c r="D619" s="886"/>
    </row>
    <row r="620" spans="1:4" ht="15.75" thickTop="1">
      <c r="A620" s="904" t="s">
        <v>443</v>
      </c>
      <c r="B620" s="905" t="s">
        <v>909</v>
      </c>
      <c r="C620" s="944">
        <v>480261</v>
      </c>
      <c r="D620" s="886"/>
    </row>
    <row r="621" spans="1:4">
      <c r="A621" s="889" t="s">
        <v>443</v>
      </c>
      <c r="B621" s="890" t="s">
        <v>909</v>
      </c>
      <c r="C621" s="893">
        <v>480262</v>
      </c>
      <c r="D621" s="886"/>
    </row>
    <row r="622" spans="1:4">
      <c r="A622" s="889" t="s">
        <v>443</v>
      </c>
      <c r="B622" s="890" t="s">
        <v>909</v>
      </c>
      <c r="C622" s="893">
        <v>480269</v>
      </c>
      <c r="D622" s="886"/>
    </row>
    <row r="623" spans="1:4">
      <c r="A623" s="920" t="s">
        <v>443</v>
      </c>
      <c r="B623" s="921" t="s">
        <v>34</v>
      </c>
      <c r="C623" s="882" t="s">
        <v>990</v>
      </c>
      <c r="D623" s="886"/>
    </row>
    <row r="624" spans="1:4">
      <c r="A624" s="887" t="s">
        <v>443</v>
      </c>
      <c r="B624" s="888" t="s">
        <v>34</v>
      </c>
      <c r="C624" s="928" t="s">
        <v>991</v>
      </c>
      <c r="D624" s="886"/>
    </row>
    <row r="625" spans="1:4">
      <c r="A625" s="887" t="s">
        <v>443</v>
      </c>
      <c r="B625" s="888" t="s">
        <v>34</v>
      </c>
      <c r="C625" s="928" t="s">
        <v>992</v>
      </c>
      <c r="D625" s="886"/>
    </row>
    <row r="626" spans="1:4">
      <c r="A626" s="887" t="s">
        <v>443</v>
      </c>
      <c r="B626" s="888" t="s">
        <v>349</v>
      </c>
      <c r="C626" s="928" t="s">
        <v>990</v>
      </c>
      <c r="D626" s="886"/>
    </row>
    <row r="627" spans="1:4">
      <c r="A627" s="887" t="s">
        <v>443</v>
      </c>
      <c r="B627" s="888" t="s">
        <v>349</v>
      </c>
      <c r="C627" s="928" t="s">
        <v>991</v>
      </c>
      <c r="D627" s="886"/>
    </row>
    <row r="628" spans="1:4">
      <c r="A628" s="916" t="s">
        <v>443</v>
      </c>
      <c r="B628" s="917" t="s">
        <v>349</v>
      </c>
      <c r="C628" s="918" t="s">
        <v>992</v>
      </c>
      <c r="D628" s="886"/>
    </row>
    <row r="629" spans="1:4">
      <c r="A629" s="887" t="s">
        <v>443</v>
      </c>
      <c r="B629" s="917" t="s">
        <v>498</v>
      </c>
      <c r="C629" s="918">
        <v>480261</v>
      </c>
      <c r="D629" s="886"/>
    </row>
    <row r="630" spans="1:4">
      <c r="A630" s="887" t="s">
        <v>443</v>
      </c>
      <c r="B630" s="917" t="s">
        <v>498</v>
      </c>
      <c r="C630" s="918">
        <v>480262</v>
      </c>
      <c r="D630" s="886"/>
    </row>
    <row r="631" spans="1:4" ht="15.75" thickBot="1">
      <c r="A631" s="916" t="s">
        <v>443</v>
      </c>
      <c r="B631" s="917" t="s">
        <v>498</v>
      </c>
      <c r="C631" s="918">
        <v>480269</v>
      </c>
      <c r="D631" s="886"/>
    </row>
    <row r="632" spans="1:4" ht="15.75" thickTop="1">
      <c r="A632" s="904" t="s">
        <v>444</v>
      </c>
      <c r="B632" s="905" t="s">
        <v>909</v>
      </c>
      <c r="C632" s="944">
        <v>480210</v>
      </c>
      <c r="D632" s="886"/>
    </row>
    <row r="633" spans="1:4">
      <c r="A633" s="889" t="s">
        <v>444</v>
      </c>
      <c r="B633" s="890" t="s">
        <v>909</v>
      </c>
      <c r="C633" s="893">
        <v>480220</v>
      </c>
      <c r="D633" s="886"/>
    </row>
    <row r="634" spans="1:4">
      <c r="A634" s="889" t="s">
        <v>444</v>
      </c>
      <c r="B634" s="890" t="s">
        <v>909</v>
      </c>
      <c r="C634" s="893">
        <v>480254</v>
      </c>
      <c r="D634" s="886"/>
    </row>
    <row r="635" spans="1:4">
      <c r="A635" s="889" t="s">
        <v>444</v>
      </c>
      <c r="B635" s="890" t="s">
        <v>909</v>
      </c>
      <c r="C635" s="893">
        <v>480255</v>
      </c>
      <c r="D635" s="886"/>
    </row>
    <row r="636" spans="1:4">
      <c r="A636" s="889" t="s">
        <v>444</v>
      </c>
      <c r="B636" s="890" t="s">
        <v>909</v>
      </c>
      <c r="C636" s="893">
        <v>480256</v>
      </c>
      <c r="D636" s="886"/>
    </row>
    <row r="637" spans="1:4">
      <c r="A637" s="889" t="s">
        <v>444</v>
      </c>
      <c r="B637" s="890" t="s">
        <v>909</v>
      </c>
      <c r="C637" s="893">
        <v>480257</v>
      </c>
      <c r="D637" s="886"/>
    </row>
    <row r="638" spans="1:4">
      <c r="A638" s="889" t="s">
        <v>444</v>
      </c>
      <c r="B638" s="890" t="s">
        <v>909</v>
      </c>
      <c r="C638" s="893">
        <v>480258</v>
      </c>
      <c r="D638" s="886"/>
    </row>
    <row r="639" spans="1:4">
      <c r="A639" s="884" t="s">
        <v>444</v>
      </c>
      <c r="B639" s="885" t="s">
        <v>34</v>
      </c>
      <c r="C639" s="915" t="s">
        <v>983</v>
      </c>
      <c r="D639" s="886"/>
    </row>
    <row r="640" spans="1:4">
      <c r="A640" s="887" t="s">
        <v>444</v>
      </c>
      <c r="B640" s="888" t="s">
        <v>34</v>
      </c>
      <c r="C640" s="928" t="s">
        <v>984</v>
      </c>
      <c r="D640" s="886"/>
    </row>
    <row r="641" spans="1:4">
      <c r="A641" s="887" t="s">
        <v>444</v>
      </c>
      <c r="B641" s="888" t="s">
        <v>34</v>
      </c>
      <c r="C641" s="928" t="s">
        <v>985</v>
      </c>
      <c r="D641" s="886"/>
    </row>
    <row r="642" spans="1:4">
      <c r="A642" s="887" t="s">
        <v>444</v>
      </c>
      <c r="B642" s="888" t="s">
        <v>34</v>
      </c>
      <c r="C642" s="928" t="s">
        <v>986</v>
      </c>
      <c r="D642" s="886"/>
    </row>
    <row r="643" spans="1:4">
      <c r="A643" s="887" t="s">
        <v>444</v>
      </c>
      <c r="B643" s="888" t="s">
        <v>34</v>
      </c>
      <c r="C643" s="928" t="s">
        <v>987</v>
      </c>
      <c r="D643" s="886"/>
    </row>
    <row r="644" spans="1:4">
      <c r="A644" s="887" t="s">
        <v>444</v>
      </c>
      <c r="B644" s="888" t="s">
        <v>34</v>
      </c>
      <c r="C644" s="928" t="s">
        <v>988</v>
      </c>
      <c r="D644" s="886"/>
    </row>
    <row r="645" spans="1:4">
      <c r="A645" s="887" t="s">
        <v>444</v>
      </c>
      <c r="B645" s="888" t="s">
        <v>34</v>
      </c>
      <c r="C645" s="928" t="s">
        <v>989</v>
      </c>
      <c r="D645" s="886"/>
    </row>
    <row r="646" spans="1:4">
      <c r="A646" s="887" t="s">
        <v>444</v>
      </c>
      <c r="B646" s="888" t="s">
        <v>349</v>
      </c>
      <c r="C646" s="928" t="s">
        <v>983</v>
      </c>
      <c r="D646" s="886"/>
    </row>
    <row r="647" spans="1:4">
      <c r="A647" s="887" t="s">
        <v>444</v>
      </c>
      <c r="B647" s="888" t="s">
        <v>349</v>
      </c>
      <c r="C647" s="928" t="s">
        <v>984</v>
      </c>
      <c r="D647" s="886"/>
    </row>
    <row r="648" spans="1:4">
      <c r="A648" s="887" t="s">
        <v>444</v>
      </c>
      <c r="B648" s="888" t="s">
        <v>349</v>
      </c>
      <c r="C648" s="928" t="s">
        <v>985</v>
      </c>
      <c r="D648" s="886"/>
    </row>
    <row r="649" spans="1:4">
      <c r="A649" s="887" t="s">
        <v>444</v>
      </c>
      <c r="B649" s="888" t="s">
        <v>349</v>
      </c>
      <c r="C649" s="928" t="s">
        <v>986</v>
      </c>
      <c r="D649" s="886"/>
    </row>
    <row r="650" spans="1:4">
      <c r="A650" s="887" t="s">
        <v>444</v>
      </c>
      <c r="B650" s="888" t="s">
        <v>349</v>
      </c>
      <c r="C650" s="928" t="s">
        <v>987</v>
      </c>
      <c r="D650" s="886"/>
    </row>
    <row r="651" spans="1:4">
      <c r="A651" s="887" t="s">
        <v>444</v>
      </c>
      <c r="B651" s="888" t="s">
        <v>349</v>
      </c>
      <c r="C651" s="928" t="s">
        <v>988</v>
      </c>
      <c r="D651" s="886"/>
    </row>
    <row r="652" spans="1:4">
      <c r="A652" s="916" t="s">
        <v>444</v>
      </c>
      <c r="B652" s="917" t="s">
        <v>349</v>
      </c>
      <c r="C652" s="918" t="s">
        <v>989</v>
      </c>
      <c r="D652" s="886"/>
    </row>
    <row r="653" spans="1:4">
      <c r="A653" s="887" t="s">
        <v>444</v>
      </c>
      <c r="B653" s="888" t="s">
        <v>498</v>
      </c>
      <c r="C653" s="928">
        <v>480210</v>
      </c>
      <c r="D653" s="886"/>
    </row>
    <row r="654" spans="1:4">
      <c r="A654" s="916" t="s">
        <v>444</v>
      </c>
      <c r="B654" s="917" t="s">
        <v>498</v>
      </c>
      <c r="C654" s="918">
        <v>480220</v>
      </c>
      <c r="D654" s="886"/>
    </row>
    <row r="655" spans="1:4">
      <c r="A655" s="887" t="s">
        <v>444</v>
      </c>
      <c r="B655" s="888" t="s">
        <v>498</v>
      </c>
      <c r="C655" s="928">
        <v>480254</v>
      </c>
      <c r="D655" s="886"/>
    </row>
    <row r="656" spans="1:4">
      <c r="A656" s="916" t="s">
        <v>444</v>
      </c>
      <c r="B656" s="917" t="s">
        <v>498</v>
      </c>
      <c r="C656" s="918">
        <v>480255</v>
      </c>
      <c r="D656" s="886"/>
    </row>
    <row r="657" spans="1:4">
      <c r="A657" s="887" t="s">
        <v>444</v>
      </c>
      <c r="B657" s="888" t="s">
        <v>498</v>
      </c>
      <c r="C657" s="928">
        <v>480256</v>
      </c>
      <c r="D657" s="886"/>
    </row>
    <row r="658" spans="1:4">
      <c r="A658" s="916" t="s">
        <v>444</v>
      </c>
      <c r="B658" s="917" t="s">
        <v>498</v>
      </c>
      <c r="C658" s="918">
        <v>480257</v>
      </c>
      <c r="D658" s="886"/>
    </row>
    <row r="659" spans="1:4" ht="15.75" thickBot="1">
      <c r="A659" s="887" t="s">
        <v>444</v>
      </c>
      <c r="B659" s="888" t="s">
        <v>498</v>
      </c>
      <c r="C659" s="928">
        <v>480258</v>
      </c>
      <c r="D659" s="886"/>
    </row>
    <row r="660" spans="1:4" ht="15.75" thickTop="1">
      <c r="A660" s="946" t="s">
        <v>445</v>
      </c>
      <c r="B660" s="935" t="s">
        <v>909</v>
      </c>
      <c r="C660" s="944">
        <v>4809</v>
      </c>
      <c r="D660" s="886"/>
    </row>
    <row r="661" spans="1:4">
      <c r="A661" s="884" t="s">
        <v>445</v>
      </c>
      <c r="B661" s="921" t="s">
        <v>909</v>
      </c>
      <c r="C661" s="893">
        <v>481013</v>
      </c>
      <c r="D661" s="886"/>
    </row>
    <row r="662" spans="1:4">
      <c r="A662" s="884" t="s">
        <v>445</v>
      </c>
      <c r="B662" s="921" t="s">
        <v>909</v>
      </c>
      <c r="C662" s="893">
        <v>481014</v>
      </c>
      <c r="D662" s="886"/>
    </row>
    <row r="663" spans="1:4">
      <c r="A663" s="884" t="s">
        <v>445</v>
      </c>
      <c r="B663" s="921" t="s">
        <v>909</v>
      </c>
      <c r="C663" s="893">
        <v>481019</v>
      </c>
      <c r="D663" s="886"/>
    </row>
    <row r="664" spans="1:4">
      <c r="A664" s="884" t="s">
        <v>445</v>
      </c>
      <c r="B664" s="921" t="s">
        <v>909</v>
      </c>
      <c r="C664" s="893">
        <v>481022</v>
      </c>
      <c r="D664" s="886"/>
    </row>
    <row r="665" spans="1:4">
      <c r="A665" s="884" t="s">
        <v>445</v>
      </c>
      <c r="B665" s="921" t="s">
        <v>909</v>
      </c>
      <c r="C665" s="893">
        <v>481029</v>
      </c>
      <c r="D665" s="886"/>
    </row>
    <row r="666" spans="1:4">
      <c r="A666" s="884" t="s">
        <v>445</v>
      </c>
      <c r="B666" s="885" t="s">
        <v>34</v>
      </c>
      <c r="C666" s="915">
        <v>4809</v>
      </c>
      <c r="D666" s="886"/>
    </row>
    <row r="667" spans="1:4">
      <c r="A667" s="887" t="s">
        <v>445</v>
      </c>
      <c r="B667" s="888" t="s">
        <v>34</v>
      </c>
      <c r="C667" s="928" t="s">
        <v>993</v>
      </c>
      <c r="D667" s="886"/>
    </row>
    <row r="668" spans="1:4">
      <c r="A668" s="887" t="s">
        <v>445</v>
      </c>
      <c r="B668" s="888" t="s">
        <v>34</v>
      </c>
      <c r="C668" s="928" t="s">
        <v>994</v>
      </c>
      <c r="D668" s="886"/>
    </row>
    <row r="669" spans="1:4">
      <c r="A669" s="887" t="s">
        <v>445</v>
      </c>
      <c r="B669" s="888" t="s">
        <v>34</v>
      </c>
      <c r="C669" s="928" t="s">
        <v>995</v>
      </c>
      <c r="D669" s="886"/>
    </row>
    <row r="670" spans="1:4">
      <c r="A670" s="887" t="s">
        <v>445</v>
      </c>
      <c r="B670" s="888" t="s">
        <v>34</v>
      </c>
      <c r="C670" s="928" t="s">
        <v>996</v>
      </c>
      <c r="D670" s="886"/>
    </row>
    <row r="671" spans="1:4">
      <c r="A671" s="887" t="s">
        <v>445</v>
      </c>
      <c r="B671" s="888" t="s">
        <v>34</v>
      </c>
      <c r="C671" s="928" t="s">
        <v>997</v>
      </c>
      <c r="D671" s="886"/>
    </row>
    <row r="672" spans="1:4">
      <c r="A672" s="887" t="s">
        <v>445</v>
      </c>
      <c r="B672" s="888" t="s">
        <v>349</v>
      </c>
      <c r="C672" s="928">
        <v>4809</v>
      </c>
      <c r="D672" s="886"/>
    </row>
    <row r="673" spans="1:4">
      <c r="A673" s="887" t="s">
        <v>445</v>
      </c>
      <c r="B673" s="888" t="s">
        <v>349</v>
      </c>
      <c r="C673" s="928" t="s">
        <v>993</v>
      </c>
      <c r="D673" s="886"/>
    </row>
    <row r="674" spans="1:4">
      <c r="A674" s="887" t="s">
        <v>445</v>
      </c>
      <c r="B674" s="888" t="s">
        <v>349</v>
      </c>
      <c r="C674" s="928" t="s">
        <v>994</v>
      </c>
      <c r="D674" s="886"/>
    </row>
    <row r="675" spans="1:4">
      <c r="A675" s="887" t="s">
        <v>445</v>
      </c>
      <c r="B675" s="888" t="s">
        <v>349</v>
      </c>
      <c r="C675" s="928" t="s">
        <v>995</v>
      </c>
      <c r="D675" s="886"/>
    </row>
    <row r="676" spans="1:4">
      <c r="A676" s="887" t="s">
        <v>445</v>
      </c>
      <c r="B676" s="888" t="s">
        <v>349</v>
      </c>
      <c r="C676" s="928" t="s">
        <v>996</v>
      </c>
      <c r="D676" s="886"/>
    </row>
    <row r="677" spans="1:4">
      <c r="A677" s="916" t="s">
        <v>445</v>
      </c>
      <c r="B677" s="917" t="s">
        <v>349</v>
      </c>
      <c r="C677" s="918" t="s">
        <v>997</v>
      </c>
      <c r="D677" s="886"/>
    </row>
    <row r="678" spans="1:4">
      <c r="A678" s="887" t="s">
        <v>445</v>
      </c>
      <c r="B678" s="917" t="s">
        <v>498</v>
      </c>
      <c r="C678" s="918">
        <v>4809</v>
      </c>
      <c r="D678" s="886"/>
    </row>
    <row r="679" spans="1:4">
      <c r="A679" s="916" t="s">
        <v>445</v>
      </c>
      <c r="B679" s="917" t="s">
        <v>498</v>
      </c>
      <c r="C679" s="918">
        <v>481013</v>
      </c>
      <c r="D679" s="886"/>
    </row>
    <row r="680" spans="1:4">
      <c r="A680" s="887" t="s">
        <v>445</v>
      </c>
      <c r="B680" s="917" t="s">
        <v>498</v>
      </c>
      <c r="C680" s="918">
        <v>481014</v>
      </c>
      <c r="D680" s="886"/>
    </row>
    <row r="681" spans="1:4">
      <c r="A681" s="916" t="s">
        <v>445</v>
      </c>
      <c r="B681" s="917" t="s">
        <v>498</v>
      </c>
      <c r="C681" s="918">
        <v>481019</v>
      </c>
      <c r="D681" s="886"/>
    </row>
    <row r="682" spans="1:4">
      <c r="A682" s="887" t="s">
        <v>445</v>
      </c>
      <c r="B682" s="917" t="s">
        <v>498</v>
      </c>
      <c r="C682" s="918">
        <v>481022</v>
      </c>
      <c r="D682" s="886"/>
    </row>
    <row r="683" spans="1:4" ht="15.75" thickBot="1">
      <c r="A683" s="916" t="s">
        <v>445</v>
      </c>
      <c r="B683" s="917" t="s">
        <v>498</v>
      </c>
      <c r="C683" s="925">
        <v>481029</v>
      </c>
      <c r="D683" s="886"/>
    </row>
    <row r="684" spans="1:4" ht="15.75" thickTop="1">
      <c r="A684" s="934">
        <v>12.2</v>
      </c>
      <c r="B684" s="935" t="s">
        <v>909</v>
      </c>
      <c r="C684" s="936">
        <v>4803</v>
      </c>
      <c r="D684" s="886"/>
    </row>
    <row r="685" spans="1:4">
      <c r="A685" s="884">
        <v>12.2</v>
      </c>
      <c r="B685" s="885" t="s">
        <v>34</v>
      </c>
      <c r="C685" s="915" t="s">
        <v>977</v>
      </c>
      <c r="D685" s="886"/>
    </row>
    <row r="686" spans="1:4">
      <c r="A686" s="920">
        <v>12.2</v>
      </c>
      <c r="B686" s="921" t="s">
        <v>349</v>
      </c>
      <c r="C686" s="922" t="s">
        <v>977</v>
      </c>
      <c r="D686" s="886"/>
    </row>
    <row r="687" spans="1:4" ht="15.75" thickBot="1">
      <c r="A687" s="923">
        <v>12.2</v>
      </c>
      <c r="B687" s="924" t="s">
        <v>498</v>
      </c>
      <c r="C687" s="925" t="s">
        <v>977</v>
      </c>
      <c r="D687" s="886"/>
    </row>
    <row r="688" spans="1:4" ht="15.75" thickTop="1">
      <c r="A688" s="934">
        <v>12.3</v>
      </c>
      <c r="B688" s="935" t="s">
        <v>909</v>
      </c>
      <c r="C688" s="944">
        <v>480411</v>
      </c>
      <c r="D688" s="886"/>
    </row>
    <row r="689" spans="1:4">
      <c r="A689" s="920">
        <v>12.3</v>
      </c>
      <c r="B689" s="921" t="s">
        <v>909</v>
      </c>
      <c r="C689" s="893">
        <v>480419</v>
      </c>
      <c r="D689" s="886"/>
    </row>
    <row r="690" spans="1:4">
      <c r="A690" s="920">
        <v>12.3</v>
      </c>
      <c r="B690" s="921" t="s">
        <v>909</v>
      </c>
      <c r="C690" s="893">
        <v>480421</v>
      </c>
      <c r="D690" s="886"/>
    </row>
    <row r="691" spans="1:4">
      <c r="A691" s="920">
        <v>12.3</v>
      </c>
      <c r="B691" s="921" t="s">
        <v>909</v>
      </c>
      <c r="C691" s="893">
        <v>480429</v>
      </c>
      <c r="D691" s="886"/>
    </row>
    <row r="692" spans="1:4">
      <c r="A692" s="920">
        <v>12.3</v>
      </c>
      <c r="B692" s="921" t="s">
        <v>909</v>
      </c>
      <c r="C692" s="893">
        <v>480431</v>
      </c>
      <c r="D692" s="886"/>
    </row>
    <row r="693" spans="1:4">
      <c r="A693" s="920">
        <v>12.3</v>
      </c>
      <c r="B693" s="921" t="s">
        <v>909</v>
      </c>
      <c r="C693" s="893">
        <v>480439</v>
      </c>
      <c r="D693" s="886"/>
    </row>
    <row r="694" spans="1:4">
      <c r="A694" s="920">
        <v>12.3</v>
      </c>
      <c r="B694" s="921" t="s">
        <v>909</v>
      </c>
      <c r="C694" s="893">
        <v>480442</v>
      </c>
      <c r="D694" s="886"/>
    </row>
    <row r="695" spans="1:4">
      <c r="A695" s="920">
        <v>12.3</v>
      </c>
      <c r="B695" s="921" t="s">
        <v>909</v>
      </c>
      <c r="C695" s="893">
        <v>480449</v>
      </c>
      <c r="D695" s="886"/>
    </row>
    <row r="696" spans="1:4">
      <c r="A696" s="920">
        <v>12.3</v>
      </c>
      <c r="B696" s="921" t="s">
        <v>909</v>
      </c>
      <c r="C696" s="893">
        <v>480451</v>
      </c>
      <c r="D696" s="886"/>
    </row>
    <row r="697" spans="1:4">
      <c r="A697" s="920">
        <v>12.3</v>
      </c>
      <c r="B697" s="921" t="s">
        <v>909</v>
      </c>
      <c r="C697" s="893">
        <v>480452</v>
      </c>
      <c r="D697" s="886"/>
    </row>
    <row r="698" spans="1:4">
      <c r="A698" s="920">
        <v>12.3</v>
      </c>
      <c r="B698" s="921" t="s">
        <v>909</v>
      </c>
      <c r="C698" s="893">
        <v>480459</v>
      </c>
      <c r="D698" s="886"/>
    </row>
    <row r="699" spans="1:4">
      <c r="A699" s="920">
        <v>12.3</v>
      </c>
      <c r="B699" s="921" t="s">
        <v>909</v>
      </c>
      <c r="C699" s="893">
        <v>480511</v>
      </c>
      <c r="D699" s="886"/>
    </row>
    <row r="700" spans="1:4">
      <c r="A700" s="920">
        <v>12.3</v>
      </c>
      <c r="B700" s="921" t="s">
        <v>909</v>
      </c>
      <c r="C700" s="893">
        <v>480512</v>
      </c>
      <c r="D700" s="886"/>
    </row>
    <row r="701" spans="1:4">
      <c r="A701" s="920">
        <v>12.3</v>
      </c>
      <c r="B701" s="921" t="s">
        <v>909</v>
      </c>
      <c r="C701" s="893">
        <v>480519</v>
      </c>
      <c r="D701" s="886"/>
    </row>
    <row r="702" spans="1:4">
      <c r="A702" s="920">
        <v>12.3</v>
      </c>
      <c r="B702" s="921" t="s">
        <v>909</v>
      </c>
      <c r="C702" s="893">
        <v>480524</v>
      </c>
      <c r="D702" s="886"/>
    </row>
    <row r="703" spans="1:4">
      <c r="A703" s="920">
        <v>12.3</v>
      </c>
      <c r="B703" s="921" t="s">
        <v>909</v>
      </c>
      <c r="C703" s="893">
        <v>480525</v>
      </c>
      <c r="D703" s="886"/>
    </row>
    <row r="704" spans="1:4">
      <c r="A704" s="920">
        <v>12.3</v>
      </c>
      <c r="B704" s="921" t="s">
        <v>909</v>
      </c>
      <c r="C704" s="893">
        <v>480530</v>
      </c>
      <c r="D704" s="886"/>
    </row>
    <row r="705" spans="1:4">
      <c r="A705" s="920">
        <v>12.3</v>
      </c>
      <c r="B705" s="921" t="s">
        <v>909</v>
      </c>
      <c r="C705" s="893">
        <v>480591</v>
      </c>
      <c r="D705" s="886"/>
    </row>
    <row r="706" spans="1:4">
      <c r="A706" s="920">
        <v>12.3</v>
      </c>
      <c r="B706" s="921" t="s">
        <v>909</v>
      </c>
      <c r="C706" s="893">
        <v>480592</v>
      </c>
      <c r="D706" s="886"/>
    </row>
    <row r="707" spans="1:4">
      <c r="A707" s="920">
        <v>12.3</v>
      </c>
      <c r="B707" s="921" t="s">
        <v>909</v>
      </c>
      <c r="C707" s="893">
        <v>480593</v>
      </c>
      <c r="D707" s="886"/>
    </row>
    <row r="708" spans="1:4">
      <c r="A708" s="920">
        <v>12.3</v>
      </c>
      <c r="B708" s="921" t="s">
        <v>909</v>
      </c>
      <c r="C708" s="893">
        <v>480610</v>
      </c>
      <c r="D708" s="886"/>
    </row>
    <row r="709" spans="1:4">
      <c r="A709" s="920">
        <v>12.3</v>
      </c>
      <c r="B709" s="921" t="s">
        <v>909</v>
      </c>
      <c r="C709" s="893">
        <v>480620</v>
      </c>
      <c r="D709" s="886"/>
    </row>
    <row r="710" spans="1:4">
      <c r="A710" s="920">
        <v>12.3</v>
      </c>
      <c r="B710" s="921" t="s">
        <v>909</v>
      </c>
      <c r="C710" s="893">
        <v>480640</v>
      </c>
      <c r="D710" s="886"/>
    </row>
    <row r="711" spans="1:4">
      <c r="A711" s="920">
        <v>12.3</v>
      </c>
      <c r="B711" s="921" t="s">
        <v>909</v>
      </c>
      <c r="C711" s="893">
        <v>4808</v>
      </c>
      <c r="D711" s="886"/>
    </row>
    <row r="712" spans="1:4">
      <c r="A712" s="920">
        <v>12.3</v>
      </c>
      <c r="B712" s="921" t="s">
        <v>909</v>
      </c>
      <c r="C712" s="893">
        <v>481031</v>
      </c>
      <c r="D712" s="886"/>
    </row>
    <row r="713" spans="1:4">
      <c r="A713" s="920">
        <v>12.3</v>
      </c>
      <c r="B713" s="921" t="s">
        <v>909</v>
      </c>
      <c r="C713" s="893">
        <v>481032</v>
      </c>
      <c r="D713" s="886"/>
    </row>
    <row r="714" spans="1:4">
      <c r="A714" s="920">
        <v>12.3</v>
      </c>
      <c r="B714" s="921" t="s">
        <v>909</v>
      </c>
      <c r="C714" s="893">
        <v>481039</v>
      </c>
      <c r="D714" s="886"/>
    </row>
    <row r="715" spans="1:4">
      <c r="A715" s="920">
        <v>12.3</v>
      </c>
      <c r="B715" s="921" t="s">
        <v>909</v>
      </c>
      <c r="C715" s="893">
        <v>481092</v>
      </c>
      <c r="D715" s="886"/>
    </row>
    <row r="716" spans="1:4">
      <c r="A716" s="920">
        <v>12.3</v>
      </c>
      <c r="B716" s="921" t="s">
        <v>909</v>
      </c>
      <c r="C716" s="893">
        <v>481099</v>
      </c>
      <c r="D716" s="886"/>
    </row>
    <row r="717" spans="1:4">
      <c r="A717" s="920">
        <v>12.3</v>
      </c>
      <c r="B717" s="921" t="s">
        <v>909</v>
      </c>
      <c r="C717" s="893">
        <v>481151</v>
      </c>
      <c r="D717" s="886"/>
    </row>
    <row r="718" spans="1:4">
      <c r="A718" s="920">
        <v>12.3</v>
      </c>
      <c r="B718" s="921" t="s">
        <v>909</v>
      </c>
      <c r="C718" s="922">
        <v>481159</v>
      </c>
      <c r="D718" s="886"/>
    </row>
    <row r="719" spans="1:4">
      <c r="A719" s="884">
        <v>12.3</v>
      </c>
      <c r="B719" s="885" t="s">
        <v>34</v>
      </c>
      <c r="C719" s="915">
        <v>480411</v>
      </c>
      <c r="D719" s="886"/>
    </row>
    <row r="720" spans="1:4">
      <c r="A720" s="920">
        <v>12.3</v>
      </c>
      <c r="B720" s="921" t="s">
        <v>34</v>
      </c>
      <c r="C720" s="882">
        <v>480419</v>
      </c>
      <c r="D720" s="886"/>
    </row>
    <row r="721" spans="1:4">
      <c r="A721" s="920">
        <v>12.3</v>
      </c>
      <c r="B721" s="921" t="s">
        <v>34</v>
      </c>
      <c r="C721" s="882">
        <v>480421</v>
      </c>
      <c r="D721" s="886"/>
    </row>
    <row r="722" spans="1:4">
      <c r="A722" s="920">
        <v>12.3</v>
      </c>
      <c r="B722" s="921" t="s">
        <v>34</v>
      </c>
      <c r="C722" s="882">
        <v>480429</v>
      </c>
      <c r="D722" s="886"/>
    </row>
    <row r="723" spans="1:4">
      <c r="A723" s="920">
        <v>12.3</v>
      </c>
      <c r="B723" s="921" t="s">
        <v>34</v>
      </c>
      <c r="C723" s="882">
        <v>480431</v>
      </c>
      <c r="D723" s="886"/>
    </row>
    <row r="724" spans="1:4">
      <c r="A724" s="920">
        <v>12.3</v>
      </c>
      <c r="B724" s="921" t="s">
        <v>34</v>
      </c>
      <c r="C724" s="882">
        <v>480439</v>
      </c>
      <c r="D724" s="886"/>
    </row>
    <row r="725" spans="1:4">
      <c r="A725" s="920">
        <v>12.3</v>
      </c>
      <c r="B725" s="921" t="s">
        <v>34</v>
      </c>
      <c r="C725" s="882">
        <v>480442</v>
      </c>
      <c r="D725" s="886"/>
    </row>
    <row r="726" spans="1:4">
      <c r="A726" s="920">
        <v>12.3</v>
      </c>
      <c r="B726" s="921" t="s">
        <v>34</v>
      </c>
      <c r="C726" s="882">
        <v>480449</v>
      </c>
      <c r="D726" s="886"/>
    </row>
    <row r="727" spans="1:4">
      <c r="A727" s="920">
        <v>12.3</v>
      </c>
      <c r="B727" s="921" t="s">
        <v>34</v>
      </c>
      <c r="C727" s="882">
        <v>480451</v>
      </c>
      <c r="D727" s="886"/>
    </row>
    <row r="728" spans="1:4">
      <c r="A728" s="920">
        <v>12.3</v>
      </c>
      <c r="B728" s="921" t="s">
        <v>34</v>
      </c>
      <c r="C728" s="882">
        <v>480452</v>
      </c>
      <c r="D728" s="886"/>
    </row>
    <row r="729" spans="1:4">
      <c r="A729" s="920">
        <v>12.3</v>
      </c>
      <c r="B729" s="921" t="s">
        <v>34</v>
      </c>
      <c r="C729" s="882">
        <v>480459</v>
      </c>
      <c r="D729" s="886"/>
    </row>
    <row r="730" spans="1:4">
      <c r="A730" s="920">
        <v>12.3</v>
      </c>
      <c r="B730" s="921" t="s">
        <v>34</v>
      </c>
      <c r="C730" s="882">
        <v>480511</v>
      </c>
      <c r="D730" s="886"/>
    </row>
    <row r="731" spans="1:4">
      <c r="A731" s="920">
        <v>12.3</v>
      </c>
      <c r="B731" s="921" t="s">
        <v>34</v>
      </c>
      <c r="C731" s="882">
        <v>480512</v>
      </c>
      <c r="D731" s="886"/>
    </row>
    <row r="732" spans="1:4">
      <c r="A732" s="920">
        <v>12.3</v>
      </c>
      <c r="B732" s="921" t="s">
        <v>34</v>
      </c>
      <c r="C732" s="882">
        <v>480519</v>
      </c>
      <c r="D732" s="886"/>
    </row>
    <row r="733" spans="1:4">
      <c r="A733" s="920">
        <v>12.3</v>
      </c>
      <c r="B733" s="921" t="s">
        <v>34</v>
      </c>
      <c r="C733" s="882">
        <v>480524</v>
      </c>
      <c r="D733" s="886"/>
    </row>
    <row r="734" spans="1:4">
      <c r="A734" s="920">
        <v>12.3</v>
      </c>
      <c r="B734" s="921" t="s">
        <v>34</v>
      </c>
      <c r="C734" s="882">
        <v>480525</v>
      </c>
      <c r="D734" s="886"/>
    </row>
    <row r="735" spans="1:4">
      <c r="A735" s="920">
        <v>12.3</v>
      </c>
      <c r="B735" s="921" t="s">
        <v>34</v>
      </c>
      <c r="C735" s="882">
        <v>480530</v>
      </c>
      <c r="D735" s="886"/>
    </row>
    <row r="736" spans="1:4">
      <c r="A736" s="920">
        <v>12.3</v>
      </c>
      <c r="B736" s="921" t="s">
        <v>34</v>
      </c>
      <c r="C736" s="882">
        <v>480591</v>
      </c>
      <c r="D736" s="886"/>
    </row>
    <row r="737" spans="1:4">
      <c r="A737" s="920">
        <v>12.3</v>
      </c>
      <c r="B737" s="921" t="s">
        <v>34</v>
      </c>
      <c r="C737" s="882">
        <v>480592</v>
      </c>
      <c r="D737" s="886"/>
    </row>
    <row r="738" spans="1:4">
      <c r="A738" s="920">
        <v>12.3</v>
      </c>
      <c r="B738" s="921" t="s">
        <v>34</v>
      </c>
      <c r="C738" s="882">
        <v>480593</v>
      </c>
      <c r="D738" s="886"/>
    </row>
    <row r="739" spans="1:4">
      <c r="A739" s="920">
        <v>12.3</v>
      </c>
      <c r="B739" s="921" t="s">
        <v>34</v>
      </c>
      <c r="C739" s="882">
        <v>480610</v>
      </c>
      <c r="D739" s="886"/>
    </row>
    <row r="740" spans="1:4">
      <c r="A740" s="920">
        <v>12.3</v>
      </c>
      <c r="B740" s="921" t="s">
        <v>34</v>
      </c>
      <c r="C740" s="882">
        <v>480620</v>
      </c>
      <c r="D740" s="886"/>
    </row>
    <row r="741" spans="1:4">
      <c r="A741" s="920">
        <v>12.3</v>
      </c>
      <c r="B741" s="921" t="s">
        <v>34</v>
      </c>
      <c r="C741" s="882">
        <v>480640</v>
      </c>
      <c r="D741" s="886"/>
    </row>
    <row r="742" spans="1:4">
      <c r="A742" s="920">
        <v>12.3</v>
      </c>
      <c r="B742" s="921" t="s">
        <v>34</v>
      </c>
      <c r="C742" s="882">
        <v>4808</v>
      </c>
      <c r="D742" s="886"/>
    </row>
    <row r="743" spans="1:4">
      <c r="A743" s="920">
        <v>12.3</v>
      </c>
      <c r="B743" s="921" t="s">
        <v>34</v>
      </c>
      <c r="C743" s="882">
        <v>481031</v>
      </c>
      <c r="D743" s="886"/>
    </row>
    <row r="744" spans="1:4">
      <c r="A744" s="920">
        <v>12.3</v>
      </c>
      <c r="B744" s="921" t="s">
        <v>34</v>
      </c>
      <c r="C744" s="882">
        <v>481032</v>
      </c>
      <c r="D744" s="886"/>
    </row>
    <row r="745" spans="1:4">
      <c r="A745" s="920">
        <v>12.3</v>
      </c>
      <c r="B745" s="921" t="s">
        <v>34</v>
      </c>
      <c r="C745" s="882">
        <v>481039</v>
      </c>
      <c r="D745" s="886"/>
    </row>
    <row r="746" spans="1:4">
      <c r="A746" s="920">
        <v>12.3</v>
      </c>
      <c r="B746" s="921" t="s">
        <v>34</v>
      </c>
      <c r="C746" s="882">
        <v>481092</v>
      </c>
      <c r="D746" s="886"/>
    </row>
    <row r="747" spans="1:4">
      <c r="A747" s="920">
        <v>12.3</v>
      </c>
      <c r="B747" s="921" t="s">
        <v>34</v>
      </c>
      <c r="C747" s="882">
        <v>481099</v>
      </c>
      <c r="D747" s="886"/>
    </row>
    <row r="748" spans="1:4">
      <c r="A748" s="920">
        <v>12.3</v>
      </c>
      <c r="B748" s="921" t="s">
        <v>34</v>
      </c>
      <c r="C748" s="882">
        <v>481151</v>
      </c>
      <c r="D748" s="886"/>
    </row>
    <row r="749" spans="1:4">
      <c r="A749" s="920">
        <v>12.3</v>
      </c>
      <c r="B749" s="921" t="s">
        <v>34</v>
      </c>
      <c r="C749" s="882">
        <v>481159</v>
      </c>
      <c r="D749" s="886"/>
    </row>
    <row r="750" spans="1:4">
      <c r="A750" s="920">
        <v>12.3</v>
      </c>
      <c r="B750" s="921" t="s">
        <v>349</v>
      </c>
      <c r="C750" s="882">
        <v>480411</v>
      </c>
      <c r="D750" s="886"/>
    </row>
    <row r="751" spans="1:4">
      <c r="A751" s="920">
        <v>12.3</v>
      </c>
      <c r="B751" s="921" t="s">
        <v>349</v>
      </c>
      <c r="C751" s="882">
        <v>480419</v>
      </c>
      <c r="D751" s="886"/>
    </row>
    <row r="752" spans="1:4">
      <c r="A752" s="920">
        <v>12.3</v>
      </c>
      <c r="B752" s="921" t="s">
        <v>349</v>
      </c>
      <c r="C752" s="882">
        <v>480421</v>
      </c>
      <c r="D752" s="886"/>
    </row>
    <row r="753" spans="1:4">
      <c r="A753" s="920">
        <v>12.3</v>
      </c>
      <c r="B753" s="921" t="s">
        <v>349</v>
      </c>
      <c r="C753" s="882">
        <v>480429</v>
      </c>
      <c r="D753" s="886"/>
    </row>
    <row r="754" spans="1:4">
      <c r="A754" s="920">
        <v>12.3</v>
      </c>
      <c r="B754" s="921" t="s">
        <v>349</v>
      </c>
      <c r="C754" s="882">
        <v>480431</v>
      </c>
      <c r="D754" s="886"/>
    </row>
    <row r="755" spans="1:4">
      <c r="A755" s="920">
        <v>12.3</v>
      </c>
      <c r="B755" s="921" t="s">
        <v>349</v>
      </c>
      <c r="C755" s="882">
        <v>480439</v>
      </c>
      <c r="D755" s="886"/>
    </row>
    <row r="756" spans="1:4">
      <c r="A756" s="920">
        <v>12.3</v>
      </c>
      <c r="B756" s="921" t="s">
        <v>349</v>
      </c>
      <c r="C756" s="882">
        <v>480442</v>
      </c>
      <c r="D756" s="886"/>
    </row>
    <row r="757" spans="1:4">
      <c r="A757" s="920">
        <v>12.3</v>
      </c>
      <c r="B757" s="921" t="s">
        <v>349</v>
      </c>
      <c r="C757" s="882">
        <v>480449</v>
      </c>
      <c r="D757" s="886"/>
    </row>
    <row r="758" spans="1:4">
      <c r="A758" s="920">
        <v>12.3</v>
      </c>
      <c r="B758" s="921" t="s">
        <v>349</v>
      </c>
      <c r="C758" s="882">
        <v>480451</v>
      </c>
      <c r="D758" s="886"/>
    </row>
    <row r="759" spans="1:4">
      <c r="A759" s="920">
        <v>12.3</v>
      </c>
      <c r="B759" s="921" t="s">
        <v>349</v>
      </c>
      <c r="C759" s="882">
        <v>480452</v>
      </c>
      <c r="D759" s="886"/>
    </row>
    <row r="760" spans="1:4">
      <c r="A760" s="920">
        <v>12.3</v>
      </c>
      <c r="B760" s="921" t="s">
        <v>349</v>
      </c>
      <c r="C760" s="882">
        <v>480459</v>
      </c>
      <c r="D760" s="886"/>
    </row>
    <row r="761" spans="1:4">
      <c r="A761" s="920">
        <v>12.3</v>
      </c>
      <c r="B761" s="921" t="s">
        <v>349</v>
      </c>
      <c r="C761" s="882">
        <v>480511</v>
      </c>
      <c r="D761" s="886"/>
    </row>
    <row r="762" spans="1:4">
      <c r="A762" s="920">
        <v>12.3</v>
      </c>
      <c r="B762" s="921" t="s">
        <v>349</v>
      </c>
      <c r="C762" s="882">
        <v>480512</v>
      </c>
      <c r="D762" s="886"/>
    </row>
    <row r="763" spans="1:4">
      <c r="A763" s="920">
        <v>12.3</v>
      </c>
      <c r="B763" s="921" t="s">
        <v>349</v>
      </c>
      <c r="C763" s="882">
        <v>480519</v>
      </c>
      <c r="D763" s="886"/>
    </row>
    <row r="764" spans="1:4">
      <c r="A764" s="920">
        <v>12.3</v>
      </c>
      <c r="B764" s="921" t="s">
        <v>349</v>
      </c>
      <c r="C764" s="882">
        <v>480524</v>
      </c>
      <c r="D764" s="886"/>
    </row>
    <row r="765" spans="1:4">
      <c r="A765" s="920">
        <v>12.3</v>
      </c>
      <c r="B765" s="921" t="s">
        <v>349</v>
      </c>
      <c r="C765" s="882">
        <v>480525</v>
      </c>
      <c r="D765" s="886"/>
    </row>
    <row r="766" spans="1:4">
      <c r="A766" s="920">
        <v>12.3</v>
      </c>
      <c r="B766" s="921" t="s">
        <v>349</v>
      </c>
      <c r="C766" s="882">
        <v>480530</v>
      </c>
      <c r="D766" s="886"/>
    </row>
    <row r="767" spans="1:4">
      <c r="A767" s="920">
        <v>12.3</v>
      </c>
      <c r="B767" s="921" t="s">
        <v>349</v>
      </c>
      <c r="C767" s="882">
        <v>480591</v>
      </c>
      <c r="D767" s="886"/>
    </row>
    <row r="768" spans="1:4">
      <c r="A768" s="920">
        <v>12.3</v>
      </c>
      <c r="B768" s="921" t="s">
        <v>349</v>
      </c>
      <c r="C768" s="882">
        <v>480592</v>
      </c>
      <c r="D768" s="886"/>
    </row>
    <row r="769" spans="1:4">
      <c r="A769" s="920">
        <v>12.3</v>
      </c>
      <c r="B769" s="921" t="s">
        <v>349</v>
      </c>
      <c r="C769" s="882">
        <v>480593</v>
      </c>
      <c r="D769" s="886"/>
    </row>
    <row r="770" spans="1:4">
      <c r="A770" s="920">
        <v>12.3</v>
      </c>
      <c r="B770" s="921" t="s">
        <v>349</v>
      </c>
      <c r="C770" s="882">
        <v>480610</v>
      </c>
      <c r="D770" s="886"/>
    </row>
    <row r="771" spans="1:4">
      <c r="A771" s="920">
        <v>12.3</v>
      </c>
      <c r="B771" s="921" t="s">
        <v>349</v>
      </c>
      <c r="C771" s="882">
        <v>480620</v>
      </c>
      <c r="D771" s="886"/>
    </row>
    <row r="772" spans="1:4">
      <c r="A772" s="920">
        <v>12.3</v>
      </c>
      <c r="B772" s="921" t="s">
        <v>349</v>
      </c>
      <c r="C772" s="882">
        <v>480640</v>
      </c>
      <c r="D772" s="886"/>
    </row>
    <row r="773" spans="1:4">
      <c r="A773" s="920">
        <v>12.3</v>
      </c>
      <c r="B773" s="921" t="s">
        <v>349</v>
      </c>
      <c r="C773" s="882">
        <v>4808</v>
      </c>
      <c r="D773" s="886"/>
    </row>
    <row r="774" spans="1:4">
      <c r="A774" s="889">
        <v>12.3</v>
      </c>
      <c r="B774" s="890" t="s">
        <v>349</v>
      </c>
      <c r="C774" s="882">
        <v>481031</v>
      </c>
      <c r="D774" s="886"/>
    </row>
    <row r="775" spans="1:4">
      <c r="A775" s="889">
        <v>12.3</v>
      </c>
      <c r="B775" s="890" t="s">
        <v>349</v>
      </c>
      <c r="C775" s="882">
        <v>481032</v>
      </c>
      <c r="D775" s="886"/>
    </row>
    <row r="776" spans="1:4">
      <c r="A776" s="889">
        <v>12.3</v>
      </c>
      <c r="B776" s="890" t="s">
        <v>349</v>
      </c>
      <c r="C776" s="882">
        <v>481039</v>
      </c>
      <c r="D776" s="886"/>
    </row>
    <row r="777" spans="1:4">
      <c r="A777" s="889">
        <v>12.3</v>
      </c>
      <c r="B777" s="890" t="s">
        <v>349</v>
      </c>
      <c r="C777" s="882">
        <v>481092</v>
      </c>
      <c r="D777" s="886"/>
    </row>
    <row r="778" spans="1:4">
      <c r="A778" s="889">
        <v>12.3</v>
      </c>
      <c r="B778" s="890" t="s">
        <v>349</v>
      </c>
      <c r="C778" s="882">
        <v>481099</v>
      </c>
      <c r="D778" s="886"/>
    </row>
    <row r="779" spans="1:4">
      <c r="A779" s="889">
        <v>12.3</v>
      </c>
      <c r="B779" s="890" t="s">
        <v>349</v>
      </c>
      <c r="C779" s="882">
        <v>481151</v>
      </c>
      <c r="D779" s="886"/>
    </row>
    <row r="780" spans="1:4">
      <c r="A780" s="889">
        <v>12.3</v>
      </c>
      <c r="B780" s="890" t="s">
        <v>349</v>
      </c>
      <c r="C780" s="882">
        <v>481159</v>
      </c>
      <c r="D780" s="886"/>
    </row>
    <row r="781" spans="1:4">
      <c r="A781" s="889">
        <v>12.3</v>
      </c>
      <c r="B781" s="890" t="s">
        <v>498</v>
      </c>
      <c r="C781" s="882">
        <v>480411</v>
      </c>
      <c r="D781" s="886"/>
    </row>
    <row r="782" spans="1:4">
      <c r="A782" s="889">
        <v>12.3</v>
      </c>
      <c r="B782" s="890" t="s">
        <v>498</v>
      </c>
      <c r="C782" s="882">
        <v>480419</v>
      </c>
      <c r="D782" s="886"/>
    </row>
    <row r="783" spans="1:4">
      <c r="A783" s="889">
        <v>12.3</v>
      </c>
      <c r="B783" s="890" t="s">
        <v>498</v>
      </c>
      <c r="C783" s="882">
        <v>480421</v>
      </c>
      <c r="D783" s="886"/>
    </row>
    <row r="784" spans="1:4">
      <c r="A784" s="889">
        <v>12.3</v>
      </c>
      <c r="B784" s="890" t="s">
        <v>498</v>
      </c>
      <c r="C784" s="882">
        <v>480429</v>
      </c>
      <c r="D784" s="886"/>
    </row>
    <row r="785" spans="1:4">
      <c r="A785" s="920">
        <v>12.3</v>
      </c>
      <c r="B785" s="921" t="s">
        <v>498</v>
      </c>
      <c r="C785" s="882">
        <v>480431</v>
      </c>
      <c r="D785" s="886"/>
    </row>
    <row r="786" spans="1:4">
      <c r="A786" s="920">
        <v>12.3</v>
      </c>
      <c r="B786" s="921" t="s">
        <v>498</v>
      </c>
      <c r="C786" s="882">
        <v>480439</v>
      </c>
      <c r="D786" s="886"/>
    </row>
    <row r="787" spans="1:4">
      <c r="A787" s="920">
        <v>12.3</v>
      </c>
      <c r="B787" s="921" t="s">
        <v>498</v>
      </c>
      <c r="C787" s="882">
        <v>480442</v>
      </c>
      <c r="D787" s="886"/>
    </row>
    <row r="788" spans="1:4">
      <c r="A788" s="920">
        <v>12.3</v>
      </c>
      <c r="B788" s="921" t="s">
        <v>498</v>
      </c>
      <c r="C788" s="882">
        <v>480449</v>
      </c>
      <c r="D788" s="886"/>
    </row>
    <row r="789" spans="1:4">
      <c r="A789" s="920">
        <v>12.3</v>
      </c>
      <c r="B789" s="921" t="s">
        <v>498</v>
      </c>
      <c r="C789" s="882">
        <v>480451</v>
      </c>
      <c r="D789" s="886"/>
    </row>
    <row r="790" spans="1:4">
      <c r="A790" s="920">
        <v>12.3</v>
      </c>
      <c r="B790" s="921" t="s">
        <v>498</v>
      </c>
      <c r="C790" s="882">
        <v>480452</v>
      </c>
      <c r="D790" s="886"/>
    </row>
    <row r="791" spans="1:4">
      <c r="A791" s="920">
        <v>12.3</v>
      </c>
      <c r="B791" s="921" t="s">
        <v>498</v>
      </c>
      <c r="C791" s="882">
        <v>480459</v>
      </c>
      <c r="D791" s="886"/>
    </row>
    <row r="792" spans="1:4">
      <c r="A792" s="920">
        <v>12.3</v>
      </c>
      <c r="B792" s="921" t="s">
        <v>498</v>
      </c>
      <c r="C792" s="882">
        <v>480511</v>
      </c>
      <c r="D792" s="886"/>
    </row>
    <row r="793" spans="1:4">
      <c r="A793" s="920">
        <v>12.3</v>
      </c>
      <c r="B793" s="921" t="s">
        <v>498</v>
      </c>
      <c r="C793" s="882">
        <v>480512</v>
      </c>
      <c r="D793" s="886"/>
    </row>
    <row r="794" spans="1:4">
      <c r="A794" s="920">
        <v>12.3</v>
      </c>
      <c r="B794" s="921" t="s">
        <v>498</v>
      </c>
      <c r="C794" s="882">
        <v>480519</v>
      </c>
      <c r="D794" s="886"/>
    </row>
    <row r="795" spans="1:4">
      <c r="A795" s="920">
        <v>12.3</v>
      </c>
      <c r="B795" s="921" t="s">
        <v>498</v>
      </c>
      <c r="C795" s="882">
        <v>480524</v>
      </c>
      <c r="D795" s="886"/>
    </row>
    <row r="796" spans="1:4">
      <c r="A796" s="920">
        <v>12.3</v>
      </c>
      <c r="B796" s="921" t="s">
        <v>498</v>
      </c>
      <c r="C796" s="882">
        <v>480525</v>
      </c>
      <c r="D796" s="886"/>
    </row>
    <row r="797" spans="1:4">
      <c r="A797" s="920">
        <v>12.3</v>
      </c>
      <c r="B797" s="921" t="s">
        <v>498</v>
      </c>
      <c r="C797" s="882">
        <v>480530</v>
      </c>
      <c r="D797" s="886"/>
    </row>
    <row r="798" spans="1:4">
      <c r="A798" s="920">
        <v>12.3</v>
      </c>
      <c r="B798" s="921" t="s">
        <v>498</v>
      </c>
      <c r="C798" s="882">
        <v>480591</v>
      </c>
      <c r="D798" s="886"/>
    </row>
    <row r="799" spans="1:4">
      <c r="A799" s="920">
        <v>12.3</v>
      </c>
      <c r="B799" s="921" t="s">
        <v>498</v>
      </c>
      <c r="C799" s="882">
        <v>480592</v>
      </c>
      <c r="D799" s="886"/>
    </row>
    <row r="800" spans="1:4">
      <c r="A800" s="920">
        <v>12.3</v>
      </c>
      <c r="B800" s="921" t="s">
        <v>498</v>
      </c>
      <c r="C800" s="882">
        <v>480593</v>
      </c>
      <c r="D800" s="886"/>
    </row>
    <row r="801" spans="1:4">
      <c r="A801" s="920">
        <v>12.3</v>
      </c>
      <c r="B801" s="921" t="s">
        <v>498</v>
      </c>
      <c r="C801" s="882">
        <v>480610</v>
      </c>
      <c r="D801" s="886"/>
    </row>
    <row r="802" spans="1:4">
      <c r="A802" s="920">
        <v>12.3</v>
      </c>
      <c r="B802" s="921" t="s">
        <v>498</v>
      </c>
      <c r="C802" s="882">
        <v>480620</v>
      </c>
      <c r="D802" s="886"/>
    </row>
    <row r="803" spans="1:4">
      <c r="A803" s="920">
        <v>12.3</v>
      </c>
      <c r="B803" s="921" t="s">
        <v>498</v>
      </c>
      <c r="C803" s="882">
        <v>480640</v>
      </c>
      <c r="D803" s="886"/>
    </row>
    <row r="804" spans="1:4">
      <c r="A804" s="920">
        <v>12.3</v>
      </c>
      <c r="B804" s="921" t="s">
        <v>498</v>
      </c>
      <c r="C804" s="882">
        <v>4808</v>
      </c>
      <c r="D804" s="886"/>
    </row>
    <row r="805" spans="1:4">
      <c r="A805" s="920">
        <v>12.3</v>
      </c>
      <c r="B805" s="921" t="s">
        <v>498</v>
      </c>
      <c r="C805" s="882">
        <v>481031</v>
      </c>
      <c r="D805" s="886"/>
    </row>
    <row r="806" spans="1:4">
      <c r="A806" s="920">
        <v>12.3</v>
      </c>
      <c r="B806" s="921" t="s">
        <v>498</v>
      </c>
      <c r="C806" s="882">
        <v>481032</v>
      </c>
      <c r="D806" s="886"/>
    </row>
    <row r="807" spans="1:4">
      <c r="A807" s="920">
        <v>12.3</v>
      </c>
      <c r="B807" s="921" t="s">
        <v>498</v>
      </c>
      <c r="C807" s="882">
        <v>481039</v>
      </c>
      <c r="D807" s="886"/>
    </row>
    <row r="808" spans="1:4">
      <c r="A808" s="920">
        <v>12.3</v>
      </c>
      <c r="B808" s="921" t="s">
        <v>498</v>
      </c>
      <c r="C808" s="882">
        <v>481092</v>
      </c>
      <c r="D808" s="886"/>
    </row>
    <row r="809" spans="1:4">
      <c r="A809" s="920">
        <v>12.3</v>
      </c>
      <c r="B809" s="921" t="s">
        <v>498</v>
      </c>
      <c r="C809" s="882">
        <v>481099</v>
      </c>
      <c r="D809" s="886"/>
    </row>
    <row r="810" spans="1:4">
      <c r="A810" s="920">
        <v>12.3</v>
      </c>
      <c r="B810" s="921" t="s">
        <v>498</v>
      </c>
      <c r="C810" s="882">
        <v>481151</v>
      </c>
      <c r="D810" s="886"/>
    </row>
    <row r="811" spans="1:4" ht="15.75" thickBot="1">
      <c r="A811" s="920">
        <v>12.3</v>
      </c>
      <c r="B811" s="921" t="s">
        <v>498</v>
      </c>
      <c r="C811" s="947">
        <v>481159</v>
      </c>
      <c r="D811" s="886"/>
    </row>
    <row r="812" spans="1:4" ht="15.75" thickTop="1">
      <c r="A812" s="934" t="s">
        <v>447</v>
      </c>
      <c r="B812" s="935" t="s">
        <v>909</v>
      </c>
      <c r="C812" s="944">
        <v>480411</v>
      </c>
      <c r="D812" s="886"/>
    </row>
    <row r="813" spans="1:4">
      <c r="A813" s="920" t="s">
        <v>447</v>
      </c>
      <c r="B813" s="921" t="s">
        <v>909</v>
      </c>
      <c r="C813" s="893">
        <v>480419</v>
      </c>
      <c r="D813" s="886"/>
    </row>
    <row r="814" spans="1:4">
      <c r="A814" s="920" t="s">
        <v>447</v>
      </c>
      <c r="B814" s="921" t="s">
        <v>909</v>
      </c>
      <c r="C814" s="893">
        <v>480511</v>
      </c>
      <c r="D814" s="886"/>
    </row>
    <row r="815" spans="1:4">
      <c r="A815" s="920" t="s">
        <v>447</v>
      </c>
      <c r="B815" s="921" t="s">
        <v>909</v>
      </c>
      <c r="C815" s="893">
        <v>480512</v>
      </c>
      <c r="D815" s="886"/>
    </row>
    <row r="816" spans="1:4">
      <c r="A816" s="920" t="s">
        <v>447</v>
      </c>
      <c r="B816" s="921" t="s">
        <v>909</v>
      </c>
      <c r="C816" s="893">
        <v>480519</v>
      </c>
      <c r="D816" s="886"/>
    </row>
    <row r="817" spans="1:4">
      <c r="A817" s="920" t="s">
        <v>447</v>
      </c>
      <c r="B817" s="921" t="s">
        <v>909</v>
      </c>
      <c r="C817" s="893">
        <v>480524</v>
      </c>
      <c r="D817" s="886"/>
    </row>
    <row r="818" spans="1:4">
      <c r="A818" s="920" t="s">
        <v>447</v>
      </c>
      <c r="B818" s="921" t="s">
        <v>909</v>
      </c>
      <c r="C818" s="893">
        <v>480525</v>
      </c>
      <c r="D818" s="886"/>
    </row>
    <row r="819" spans="1:4">
      <c r="A819" s="920" t="s">
        <v>447</v>
      </c>
      <c r="B819" s="921" t="s">
        <v>909</v>
      </c>
      <c r="C819" s="922">
        <v>480591</v>
      </c>
      <c r="D819" s="886"/>
    </row>
    <row r="820" spans="1:4">
      <c r="A820" s="884" t="s">
        <v>447</v>
      </c>
      <c r="B820" s="885" t="s">
        <v>34</v>
      </c>
      <c r="C820" s="915">
        <v>480411</v>
      </c>
      <c r="D820" s="886"/>
    </row>
    <row r="821" spans="1:4">
      <c r="A821" s="887" t="s">
        <v>447</v>
      </c>
      <c r="B821" s="888" t="s">
        <v>34</v>
      </c>
      <c r="C821" s="928">
        <v>480419</v>
      </c>
      <c r="D821" s="886"/>
    </row>
    <row r="822" spans="1:4">
      <c r="A822" s="887" t="s">
        <v>447</v>
      </c>
      <c r="B822" s="888" t="s">
        <v>34</v>
      </c>
      <c r="C822" s="928">
        <v>480511</v>
      </c>
      <c r="D822" s="886"/>
    </row>
    <row r="823" spans="1:4">
      <c r="A823" s="887" t="s">
        <v>447</v>
      </c>
      <c r="B823" s="888" t="s">
        <v>34</v>
      </c>
      <c r="C823" s="928">
        <v>480512</v>
      </c>
      <c r="D823" s="886"/>
    </row>
    <row r="824" spans="1:4">
      <c r="A824" s="887" t="s">
        <v>447</v>
      </c>
      <c r="B824" s="888" t="s">
        <v>34</v>
      </c>
      <c r="C824" s="928">
        <v>480519</v>
      </c>
      <c r="D824" s="886"/>
    </row>
    <row r="825" spans="1:4">
      <c r="A825" s="887" t="s">
        <v>447</v>
      </c>
      <c r="B825" s="888" t="s">
        <v>34</v>
      </c>
      <c r="C825" s="928">
        <v>480524</v>
      </c>
      <c r="D825" s="886"/>
    </row>
    <row r="826" spans="1:4">
      <c r="A826" s="887" t="s">
        <v>447</v>
      </c>
      <c r="B826" s="888" t="s">
        <v>34</v>
      </c>
      <c r="C826" s="928">
        <v>480525</v>
      </c>
      <c r="D826" s="886"/>
    </row>
    <row r="827" spans="1:4">
      <c r="A827" s="887" t="s">
        <v>447</v>
      </c>
      <c r="B827" s="888" t="s">
        <v>34</v>
      </c>
      <c r="C827" s="928">
        <v>480591</v>
      </c>
      <c r="D827" s="886"/>
    </row>
    <row r="828" spans="1:4">
      <c r="A828" s="887" t="s">
        <v>447</v>
      </c>
      <c r="B828" s="917" t="s">
        <v>349</v>
      </c>
      <c r="C828" s="918">
        <v>480411</v>
      </c>
      <c r="D828" s="886"/>
    </row>
    <row r="829" spans="1:4">
      <c r="A829" s="916" t="s">
        <v>447</v>
      </c>
      <c r="B829" s="917" t="s">
        <v>349</v>
      </c>
      <c r="C829" s="918">
        <v>480419</v>
      </c>
      <c r="D829" s="886"/>
    </row>
    <row r="830" spans="1:4">
      <c r="A830" s="887" t="s">
        <v>447</v>
      </c>
      <c r="B830" s="917" t="s">
        <v>349</v>
      </c>
      <c r="C830" s="918">
        <v>480511</v>
      </c>
      <c r="D830" s="886"/>
    </row>
    <row r="831" spans="1:4">
      <c r="A831" s="916" t="s">
        <v>447</v>
      </c>
      <c r="B831" s="917" t="s">
        <v>349</v>
      </c>
      <c r="C831" s="918">
        <v>480512</v>
      </c>
      <c r="D831" s="886"/>
    </row>
    <row r="832" spans="1:4">
      <c r="A832" s="887" t="s">
        <v>447</v>
      </c>
      <c r="B832" s="917" t="s">
        <v>349</v>
      </c>
      <c r="C832" s="918">
        <v>480519</v>
      </c>
      <c r="D832" s="886"/>
    </row>
    <row r="833" spans="1:4">
      <c r="A833" s="916" t="s">
        <v>447</v>
      </c>
      <c r="B833" s="917" t="s">
        <v>349</v>
      </c>
      <c r="C833" s="918">
        <v>480524</v>
      </c>
      <c r="D833" s="886"/>
    </row>
    <row r="834" spans="1:4">
      <c r="A834" s="887" t="s">
        <v>447</v>
      </c>
      <c r="B834" s="917" t="s">
        <v>349</v>
      </c>
      <c r="C834" s="918">
        <v>480525</v>
      </c>
      <c r="D834" s="886"/>
    </row>
    <row r="835" spans="1:4" ht="15.75" thickBot="1">
      <c r="A835" s="916" t="s">
        <v>447</v>
      </c>
      <c r="B835" s="924" t="s">
        <v>349</v>
      </c>
      <c r="C835" s="925">
        <v>480591</v>
      </c>
      <c r="D835" s="886"/>
    </row>
    <row r="836" spans="1:4" ht="15.75" thickTop="1">
      <c r="A836" s="934" t="s">
        <v>448</v>
      </c>
      <c r="B836" s="935" t="s">
        <v>909</v>
      </c>
      <c r="C836" s="944">
        <v>480442</v>
      </c>
      <c r="D836" s="886"/>
    </row>
    <row r="837" spans="1:4">
      <c r="A837" s="920" t="s">
        <v>448</v>
      </c>
      <c r="B837" s="921" t="s">
        <v>909</v>
      </c>
      <c r="C837" s="893">
        <v>480449</v>
      </c>
      <c r="D837" s="886"/>
    </row>
    <row r="838" spans="1:4">
      <c r="A838" s="920" t="s">
        <v>448</v>
      </c>
      <c r="B838" s="921" t="s">
        <v>909</v>
      </c>
      <c r="C838" s="893">
        <v>480451</v>
      </c>
      <c r="D838" s="886"/>
    </row>
    <row r="839" spans="1:4">
      <c r="A839" s="920" t="s">
        <v>448</v>
      </c>
      <c r="B839" s="921" t="s">
        <v>909</v>
      </c>
      <c r="C839" s="893">
        <v>480452</v>
      </c>
      <c r="D839" s="886"/>
    </row>
    <row r="840" spans="1:4">
      <c r="A840" s="920" t="s">
        <v>448</v>
      </c>
      <c r="B840" s="921" t="s">
        <v>909</v>
      </c>
      <c r="C840" s="893">
        <v>480459</v>
      </c>
      <c r="D840" s="886"/>
    </row>
    <row r="841" spans="1:4">
      <c r="A841" s="920" t="s">
        <v>448</v>
      </c>
      <c r="B841" s="921" t="s">
        <v>909</v>
      </c>
      <c r="C841" s="893">
        <v>480592</v>
      </c>
      <c r="D841" s="886"/>
    </row>
    <row r="842" spans="1:4">
      <c r="A842" s="920" t="s">
        <v>448</v>
      </c>
      <c r="B842" s="921" t="s">
        <v>909</v>
      </c>
      <c r="C842" s="893">
        <v>481032</v>
      </c>
      <c r="D842" s="886"/>
    </row>
    <row r="843" spans="1:4">
      <c r="A843" s="920" t="s">
        <v>448</v>
      </c>
      <c r="B843" s="921" t="s">
        <v>909</v>
      </c>
      <c r="C843" s="893">
        <v>481039</v>
      </c>
      <c r="D843" s="886"/>
    </row>
    <row r="844" spans="1:4">
      <c r="A844" s="920" t="s">
        <v>448</v>
      </c>
      <c r="B844" s="921" t="s">
        <v>909</v>
      </c>
      <c r="C844" s="893">
        <v>481092</v>
      </c>
      <c r="D844" s="886"/>
    </row>
    <row r="845" spans="1:4">
      <c r="A845" s="920" t="s">
        <v>448</v>
      </c>
      <c r="B845" s="921" t="s">
        <v>909</v>
      </c>
      <c r="C845" s="893">
        <v>481151</v>
      </c>
      <c r="D845" s="886"/>
    </row>
    <row r="846" spans="1:4">
      <c r="A846" s="920" t="s">
        <v>448</v>
      </c>
      <c r="B846" s="921" t="s">
        <v>909</v>
      </c>
      <c r="C846" s="922">
        <v>481159</v>
      </c>
      <c r="D846" s="886"/>
    </row>
    <row r="847" spans="1:4">
      <c r="A847" s="884" t="s">
        <v>448</v>
      </c>
      <c r="B847" s="885" t="s">
        <v>34</v>
      </c>
      <c r="C847" s="915">
        <v>480442</v>
      </c>
      <c r="D847" s="886"/>
    </row>
    <row r="848" spans="1:4">
      <c r="A848" s="887" t="s">
        <v>448</v>
      </c>
      <c r="B848" s="888" t="s">
        <v>34</v>
      </c>
      <c r="C848" s="928">
        <v>480449</v>
      </c>
      <c r="D848" s="886"/>
    </row>
    <row r="849" spans="1:4">
      <c r="A849" s="887" t="s">
        <v>448</v>
      </c>
      <c r="B849" s="888" t="s">
        <v>34</v>
      </c>
      <c r="C849" s="928">
        <v>480451</v>
      </c>
      <c r="D849" s="886"/>
    </row>
    <row r="850" spans="1:4">
      <c r="A850" s="887" t="s">
        <v>448</v>
      </c>
      <c r="B850" s="888" t="s">
        <v>34</v>
      </c>
      <c r="C850" s="928">
        <v>480452</v>
      </c>
      <c r="D850" s="886"/>
    </row>
    <row r="851" spans="1:4">
      <c r="A851" s="887" t="s">
        <v>448</v>
      </c>
      <c r="B851" s="888" t="s">
        <v>34</v>
      </c>
      <c r="C851" s="928">
        <v>480459</v>
      </c>
      <c r="D851" s="886"/>
    </row>
    <row r="852" spans="1:4">
      <c r="A852" s="887" t="s">
        <v>448</v>
      </c>
      <c r="B852" s="888" t="s">
        <v>34</v>
      </c>
      <c r="C852" s="928">
        <v>480592</v>
      </c>
      <c r="D852" s="886"/>
    </row>
    <row r="853" spans="1:4">
      <c r="A853" s="887" t="s">
        <v>448</v>
      </c>
      <c r="B853" s="888" t="s">
        <v>34</v>
      </c>
      <c r="C853" s="928">
        <v>481032</v>
      </c>
      <c r="D853" s="886"/>
    </row>
    <row r="854" spans="1:4">
      <c r="A854" s="887" t="s">
        <v>448</v>
      </c>
      <c r="B854" s="888" t="s">
        <v>34</v>
      </c>
      <c r="C854" s="928">
        <v>481039</v>
      </c>
      <c r="D854" s="886"/>
    </row>
    <row r="855" spans="1:4">
      <c r="A855" s="887" t="s">
        <v>448</v>
      </c>
      <c r="B855" s="888" t="s">
        <v>34</v>
      </c>
      <c r="C855" s="928">
        <v>481092</v>
      </c>
      <c r="D855" s="886"/>
    </row>
    <row r="856" spans="1:4">
      <c r="A856" s="887" t="s">
        <v>448</v>
      </c>
      <c r="B856" s="888" t="s">
        <v>34</v>
      </c>
      <c r="C856" s="928">
        <v>481151</v>
      </c>
      <c r="D856" s="886"/>
    </row>
    <row r="857" spans="1:4">
      <c r="A857" s="887" t="s">
        <v>448</v>
      </c>
      <c r="B857" s="888" t="s">
        <v>34</v>
      </c>
      <c r="C857" s="928">
        <v>481159</v>
      </c>
      <c r="D857" s="886"/>
    </row>
    <row r="858" spans="1:4">
      <c r="A858" s="887" t="s">
        <v>448</v>
      </c>
      <c r="B858" s="888" t="s">
        <v>349</v>
      </c>
      <c r="C858" s="928">
        <v>480442</v>
      </c>
      <c r="D858" s="886"/>
    </row>
    <row r="859" spans="1:4">
      <c r="A859" s="887" t="s">
        <v>448</v>
      </c>
      <c r="B859" s="888" t="s">
        <v>349</v>
      </c>
      <c r="C859" s="928">
        <v>480449</v>
      </c>
      <c r="D859" s="886"/>
    </row>
    <row r="860" spans="1:4">
      <c r="A860" s="887" t="s">
        <v>448</v>
      </c>
      <c r="B860" s="888" t="s">
        <v>349</v>
      </c>
      <c r="C860" s="928">
        <v>480451</v>
      </c>
      <c r="D860" s="886"/>
    </row>
    <row r="861" spans="1:4">
      <c r="A861" s="887" t="s">
        <v>448</v>
      </c>
      <c r="B861" s="888" t="s">
        <v>349</v>
      </c>
      <c r="C861" s="928">
        <v>480452</v>
      </c>
      <c r="D861" s="886"/>
    </row>
    <row r="862" spans="1:4">
      <c r="A862" s="887" t="s">
        <v>448</v>
      </c>
      <c r="B862" s="888" t="s">
        <v>349</v>
      </c>
      <c r="C862" s="928">
        <v>480459</v>
      </c>
      <c r="D862" s="886"/>
    </row>
    <row r="863" spans="1:4">
      <c r="A863" s="887" t="s">
        <v>448</v>
      </c>
      <c r="B863" s="888" t="s">
        <v>349</v>
      </c>
      <c r="C863" s="928">
        <v>480592</v>
      </c>
      <c r="D863" s="886"/>
    </row>
    <row r="864" spans="1:4">
      <c r="A864" s="887" t="s">
        <v>448</v>
      </c>
      <c r="B864" s="888" t="s">
        <v>349</v>
      </c>
      <c r="C864" s="928">
        <v>481032</v>
      </c>
      <c r="D864" s="886"/>
    </row>
    <row r="865" spans="1:4">
      <c r="A865" s="887" t="s">
        <v>448</v>
      </c>
      <c r="B865" s="888" t="s">
        <v>349</v>
      </c>
      <c r="C865" s="928">
        <v>481039</v>
      </c>
      <c r="D865" s="886"/>
    </row>
    <row r="866" spans="1:4">
      <c r="A866" s="887" t="s">
        <v>448</v>
      </c>
      <c r="B866" s="888" t="s">
        <v>349</v>
      </c>
      <c r="C866" s="928">
        <v>481092</v>
      </c>
      <c r="D866" s="886"/>
    </row>
    <row r="867" spans="1:4">
      <c r="A867" s="887" t="s">
        <v>448</v>
      </c>
      <c r="B867" s="888" t="s">
        <v>349</v>
      </c>
      <c r="C867" s="928">
        <v>481151</v>
      </c>
      <c r="D867" s="886"/>
    </row>
    <row r="868" spans="1:4">
      <c r="A868" s="916" t="s">
        <v>448</v>
      </c>
      <c r="B868" s="917" t="s">
        <v>349</v>
      </c>
      <c r="C868" s="918">
        <v>481159</v>
      </c>
      <c r="D868" s="886"/>
    </row>
    <row r="869" spans="1:4">
      <c r="A869" s="887" t="s">
        <v>448</v>
      </c>
      <c r="B869" s="917" t="s">
        <v>498</v>
      </c>
      <c r="C869" s="918">
        <v>480442</v>
      </c>
      <c r="D869" s="886"/>
    </row>
    <row r="870" spans="1:4">
      <c r="A870" s="916" t="s">
        <v>448</v>
      </c>
      <c r="B870" s="917" t="s">
        <v>498</v>
      </c>
      <c r="C870" s="918">
        <v>480449</v>
      </c>
      <c r="D870" s="886"/>
    </row>
    <row r="871" spans="1:4">
      <c r="A871" s="887" t="s">
        <v>448</v>
      </c>
      <c r="B871" s="917" t="s">
        <v>498</v>
      </c>
      <c r="C871" s="918">
        <v>480451</v>
      </c>
      <c r="D871" s="886"/>
    </row>
    <row r="872" spans="1:4">
      <c r="A872" s="916" t="s">
        <v>448</v>
      </c>
      <c r="B872" s="917" t="s">
        <v>498</v>
      </c>
      <c r="C872" s="918">
        <v>480452</v>
      </c>
      <c r="D872" s="886"/>
    </row>
    <row r="873" spans="1:4">
      <c r="A873" s="887" t="s">
        <v>448</v>
      </c>
      <c r="B873" s="917" t="s">
        <v>498</v>
      </c>
      <c r="C873" s="918">
        <v>480459</v>
      </c>
      <c r="D873" s="886"/>
    </row>
    <row r="874" spans="1:4">
      <c r="A874" s="916" t="s">
        <v>448</v>
      </c>
      <c r="B874" s="917" t="s">
        <v>498</v>
      </c>
      <c r="C874" s="918">
        <v>480592</v>
      </c>
      <c r="D874" s="886"/>
    </row>
    <row r="875" spans="1:4">
      <c r="A875" s="887" t="s">
        <v>448</v>
      </c>
      <c r="B875" s="917" t="s">
        <v>498</v>
      </c>
      <c r="C875" s="918">
        <v>481032</v>
      </c>
      <c r="D875" s="886"/>
    </row>
    <row r="876" spans="1:4">
      <c r="A876" s="916" t="s">
        <v>448</v>
      </c>
      <c r="B876" s="917" t="s">
        <v>498</v>
      </c>
      <c r="C876" s="918">
        <v>481039</v>
      </c>
      <c r="D876" s="886"/>
    </row>
    <row r="877" spans="1:4">
      <c r="A877" s="887" t="s">
        <v>448</v>
      </c>
      <c r="B877" s="917" t="s">
        <v>498</v>
      </c>
      <c r="C877" s="918">
        <v>481092</v>
      </c>
      <c r="D877" s="886"/>
    </row>
    <row r="878" spans="1:4">
      <c r="A878" s="916" t="s">
        <v>448</v>
      </c>
      <c r="B878" s="917" t="s">
        <v>498</v>
      </c>
      <c r="C878" s="918">
        <v>481151</v>
      </c>
      <c r="D878" s="886"/>
    </row>
    <row r="879" spans="1:4" ht="15.75" thickBot="1">
      <c r="A879" s="887" t="s">
        <v>448</v>
      </c>
      <c r="B879" s="917" t="s">
        <v>498</v>
      </c>
      <c r="C879" s="925">
        <v>481159</v>
      </c>
      <c r="D879" s="886"/>
    </row>
    <row r="880" spans="1:4" ht="15.75" thickTop="1">
      <c r="A880" s="934" t="s">
        <v>449</v>
      </c>
      <c r="B880" s="935" t="s">
        <v>909</v>
      </c>
      <c r="C880" s="936">
        <v>480421</v>
      </c>
      <c r="D880" s="886"/>
    </row>
    <row r="881" spans="1:4">
      <c r="A881" s="920" t="s">
        <v>449</v>
      </c>
      <c r="B881" s="921" t="s">
        <v>909</v>
      </c>
      <c r="C881" s="922" t="s">
        <v>998</v>
      </c>
      <c r="D881" s="886"/>
    </row>
    <row r="882" spans="1:4">
      <c r="A882" s="920" t="s">
        <v>449</v>
      </c>
      <c r="B882" s="921" t="s">
        <v>909</v>
      </c>
      <c r="C882" s="922" t="s">
        <v>999</v>
      </c>
      <c r="D882" s="886"/>
    </row>
    <row r="883" spans="1:4">
      <c r="A883" s="920" t="s">
        <v>449</v>
      </c>
      <c r="B883" s="921" t="s">
        <v>909</v>
      </c>
      <c r="C883" s="922">
        <v>480439</v>
      </c>
      <c r="D883" s="886"/>
    </row>
    <row r="884" spans="1:4">
      <c r="A884" s="920" t="s">
        <v>449</v>
      </c>
      <c r="B884" s="921" t="s">
        <v>909</v>
      </c>
      <c r="C884" s="893">
        <v>480530</v>
      </c>
      <c r="D884" s="886"/>
    </row>
    <row r="885" spans="1:4">
      <c r="A885" s="920" t="s">
        <v>449</v>
      </c>
      <c r="B885" s="921" t="s">
        <v>909</v>
      </c>
      <c r="C885" s="893">
        <v>480610</v>
      </c>
      <c r="D885" s="886"/>
    </row>
    <row r="886" spans="1:4">
      <c r="A886" s="920" t="s">
        <v>449</v>
      </c>
      <c r="B886" s="921" t="s">
        <v>909</v>
      </c>
      <c r="C886" s="893">
        <v>480620</v>
      </c>
      <c r="D886" s="886"/>
    </row>
    <row r="887" spans="1:4">
      <c r="A887" s="920" t="s">
        <v>449</v>
      </c>
      <c r="B887" s="921" t="s">
        <v>909</v>
      </c>
      <c r="C887" s="893">
        <v>480640</v>
      </c>
      <c r="D887" s="886"/>
    </row>
    <row r="888" spans="1:4">
      <c r="A888" s="920" t="s">
        <v>449</v>
      </c>
      <c r="B888" s="921" t="s">
        <v>909</v>
      </c>
      <c r="C888" s="893">
        <v>4808</v>
      </c>
      <c r="D888" s="886"/>
    </row>
    <row r="889" spans="1:4">
      <c r="A889" s="920" t="s">
        <v>449</v>
      </c>
      <c r="B889" s="921" t="s">
        <v>909</v>
      </c>
      <c r="C889" s="893">
        <v>481031</v>
      </c>
      <c r="D889" s="886"/>
    </row>
    <row r="890" spans="1:4">
      <c r="A890" s="920" t="s">
        <v>449</v>
      </c>
      <c r="B890" s="921" t="s">
        <v>909</v>
      </c>
      <c r="C890" s="893">
        <v>481099</v>
      </c>
      <c r="D890" s="886"/>
    </row>
    <row r="891" spans="1:4">
      <c r="A891" s="884" t="s">
        <v>449</v>
      </c>
      <c r="B891" s="885" t="s">
        <v>34</v>
      </c>
      <c r="C891" s="915">
        <v>480421</v>
      </c>
      <c r="D891" s="886"/>
    </row>
    <row r="892" spans="1:4">
      <c r="A892" s="887" t="s">
        <v>449</v>
      </c>
      <c r="B892" s="888" t="s">
        <v>34</v>
      </c>
      <c r="C892" s="928">
        <v>480429</v>
      </c>
      <c r="D892" s="886"/>
    </row>
    <row r="893" spans="1:4">
      <c r="A893" s="887" t="s">
        <v>449</v>
      </c>
      <c r="B893" s="888" t="s">
        <v>34</v>
      </c>
      <c r="C893" s="928">
        <v>480431</v>
      </c>
      <c r="D893" s="886"/>
    </row>
    <row r="894" spans="1:4">
      <c r="A894" s="887" t="s">
        <v>449</v>
      </c>
      <c r="B894" s="888" t="s">
        <v>34</v>
      </c>
      <c r="C894" s="928">
        <v>480439</v>
      </c>
      <c r="D894" s="886"/>
    </row>
    <row r="895" spans="1:4">
      <c r="A895" s="887" t="s">
        <v>449</v>
      </c>
      <c r="B895" s="888" t="s">
        <v>34</v>
      </c>
      <c r="C895" s="928">
        <v>480530</v>
      </c>
      <c r="D895" s="886"/>
    </row>
    <row r="896" spans="1:4">
      <c r="A896" s="887" t="s">
        <v>449</v>
      </c>
      <c r="B896" s="888" t="s">
        <v>34</v>
      </c>
      <c r="C896" s="928">
        <v>480610</v>
      </c>
      <c r="D896" s="886"/>
    </row>
    <row r="897" spans="1:4">
      <c r="A897" s="887" t="s">
        <v>449</v>
      </c>
      <c r="B897" s="888" t="s">
        <v>34</v>
      </c>
      <c r="C897" s="928">
        <v>480620</v>
      </c>
      <c r="D897" s="886"/>
    </row>
    <row r="898" spans="1:4">
      <c r="A898" s="887" t="s">
        <v>449</v>
      </c>
      <c r="B898" s="888" t="s">
        <v>34</v>
      </c>
      <c r="C898" s="928">
        <v>480640</v>
      </c>
      <c r="D898" s="886"/>
    </row>
    <row r="899" spans="1:4">
      <c r="A899" s="887" t="s">
        <v>449</v>
      </c>
      <c r="B899" s="888" t="s">
        <v>34</v>
      </c>
      <c r="C899" s="928">
        <v>4808</v>
      </c>
      <c r="D899" s="886"/>
    </row>
    <row r="900" spans="1:4">
      <c r="A900" s="887" t="s">
        <v>449</v>
      </c>
      <c r="B900" s="888" t="s">
        <v>34</v>
      </c>
      <c r="C900" s="928">
        <v>481031</v>
      </c>
      <c r="D900" s="886"/>
    </row>
    <row r="901" spans="1:4">
      <c r="A901" s="887" t="s">
        <v>449</v>
      </c>
      <c r="B901" s="888" t="s">
        <v>34</v>
      </c>
      <c r="C901" s="928">
        <v>481099</v>
      </c>
      <c r="D901" s="886"/>
    </row>
    <row r="902" spans="1:4">
      <c r="A902" s="887" t="s">
        <v>449</v>
      </c>
      <c r="B902" s="888" t="s">
        <v>349</v>
      </c>
      <c r="C902" s="928">
        <v>480421</v>
      </c>
      <c r="D902" s="886"/>
    </row>
    <row r="903" spans="1:4">
      <c r="A903" s="887" t="s">
        <v>449</v>
      </c>
      <c r="B903" s="888" t="s">
        <v>349</v>
      </c>
      <c r="C903" s="928">
        <v>480429</v>
      </c>
      <c r="D903" s="886"/>
    </row>
    <row r="904" spans="1:4">
      <c r="A904" s="887" t="s">
        <v>449</v>
      </c>
      <c r="B904" s="888" t="s">
        <v>349</v>
      </c>
      <c r="C904" s="928">
        <v>480431</v>
      </c>
      <c r="D904" s="886"/>
    </row>
    <row r="905" spans="1:4">
      <c r="A905" s="887" t="s">
        <v>449</v>
      </c>
      <c r="B905" s="888" t="s">
        <v>349</v>
      </c>
      <c r="C905" s="928">
        <v>480439</v>
      </c>
      <c r="D905" s="886"/>
    </row>
    <row r="906" spans="1:4">
      <c r="A906" s="887" t="s">
        <v>449</v>
      </c>
      <c r="B906" s="888" t="s">
        <v>349</v>
      </c>
      <c r="C906" s="928">
        <v>480530</v>
      </c>
      <c r="D906" s="886"/>
    </row>
    <row r="907" spans="1:4">
      <c r="A907" s="887" t="s">
        <v>449</v>
      </c>
      <c r="B907" s="888" t="s">
        <v>349</v>
      </c>
      <c r="C907" s="928">
        <v>480610</v>
      </c>
      <c r="D907" s="886"/>
    </row>
    <row r="908" spans="1:4">
      <c r="A908" s="887" t="s">
        <v>449</v>
      </c>
      <c r="B908" s="888" t="s">
        <v>349</v>
      </c>
      <c r="C908" s="928">
        <v>480620</v>
      </c>
      <c r="D908" s="886"/>
    </row>
    <row r="909" spans="1:4">
      <c r="A909" s="887" t="s">
        <v>449</v>
      </c>
      <c r="B909" s="888" t="s">
        <v>349</v>
      </c>
      <c r="C909" s="928">
        <v>480640</v>
      </c>
      <c r="D909" s="886"/>
    </row>
    <row r="910" spans="1:4">
      <c r="A910" s="887" t="s">
        <v>449</v>
      </c>
      <c r="B910" s="888" t="s">
        <v>349</v>
      </c>
      <c r="C910" s="928">
        <v>4808</v>
      </c>
      <c r="D910" s="886"/>
    </row>
    <row r="911" spans="1:4">
      <c r="A911" s="887" t="s">
        <v>449</v>
      </c>
      <c r="B911" s="888" t="s">
        <v>349</v>
      </c>
      <c r="C911" s="928">
        <v>481031</v>
      </c>
      <c r="D911" s="886"/>
    </row>
    <row r="912" spans="1:4">
      <c r="A912" s="916" t="s">
        <v>449</v>
      </c>
      <c r="B912" s="917" t="s">
        <v>349</v>
      </c>
      <c r="C912" s="918">
        <v>481099</v>
      </c>
      <c r="D912" s="886"/>
    </row>
    <row r="913" spans="1:4">
      <c r="A913" s="887" t="s">
        <v>449</v>
      </c>
      <c r="B913" s="917" t="s">
        <v>498</v>
      </c>
      <c r="C913" s="918">
        <v>480421</v>
      </c>
      <c r="D913" s="886"/>
    </row>
    <row r="914" spans="1:4">
      <c r="A914" s="916" t="s">
        <v>449</v>
      </c>
      <c r="B914" s="917" t="s">
        <v>498</v>
      </c>
      <c r="C914" s="918">
        <v>480429</v>
      </c>
      <c r="D914" s="886"/>
    </row>
    <row r="915" spans="1:4">
      <c r="A915" s="887" t="s">
        <v>449</v>
      </c>
      <c r="B915" s="917" t="s">
        <v>498</v>
      </c>
      <c r="C915" s="918">
        <v>480431</v>
      </c>
      <c r="D915" s="886"/>
    </row>
    <row r="916" spans="1:4">
      <c r="A916" s="916" t="s">
        <v>449</v>
      </c>
      <c r="B916" s="917" t="s">
        <v>498</v>
      </c>
      <c r="C916" s="918">
        <v>480439</v>
      </c>
      <c r="D916" s="886"/>
    </row>
    <row r="917" spans="1:4">
      <c r="A917" s="887" t="s">
        <v>449</v>
      </c>
      <c r="B917" s="917" t="s">
        <v>498</v>
      </c>
      <c r="C917" s="918">
        <v>480530</v>
      </c>
      <c r="D917" s="886"/>
    </row>
    <row r="918" spans="1:4">
      <c r="A918" s="916" t="s">
        <v>449</v>
      </c>
      <c r="B918" s="917" t="s">
        <v>498</v>
      </c>
      <c r="C918" s="918">
        <v>480610</v>
      </c>
      <c r="D918" s="886"/>
    </row>
    <row r="919" spans="1:4">
      <c r="A919" s="887" t="s">
        <v>449</v>
      </c>
      <c r="B919" s="917" t="s">
        <v>498</v>
      </c>
      <c r="C919" s="918">
        <v>480620</v>
      </c>
      <c r="D919" s="886"/>
    </row>
    <row r="920" spans="1:4">
      <c r="A920" s="916" t="s">
        <v>449</v>
      </c>
      <c r="B920" s="917" t="s">
        <v>498</v>
      </c>
      <c r="C920" s="918">
        <v>480640</v>
      </c>
      <c r="D920" s="886"/>
    </row>
    <row r="921" spans="1:4">
      <c r="A921" s="887" t="s">
        <v>449</v>
      </c>
      <c r="B921" s="917" t="s">
        <v>498</v>
      </c>
      <c r="C921" s="918">
        <v>4808</v>
      </c>
      <c r="D921" s="886"/>
    </row>
    <row r="922" spans="1:4">
      <c r="A922" s="916" t="s">
        <v>449</v>
      </c>
      <c r="B922" s="917" t="s">
        <v>498</v>
      </c>
      <c r="C922" s="918">
        <v>481031</v>
      </c>
      <c r="D922" s="886"/>
    </row>
    <row r="923" spans="1:4" ht="15.75" thickBot="1">
      <c r="A923" s="887" t="s">
        <v>449</v>
      </c>
      <c r="B923" s="917" t="s">
        <v>498</v>
      </c>
      <c r="C923" s="925">
        <v>481099</v>
      </c>
      <c r="D923" s="886"/>
    </row>
    <row r="924" spans="1:4" ht="15.75" thickTop="1">
      <c r="A924" s="934" t="s">
        <v>450</v>
      </c>
      <c r="B924" s="935" t="s">
        <v>909</v>
      </c>
      <c r="C924" s="944">
        <v>480593</v>
      </c>
      <c r="D924" s="886"/>
    </row>
    <row r="925" spans="1:4">
      <c r="A925" s="884" t="s">
        <v>450</v>
      </c>
      <c r="B925" s="885" t="s">
        <v>34</v>
      </c>
      <c r="C925" s="915" t="s">
        <v>1000</v>
      </c>
      <c r="D925" s="886"/>
    </row>
    <row r="926" spans="1:4">
      <c r="A926" s="920" t="s">
        <v>450</v>
      </c>
      <c r="B926" s="921" t="s">
        <v>349</v>
      </c>
      <c r="C926" s="922" t="s">
        <v>1000</v>
      </c>
      <c r="D926" s="886"/>
    </row>
    <row r="927" spans="1:4" ht="15.75" thickBot="1">
      <c r="A927" s="923" t="s">
        <v>450</v>
      </c>
      <c r="B927" s="924" t="s">
        <v>498</v>
      </c>
      <c r="C927" s="925" t="s">
        <v>1000</v>
      </c>
      <c r="D927" s="886"/>
    </row>
    <row r="928" spans="1:4" ht="15.75" thickTop="1">
      <c r="A928" s="934">
        <v>12.4</v>
      </c>
      <c r="B928" s="935" t="s">
        <v>909</v>
      </c>
      <c r="C928" s="944">
        <v>480240</v>
      </c>
      <c r="D928" s="886"/>
    </row>
    <row r="929" spans="1:4">
      <c r="A929" s="920">
        <v>12.4</v>
      </c>
      <c r="B929" s="921" t="s">
        <v>909</v>
      </c>
      <c r="C929" s="893">
        <v>480441</v>
      </c>
      <c r="D929" s="886"/>
    </row>
    <row r="930" spans="1:4">
      <c r="A930" s="920">
        <v>12.4</v>
      </c>
      <c r="B930" s="921" t="s">
        <v>909</v>
      </c>
      <c r="C930" s="893">
        <v>480540</v>
      </c>
      <c r="D930" s="886"/>
    </row>
    <row r="931" spans="1:4">
      <c r="A931" s="920">
        <v>12.4</v>
      </c>
      <c r="B931" s="921" t="s">
        <v>909</v>
      </c>
      <c r="C931" s="893">
        <v>480550</v>
      </c>
      <c r="D931" s="886"/>
    </row>
    <row r="932" spans="1:4">
      <c r="A932" s="920">
        <v>12.4</v>
      </c>
      <c r="B932" s="921" t="s">
        <v>909</v>
      </c>
      <c r="C932" s="893">
        <v>480630</v>
      </c>
      <c r="D932" s="886"/>
    </row>
    <row r="933" spans="1:4">
      <c r="A933" s="920">
        <v>12.4</v>
      </c>
      <c r="B933" s="921" t="s">
        <v>909</v>
      </c>
      <c r="C933" s="893">
        <v>4812</v>
      </c>
      <c r="D933" s="886"/>
    </row>
    <row r="934" spans="1:4">
      <c r="A934" s="920">
        <v>12.4</v>
      </c>
      <c r="B934" s="921" t="s">
        <v>909</v>
      </c>
      <c r="C934" s="893">
        <v>4813</v>
      </c>
      <c r="D934" s="886"/>
    </row>
    <row r="935" spans="1:4">
      <c r="A935" s="884">
        <v>12.4</v>
      </c>
      <c r="B935" s="885" t="s">
        <v>34</v>
      </c>
      <c r="C935" s="915">
        <v>480240</v>
      </c>
      <c r="D935" s="886"/>
    </row>
    <row r="936" spans="1:4">
      <c r="A936" s="887">
        <v>12.4</v>
      </c>
      <c r="B936" s="888" t="s">
        <v>34</v>
      </c>
      <c r="C936" s="928">
        <v>480441</v>
      </c>
      <c r="D936" s="886"/>
    </row>
    <row r="937" spans="1:4">
      <c r="A937" s="887">
        <v>12.4</v>
      </c>
      <c r="B937" s="888" t="s">
        <v>34</v>
      </c>
      <c r="C937" s="928">
        <v>480540</v>
      </c>
      <c r="D937" s="886"/>
    </row>
    <row r="938" spans="1:4">
      <c r="A938" s="887">
        <v>12.4</v>
      </c>
      <c r="B938" s="888" t="s">
        <v>34</v>
      </c>
      <c r="C938" s="928">
        <v>480550</v>
      </c>
      <c r="D938" s="886"/>
    </row>
    <row r="939" spans="1:4">
      <c r="A939" s="887">
        <v>12.4</v>
      </c>
      <c r="B939" s="888" t="s">
        <v>34</v>
      </c>
      <c r="C939" s="928">
        <v>480630</v>
      </c>
      <c r="D939" s="886"/>
    </row>
    <row r="940" spans="1:4">
      <c r="A940" s="887">
        <v>12.4</v>
      </c>
      <c r="B940" s="888" t="s">
        <v>34</v>
      </c>
      <c r="C940" s="928">
        <v>4812</v>
      </c>
      <c r="D940" s="886"/>
    </row>
    <row r="941" spans="1:4">
      <c r="A941" s="887">
        <v>12.4</v>
      </c>
      <c r="B941" s="888" t="s">
        <v>34</v>
      </c>
      <c r="C941" s="928">
        <v>4813</v>
      </c>
      <c r="D941" s="886"/>
    </row>
    <row r="942" spans="1:4">
      <c r="A942" s="887">
        <v>12.4</v>
      </c>
      <c r="B942" s="888" t="s">
        <v>349</v>
      </c>
      <c r="C942" s="928">
        <v>480240</v>
      </c>
      <c r="D942" s="886"/>
    </row>
    <row r="943" spans="1:4">
      <c r="A943" s="887">
        <v>12.4</v>
      </c>
      <c r="B943" s="888" t="s">
        <v>349</v>
      </c>
      <c r="C943" s="928">
        <v>480441</v>
      </c>
      <c r="D943" s="886"/>
    </row>
    <row r="944" spans="1:4">
      <c r="A944" s="887">
        <v>12.4</v>
      </c>
      <c r="B944" s="888" t="s">
        <v>349</v>
      </c>
      <c r="C944" s="928">
        <v>480540</v>
      </c>
      <c r="D944" s="886"/>
    </row>
    <row r="945" spans="1:4">
      <c r="A945" s="887">
        <v>12.4</v>
      </c>
      <c r="B945" s="888" t="s">
        <v>349</v>
      </c>
      <c r="C945" s="928">
        <v>480550</v>
      </c>
      <c r="D945" s="886"/>
    </row>
    <row r="946" spans="1:4">
      <c r="A946" s="887">
        <v>12.4</v>
      </c>
      <c r="B946" s="888" t="s">
        <v>349</v>
      </c>
      <c r="C946" s="928">
        <v>480630</v>
      </c>
      <c r="D946" s="886"/>
    </row>
    <row r="947" spans="1:4">
      <c r="A947" s="887">
        <v>12.4</v>
      </c>
      <c r="B947" s="888" t="s">
        <v>349</v>
      </c>
      <c r="C947" s="928">
        <v>4812</v>
      </c>
      <c r="D947" s="886"/>
    </row>
    <row r="948" spans="1:4">
      <c r="A948" s="916">
        <v>12.4</v>
      </c>
      <c r="B948" s="917" t="s">
        <v>349</v>
      </c>
      <c r="C948" s="918">
        <v>4813</v>
      </c>
      <c r="D948" s="886"/>
    </row>
    <row r="949" spans="1:4">
      <c r="A949" s="887">
        <v>12.4</v>
      </c>
      <c r="B949" s="917" t="s">
        <v>498</v>
      </c>
      <c r="C949" s="918">
        <v>480240</v>
      </c>
      <c r="D949" s="886"/>
    </row>
    <row r="950" spans="1:4">
      <c r="A950" s="916">
        <v>12.4</v>
      </c>
      <c r="B950" s="917" t="s">
        <v>498</v>
      </c>
      <c r="C950" s="918">
        <v>480441</v>
      </c>
      <c r="D950" s="886"/>
    </row>
    <row r="951" spans="1:4">
      <c r="A951" s="887">
        <v>12.4</v>
      </c>
      <c r="B951" s="917" t="s">
        <v>498</v>
      </c>
      <c r="C951" s="918">
        <v>480540</v>
      </c>
      <c r="D951" s="886"/>
    </row>
    <row r="952" spans="1:4">
      <c r="A952" s="916">
        <v>12.4</v>
      </c>
      <c r="B952" s="917" t="s">
        <v>498</v>
      </c>
      <c r="C952" s="918">
        <v>480550</v>
      </c>
      <c r="D952" s="886"/>
    </row>
    <row r="953" spans="1:4">
      <c r="A953" s="887">
        <v>12.4</v>
      </c>
      <c r="B953" s="917" t="s">
        <v>498</v>
      </c>
      <c r="C953" s="918">
        <v>480630</v>
      </c>
      <c r="D953" s="886"/>
    </row>
    <row r="954" spans="1:4">
      <c r="A954" s="916">
        <v>12.4</v>
      </c>
      <c r="B954" s="917" t="s">
        <v>498</v>
      </c>
      <c r="C954" s="918">
        <v>4812</v>
      </c>
      <c r="D954" s="886"/>
    </row>
    <row r="955" spans="1:4" ht="15.75" thickBot="1">
      <c r="A955" s="887">
        <v>12.4</v>
      </c>
      <c r="B955" s="917" t="s">
        <v>498</v>
      </c>
      <c r="C955" s="918">
        <v>4813</v>
      </c>
      <c r="D955" s="886"/>
    </row>
    <row r="956" spans="1:4" ht="15.75" thickTop="1">
      <c r="A956" s="934">
        <v>13.1</v>
      </c>
      <c r="B956" s="935" t="s">
        <v>909</v>
      </c>
      <c r="C956" s="936">
        <v>440910</v>
      </c>
      <c r="D956" s="886"/>
    </row>
    <row r="957" spans="1:4">
      <c r="A957" s="920">
        <v>13.1</v>
      </c>
      <c r="B957" s="921" t="s">
        <v>909</v>
      </c>
      <c r="C957" s="929">
        <v>440920</v>
      </c>
      <c r="D957" s="891" t="s">
        <v>913</v>
      </c>
    </row>
    <row r="958" spans="1:4">
      <c r="A958" s="884">
        <v>13.1</v>
      </c>
      <c r="B958" s="885" t="s">
        <v>34</v>
      </c>
      <c r="C958" s="915" t="s">
        <v>1001</v>
      </c>
      <c r="D958" s="886"/>
    </row>
    <row r="959" spans="1:4">
      <c r="A959" s="916">
        <v>13.1</v>
      </c>
      <c r="B959" s="917" t="s">
        <v>34</v>
      </c>
      <c r="C959" s="918" t="s">
        <v>1002</v>
      </c>
      <c r="D959" s="886"/>
    </row>
    <row r="960" spans="1:4">
      <c r="A960" s="884">
        <v>13.1</v>
      </c>
      <c r="B960" s="885" t="s">
        <v>349</v>
      </c>
      <c r="C960" s="915" t="s">
        <v>1001</v>
      </c>
      <c r="D960" s="886"/>
    </row>
    <row r="961" spans="1:4">
      <c r="A961" s="889">
        <v>13.1</v>
      </c>
      <c r="B961" s="890" t="s">
        <v>349</v>
      </c>
      <c r="C961" s="893" t="s">
        <v>1002</v>
      </c>
      <c r="D961" s="886"/>
    </row>
    <row r="962" spans="1:4">
      <c r="A962" s="884">
        <v>13.1</v>
      </c>
      <c r="B962" s="890" t="s">
        <v>498</v>
      </c>
      <c r="C962" s="893">
        <v>440910</v>
      </c>
      <c r="D962" s="886"/>
    </row>
    <row r="963" spans="1:4">
      <c r="A963" s="889">
        <v>13.1</v>
      </c>
      <c r="B963" s="890" t="s">
        <v>498</v>
      </c>
      <c r="C963" s="893">
        <v>440922</v>
      </c>
      <c r="D963" s="886"/>
    </row>
    <row r="964" spans="1:4" ht="15.75" thickBot="1">
      <c r="A964" s="884">
        <v>13.1</v>
      </c>
      <c r="B964" s="948" t="s">
        <v>498</v>
      </c>
      <c r="C964" s="949">
        <v>440929</v>
      </c>
      <c r="D964" s="886"/>
    </row>
    <row r="965" spans="1:4" ht="15.75" thickTop="1">
      <c r="A965" s="904" t="s">
        <v>459</v>
      </c>
      <c r="B965" s="905" t="s">
        <v>909</v>
      </c>
      <c r="C965" s="944">
        <v>440910</v>
      </c>
      <c r="D965" s="886"/>
    </row>
    <row r="966" spans="1:4">
      <c r="A966" s="950" t="s">
        <v>459</v>
      </c>
      <c r="B966" s="951" t="s">
        <v>34</v>
      </c>
      <c r="C966" s="952" t="s">
        <v>1001</v>
      </c>
      <c r="D966" s="886" t="s">
        <v>1003</v>
      </c>
    </row>
    <row r="967" spans="1:4">
      <c r="A967" s="953" t="s">
        <v>459</v>
      </c>
      <c r="B967" s="954" t="s">
        <v>349</v>
      </c>
      <c r="C967" s="955" t="s">
        <v>1001</v>
      </c>
      <c r="D967" s="886"/>
    </row>
    <row r="968" spans="1:4" ht="15.75" thickBot="1">
      <c r="A968" s="956" t="s">
        <v>459</v>
      </c>
      <c r="B968" s="957" t="s">
        <v>498</v>
      </c>
      <c r="C968" s="958" t="s">
        <v>1001</v>
      </c>
      <c r="D968" s="886" t="s">
        <v>1003</v>
      </c>
    </row>
    <row r="969" spans="1:4" ht="15.75" thickTop="1">
      <c r="A969" s="904" t="s">
        <v>460</v>
      </c>
      <c r="B969" s="905" t="s">
        <v>909</v>
      </c>
      <c r="C969" s="906">
        <v>440920</v>
      </c>
      <c r="D969" s="891" t="s">
        <v>913</v>
      </c>
    </row>
    <row r="970" spans="1:4">
      <c r="A970" s="950" t="s">
        <v>460</v>
      </c>
      <c r="B970" s="951" t="s">
        <v>34</v>
      </c>
      <c r="C970" s="952" t="s">
        <v>1002</v>
      </c>
      <c r="D970" s="886" t="s">
        <v>1003</v>
      </c>
    </row>
    <row r="971" spans="1:4">
      <c r="A971" s="953" t="s">
        <v>460</v>
      </c>
      <c r="B971" s="954" t="s">
        <v>349</v>
      </c>
      <c r="C971" s="955" t="s">
        <v>1002</v>
      </c>
      <c r="D971" s="886"/>
    </row>
    <row r="972" spans="1:4">
      <c r="A972" s="953" t="s">
        <v>460</v>
      </c>
      <c r="B972" s="954" t="s">
        <v>498</v>
      </c>
      <c r="C972" s="955">
        <v>440922</v>
      </c>
      <c r="D972" s="886"/>
    </row>
    <row r="973" spans="1:4" ht="15.75" thickBot="1">
      <c r="A973" s="956" t="s">
        <v>460</v>
      </c>
      <c r="B973" s="957" t="s">
        <v>498</v>
      </c>
      <c r="C973" s="958">
        <v>440929</v>
      </c>
      <c r="D973" s="886" t="s">
        <v>1003</v>
      </c>
    </row>
    <row r="974" spans="1:4" ht="15.75" thickTop="1">
      <c r="A974" s="904" t="s">
        <v>461</v>
      </c>
      <c r="B974" s="905" t="s">
        <v>909</v>
      </c>
      <c r="C974" s="906">
        <v>440920</v>
      </c>
      <c r="D974" s="891" t="s">
        <v>924</v>
      </c>
    </row>
    <row r="975" spans="1:4">
      <c r="A975" s="950" t="s">
        <v>461</v>
      </c>
      <c r="B975" s="951" t="s">
        <v>34</v>
      </c>
      <c r="C975" s="959" t="s">
        <v>1002</v>
      </c>
      <c r="D975" s="891" t="s">
        <v>924</v>
      </c>
    </row>
    <row r="976" spans="1:4">
      <c r="A976" s="953" t="s">
        <v>461</v>
      </c>
      <c r="B976" s="954" t="s">
        <v>349</v>
      </c>
      <c r="C976" s="960" t="s">
        <v>1002</v>
      </c>
      <c r="D976" s="891" t="s">
        <v>913</v>
      </c>
    </row>
    <row r="977" spans="1:4" ht="15.75" thickBot="1">
      <c r="A977" s="956" t="s">
        <v>461</v>
      </c>
      <c r="B977" s="957" t="s">
        <v>498</v>
      </c>
      <c r="C977" s="958">
        <v>440922</v>
      </c>
      <c r="D977" s="886"/>
    </row>
    <row r="978" spans="1:4" ht="15.75" thickTop="1">
      <c r="A978" s="961">
        <v>13.2</v>
      </c>
      <c r="B978" s="962" t="s">
        <v>909</v>
      </c>
      <c r="C978" s="963">
        <v>4415</v>
      </c>
      <c r="D978" s="886"/>
    </row>
    <row r="979" spans="1:4">
      <c r="A979" s="889">
        <v>13.2</v>
      </c>
      <c r="B979" s="890" t="s">
        <v>909</v>
      </c>
      <c r="C979" s="893">
        <v>4416</v>
      </c>
      <c r="D979" s="886"/>
    </row>
    <row r="980" spans="1:4">
      <c r="A980" s="889">
        <v>13.2</v>
      </c>
      <c r="B980" s="951" t="s">
        <v>34</v>
      </c>
      <c r="C980" s="952">
        <v>4415</v>
      </c>
      <c r="D980" s="886" t="s">
        <v>1003</v>
      </c>
    </row>
    <row r="981" spans="1:4">
      <c r="A981" s="920">
        <v>13.2</v>
      </c>
      <c r="B981" s="917" t="s">
        <v>34</v>
      </c>
      <c r="C981" s="922">
        <v>4416</v>
      </c>
      <c r="D981" s="886"/>
    </row>
    <row r="982" spans="1:4">
      <c r="A982" s="884">
        <v>13.2</v>
      </c>
      <c r="B982" s="885" t="s">
        <v>349</v>
      </c>
      <c r="C982" s="915">
        <v>4415</v>
      </c>
      <c r="D982" s="886" t="s">
        <v>1003</v>
      </c>
    </row>
    <row r="983" spans="1:4">
      <c r="A983" s="920">
        <v>13.2</v>
      </c>
      <c r="B983" s="921" t="s">
        <v>349</v>
      </c>
      <c r="C983" s="922">
        <v>4416</v>
      </c>
      <c r="D983" s="886"/>
    </row>
    <row r="984" spans="1:4">
      <c r="A984" s="884">
        <v>13.2</v>
      </c>
      <c r="B984" s="921" t="s">
        <v>498</v>
      </c>
      <c r="C984" s="922">
        <v>4415</v>
      </c>
      <c r="D984" s="886"/>
    </row>
    <row r="985" spans="1:4" ht="15.75" thickBot="1">
      <c r="A985" s="932">
        <v>13.2</v>
      </c>
      <c r="B985" s="933" t="s">
        <v>498</v>
      </c>
      <c r="C985" s="942">
        <v>4416</v>
      </c>
      <c r="D985" s="886" t="s">
        <v>1003</v>
      </c>
    </row>
    <row r="986" spans="1:4" ht="15.75" thickTop="1">
      <c r="A986" s="934">
        <v>13.3</v>
      </c>
      <c r="B986" s="935" t="s">
        <v>909</v>
      </c>
      <c r="C986" s="936">
        <v>4414</v>
      </c>
      <c r="D986" s="886"/>
    </row>
    <row r="987" spans="1:4">
      <c r="A987" s="920">
        <v>13.3</v>
      </c>
      <c r="B987" s="921" t="s">
        <v>909</v>
      </c>
      <c r="C987" s="929">
        <v>4419</v>
      </c>
      <c r="D987" s="891" t="s">
        <v>913</v>
      </c>
    </row>
    <row r="988" spans="1:4">
      <c r="A988" s="920">
        <v>13.3</v>
      </c>
      <c r="B988" s="921" t="s">
        <v>909</v>
      </c>
      <c r="C988" s="922">
        <v>4420</v>
      </c>
      <c r="D988" s="886"/>
    </row>
    <row r="989" spans="1:4">
      <c r="A989" s="884">
        <v>13.3</v>
      </c>
      <c r="B989" s="885" t="s">
        <v>34</v>
      </c>
      <c r="C989" s="915" t="s">
        <v>1004</v>
      </c>
      <c r="D989" s="886" t="s">
        <v>1003</v>
      </c>
    </row>
    <row r="990" spans="1:4">
      <c r="A990" s="916">
        <v>13.3</v>
      </c>
      <c r="B990" s="917" t="s">
        <v>34</v>
      </c>
      <c r="C990" s="931" t="s">
        <v>1005</v>
      </c>
      <c r="D990" s="891" t="s">
        <v>913</v>
      </c>
    </row>
    <row r="991" spans="1:4">
      <c r="A991" s="920">
        <v>13.3</v>
      </c>
      <c r="B991" s="921" t="s">
        <v>34</v>
      </c>
      <c r="C991" s="922">
        <v>4420</v>
      </c>
      <c r="D991" s="886" t="s">
        <v>1003</v>
      </c>
    </row>
    <row r="992" spans="1:4">
      <c r="A992" s="884">
        <v>13.3</v>
      </c>
      <c r="B992" s="885" t="s">
        <v>349</v>
      </c>
      <c r="C992" s="915" t="s">
        <v>1004</v>
      </c>
      <c r="D992" s="886" t="s">
        <v>1003</v>
      </c>
    </row>
    <row r="993" spans="1:4">
      <c r="A993" s="884">
        <v>13.3</v>
      </c>
      <c r="B993" s="885" t="s">
        <v>349</v>
      </c>
      <c r="C993" s="919" t="s">
        <v>1005</v>
      </c>
      <c r="D993" s="891" t="s">
        <v>913</v>
      </c>
    </row>
    <row r="994" spans="1:4">
      <c r="A994" s="884">
        <v>13.3</v>
      </c>
      <c r="B994" s="885" t="s">
        <v>349</v>
      </c>
      <c r="C994" s="915">
        <v>4420</v>
      </c>
      <c r="D994" s="886" t="s">
        <v>1003</v>
      </c>
    </row>
    <row r="995" spans="1:4">
      <c r="A995" s="884">
        <v>13.3</v>
      </c>
      <c r="B995" s="921" t="s">
        <v>498</v>
      </c>
      <c r="C995" s="922">
        <v>4414</v>
      </c>
      <c r="D995" s="886"/>
    </row>
    <row r="996" spans="1:4">
      <c r="A996" s="920">
        <v>13.3</v>
      </c>
      <c r="B996" s="921" t="s">
        <v>498</v>
      </c>
      <c r="C996" s="922">
        <v>441990</v>
      </c>
      <c r="D996" s="886"/>
    </row>
    <row r="997" spans="1:4" ht="15.75" thickBot="1">
      <c r="A997" s="932">
        <v>13.3</v>
      </c>
      <c r="B997" s="933" t="s">
        <v>498</v>
      </c>
      <c r="C997" s="942">
        <v>4420</v>
      </c>
      <c r="D997" s="886"/>
    </row>
    <row r="998" spans="1:4" ht="15.75" thickTop="1">
      <c r="A998" s="904">
        <v>13.4</v>
      </c>
      <c r="B998" s="935" t="s">
        <v>909</v>
      </c>
      <c r="C998" s="944">
        <v>441810</v>
      </c>
      <c r="D998" s="886"/>
    </row>
    <row r="999" spans="1:4">
      <c r="A999" s="889">
        <v>13.4</v>
      </c>
      <c r="B999" s="921" t="s">
        <v>909</v>
      </c>
      <c r="C999" s="893">
        <v>441820</v>
      </c>
      <c r="D999" s="886"/>
    </row>
    <row r="1000" spans="1:4">
      <c r="A1000" s="889">
        <v>13.4</v>
      </c>
      <c r="B1000" s="921" t="s">
        <v>909</v>
      </c>
      <c r="C1000" s="893">
        <v>441830</v>
      </c>
      <c r="D1000" s="886"/>
    </row>
    <row r="1001" spans="1:4">
      <c r="A1001" s="889">
        <v>13.4</v>
      </c>
      <c r="B1001" s="921" t="s">
        <v>909</v>
      </c>
      <c r="C1001" s="893">
        <v>441840</v>
      </c>
      <c r="D1001" s="886"/>
    </row>
    <row r="1002" spans="1:4">
      <c r="A1002" s="889">
        <v>13.4</v>
      </c>
      <c r="B1002" s="921" t="s">
        <v>909</v>
      </c>
      <c r="C1002" s="893">
        <v>441850</v>
      </c>
      <c r="D1002" s="886"/>
    </row>
    <row r="1003" spans="1:4">
      <c r="A1003" s="889">
        <v>13.4</v>
      </c>
      <c r="B1003" s="921" t="s">
        <v>909</v>
      </c>
      <c r="C1003" s="897">
        <v>441890</v>
      </c>
      <c r="D1003" s="891" t="s">
        <v>913</v>
      </c>
    </row>
    <row r="1004" spans="1:4">
      <c r="A1004" s="889">
        <v>13.4</v>
      </c>
      <c r="B1004" s="885" t="s">
        <v>34</v>
      </c>
      <c r="C1004" s="915">
        <v>441810</v>
      </c>
      <c r="D1004" s="886" t="s">
        <v>1003</v>
      </c>
    </row>
    <row r="1005" spans="1:4">
      <c r="A1005" s="889">
        <v>13.4</v>
      </c>
      <c r="B1005" s="885" t="s">
        <v>34</v>
      </c>
      <c r="C1005" s="922">
        <v>481820</v>
      </c>
      <c r="D1005" s="886"/>
    </row>
    <row r="1006" spans="1:4">
      <c r="A1006" s="889">
        <v>13.4</v>
      </c>
      <c r="B1006" s="885" t="s">
        <v>34</v>
      </c>
      <c r="C1006" s="922">
        <v>441840</v>
      </c>
      <c r="D1006" s="886"/>
    </row>
    <row r="1007" spans="1:4">
      <c r="A1007" s="889">
        <v>13.4</v>
      </c>
      <c r="B1007" s="885" t="s">
        <v>34</v>
      </c>
      <c r="C1007" s="922">
        <v>441850</v>
      </c>
      <c r="D1007" s="886"/>
    </row>
    <row r="1008" spans="1:4">
      <c r="A1008" s="889">
        <v>13.4</v>
      </c>
      <c r="B1008" s="885" t="s">
        <v>34</v>
      </c>
      <c r="C1008" s="922">
        <v>441860</v>
      </c>
      <c r="D1008" s="886"/>
    </row>
    <row r="1009" spans="1:4">
      <c r="A1009" s="889">
        <v>13.4</v>
      </c>
      <c r="B1009" s="885" t="s">
        <v>34</v>
      </c>
      <c r="C1009" s="929">
        <v>441871</v>
      </c>
      <c r="D1009" s="891" t="s">
        <v>913</v>
      </c>
    </row>
    <row r="1010" spans="1:4">
      <c r="A1010" s="889">
        <v>13.4</v>
      </c>
      <c r="B1010" s="885" t="s">
        <v>34</v>
      </c>
      <c r="C1010" s="929">
        <v>441872</v>
      </c>
      <c r="D1010" s="891" t="s">
        <v>913</v>
      </c>
    </row>
    <row r="1011" spans="1:4">
      <c r="A1011" s="889">
        <v>13.4</v>
      </c>
      <c r="B1011" s="885" t="s">
        <v>34</v>
      </c>
      <c r="C1011" s="929">
        <v>441879</v>
      </c>
      <c r="D1011" s="891" t="s">
        <v>913</v>
      </c>
    </row>
    <row r="1012" spans="1:4">
      <c r="A1012" s="889">
        <v>13.4</v>
      </c>
      <c r="B1012" s="921" t="s">
        <v>34</v>
      </c>
      <c r="C1012" s="929">
        <v>441890</v>
      </c>
      <c r="D1012" s="891" t="s">
        <v>913</v>
      </c>
    </row>
    <row r="1013" spans="1:4">
      <c r="A1013" s="889">
        <v>13.4</v>
      </c>
      <c r="B1013" s="890" t="s">
        <v>349</v>
      </c>
      <c r="C1013" s="893">
        <v>441810</v>
      </c>
      <c r="D1013" s="886"/>
    </row>
    <row r="1014" spans="1:4">
      <c r="A1014" s="889">
        <v>13.4</v>
      </c>
      <c r="B1014" s="890" t="s">
        <v>349</v>
      </c>
      <c r="C1014" s="893">
        <v>441820</v>
      </c>
      <c r="D1014" s="886"/>
    </row>
    <row r="1015" spans="1:4">
      <c r="A1015" s="889">
        <v>13.4</v>
      </c>
      <c r="B1015" s="890" t="s">
        <v>349</v>
      </c>
      <c r="C1015" s="893">
        <v>441840</v>
      </c>
      <c r="D1015" s="964"/>
    </row>
    <row r="1016" spans="1:4">
      <c r="A1016" s="889">
        <v>13.4</v>
      </c>
      <c r="B1016" s="890" t="s">
        <v>349</v>
      </c>
      <c r="C1016" s="893">
        <v>441850</v>
      </c>
      <c r="D1016" s="964"/>
    </row>
    <row r="1017" spans="1:4">
      <c r="A1017" s="889">
        <v>13.4</v>
      </c>
      <c r="B1017" s="890" t="s">
        <v>349</v>
      </c>
      <c r="C1017" s="893">
        <v>441860</v>
      </c>
      <c r="D1017" s="964"/>
    </row>
    <row r="1018" spans="1:4">
      <c r="A1018" s="889">
        <v>13.4</v>
      </c>
      <c r="B1018" s="890" t="s">
        <v>349</v>
      </c>
      <c r="C1018" s="897">
        <v>441871</v>
      </c>
      <c r="D1018" s="891" t="s">
        <v>913</v>
      </c>
    </row>
    <row r="1019" spans="1:4">
      <c r="A1019" s="889">
        <v>13.4</v>
      </c>
      <c r="B1019" s="890" t="s">
        <v>349</v>
      </c>
      <c r="C1019" s="897">
        <v>441872</v>
      </c>
      <c r="D1019" s="891" t="s">
        <v>913</v>
      </c>
    </row>
    <row r="1020" spans="1:4">
      <c r="A1020" s="889">
        <v>13.4</v>
      </c>
      <c r="B1020" s="890" t="s">
        <v>349</v>
      </c>
      <c r="C1020" s="897">
        <v>441879</v>
      </c>
      <c r="D1020" s="891" t="s">
        <v>913</v>
      </c>
    </row>
    <row r="1021" spans="1:4">
      <c r="A1021" s="889">
        <v>13.4</v>
      </c>
      <c r="B1021" s="890" t="s">
        <v>349</v>
      </c>
      <c r="C1021" s="897">
        <v>441890</v>
      </c>
      <c r="D1021" s="891" t="s">
        <v>913</v>
      </c>
    </row>
    <row r="1022" spans="1:4">
      <c r="A1022" s="889">
        <v>13.4</v>
      </c>
      <c r="B1022" s="890" t="s">
        <v>498</v>
      </c>
      <c r="C1022" s="893">
        <v>441810</v>
      </c>
      <c r="D1022" s="964"/>
    </row>
    <row r="1023" spans="1:4">
      <c r="A1023" s="889">
        <v>13.4</v>
      </c>
      <c r="B1023" s="890" t="s">
        <v>498</v>
      </c>
      <c r="C1023" s="893">
        <v>441820</v>
      </c>
      <c r="D1023" s="964"/>
    </row>
    <row r="1024" spans="1:4">
      <c r="A1024" s="889">
        <v>13.4</v>
      </c>
      <c r="B1024" s="890" t="s">
        <v>498</v>
      </c>
      <c r="C1024" s="893">
        <v>441840</v>
      </c>
      <c r="D1024" s="964"/>
    </row>
    <row r="1025" spans="1:4">
      <c r="A1025" s="889">
        <v>13.4</v>
      </c>
      <c r="B1025" s="890" t="s">
        <v>498</v>
      </c>
      <c r="C1025" s="893">
        <v>441850</v>
      </c>
      <c r="D1025" s="964"/>
    </row>
    <row r="1026" spans="1:4">
      <c r="A1026" s="889">
        <v>13.4</v>
      </c>
      <c r="B1026" s="890" t="s">
        <v>498</v>
      </c>
      <c r="C1026" s="893">
        <v>441860</v>
      </c>
      <c r="D1026" s="964"/>
    </row>
    <row r="1027" spans="1:4">
      <c r="A1027" s="889">
        <v>13.4</v>
      </c>
      <c r="B1027" s="890" t="s">
        <v>498</v>
      </c>
      <c r="C1027" s="893">
        <v>441874</v>
      </c>
      <c r="D1027" s="964"/>
    </row>
    <row r="1028" spans="1:4">
      <c r="A1028" s="889">
        <v>13.4</v>
      </c>
      <c r="B1028" s="890" t="s">
        <v>498</v>
      </c>
      <c r="C1028" s="893">
        <v>441875</v>
      </c>
      <c r="D1028" s="964"/>
    </row>
    <row r="1029" spans="1:4">
      <c r="A1029" s="889">
        <v>13.4</v>
      </c>
      <c r="B1029" s="890" t="s">
        <v>498</v>
      </c>
      <c r="C1029" s="893">
        <v>441879</v>
      </c>
      <c r="D1029" s="964"/>
    </row>
    <row r="1030" spans="1:4" ht="15.75" thickBot="1">
      <c r="A1030" s="889">
        <v>13.4</v>
      </c>
      <c r="B1030" s="890" t="s">
        <v>498</v>
      </c>
      <c r="C1030" s="895">
        <v>441899</v>
      </c>
      <c r="D1030" s="964"/>
    </row>
    <row r="1031" spans="1:4" ht="15.75" thickTop="1">
      <c r="A1031" s="904">
        <v>13.5</v>
      </c>
      <c r="B1031" s="905" t="s">
        <v>909</v>
      </c>
      <c r="C1031" s="944">
        <v>940161</v>
      </c>
      <c r="D1031" s="964"/>
    </row>
    <row r="1032" spans="1:4">
      <c r="A1032" s="889">
        <v>13.5</v>
      </c>
      <c r="B1032" s="890" t="s">
        <v>909</v>
      </c>
      <c r="C1032" s="893">
        <v>940169</v>
      </c>
      <c r="D1032" s="964"/>
    </row>
    <row r="1033" spans="1:4">
      <c r="A1033" s="889">
        <v>13.5</v>
      </c>
      <c r="B1033" s="890" t="s">
        <v>909</v>
      </c>
      <c r="C1033" s="897">
        <v>940190</v>
      </c>
      <c r="D1033" s="965" t="s">
        <v>924</v>
      </c>
    </row>
    <row r="1034" spans="1:4">
      <c r="A1034" s="889">
        <v>13.5</v>
      </c>
      <c r="B1034" s="890" t="s">
        <v>909</v>
      </c>
      <c r="C1034" s="966">
        <v>940330</v>
      </c>
      <c r="D1034" s="964"/>
    </row>
    <row r="1035" spans="1:4">
      <c r="A1035" s="889">
        <v>13.5</v>
      </c>
      <c r="B1035" s="890" t="s">
        <v>909</v>
      </c>
      <c r="C1035" s="966">
        <v>940340</v>
      </c>
      <c r="D1035" s="964"/>
    </row>
    <row r="1036" spans="1:4">
      <c r="A1036" s="889">
        <v>13.5</v>
      </c>
      <c r="B1036" s="890" t="s">
        <v>909</v>
      </c>
      <c r="C1036" s="966">
        <v>940350</v>
      </c>
      <c r="D1036" s="964"/>
    </row>
    <row r="1037" spans="1:4">
      <c r="A1037" s="889">
        <v>13.5</v>
      </c>
      <c r="B1037" s="890" t="s">
        <v>909</v>
      </c>
      <c r="C1037" s="966">
        <v>940360</v>
      </c>
      <c r="D1037" s="964"/>
    </row>
    <row r="1038" spans="1:4">
      <c r="A1038" s="889">
        <v>13.5</v>
      </c>
      <c r="B1038" s="890" t="s">
        <v>909</v>
      </c>
      <c r="C1038" s="967">
        <v>940390</v>
      </c>
      <c r="D1038" s="965" t="s">
        <v>924</v>
      </c>
    </row>
    <row r="1039" spans="1:4">
      <c r="A1039" s="889">
        <v>13.5</v>
      </c>
      <c r="B1039" s="951" t="s">
        <v>34</v>
      </c>
      <c r="C1039" s="952">
        <v>940161</v>
      </c>
      <c r="D1039" s="964" t="s">
        <v>1003</v>
      </c>
    </row>
    <row r="1040" spans="1:4">
      <c r="A1040" s="889">
        <v>13.5</v>
      </c>
      <c r="B1040" s="968" t="s">
        <v>34</v>
      </c>
      <c r="C1040" s="966">
        <v>940169</v>
      </c>
      <c r="D1040" s="964" t="s">
        <v>1003</v>
      </c>
    </row>
    <row r="1041" spans="1:4">
      <c r="A1041" s="889">
        <v>13.5</v>
      </c>
      <c r="B1041" s="968" t="s">
        <v>34</v>
      </c>
      <c r="C1041" s="967">
        <v>940190</v>
      </c>
      <c r="D1041" s="965" t="s">
        <v>924</v>
      </c>
    </row>
    <row r="1042" spans="1:4">
      <c r="A1042" s="889">
        <v>13.5</v>
      </c>
      <c r="B1042" s="968" t="s">
        <v>34</v>
      </c>
      <c r="C1042" s="966">
        <v>940330</v>
      </c>
      <c r="D1042" s="964" t="s">
        <v>1003</v>
      </c>
    </row>
    <row r="1043" spans="1:4">
      <c r="A1043" s="889">
        <v>13.5</v>
      </c>
      <c r="B1043" s="968" t="s">
        <v>34</v>
      </c>
      <c r="C1043" s="966">
        <v>940340</v>
      </c>
      <c r="D1043" s="964" t="s">
        <v>1003</v>
      </c>
    </row>
    <row r="1044" spans="1:4">
      <c r="A1044" s="889">
        <v>13.5</v>
      </c>
      <c r="B1044" s="968" t="s">
        <v>34</v>
      </c>
      <c r="C1044" s="966">
        <v>940350</v>
      </c>
      <c r="D1044" s="964" t="s">
        <v>1003</v>
      </c>
    </row>
    <row r="1045" spans="1:4">
      <c r="A1045" s="889">
        <v>13.5</v>
      </c>
      <c r="B1045" s="968" t="s">
        <v>34</v>
      </c>
      <c r="C1045" s="966">
        <v>940360</v>
      </c>
      <c r="D1045" s="964" t="s">
        <v>1003</v>
      </c>
    </row>
    <row r="1046" spans="1:4">
      <c r="A1046" s="889">
        <v>13.5</v>
      </c>
      <c r="B1046" s="968" t="s">
        <v>34</v>
      </c>
      <c r="C1046" s="967">
        <v>940390</v>
      </c>
      <c r="D1046" s="965" t="s">
        <v>924</v>
      </c>
    </row>
    <row r="1047" spans="1:4">
      <c r="A1047" s="889">
        <v>13.5</v>
      </c>
      <c r="B1047" s="968" t="s">
        <v>349</v>
      </c>
      <c r="C1047" s="966">
        <v>940161</v>
      </c>
      <c r="D1047" s="964" t="s">
        <v>1003</v>
      </c>
    </row>
    <row r="1048" spans="1:4">
      <c r="A1048" s="889">
        <v>13.5</v>
      </c>
      <c r="B1048" s="968" t="s">
        <v>349</v>
      </c>
      <c r="C1048" s="966">
        <v>940169</v>
      </c>
      <c r="D1048" s="964" t="s">
        <v>1003</v>
      </c>
    </row>
    <row r="1049" spans="1:4">
      <c r="A1049" s="889">
        <v>13.5</v>
      </c>
      <c r="B1049" s="968" t="s">
        <v>349</v>
      </c>
      <c r="C1049" s="967">
        <v>940190</v>
      </c>
      <c r="D1049" s="965" t="s">
        <v>924</v>
      </c>
    </row>
    <row r="1050" spans="1:4">
      <c r="A1050" s="889">
        <v>13.5</v>
      </c>
      <c r="B1050" s="968" t="s">
        <v>349</v>
      </c>
      <c r="C1050" s="966">
        <v>940330</v>
      </c>
      <c r="D1050" s="964" t="s">
        <v>1003</v>
      </c>
    </row>
    <row r="1051" spans="1:4">
      <c r="A1051" s="889">
        <v>13.5</v>
      </c>
      <c r="B1051" s="968" t="s">
        <v>349</v>
      </c>
      <c r="C1051" s="966">
        <v>940340</v>
      </c>
      <c r="D1051" s="964" t="s">
        <v>1003</v>
      </c>
    </row>
    <row r="1052" spans="1:4">
      <c r="A1052" s="889">
        <v>13.5</v>
      </c>
      <c r="B1052" s="968" t="s">
        <v>349</v>
      </c>
      <c r="C1052" s="966">
        <v>940350</v>
      </c>
      <c r="D1052" s="964" t="s">
        <v>1003</v>
      </c>
    </row>
    <row r="1053" spans="1:4">
      <c r="A1053" s="889">
        <v>13.5</v>
      </c>
      <c r="B1053" s="968" t="s">
        <v>349</v>
      </c>
      <c r="C1053" s="966">
        <v>940360</v>
      </c>
      <c r="D1053" s="964" t="s">
        <v>1003</v>
      </c>
    </row>
    <row r="1054" spans="1:4">
      <c r="A1054" s="889">
        <v>13.5</v>
      </c>
      <c r="B1054" s="969" t="s">
        <v>349</v>
      </c>
      <c r="C1054" s="970">
        <v>940390</v>
      </c>
      <c r="D1054" s="965" t="s">
        <v>913</v>
      </c>
    </row>
    <row r="1055" spans="1:4">
      <c r="A1055" s="889">
        <v>13.5</v>
      </c>
      <c r="B1055" s="969" t="s">
        <v>498</v>
      </c>
      <c r="C1055" s="971">
        <v>940161</v>
      </c>
      <c r="D1055" s="964"/>
    </row>
    <row r="1056" spans="1:4">
      <c r="A1056" s="889">
        <v>13.5</v>
      </c>
      <c r="B1056" s="969" t="s">
        <v>498</v>
      </c>
      <c r="C1056" s="971">
        <v>940169</v>
      </c>
      <c r="D1056" s="964"/>
    </row>
    <row r="1057" spans="1:4">
      <c r="A1057" s="889">
        <v>13.5</v>
      </c>
      <c r="B1057" s="969" t="s">
        <v>498</v>
      </c>
      <c r="C1057" s="970">
        <v>940190</v>
      </c>
      <c r="D1057" s="965" t="s">
        <v>913</v>
      </c>
    </row>
    <row r="1058" spans="1:4">
      <c r="A1058" s="889">
        <v>13.5</v>
      </c>
      <c r="B1058" s="969" t="s">
        <v>498</v>
      </c>
      <c r="C1058" s="971">
        <v>940330</v>
      </c>
      <c r="D1058" s="964"/>
    </row>
    <row r="1059" spans="1:4">
      <c r="A1059" s="889">
        <v>13.5</v>
      </c>
      <c r="B1059" s="969" t="s">
        <v>498</v>
      </c>
      <c r="C1059" s="971">
        <v>940340</v>
      </c>
      <c r="D1059" s="964"/>
    </row>
    <row r="1060" spans="1:4">
      <c r="A1060" s="889">
        <v>13.5</v>
      </c>
      <c r="B1060" s="969" t="s">
        <v>498</v>
      </c>
      <c r="C1060" s="971">
        <v>940350</v>
      </c>
      <c r="D1060" s="964"/>
    </row>
    <row r="1061" spans="1:4">
      <c r="A1061" s="889">
        <v>13.5</v>
      </c>
      <c r="B1061" s="969" t="s">
        <v>498</v>
      </c>
      <c r="C1061" s="971">
        <v>940360</v>
      </c>
      <c r="D1061" s="964"/>
    </row>
    <row r="1062" spans="1:4" ht="15.75" thickBot="1">
      <c r="A1062" s="889">
        <v>13.5</v>
      </c>
      <c r="B1062" s="969" t="s">
        <v>498</v>
      </c>
      <c r="C1062" s="972">
        <v>940390</v>
      </c>
      <c r="D1062" s="965" t="s">
        <v>913</v>
      </c>
    </row>
    <row r="1063" spans="1:4" ht="15.75" thickTop="1">
      <c r="A1063" s="904">
        <v>13.6</v>
      </c>
      <c r="B1063" s="905" t="s">
        <v>909</v>
      </c>
      <c r="C1063" s="906">
        <v>9406</v>
      </c>
      <c r="D1063" s="965" t="s">
        <v>924</v>
      </c>
    </row>
    <row r="1064" spans="1:4">
      <c r="A1064" s="884">
        <v>13.6</v>
      </c>
      <c r="B1064" s="885" t="s">
        <v>34</v>
      </c>
      <c r="C1064" s="919">
        <v>9406</v>
      </c>
      <c r="D1064" s="965" t="s">
        <v>924</v>
      </c>
    </row>
    <row r="1065" spans="1:4">
      <c r="A1065" s="920">
        <v>13.6</v>
      </c>
      <c r="B1065" s="921" t="s">
        <v>349</v>
      </c>
      <c r="C1065" s="929">
        <v>9406</v>
      </c>
      <c r="D1065" s="965" t="s">
        <v>913</v>
      </c>
    </row>
    <row r="1066" spans="1:4" ht="15.75" thickBot="1">
      <c r="A1066" s="923">
        <v>13.6</v>
      </c>
      <c r="B1066" s="924" t="s">
        <v>498</v>
      </c>
      <c r="C1066" s="925">
        <v>940610</v>
      </c>
      <c r="D1066" s="964"/>
    </row>
    <row r="1067" spans="1:4" ht="15.75" thickTop="1">
      <c r="A1067" s="904">
        <v>13.7</v>
      </c>
      <c r="B1067" s="935" t="s">
        <v>909</v>
      </c>
      <c r="C1067" s="944">
        <v>4404</v>
      </c>
      <c r="D1067" s="886"/>
    </row>
    <row r="1068" spans="1:4">
      <c r="A1068" s="889">
        <v>13.7</v>
      </c>
      <c r="B1068" s="921" t="s">
        <v>909</v>
      </c>
      <c r="C1068" s="893">
        <v>4405</v>
      </c>
      <c r="D1068" s="886"/>
    </row>
    <row r="1069" spans="1:4">
      <c r="A1069" s="889">
        <v>13.7</v>
      </c>
      <c r="B1069" s="921" t="s">
        <v>909</v>
      </c>
      <c r="C1069" s="893">
        <v>4413</v>
      </c>
      <c r="D1069" s="886"/>
    </row>
    <row r="1070" spans="1:4">
      <c r="A1070" s="889">
        <v>13.7</v>
      </c>
      <c r="B1070" s="921" t="s">
        <v>909</v>
      </c>
      <c r="C1070" s="893">
        <v>4417</v>
      </c>
      <c r="D1070" s="886"/>
    </row>
    <row r="1071" spans="1:4">
      <c r="A1071" s="889">
        <v>13.7</v>
      </c>
      <c r="B1071" s="921" t="s">
        <v>909</v>
      </c>
      <c r="C1071" s="893">
        <v>442110</v>
      </c>
      <c r="D1071" s="886"/>
    </row>
    <row r="1072" spans="1:4">
      <c r="A1072" s="889">
        <v>13.7</v>
      </c>
      <c r="B1072" s="921" t="s">
        <v>909</v>
      </c>
      <c r="C1072" s="897">
        <v>442190</v>
      </c>
      <c r="D1072" s="965" t="s">
        <v>913</v>
      </c>
    </row>
    <row r="1073" spans="1:4">
      <c r="A1073" s="889">
        <v>13.7</v>
      </c>
      <c r="B1073" s="921" t="s">
        <v>34</v>
      </c>
      <c r="C1073" s="893">
        <v>4404</v>
      </c>
      <c r="D1073" s="886"/>
    </row>
    <row r="1074" spans="1:4">
      <c r="A1074" s="889">
        <v>13.7</v>
      </c>
      <c r="B1074" s="921" t="s">
        <v>34</v>
      </c>
      <c r="C1074" s="893">
        <v>4405</v>
      </c>
      <c r="D1074" s="886"/>
    </row>
    <row r="1075" spans="1:4">
      <c r="A1075" s="889">
        <v>13.7</v>
      </c>
      <c r="B1075" s="921" t="s">
        <v>34</v>
      </c>
      <c r="C1075" s="893">
        <v>4413</v>
      </c>
      <c r="D1075" s="886"/>
    </row>
    <row r="1076" spans="1:4">
      <c r="A1076" s="884">
        <v>13.7</v>
      </c>
      <c r="B1076" s="885" t="s">
        <v>34</v>
      </c>
      <c r="C1076" s="915">
        <v>4417</v>
      </c>
      <c r="D1076" s="886" t="s">
        <v>1003</v>
      </c>
    </row>
    <row r="1077" spans="1:4">
      <c r="A1077" s="884">
        <v>13.7</v>
      </c>
      <c r="B1077" s="885" t="s">
        <v>34</v>
      </c>
      <c r="C1077" s="915">
        <v>442110</v>
      </c>
      <c r="D1077" s="886" t="s">
        <v>1003</v>
      </c>
    </row>
    <row r="1078" spans="1:4">
      <c r="A1078" s="884">
        <v>13.7</v>
      </c>
      <c r="B1078" s="885" t="s">
        <v>34</v>
      </c>
      <c r="C1078" s="919">
        <v>442190</v>
      </c>
      <c r="D1078" s="965" t="s">
        <v>913</v>
      </c>
    </row>
    <row r="1079" spans="1:4">
      <c r="A1079" s="884">
        <v>13.7</v>
      </c>
      <c r="B1079" s="885" t="s">
        <v>349</v>
      </c>
      <c r="C1079" s="915">
        <v>4404</v>
      </c>
      <c r="D1079" s="886"/>
    </row>
    <row r="1080" spans="1:4">
      <c r="A1080" s="884">
        <v>13.7</v>
      </c>
      <c r="B1080" s="885" t="s">
        <v>349</v>
      </c>
      <c r="C1080" s="915">
        <v>4405</v>
      </c>
      <c r="D1080" s="886"/>
    </row>
    <row r="1081" spans="1:4">
      <c r="A1081" s="884">
        <v>13.7</v>
      </c>
      <c r="B1081" s="885" t="s">
        <v>349</v>
      </c>
      <c r="C1081" s="915">
        <v>4413</v>
      </c>
      <c r="D1081" s="886"/>
    </row>
    <row r="1082" spans="1:4">
      <c r="A1082" s="884">
        <v>13.7</v>
      </c>
      <c r="B1082" s="885" t="s">
        <v>349</v>
      </c>
      <c r="C1082" s="915" t="s">
        <v>1006</v>
      </c>
      <c r="D1082" s="886" t="s">
        <v>1003</v>
      </c>
    </row>
    <row r="1083" spans="1:4">
      <c r="A1083" s="884">
        <v>13.7</v>
      </c>
      <c r="B1083" s="885" t="s">
        <v>349</v>
      </c>
      <c r="C1083" s="915">
        <v>442110</v>
      </c>
      <c r="D1083" s="886"/>
    </row>
    <row r="1084" spans="1:4">
      <c r="A1084" s="920">
        <v>13.7</v>
      </c>
      <c r="B1084" s="921" t="s">
        <v>349</v>
      </c>
      <c r="C1084" s="929">
        <v>442190</v>
      </c>
      <c r="D1084" s="965" t="s">
        <v>913</v>
      </c>
    </row>
    <row r="1085" spans="1:4">
      <c r="A1085" s="884">
        <v>13.7</v>
      </c>
      <c r="B1085" s="921" t="s">
        <v>498</v>
      </c>
      <c r="C1085" s="922">
        <v>4404</v>
      </c>
      <c r="D1085" s="886"/>
    </row>
    <row r="1086" spans="1:4">
      <c r="A1086" s="920">
        <v>13.7</v>
      </c>
      <c r="B1086" s="921" t="s">
        <v>498</v>
      </c>
      <c r="C1086" s="922">
        <v>4405</v>
      </c>
      <c r="D1086" s="886"/>
    </row>
    <row r="1087" spans="1:4">
      <c r="A1087" s="884">
        <v>13.7</v>
      </c>
      <c r="B1087" s="921" t="s">
        <v>498</v>
      </c>
      <c r="C1087" s="922">
        <v>4413</v>
      </c>
      <c r="D1087" s="886"/>
    </row>
    <row r="1088" spans="1:4">
      <c r="A1088" s="920">
        <v>13.7</v>
      </c>
      <c r="B1088" s="921" t="s">
        <v>498</v>
      </c>
      <c r="C1088" s="922">
        <v>4417</v>
      </c>
      <c r="D1088" s="886"/>
    </row>
    <row r="1089" spans="1:4">
      <c r="A1089" s="884">
        <v>13.7</v>
      </c>
      <c r="B1089" s="921" t="s">
        <v>498</v>
      </c>
      <c r="C1089" s="922">
        <v>442110</v>
      </c>
      <c r="D1089" s="886"/>
    </row>
    <row r="1090" spans="1:4" ht="15.75" thickBot="1">
      <c r="A1090" s="920">
        <v>13.7</v>
      </c>
      <c r="B1090" s="921" t="s">
        <v>498</v>
      </c>
      <c r="C1090" s="942">
        <v>442199</v>
      </c>
      <c r="D1090" s="886" t="s">
        <v>1003</v>
      </c>
    </row>
    <row r="1091" spans="1:4" ht="15.75" thickTop="1">
      <c r="A1091" s="904">
        <v>14.1</v>
      </c>
      <c r="B1091" s="905" t="s">
        <v>909</v>
      </c>
      <c r="C1091" s="944">
        <v>4807</v>
      </c>
      <c r="D1091" s="964"/>
    </row>
    <row r="1092" spans="1:4">
      <c r="A1092" s="884">
        <v>14.1</v>
      </c>
      <c r="B1092" s="885" t="s">
        <v>34</v>
      </c>
      <c r="C1092" s="915" t="s">
        <v>1007</v>
      </c>
      <c r="D1092" s="964" t="s">
        <v>1003</v>
      </c>
    </row>
    <row r="1093" spans="1:4">
      <c r="A1093" s="920">
        <v>14.1</v>
      </c>
      <c r="B1093" s="921" t="s">
        <v>349</v>
      </c>
      <c r="C1093" s="922" t="s">
        <v>1007</v>
      </c>
      <c r="D1093" s="964"/>
    </row>
    <row r="1094" spans="1:4" ht="15.75" thickBot="1">
      <c r="A1094" s="923">
        <v>14.1</v>
      </c>
      <c r="B1094" s="924" t="s">
        <v>498</v>
      </c>
      <c r="C1094" s="925" t="s">
        <v>1007</v>
      </c>
      <c r="D1094" s="964" t="s">
        <v>1003</v>
      </c>
    </row>
    <row r="1095" spans="1:4" ht="15.75" thickTop="1">
      <c r="A1095" s="904">
        <v>14.2</v>
      </c>
      <c r="B1095" s="905" t="s">
        <v>909</v>
      </c>
      <c r="C1095" s="944">
        <v>481110</v>
      </c>
      <c r="D1095" s="964"/>
    </row>
    <row r="1096" spans="1:4">
      <c r="A1096" s="889">
        <v>14.2</v>
      </c>
      <c r="B1096" s="890" t="s">
        <v>909</v>
      </c>
      <c r="C1096" s="893">
        <v>481141</v>
      </c>
      <c r="D1096" s="964"/>
    </row>
    <row r="1097" spans="1:4">
      <c r="A1097" s="889">
        <v>14.2</v>
      </c>
      <c r="B1097" s="890" t="s">
        <v>909</v>
      </c>
      <c r="C1097" s="893">
        <v>481149</v>
      </c>
      <c r="D1097" s="964"/>
    </row>
    <row r="1098" spans="1:4">
      <c r="A1098" s="889">
        <v>14.2</v>
      </c>
      <c r="B1098" s="890" t="s">
        <v>909</v>
      </c>
      <c r="C1098" s="893">
        <v>481160</v>
      </c>
      <c r="D1098" s="964"/>
    </row>
    <row r="1099" spans="1:4">
      <c r="A1099" s="889">
        <v>14.2</v>
      </c>
      <c r="B1099" s="890" t="s">
        <v>909</v>
      </c>
      <c r="C1099" s="893">
        <v>481190</v>
      </c>
      <c r="D1099" s="964"/>
    </row>
    <row r="1100" spans="1:4">
      <c r="A1100" s="884">
        <v>14.2</v>
      </c>
      <c r="B1100" s="885" t="s">
        <v>34</v>
      </c>
      <c r="C1100" s="915">
        <v>481110</v>
      </c>
      <c r="D1100" s="964" t="s">
        <v>1003</v>
      </c>
    </row>
    <row r="1101" spans="1:4">
      <c r="A1101" s="973">
        <v>14.2</v>
      </c>
      <c r="B1101" s="974" t="s">
        <v>34</v>
      </c>
      <c r="C1101" s="975">
        <v>481141</v>
      </c>
      <c r="D1101" s="964" t="s">
        <v>1003</v>
      </c>
    </row>
    <row r="1102" spans="1:4">
      <c r="A1102" s="973">
        <v>14.2</v>
      </c>
      <c r="B1102" s="974" t="s">
        <v>34</v>
      </c>
      <c r="C1102" s="975">
        <v>481149</v>
      </c>
      <c r="D1102" s="964" t="s">
        <v>1003</v>
      </c>
    </row>
    <row r="1103" spans="1:4">
      <c r="A1103" s="973">
        <v>14.2</v>
      </c>
      <c r="B1103" s="974" t="s">
        <v>34</v>
      </c>
      <c r="C1103" s="975">
        <v>481160</v>
      </c>
      <c r="D1103" s="964" t="s">
        <v>1003</v>
      </c>
    </row>
    <row r="1104" spans="1:4">
      <c r="A1104" s="973">
        <v>14.2</v>
      </c>
      <c r="B1104" s="974" t="s">
        <v>34</v>
      </c>
      <c r="C1104" s="975">
        <v>481190</v>
      </c>
      <c r="D1104" s="964" t="s">
        <v>1003</v>
      </c>
    </row>
    <row r="1105" spans="1:4">
      <c r="A1105" s="973">
        <v>14.2</v>
      </c>
      <c r="B1105" s="974" t="s">
        <v>349</v>
      </c>
      <c r="C1105" s="975">
        <v>481110</v>
      </c>
      <c r="D1105" s="964" t="s">
        <v>1003</v>
      </c>
    </row>
    <row r="1106" spans="1:4">
      <c r="A1106" s="973">
        <v>14.2</v>
      </c>
      <c r="B1106" s="974" t="s">
        <v>349</v>
      </c>
      <c r="C1106" s="975">
        <v>481141</v>
      </c>
      <c r="D1106" s="964" t="s">
        <v>1003</v>
      </c>
    </row>
    <row r="1107" spans="1:4">
      <c r="A1107" s="973">
        <v>14.2</v>
      </c>
      <c r="B1107" s="974" t="s">
        <v>349</v>
      </c>
      <c r="C1107" s="975">
        <v>481149</v>
      </c>
      <c r="D1107" s="964" t="s">
        <v>1003</v>
      </c>
    </row>
    <row r="1108" spans="1:4">
      <c r="A1108" s="973">
        <v>14.2</v>
      </c>
      <c r="B1108" s="974" t="s">
        <v>349</v>
      </c>
      <c r="C1108" s="975">
        <v>481160</v>
      </c>
      <c r="D1108" s="964" t="s">
        <v>1003</v>
      </c>
    </row>
    <row r="1109" spans="1:4">
      <c r="A1109" s="973">
        <v>14.2</v>
      </c>
      <c r="B1109" s="974" t="s">
        <v>349</v>
      </c>
      <c r="C1109" s="975">
        <v>481190</v>
      </c>
      <c r="D1109" s="964"/>
    </row>
    <row r="1110" spans="1:4">
      <c r="A1110" s="973">
        <v>14.2</v>
      </c>
      <c r="B1110" s="974" t="s">
        <v>498</v>
      </c>
      <c r="C1110" s="975">
        <v>481110</v>
      </c>
      <c r="D1110" s="964"/>
    </row>
    <row r="1111" spans="1:4">
      <c r="A1111" s="973">
        <v>14.2</v>
      </c>
      <c r="B1111" s="974" t="s">
        <v>498</v>
      </c>
      <c r="C1111" s="975">
        <v>481141</v>
      </c>
      <c r="D1111" s="964"/>
    </row>
    <row r="1112" spans="1:4">
      <c r="A1112" s="973">
        <v>14.2</v>
      </c>
      <c r="B1112" s="974" t="s">
        <v>498</v>
      </c>
      <c r="C1112" s="975">
        <v>481149</v>
      </c>
      <c r="D1112" s="964"/>
    </row>
    <row r="1113" spans="1:4">
      <c r="A1113" s="973">
        <v>14.2</v>
      </c>
      <c r="B1113" s="974" t="s">
        <v>498</v>
      </c>
      <c r="C1113" s="975">
        <v>481160</v>
      </c>
      <c r="D1113" s="964"/>
    </row>
    <row r="1114" spans="1:4" ht="15.75" thickBot="1">
      <c r="A1114" s="973">
        <v>14.2</v>
      </c>
      <c r="B1114" s="976" t="s">
        <v>498</v>
      </c>
      <c r="C1114" s="977">
        <v>481190</v>
      </c>
      <c r="D1114" s="964" t="s">
        <v>1003</v>
      </c>
    </row>
    <row r="1115" spans="1:4" ht="15.75" thickTop="1">
      <c r="A1115" s="978">
        <v>14.3</v>
      </c>
      <c r="B1115" s="979" t="s">
        <v>909</v>
      </c>
      <c r="C1115" s="980">
        <v>4818</v>
      </c>
      <c r="D1115" s="964"/>
    </row>
    <row r="1116" spans="1:4">
      <c r="A1116" s="973">
        <v>14.3</v>
      </c>
      <c r="B1116" s="954" t="s">
        <v>34</v>
      </c>
      <c r="C1116" s="955">
        <v>4818</v>
      </c>
      <c r="D1116" s="964"/>
    </row>
    <row r="1117" spans="1:4">
      <c r="A1117" s="973">
        <v>14.3</v>
      </c>
      <c r="B1117" s="974" t="s">
        <v>349</v>
      </c>
      <c r="C1117" s="975">
        <v>4818</v>
      </c>
      <c r="D1117" s="964"/>
    </row>
    <row r="1118" spans="1:4" ht="15.75" thickBot="1">
      <c r="A1118" s="973">
        <v>14.3</v>
      </c>
      <c r="B1118" s="976" t="s">
        <v>498</v>
      </c>
      <c r="C1118" s="977">
        <v>4818</v>
      </c>
      <c r="D1118" s="964"/>
    </row>
    <row r="1119" spans="1:4" ht="15.75" thickTop="1">
      <c r="A1119" s="978">
        <v>14.4</v>
      </c>
      <c r="B1119" s="979" t="s">
        <v>909</v>
      </c>
      <c r="C1119" s="980">
        <v>4819</v>
      </c>
      <c r="D1119" s="964"/>
    </row>
    <row r="1120" spans="1:4">
      <c r="A1120" s="950">
        <v>14.4</v>
      </c>
      <c r="B1120" s="951" t="s">
        <v>34</v>
      </c>
      <c r="C1120" s="952">
        <v>4819</v>
      </c>
      <c r="D1120" s="964"/>
    </row>
    <row r="1121" spans="1:4">
      <c r="A1121" s="973">
        <v>14.4</v>
      </c>
      <c r="B1121" s="974" t="s">
        <v>349</v>
      </c>
      <c r="C1121" s="975">
        <v>4819</v>
      </c>
      <c r="D1121" s="964"/>
    </row>
    <row r="1122" spans="1:4" ht="15.75" thickBot="1">
      <c r="A1122" s="981">
        <v>14.4</v>
      </c>
      <c r="B1122" s="976" t="s">
        <v>498</v>
      </c>
      <c r="C1122" s="977">
        <v>4819</v>
      </c>
      <c r="D1122" s="964"/>
    </row>
    <row r="1123" spans="1:4" ht="15.75" thickTop="1">
      <c r="A1123" s="978">
        <v>14.5</v>
      </c>
      <c r="B1123" s="979" t="s">
        <v>909</v>
      </c>
      <c r="C1123" s="980">
        <v>4814</v>
      </c>
      <c r="D1123" s="964"/>
    </row>
    <row r="1124" spans="1:4">
      <c r="A1124" s="973">
        <v>14.5</v>
      </c>
      <c r="B1124" s="974" t="s">
        <v>909</v>
      </c>
      <c r="C1124" s="975">
        <v>4816</v>
      </c>
      <c r="D1124" s="964"/>
    </row>
    <row r="1125" spans="1:4">
      <c r="A1125" s="973">
        <v>14.5</v>
      </c>
      <c r="B1125" s="974" t="s">
        <v>909</v>
      </c>
      <c r="C1125" s="975">
        <v>4817</v>
      </c>
      <c r="D1125" s="964"/>
    </row>
    <row r="1126" spans="1:4">
      <c r="A1126" s="973">
        <v>14.5</v>
      </c>
      <c r="B1126" s="974" t="s">
        <v>909</v>
      </c>
      <c r="C1126" s="975">
        <v>4820</v>
      </c>
      <c r="D1126" s="964"/>
    </row>
    <row r="1127" spans="1:4">
      <c r="A1127" s="973">
        <v>14.5</v>
      </c>
      <c r="B1127" s="974" t="s">
        <v>909</v>
      </c>
      <c r="C1127" s="975">
        <v>4821</v>
      </c>
      <c r="D1127" s="964"/>
    </row>
    <row r="1128" spans="1:4">
      <c r="A1128" s="973">
        <v>14.5</v>
      </c>
      <c r="B1128" s="974" t="s">
        <v>909</v>
      </c>
      <c r="C1128" s="975">
        <v>4822</v>
      </c>
      <c r="D1128" s="964"/>
    </row>
    <row r="1129" spans="1:4">
      <c r="A1129" s="973">
        <v>14.5</v>
      </c>
      <c r="B1129" s="974" t="s">
        <v>909</v>
      </c>
      <c r="C1129" s="975">
        <v>4823</v>
      </c>
      <c r="D1129" s="964"/>
    </row>
    <row r="1130" spans="1:4">
      <c r="A1130" s="982">
        <v>14.5</v>
      </c>
      <c r="B1130" s="968" t="s">
        <v>34</v>
      </c>
      <c r="C1130" s="966">
        <v>4814</v>
      </c>
      <c r="D1130" s="964"/>
    </row>
    <row r="1131" spans="1:4">
      <c r="A1131" s="982">
        <v>14.5</v>
      </c>
      <c r="B1131" s="968" t="s">
        <v>34</v>
      </c>
      <c r="C1131" s="966">
        <v>4816</v>
      </c>
      <c r="D1131" s="964"/>
    </row>
    <row r="1132" spans="1:4">
      <c r="A1132" s="982">
        <v>14.5</v>
      </c>
      <c r="B1132" s="968" t="s">
        <v>34</v>
      </c>
      <c r="C1132" s="966">
        <v>4817</v>
      </c>
      <c r="D1132" s="964"/>
    </row>
    <row r="1133" spans="1:4">
      <c r="A1133" s="982">
        <v>14.5</v>
      </c>
      <c r="B1133" s="968" t="s">
        <v>34</v>
      </c>
      <c r="C1133" s="966">
        <v>4820</v>
      </c>
      <c r="D1133" s="964" t="s">
        <v>1003</v>
      </c>
    </row>
    <row r="1134" spans="1:4">
      <c r="A1134" s="982">
        <v>14.5</v>
      </c>
      <c r="B1134" s="968" t="s">
        <v>34</v>
      </c>
      <c r="C1134" s="966">
        <v>4821</v>
      </c>
      <c r="D1134" s="964"/>
    </row>
    <row r="1135" spans="1:4">
      <c r="A1135" s="982">
        <v>14.5</v>
      </c>
      <c r="B1135" s="968" t="s">
        <v>34</v>
      </c>
      <c r="C1135" s="966">
        <v>4822</v>
      </c>
      <c r="D1135" s="964"/>
    </row>
    <row r="1136" spans="1:4">
      <c r="A1136" s="982">
        <v>14.5</v>
      </c>
      <c r="B1136" s="968" t="s">
        <v>34</v>
      </c>
      <c r="C1136" s="966">
        <v>4823</v>
      </c>
      <c r="D1136" s="964"/>
    </row>
    <row r="1137" spans="1:4">
      <c r="A1137" s="982">
        <v>14.5</v>
      </c>
      <c r="B1137" s="968" t="s">
        <v>349</v>
      </c>
      <c r="C1137" s="966">
        <v>4814</v>
      </c>
      <c r="D1137" s="964" t="s">
        <v>1003</v>
      </c>
    </row>
    <row r="1138" spans="1:4">
      <c r="A1138" s="982">
        <v>14.5</v>
      </c>
      <c r="B1138" s="968" t="s">
        <v>349</v>
      </c>
      <c r="C1138" s="966">
        <v>4816</v>
      </c>
      <c r="D1138" s="964"/>
    </row>
    <row r="1139" spans="1:4">
      <c r="A1139" s="982">
        <v>14.5</v>
      </c>
      <c r="B1139" s="968" t="s">
        <v>349</v>
      </c>
      <c r="C1139" s="966">
        <v>4817</v>
      </c>
      <c r="D1139" s="964"/>
    </row>
    <row r="1140" spans="1:4">
      <c r="A1140" s="982">
        <v>14.5</v>
      </c>
      <c r="B1140" s="968" t="s">
        <v>349</v>
      </c>
      <c r="C1140" s="966">
        <v>4820</v>
      </c>
      <c r="D1140" s="964"/>
    </row>
    <row r="1141" spans="1:4">
      <c r="A1141" s="982">
        <v>14.5</v>
      </c>
      <c r="B1141" s="968" t="s">
        <v>349</v>
      </c>
      <c r="C1141" s="966">
        <v>4821</v>
      </c>
      <c r="D1141" s="964"/>
    </row>
    <row r="1142" spans="1:4">
      <c r="A1142" s="982">
        <v>14.5</v>
      </c>
      <c r="B1142" s="968" t="s">
        <v>349</v>
      </c>
      <c r="C1142" s="966">
        <v>4822</v>
      </c>
      <c r="D1142" s="964"/>
    </row>
    <row r="1143" spans="1:4">
      <c r="A1143" s="982">
        <v>14.5</v>
      </c>
      <c r="B1143" s="968" t="s">
        <v>349</v>
      </c>
      <c r="C1143" s="966">
        <v>4823</v>
      </c>
      <c r="D1143" s="964"/>
    </row>
    <row r="1144" spans="1:4">
      <c r="A1144" s="982">
        <v>14.5</v>
      </c>
      <c r="B1144" s="968" t="s">
        <v>498</v>
      </c>
      <c r="C1144" s="966">
        <v>4814</v>
      </c>
      <c r="D1144" s="964"/>
    </row>
    <row r="1145" spans="1:4">
      <c r="A1145" s="982">
        <v>14.5</v>
      </c>
      <c r="B1145" s="968" t="s">
        <v>498</v>
      </c>
      <c r="C1145" s="966">
        <v>4816</v>
      </c>
      <c r="D1145" s="964"/>
    </row>
    <row r="1146" spans="1:4">
      <c r="A1146" s="982">
        <v>14.5</v>
      </c>
      <c r="B1146" s="968" t="s">
        <v>498</v>
      </c>
      <c r="C1146" s="966">
        <v>4817</v>
      </c>
      <c r="D1146" s="964"/>
    </row>
    <row r="1147" spans="1:4">
      <c r="A1147" s="982">
        <v>14.5</v>
      </c>
      <c r="B1147" s="968" t="s">
        <v>498</v>
      </c>
      <c r="C1147" s="966">
        <v>4820</v>
      </c>
      <c r="D1147" s="964"/>
    </row>
    <row r="1148" spans="1:4">
      <c r="A1148" s="982">
        <v>14.5</v>
      </c>
      <c r="B1148" s="968" t="s">
        <v>498</v>
      </c>
      <c r="C1148" s="966">
        <v>4821</v>
      </c>
      <c r="D1148" s="964"/>
    </row>
    <row r="1149" spans="1:4">
      <c r="A1149" s="982">
        <v>14.5</v>
      </c>
      <c r="B1149" s="968" t="s">
        <v>498</v>
      </c>
      <c r="C1149" s="966">
        <v>4822</v>
      </c>
      <c r="D1149" s="964"/>
    </row>
    <row r="1150" spans="1:4" ht="15.75" thickBot="1">
      <c r="A1150" s="956">
        <v>14.5</v>
      </c>
      <c r="B1150" s="957" t="s">
        <v>498</v>
      </c>
      <c r="C1150" s="958">
        <v>4823</v>
      </c>
      <c r="D1150" s="964"/>
    </row>
    <row r="1151" spans="1:4" ht="15.75" thickTop="1">
      <c r="A1151" s="973" t="s">
        <v>473</v>
      </c>
      <c r="B1151" s="974" t="s">
        <v>909</v>
      </c>
      <c r="C1151" s="983">
        <v>482390</v>
      </c>
      <c r="D1151" s="965" t="s">
        <v>913</v>
      </c>
    </row>
    <row r="1152" spans="1:4">
      <c r="A1152" s="984" t="s">
        <v>473</v>
      </c>
      <c r="B1152" s="968" t="s">
        <v>34</v>
      </c>
      <c r="C1152" s="967" t="s">
        <v>1008</v>
      </c>
      <c r="D1152" s="965" t="s">
        <v>913</v>
      </c>
    </row>
    <row r="1153" spans="1:4">
      <c r="A1153" s="985" t="s">
        <v>473</v>
      </c>
      <c r="B1153" s="969" t="s">
        <v>349</v>
      </c>
      <c r="C1153" s="970" t="s">
        <v>1008</v>
      </c>
      <c r="D1153" s="965" t="s">
        <v>913</v>
      </c>
    </row>
    <row r="1154" spans="1:4" ht="15.75" thickBot="1">
      <c r="A1154" s="986" t="s">
        <v>473</v>
      </c>
      <c r="B1154" s="957" t="s">
        <v>498</v>
      </c>
      <c r="C1154" s="972" t="s">
        <v>1008</v>
      </c>
      <c r="D1154" s="965" t="s">
        <v>924</v>
      </c>
    </row>
    <row r="1155" spans="1:4" ht="15.75" thickTop="1">
      <c r="A1155" s="978" t="s">
        <v>475</v>
      </c>
      <c r="B1155" s="979" t="s">
        <v>909</v>
      </c>
      <c r="C1155" s="980">
        <v>482370</v>
      </c>
      <c r="D1155" s="964"/>
    </row>
    <row r="1156" spans="1:4">
      <c r="A1156" s="984" t="s">
        <v>475</v>
      </c>
      <c r="B1156" s="968" t="s">
        <v>34</v>
      </c>
      <c r="C1156" s="966" t="s">
        <v>1009</v>
      </c>
      <c r="D1156" s="964" t="s">
        <v>1003</v>
      </c>
    </row>
    <row r="1157" spans="1:4">
      <c r="A1157" s="985" t="s">
        <v>475</v>
      </c>
      <c r="B1157" s="969" t="s">
        <v>349</v>
      </c>
      <c r="C1157" s="971" t="s">
        <v>1009</v>
      </c>
      <c r="D1157" s="964"/>
    </row>
    <row r="1158" spans="1:4" ht="15.75" thickBot="1">
      <c r="A1158" s="986" t="s">
        <v>475</v>
      </c>
      <c r="B1158" s="957" t="s">
        <v>498</v>
      </c>
      <c r="C1158" s="958" t="s">
        <v>1009</v>
      </c>
      <c r="D1158" s="964" t="s">
        <v>1003</v>
      </c>
    </row>
    <row r="1159" spans="1:4" ht="15.75" thickTop="1">
      <c r="A1159" s="978" t="s">
        <v>477</v>
      </c>
      <c r="B1159" s="979" t="s">
        <v>909</v>
      </c>
      <c r="C1159" s="980" t="s">
        <v>1010</v>
      </c>
      <c r="D1159" s="964"/>
    </row>
    <row r="1160" spans="1:4">
      <c r="A1160" s="984" t="s">
        <v>477</v>
      </c>
      <c r="B1160" s="968" t="s">
        <v>34</v>
      </c>
      <c r="C1160" s="966" t="s">
        <v>1010</v>
      </c>
      <c r="D1160" s="964" t="s">
        <v>1003</v>
      </c>
    </row>
    <row r="1161" spans="1:4">
      <c r="A1161" s="985" t="s">
        <v>477</v>
      </c>
      <c r="B1161" s="969" t="s">
        <v>349</v>
      </c>
      <c r="C1161" s="971" t="s">
        <v>1010</v>
      </c>
      <c r="D1161" s="987"/>
    </row>
    <row r="1162" spans="1:4" ht="15.75" thickBot="1">
      <c r="A1162" s="986" t="s">
        <v>477</v>
      </c>
      <c r="B1162" s="957" t="s">
        <v>498</v>
      </c>
      <c r="C1162" s="958" t="s">
        <v>1010</v>
      </c>
      <c r="D1162" s="988" t="s">
        <v>1003</v>
      </c>
    </row>
    <row r="1163" spans="1:4" ht="15.75" thickTop="1">
      <c r="A1163" s="973">
        <v>12.6</v>
      </c>
      <c r="B1163" s="974" t="s">
        <v>909</v>
      </c>
      <c r="C1163" s="983">
        <v>482110</v>
      </c>
      <c r="D1163" s="965" t="s">
        <v>924</v>
      </c>
    </row>
    <row r="1164" spans="1:4">
      <c r="A1164" s="973">
        <v>12.6</v>
      </c>
      <c r="B1164" s="974" t="s">
        <v>909</v>
      </c>
      <c r="C1164" s="983">
        <v>482190</v>
      </c>
      <c r="D1164" s="965" t="s">
        <v>924</v>
      </c>
    </row>
    <row r="1165" spans="1:4">
      <c r="A1165" s="973">
        <v>12.6</v>
      </c>
      <c r="B1165" s="974" t="s">
        <v>909</v>
      </c>
      <c r="C1165" s="983">
        <v>482210</v>
      </c>
      <c r="D1165" s="965" t="s">
        <v>924</v>
      </c>
    </row>
    <row r="1166" spans="1:4">
      <c r="A1166" s="973">
        <v>12.6</v>
      </c>
      <c r="B1166" s="974" t="s">
        <v>909</v>
      </c>
      <c r="C1166" s="983">
        <v>482290</v>
      </c>
      <c r="D1166" s="965" t="s">
        <v>924</v>
      </c>
    </row>
    <row r="1167" spans="1:4">
      <c r="A1167" s="973">
        <v>12.6</v>
      </c>
      <c r="B1167" s="974" t="s">
        <v>909</v>
      </c>
      <c r="C1167" s="983">
        <v>482312</v>
      </c>
      <c r="D1167" s="965" t="s">
        <v>924</v>
      </c>
    </row>
    <row r="1168" spans="1:4">
      <c r="A1168" s="973">
        <v>12.6</v>
      </c>
      <c r="B1168" s="974" t="s">
        <v>909</v>
      </c>
      <c r="C1168" s="983">
        <v>482319</v>
      </c>
      <c r="D1168" s="965" t="s">
        <v>924</v>
      </c>
    </row>
    <row r="1169" spans="1:4">
      <c r="A1169" s="973">
        <v>12.6</v>
      </c>
      <c r="B1169" s="974" t="s">
        <v>909</v>
      </c>
      <c r="C1169" s="983">
        <v>482320</v>
      </c>
      <c r="D1169" s="965" t="s">
        <v>924</v>
      </c>
    </row>
    <row r="1170" spans="1:4">
      <c r="A1170" s="973">
        <v>12.6</v>
      </c>
      <c r="B1170" s="974" t="s">
        <v>909</v>
      </c>
      <c r="C1170" s="983">
        <v>482340</v>
      </c>
      <c r="D1170" s="965" t="s">
        <v>924</v>
      </c>
    </row>
    <row r="1171" spans="1:4">
      <c r="A1171" s="973">
        <v>12.6</v>
      </c>
      <c r="B1171" s="974" t="s">
        <v>909</v>
      </c>
      <c r="C1171" s="983">
        <v>482360</v>
      </c>
      <c r="D1171" s="965" t="s">
        <v>924</v>
      </c>
    </row>
    <row r="1172" spans="1:4">
      <c r="A1172" s="973">
        <v>12.6</v>
      </c>
      <c r="B1172" s="974" t="s">
        <v>909</v>
      </c>
      <c r="C1172" s="983">
        <v>482370</v>
      </c>
      <c r="D1172" s="965" t="s">
        <v>924</v>
      </c>
    </row>
    <row r="1173" spans="1:4">
      <c r="A1173" s="973">
        <v>12.6</v>
      </c>
      <c r="B1173" s="974" t="s">
        <v>909</v>
      </c>
      <c r="C1173" s="983">
        <v>482390</v>
      </c>
      <c r="D1173" s="965" t="s">
        <v>924</v>
      </c>
    </row>
    <row r="1174" spans="1:4">
      <c r="A1174" s="973">
        <v>12.6</v>
      </c>
      <c r="B1174" s="974" t="s">
        <v>909</v>
      </c>
      <c r="C1174" s="983">
        <v>480210</v>
      </c>
      <c r="D1174" s="965" t="s">
        <v>924</v>
      </c>
    </row>
    <row r="1175" spans="1:4">
      <c r="A1175" s="973">
        <v>12.6</v>
      </c>
      <c r="B1175" s="974" t="s">
        <v>909</v>
      </c>
      <c r="C1175" s="983">
        <v>480220</v>
      </c>
      <c r="D1175" s="965" t="s">
        <v>924</v>
      </c>
    </row>
    <row r="1176" spans="1:4">
      <c r="A1176" s="973">
        <v>12.6</v>
      </c>
      <c r="B1176" s="974" t="s">
        <v>909</v>
      </c>
      <c r="C1176" s="983">
        <v>480230</v>
      </c>
      <c r="D1176" s="965" t="s">
        <v>924</v>
      </c>
    </row>
    <row r="1177" spans="1:4">
      <c r="A1177" s="973">
        <v>12.6</v>
      </c>
      <c r="B1177" s="974" t="s">
        <v>909</v>
      </c>
      <c r="C1177" s="983">
        <v>480240</v>
      </c>
      <c r="D1177" s="965" t="s">
        <v>924</v>
      </c>
    </row>
    <row r="1178" spans="1:4">
      <c r="A1178" s="973">
        <v>12.6</v>
      </c>
      <c r="B1178" s="974" t="s">
        <v>909</v>
      </c>
      <c r="C1178" s="983">
        <v>480254</v>
      </c>
      <c r="D1178" s="965" t="s">
        <v>924</v>
      </c>
    </row>
    <row r="1179" spans="1:4">
      <c r="A1179" s="973">
        <v>12.6</v>
      </c>
      <c r="B1179" s="974" t="s">
        <v>909</v>
      </c>
      <c r="C1179" s="983">
        <v>480255</v>
      </c>
      <c r="D1179" s="965" t="s">
        <v>924</v>
      </c>
    </row>
    <row r="1180" spans="1:4">
      <c r="A1180" s="973">
        <v>12.6</v>
      </c>
      <c r="B1180" s="974" t="s">
        <v>909</v>
      </c>
      <c r="C1180" s="983">
        <v>480256</v>
      </c>
      <c r="D1180" s="965" t="s">
        <v>924</v>
      </c>
    </row>
    <row r="1181" spans="1:4">
      <c r="A1181" s="973">
        <v>12.6</v>
      </c>
      <c r="B1181" s="974" t="s">
        <v>909</v>
      </c>
      <c r="C1181" s="983">
        <v>480257</v>
      </c>
      <c r="D1181" s="965" t="s">
        <v>924</v>
      </c>
    </row>
    <row r="1182" spans="1:4">
      <c r="A1182" s="973">
        <v>12.6</v>
      </c>
      <c r="B1182" s="974" t="s">
        <v>909</v>
      </c>
      <c r="C1182" s="983">
        <v>480258</v>
      </c>
      <c r="D1182" s="965" t="s">
        <v>924</v>
      </c>
    </row>
    <row r="1183" spans="1:4">
      <c r="A1183" s="973">
        <v>12.6</v>
      </c>
      <c r="B1183" s="974" t="s">
        <v>909</v>
      </c>
      <c r="C1183" s="983">
        <v>480261</v>
      </c>
      <c r="D1183" s="965" t="s">
        <v>924</v>
      </c>
    </row>
    <row r="1184" spans="1:4">
      <c r="A1184" s="973">
        <v>12.6</v>
      </c>
      <c r="B1184" s="974" t="s">
        <v>909</v>
      </c>
      <c r="C1184" s="983" t="s">
        <v>1011</v>
      </c>
      <c r="D1184" s="965" t="s">
        <v>924</v>
      </c>
    </row>
    <row r="1185" spans="1:4">
      <c r="A1185" s="973">
        <v>12.6</v>
      </c>
      <c r="B1185" s="974" t="s">
        <v>909</v>
      </c>
      <c r="C1185" s="983" t="s">
        <v>1012</v>
      </c>
      <c r="D1185" s="965" t="s">
        <v>924</v>
      </c>
    </row>
    <row r="1186" spans="1:4">
      <c r="A1186" s="973">
        <v>12.6</v>
      </c>
      <c r="B1186" s="974" t="s">
        <v>909</v>
      </c>
      <c r="C1186" s="983">
        <v>481013</v>
      </c>
      <c r="D1186" s="965" t="s">
        <v>924</v>
      </c>
    </row>
    <row r="1187" spans="1:4">
      <c r="A1187" s="973">
        <v>12.6</v>
      </c>
      <c r="B1187" s="974" t="s">
        <v>909</v>
      </c>
      <c r="C1187" s="983">
        <v>481014</v>
      </c>
      <c r="D1187" s="965" t="s">
        <v>924</v>
      </c>
    </row>
    <row r="1188" spans="1:4">
      <c r="A1188" s="973">
        <v>12.6</v>
      </c>
      <c r="B1188" s="974" t="s">
        <v>909</v>
      </c>
      <c r="C1188" s="983">
        <v>481019</v>
      </c>
      <c r="D1188" s="965" t="s">
        <v>924</v>
      </c>
    </row>
    <row r="1189" spans="1:4">
      <c r="A1189" s="973">
        <v>12.6</v>
      </c>
      <c r="B1189" s="974" t="s">
        <v>909</v>
      </c>
      <c r="C1189" s="983">
        <v>481022</v>
      </c>
      <c r="D1189" s="965" t="s">
        <v>924</v>
      </c>
    </row>
    <row r="1190" spans="1:4">
      <c r="A1190" s="973">
        <v>12.6</v>
      </c>
      <c r="B1190" s="974" t="s">
        <v>909</v>
      </c>
      <c r="C1190" s="983">
        <v>481029</v>
      </c>
      <c r="D1190" s="965" t="s">
        <v>924</v>
      </c>
    </row>
    <row r="1191" spans="1:4">
      <c r="A1191" s="973">
        <v>12.6</v>
      </c>
      <c r="B1191" s="974" t="s">
        <v>909</v>
      </c>
      <c r="C1191" s="983">
        <v>481031</v>
      </c>
      <c r="D1191" s="965" t="s">
        <v>924</v>
      </c>
    </row>
    <row r="1192" spans="1:4">
      <c r="A1192" s="973">
        <v>12.6</v>
      </c>
      <c r="B1192" s="974" t="s">
        <v>909</v>
      </c>
      <c r="C1192" s="983">
        <v>481032</v>
      </c>
      <c r="D1192" s="965" t="s">
        <v>924</v>
      </c>
    </row>
    <row r="1193" spans="1:4">
      <c r="A1193" s="973">
        <v>12.6</v>
      </c>
      <c r="B1193" s="974" t="s">
        <v>909</v>
      </c>
      <c r="C1193" s="983">
        <v>481039</v>
      </c>
      <c r="D1193" s="965" t="s">
        <v>924</v>
      </c>
    </row>
    <row r="1194" spans="1:4">
      <c r="A1194" s="973">
        <v>12.6</v>
      </c>
      <c r="B1194" s="974" t="s">
        <v>909</v>
      </c>
      <c r="C1194" s="983">
        <v>481092</v>
      </c>
      <c r="D1194" s="965" t="s">
        <v>924</v>
      </c>
    </row>
    <row r="1195" spans="1:4">
      <c r="A1195" s="973">
        <v>12.6</v>
      </c>
      <c r="B1195" s="974" t="s">
        <v>909</v>
      </c>
      <c r="C1195" s="983" t="s">
        <v>1013</v>
      </c>
      <c r="D1195" s="965" t="s">
        <v>924</v>
      </c>
    </row>
    <row r="1196" spans="1:4">
      <c r="A1196" s="984" t="s">
        <v>1014</v>
      </c>
      <c r="B1196" s="968" t="s">
        <v>34</v>
      </c>
      <c r="C1196" s="966">
        <v>481410</v>
      </c>
      <c r="D1196" s="964"/>
    </row>
    <row r="1197" spans="1:4">
      <c r="A1197" s="984" t="s">
        <v>1014</v>
      </c>
      <c r="B1197" s="968" t="s">
        <v>34</v>
      </c>
      <c r="C1197" s="966">
        <v>481420</v>
      </c>
      <c r="D1197" s="964"/>
    </row>
    <row r="1198" spans="1:4">
      <c r="A1198" s="984" t="s">
        <v>1014</v>
      </c>
      <c r="B1198" s="968" t="s">
        <v>34</v>
      </c>
      <c r="C1198" s="966">
        <v>481490</v>
      </c>
      <c r="D1198" s="964"/>
    </row>
    <row r="1199" spans="1:4">
      <c r="A1199" s="984" t="s">
        <v>1014</v>
      </c>
      <c r="B1199" s="968" t="s">
        <v>34</v>
      </c>
      <c r="C1199" s="966">
        <v>481710</v>
      </c>
      <c r="D1199" s="964"/>
    </row>
    <row r="1200" spans="1:4">
      <c r="A1200" s="984" t="s">
        <v>1014</v>
      </c>
      <c r="B1200" s="968" t="s">
        <v>34</v>
      </c>
      <c r="C1200" s="966">
        <v>481720</v>
      </c>
      <c r="D1200" s="964"/>
    </row>
    <row r="1201" spans="1:4">
      <c r="A1201" s="984" t="s">
        <v>1014</v>
      </c>
      <c r="B1201" s="968" t="s">
        <v>34</v>
      </c>
      <c r="C1201" s="966">
        <v>481730</v>
      </c>
      <c r="D1201" s="964"/>
    </row>
    <row r="1202" spans="1:4">
      <c r="A1202" s="984" t="s">
        <v>1014</v>
      </c>
      <c r="B1202" s="968" t="s">
        <v>34</v>
      </c>
      <c r="C1202" s="966">
        <v>482010</v>
      </c>
      <c r="D1202" s="964" t="s">
        <v>1003</v>
      </c>
    </row>
    <row r="1203" spans="1:4">
      <c r="A1203" s="984" t="s">
        <v>1014</v>
      </c>
      <c r="B1203" s="968" t="s">
        <v>34</v>
      </c>
      <c r="C1203" s="966">
        <v>482020</v>
      </c>
      <c r="D1203" s="964"/>
    </row>
    <row r="1204" spans="1:4">
      <c r="A1204" s="984" t="s">
        <v>1014</v>
      </c>
      <c r="B1204" s="968" t="s">
        <v>34</v>
      </c>
      <c r="C1204" s="966">
        <v>482030</v>
      </c>
      <c r="D1204" s="964"/>
    </row>
    <row r="1205" spans="1:4">
      <c r="A1205" s="984" t="s">
        <v>1014</v>
      </c>
      <c r="B1205" s="968" t="s">
        <v>34</v>
      </c>
      <c r="C1205" s="966">
        <v>482040</v>
      </c>
      <c r="D1205" s="964"/>
    </row>
    <row r="1206" spans="1:4">
      <c r="A1206" s="984" t="s">
        <v>1014</v>
      </c>
      <c r="B1206" s="968" t="s">
        <v>34</v>
      </c>
      <c r="C1206" s="966">
        <v>482050</v>
      </c>
      <c r="D1206" s="964"/>
    </row>
    <row r="1207" spans="1:4">
      <c r="A1207" s="984" t="s">
        <v>1014</v>
      </c>
      <c r="B1207" s="968" t="s">
        <v>34</v>
      </c>
      <c r="C1207" s="966">
        <v>482090</v>
      </c>
      <c r="D1207" s="964"/>
    </row>
    <row r="1208" spans="1:4">
      <c r="A1208" s="984" t="s">
        <v>1014</v>
      </c>
      <c r="B1208" s="968" t="s">
        <v>34</v>
      </c>
      <c r="C1208" s="966">
        <v>482110</v>
      </c>
      <c r="D1208" s="964"/>
    </row>
    <row r="1209" spans="1:4">
      <c r="A1209" s="982">
        <v>12.6</v>
      </c>
      <c r="B1209" s="968" t="s">
        <v>34</v>
      </c>
      <c r="C1209" s="966">
        <v>482190</v>
      </c>
      <c r="D1209" s="964"/>
    </row>
    <row r="1210" spans="1:4">
      <c r="A1210" s="982">
        <v>12.6</v>
      </c>
      <c r="B1210" s="968" t="s">
        <v>34</v>
      </c>
      <c r="C1210" s="966">
        <v>482210</v>
      </c>
      <c r="D1210" s="964"/>
    </row>
    <row r="1211" spans="1:4">
      <c r="A1211" s="982">
        <v>12.6</v>
      </c>
      <c r="B1211" s="968" t="s">
        <v>34</v>
      </c>
      <c r="C1211" s="966">
        <v>482290</v>
      </c>
      <c r="D1211" s="964"/>
    </row>
    <row r="1212" spans="1:4">
      <c r="A1212" s="982">
        <v>12.6</v>
      </c>
      <c r="B1212" s="968" t="s">
        <v>34</v>
      </c>
      <c r="C1212" s="966">
        <v>482320</v>
      </c>
      <c r="D1212" s="964"/>
    </row>
    <row r="1213" spans="1:4">
      <c r="A1213" s="982">
        <v>12.6</v>
      </c>
      <c r="B1213" s="968" t="s">
        <v>34</v>
      </c>
      <c r="C1213" s="966">
        <v>482340</v>
      </c>
      <c r="D1213" s="964"/>
    </row>
    <row r="1214" spans="1:4">
      <c r="A1214" s="982">
        <v>12.6</v>
      </c>
      <c r="B1214" s="968" t="s">
        <v>34</v>
      </c>
      <c r="C1214" s="966">
        <v>482361</v>
      </c>
      <c r="D1214" s="964"/>
    </row>
    <row r="1215" spans="1:4">
      <c r="A1215" s="982">
        <v>12.6</v>
      </c>
      <c r="B1215" s="968" t="s">
        <v>34</v>
      </c>
      <c r="C1215" s="966">
        <v>482369</v>
      </c>
      <c r="D1215" s="964"/>
    </row>
    <row r="1216" spans="1:4">
      <c r="A1216" s="982">
        <v>12.6</v>
      </c>
      <c r="B1216" s="968" t="s">
        <v>34</v>
      </c>
      <c r="C1216" s="966">
        <v>482370</v>
      </c>
      <c r="D1216" s="964"/>
    </row>
    <row r="1217" spans="1:4">
      <c r="A1217" s="982">
        <v>12.6</v>
      </c>
      <c r="B1217" s="968" t="s">
        <v>34</v>
      </c>
      <c r="C1217" s="966">
        <v>482390</v>
      </c>
      <c r="D1217" s="964"/>
    </row>
    <row r="1218" spans="1:4">
      <c r="A1218" s="984" t="s">
        <v>1014</v>
      </c>
      <c r="B1218" s="968" t="s">
        <v>349</v>
      </c>
      <c r="C1218" s="966">
        <v>481420</v>
      </c>
      <c r="D1218" s="964" t="s">
        <v>1003</v>
      </c>
    </row>
    <row r="1219" spans="1:4">
      <c r="A1219" s="984" t="s">
        <v>1014</v>
      </c>
      <c r="B1219" s="968" t="s">
        <v>349</v>
      </c>
      <c r="C1219" s="966">
        <v>481490</v>
      </c>
      <c r="D1219" s="964"/>
    </row>
    <row r="1220" spans="1:4">
      <c r="A1220" s="984" t="s">
        <v>1014</v>
      </c>
      <c r="B1220" s="968" t="s">
        <v>349</v>
      </c>
      <c r="C1220" s="966">
        <v>481710</v>
      </c>
      <c r="D1220" s="964"/>
    </row>
    <row r="1221" spans="1:4">
      <c r="A1221" s="984" t="s">
        <v>1014</v>
      </c>
      <c r="B1221" s="968" t="s">
        <v>349</v>
      </c>
      <c r="C1221" s="966">
        <v>481720</v>
      </c>
      <c r="D1221" s="964"/>
    </row>
    <row r="1222" spans="1:4">
      <c r="A1222" s="984" t="s">
        <v>1014</v>
      </c>
      <c r="B1222" s="968" t="s">
        <v>349</v>
      </c>
      <c r="C1222" s="966">
        <v>481730</v>
      </c>
      <c r="D1222" s="964"/>
    </row>
    <row r="1223" spans="1:4">
      <c r="A1223" s="984" t="s">
        <v>1014</v>
      </c>
      <c r="B1223" s="968" t="s">
        <v>349</v>
      </c>
      <c r="C1223" s="966">
        <v>482020</v>
      </c>
      <c r="D1223" s="964"/>
    </row>
    <row r="1224" spans="1:4">
      <c r="A1224" s="984" t="s">
        <v>1014</v>
      </c>
      <c r="B1224" s="968" t="s">
        <v>349</v>
      </c>
      <c r="C1224" s="966">
        <v>482030</v>
      </c>
      <c r="D1224" s="964"/>
    </row>
    <row r="1225" spans="1:4">
      <c r="A1225" s="984" t="s">
        <v>1014</v>
      </c>
      <c r="B1225" s="968" t="s">
        <v>349</v>
      </c>
      <c r="C1225" s="966">
        <v>482040</v>
      </c>
      <c r="D1225" s="964"/>
    </row>
    <row r="1226" spans="1:4">
      <c r="A1226" s="984" t="s">
        <v>1014</v>
      </c>
      <c r="B1226" s="968" t="s">
        <v>349</v>
      </c>
      <c r="C1226" s="966">
        <v>482050</v>
      </c>
      <c r="D1226" s="964"/>
    </row>
    <row r="1227" spans="1:4">
      <c r="A1227" s="984" t="s">
        <v>1014</v>
      </c>
      <c r="B1227" s="968" t="s">
        <v>349</v>
      </c>
      <c r="C1227" s="966">
        <v>482090</v>
      </c>
      <c r="D1227" s="964"/>
    </row>
    <row r="1228" spans="1:4">
      <c r="A1228" s="984" t="s">
        <v>1014</v>
      </c>
      <c r="B1228" s="968" t="s">
        <v>349</v>
      </c>
      <c r="C1228" s="966">
        <v>482110</v>
      </c>
      <c r="D1228" s="964"/>
    </row>
    <row r="1229" spans="1:4">
      <c r="A1229" s="984" t="s">
        <v>1014</v>
      </c>
      <c r="B1229" s="968" t="s">
        <v>349</v>
      </c>
      <c r="C1229" s="966">
        <v>482190</v>
      </c>
      <c r="D1229" s="964"/>
    </row>
    <row r="1230" spans="1:4">
      <c r="A1230" s="984" t="s">
        <v>1014</v>
      </c>
      <c r="B1230" s="968" t="s">
        <v>349</v>
      </c>
      <c r="C1230" s="966">
        <v>482210</v>
      </c>
      <c r="D1230" s="964"/>
    </row>
    <row r="1231" spans="1:4">
      <c r="A1231" s="984" t="s">
        <v>1014</v>
      </c>
      <c r="B1231" s="968" t="s">
        <v>349</v>
      </c>
      <c r="C1231" s="966">
        <v>482290</v>
      </c>
      <c r="D1231" s="964"/>
    </row>
    <row r="1232" spans="1:4">
      <c r="A1232" s="984" t="s">
        <v>1014</v>
      </c>
      <c r="B1232" s="968" t="s">
        <v>349</v>
      </c>
      <c r="C1232" s="966">
        <v>482320</v>
      </c>
      <c r="D1232" s="964"/>
    </row>
    <row r="1233" spans="1:4">
      <c r="A1233" s="984" t="s">
        <v>1014</v>
      </c>
      <c r="B1233" s="968" t="s">
        <v>349</v>
      </c>
      <c r="C1233" s="966">
        <v>482340</v>
      </c>
      <c r="D1233" s="964"/>
    </row>
    <row r="1234" spans="1:4">
      <c r="A1234" s="984" t="s">
        <v>1014</v>
      </c>
      <c r="B1234" s="968" t="s">
        <v>349</v>
      </c>
      <c r="C1234" s="966">
        <v>482361</v>
      </c>
      <c r="D1234" s="964"/>
    </row>
    <row r="1235" spans="1:4">
      <c r="A1235" s="984" t="s">
        <v>1014</v>
      </c>
      <c r="B1235" s="968" t="s">
        <v>349</v>
      </c>
      <c r="C1235" s="966">
        <v>482369</v>
      </c>
      <c r="D1235" s="964"/>
    </row>
    <row r="1236" spans="1:4">
      <c r="A1236" s="984" t="s">
        <v>1014</v>
      </c>
      <c r="B1236" s="968" t="s">
        <v>349</v>
      </c>
      <c r="C1236" s="966">
        <v>482370</v>
      </c>
      <c r="D1236" s="964"/>
    </row>
    <row r="1237" spans="1:4" ht="15.75" thickBot="1">
      <c r="A1237" s="986" t="s">
        <v>1014</v>
      </c>
      <c r="B1237" s="957" t="s">
        <v>349</v>
      </c>
      <c r="C1237" s="958">
        <v>482390</v>
      </c>
      <c r="D1237" s="964"/>
    </row>
    <row r="1238" spans="1:4" ht="15.75" thickTop="1">
      <c r="A1238" s="978" t="s">
        <v>1015</v>
      </c>
      <c r="B1238" s="979" t="s">
        <v>909</v>
      </c>
      <c r="C1238" s="989">
        <v>480210</v>
      </c>
      <c r="D1238" s="965" t="s">
        <v>913</v>
      </c>
    </row>
    <row r="1239" spans="1:4">
      <c r="A1239" s="973" t="s">
        <v>1015</v>
      </c>
      <c r="B1239" s="974" t="s">
        <v>909</v>
      </c>
      <c r="C1239" s="983">
        <v>480220</v>
      </c>
      <c r="D1239" s="965" t="s">
        <v>913</v>
      </c>
    </row>
    <row r="1240" spans="1:4">
      <c r="A1240" s="973" t="s">
        <v>1015</v>
      </c>
      <c r="B1240" s="974" t="s">
        <v>909</v>
      </c>
      <c r="C1240" s="983">
        <v>480230</v>
      </c>
      <c r="D1240" s="965" t="s">
        <v>913</v>
      </c>
    </row>
    <row r="1241" spans="1:4">
      <c r="A1241" s="973" t="s">
        <v>1015</v>
      </c>
      <c r="B1241" s="974" t="s">
        <v>909</v>
      </c>
      <c r="C1241" s="983">
        <v>480240</v>
      </c>
      <c r="D1241" s="965" t="s">
        <v>913</v>
      </c>
    </row>
    <row r="1242" spans="1:4">
      <c r="A1242" s="973" t="s">
        <v>1015</v>
      </c>
      <c r="B1242" s="974" t="s">
        <v>909</v>
      </c>
      <c r="C1242" s="983">
        <v>480254</v>
      </c>
      <c r="D1242" s="965" t="s">
        <v>913</v>
      </c>
    </row>
    <row r="1243" spans="1:4">
      <c r="A1243" s="973" t="s">
        <v>1015</v>
      </c>
      <c r="B1243" s="974" t="s">
        <v>909</v>
      </c>
      <c r="C1243" s="983">
        <v>480255</v>
      </c>
      <c r="D1243" s="965" t="s">
        <v>913</v>
      </c>
    </row>
    <row r="1244" spans="1:4">
      <c r="A1244" s="973" t="s">
        <v>1015</v>
      </c>
      <c r="B1244" s="974" t="s">
        <v>909</v>
      </c>
      <c r="C1244" s="983">
        <v>480256</v>
      </c>
      <c r="D1244" s="965" t="s">
        <v>913</v>
      </c>
    </row>
    <row r="1245" spans="1:4">
      <c r="A1245" s="973" t="s">
        <v>1015</v>
      </c>
      <c r="B1245" s="974" t="s">
        <v>909</v>
      </c>
      <c r="C1245" s="983">
        <v>480257</v>
      </c>
      <c r="D1245" s="965" t="s">
        <v>913</v>
      </c>
    </row>
    <row r="1246" spans="1:4">
      <c r="A1246" s="973" t="s">
        <v>1015</v>
      </c>
      <c r="B1246" s="974" t="s">
        <v>909</v>
      </c>
      <c r="C1246" s="983">
        <v>480258</v>
      </c>
      <c r="D1246" s="965" t="s">
        <v>913</v>
      </c>
    </row>
    <row r="1247" spans="1:4">
      <c r="A1247" s="973" t="s">
        <v>1015</v>
      </c>
      <c r="B1247" s="974" t="s">
        <v>909</v>
      </c>
      <c r="C1247" s="983">
        <v>480261</v>
      </c>
      <c r="D1247" s="965" t="s">
        <v>913</v>
      </c>
    </row>
    <row r="1248" spans="1:4">
      <c r="A1248" s="973" t="s">
        <v>1015</v>
      </c>
      <c r="B1248" s="974" t="s">
        <v>909</v>
      </c>
      <c r="C1248" s="983" t="s">
        <v>1011</v>
      </c>
      <c r="D1248" s="965" t="s">
        <v>913</v>
      </c>
    </row>
    <row r="1249" spans="1:4">
      <c r="A1249" s="973" t="s">
        <v>1015</v>
      </c>
      <c r="B1249" s="974" t="s">
        <v>909</v>
      </c>
      <c r="C1249" s="983" t="s">
        <v>1012</v>
      </c>
      <c r="D1249" s="965" t="s">
        <v>913</v>
      </c>
    </row>
    <row r="1250" spans="1:4">
      <c r="A1250" s="973" t="s">
        <v>1015</v>
      </c>
      <c r="B1250" s="974" t="s">
        <v>909</v>
      </c>
      <c r="C1250" s="983">
        <v>481013</v>
      </c>
      <c r="D1250" s="965" t="s">
        <v>913</v>
      </c>
    </row>
    <row r="1251" spans="1:4">
      <c r="A1251" s="973" t="s">
        <v>1015</v>
      </c>
      <c r="B1251" s="974" t="s">
        <v>909</v>
      </c>
      <c r="C1251" s="983">
        <v>481014</v>
      </c>
      <c r="D1251" s="965" t="s">
        <v>913</v>
      </c>
    </row>
    <row r="1252" spans="1:4">
      <c r="A1252" s="973" t="s">
        <v>1015</v>
      </c>
      <c r="B1252" s="974" t="s">
        <v>909</v>
      </c>
      <c r="C1252" s="983">
        <v>481019</v>
      </c>
      <c r="D1252" s="965" t="s">
        <v>913</v>
      </c>
    </row>
    <row r="1253" spans="1:4">
      <c r="A1253" s="973" t="s">
        <v>1015</v>
      </c>
      <c r="B1253" s="974" t="s">
        <v>909</v>
      </c>
      <c r="C1253" s="983">
        <v>481022</v>
      </c>
      <c r="D1253" s="965" t="s">
        <v>913</v>
      </c>
    </row>
    <row r="1254" spans="1:4">
      <c r="A1254" s="973" t="s">
        <v>1015</v>
      </c>
      <c r="B1254" s="974" t="s">
        <v>909</v>
      </c>
      <c r="C1254" s="983">
        <v>481029</v>
      </c>
      <c r="D1254" s="965" t="s">
        <v>913</v>
      </c>
    </row>
    <row r="1255" spans="1:4">
      <c r="A1255" s="973" t="s">
        <v>1015</v>
      </c>
      <c r="B1255" s="974" t="s">
        <v>909</v>
      </c>
      <c r="C1255" s="983">
        <v>481031</v>
      </c>
      <c r="D1255" s="965" t="s">
        <v>913</v>
      </c>
    </row>
    <row r="1256" spans="1:4">
      <c r="A1256" s="973" t="s">
        <v>1015</v>
      </c>
      <c r="B1256" s="974" t="s">
        <v>909</v>
      </c>
      <c r="C1256" s="983">
        <v>481032</v>
      </c>
      <c r="D1256" s="965" t="s">
        <v>913</v>
      </c>
    </row>
    <row r="1257" spans="1:4">
      <c r="A1257" s="973" t="s">
        <v>1015</v>
      </c>
      <c r="B1257" s="974" t="s">
        <v>909</v>
      </c>
      <c r="C1257" s="983">
        <v>481039</v>
      </c>
      <c r="D1257" s="965" t="s">
        <v>913</v>
      </c>
    </row>
    <row r="1258" spans="1:4">
      <c r="A1258" s="973" t="s">
        <v>1015</v>
      </c>
      <c r="B1258" s="974" t="s">
        <v>909</v>
      </c>
      <c r="C1258" s="983">
        <v>481092</v>
      </c>
      <c r="D1258" s="965" t="s">
        <v>913</v>
      </c>
    </row>
    <row r="1259" spans="1:4">
      <c r="A1259" s="973" t="s">
        <v>1015</v>
      </c>
      <c r="B1259" s="974" t="s">
        <v>909</v>
      </c>
      <c r="C1259" s="983" t="s">
        <v>1013</v>
      </c>
      <c r="D1259" s="965" t="s">
        <v>913</v>
      </c>
    </row>
    <row r="1260" spans="1:4">
      <c r="A1260" s="973" t="s">
        <v>1015</v>
      </c>
      <c r="B1260" s="974" t="s">
        <v>909</v>
      </c>
      <c r="C1260" s="983">
        <v>482390</v>
      </c>
      <c r="D1260" s="965" t="s">
        <v>913</v>
      </c>
    </row>
    <row r="1261" spans="1:4">
      <c r="A1261" s="984" t="s">
        <v>1015</v>
      </c>
      <c r="B1261" s="968" t="s">
        <v>34</v>
      </c>
      <c r="C1261" s="967" t="s">
        <v>1008</v>
      </c>
      <c r="D1261" s="965" t="s">
        <v>913</v>
      </c>
    </row>
    <row r="1262" spans="1:4" ht="15.75" thickBot="1">
      <c r="A1262" s="986" t="s">
        <v>1015</v>
      </c>
      <c r="B1262" s="957" t="s">
        <v>349</v>
      </c>
      <c r="C1262" s="972" t="s">
        <v>1008</v>
      </c>
      <c r="D1262" s="965" t="s">
        <v>924</v>
      </c>
    </row>
    <row r="1263" spans="1:4" ht="15.75" thickTop="1">
      <c r="A1263" s="978" t="s">
        <v>1016</v>
      </c>
      <c r="B1263" s="979" t="s">
        <v>909</v>
      </c>
      <c r="C1263" s="980">
        <v>482370</v>
      </c>
      <c r="D1263" s="964"/>
    </row>
    <row r="1264" spans="1:4">
      <c r="A1264" s="984" t="s">
        <v>1016</v>
      </c>
      <c r="B1264" s="968" t="s">
        <v>34</v>
      </c>
      <c r="C1264" s="966" t="s">
        <v>1009</v>
      </c>
      <c r="D1264" s="964" t="s">
        <v>1003</v>
      </c>
    </row>
    <row r="1265" spans="1:4" ht="15.75" thickBot="1">
      <c r="A1265" s="986" t="s">
        <v>1016</v>
      </c>
      <c r="B1265" s="957" t="s">
        <v>349</v>
      </c>
      <c r="C1265" s="958" t="s">
        <v>1009</v>
      </c>
      <c r="D1265" s="964" t="s">
        <v>1003</v>
      </c>
    </row>
    <row r="1266" spans="1:4" ht="15.75" thickTop="1">
      <c r="A1266" s="978" t="s">
        <v>1017</v>
      </c>
      <c r="B1266" s="979" t="s">
        <v>909</v>
      </c>
      <c r="C1266" s="980" t="s">
        <v>1010</v>
      </c>
      <c r="D1266" s="964"/>
    </row>
    <row r="1267" spans="1:4">
      <c r="A1267" s="984" t="s">
        <v>1017</v>
      </c>
      <c r="B1267" s="968" t="s">
        <v>34</v>
      </c>
      <c r="C1267" s="966" t="s">
        <v>1010</v>
      </c>
      <c r="D1267" s="964" t="s">
        <v>1003</v>
      </c>
    </row>
    <row r="1268" spans="1:4" ht="15.75" thickBot="1">
      <c r="A1268" s="986" t="s">
        <v>1017</v>
      </c>
      <c r="B1268" s="957" t="s">
        <v>349</v>
      </c>
      <c r="C1268" s="958" t="s">
        <v>1010</v>
      </c>
      <c r="D1268" s="988" t="s">
        <v>1003</v>
      </c>
    </row>
    <row r="1269" spans="1:4" ht="15.75" thickTop="1"/>
  </sheetData>
  <sheetProtection formatCells="0" formatColumns="0" formatRows="0" insertColumns="0" insertRows="0" insertHyperlinks="0" deleteColumns="0" deleteRows="0" selectLockedCells="1" sort="0" autoFilter="0" pivotTables="0" selectUnlockedCells="1"/>
  <autoFilter ref="A1:D1268" xr:uid="{00000000-0009-0000-0000-000017000000}"/>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C147"/>
  <sheetViews>
    <sheetView topLeftCell="A4" zoomScale="80" zoomScaleNormal="80" workbookViewId="0">
      <selection activeCell="J14" sqref="J14"/>
    </sheetView>
  </sheetViews>
  <sheetFormatPr defaultRowHeight="15.75"/>
  <cols>
    <col min="1" max="1" width="11.25" style="1944" customWidth="1"/>
    <col min="2" max="2" width="43.625" style="1944" customWidth="1"/>
    <col min="3" max="3" width="9.125" style="1944" customWidth="1"/>
    <col min="4" max="9" width="12" style="1944" customWidth="1"/>
    <col min="10" max="10" width="49.5" style="1944" customWidth="1"/>
    <col min="11" max="11" width="12.875" style="1944" customWidth="1"/>
    <col min="12" max="12" width="22.25" style="1944" customWidth="1"/>
    <col min="13" max="13" width="14.75" style="1944" customWidth="1"/>
    <col min="14" max="14" width="20.75" style="1944" customWidth="1"/>
    <col min="15" max="15" width="39" style="1944" customWidth="1"/>
    <col min="16" max="16" width="9.625" style="1944" customWidth="1"/>
    <col min="17" max="17" width="11.25" style="1944" customWidth="1"/>
    <col min="18" max="18" width="19.5" style="1944" customWidth="1"/>
    <col min="266" max="266" width="9.625" customWidth="1"/>
    <col min="267" max="267" width="9.125" customWidth="1"/>
    <col min="268" max="268" width="43.625" customWidth="1"/>
    <col min="269" max="269" width="9.625" customWidth="1"/>
    <col min="270" max="270" width="11.25" customWidth="1"/>
    <col min="271" max="271" width="19.5" customWidth="1"/>
    <col min="272" max="272" width="14.75" customWidth="1"/>
    <col min="273" max="273" width="20.75" customWidth="1"/>
    <col min="274" max="274" width="129.875" customWidth="1"/>
    <col min="522" max="522" width="9.625" customWidth="1"/>
    <col min="523" max="523" width="9.125" customWidth="1"/>
    <col min="524" max="524" width="43.625" customWidth="1"/>
    <col min="525" max="525" width="9.625" customWidth="1"/>
    <col min="526" max="526" width="11.25" customWidth="1"/>
    <col min="527" max="527" width="19.5" customWidth="1"/>
    <col min="528" max="528" width="14.75" customWidth="1"/>
    <col min="529" max="529" width="20.75" customWidth="1"/>
    <col min="530" max="530" width="129.875" customWidth="1"/>
    <col min="778" max="778" width="9.625" customWidth="1"/>
    <col min="779" max="779" width="9.125" customWidth="1"/>
    <col min="780" max="780" width="43.625" customWidth="1"/>
    <col min="781" max="781" width="9.625" customWidth="1"/>
    <col min="782" max="782" width="11.25" customWidth="1"/>
    <col min="783" max="783" width="19.5" customWidth="1"/>
    <col min="784" max="784" width="14.75" customWidth="1"/>
    <col min="785" max="785" width="20.75" customWidth="1"/>
    <col min="786" max="786" width="129.875" customWidth="1"/>
    <col min="1034" max="1034" width="9.625" customWidth="1"/>
    <col min="1035" max="1035" width="9.125" customWidth="1"/>
    <col min="1036" max="1036" width="43.625" customWidth="1"/>
    <col min="1037" max="1037" width="9.625" customWidth="1"/>
    <col min="1038" max="1038" width="11.25" customWidth="1"/>
    <col min="1039" max="1039" width="19.5" customWidth="1"/>
    <col min="1040" max="1040" width="14.75" customWidth="1"/>
    <col min="1041" max="1041" width="20.75" customWidth="1"/>
    <col min="1042" max="1042" width="129.875" customWidth="1"/>
    <col min="1290" max="1290" width="9.625" customWidth="1"/>
    <col min="1291" max="1291" width="9.125" customWidth="1"/>
    <col min="1292" max="1292" width="43.625" customWidth="1"/>
    <col min="1293" max="1293" width="9.625" customWidth="1"/>
    <col min="1294" max="1294" width="11.25" customWidth="1"/>
    <col min="1295" max="1295" width="19.5" customWidth="1"/>
    <col min="1296" max="1296" width="14.75" customWidth="1"/>
    <col min="1297" max="1297" width="20.75" customWidth="1"/>
    <col min="1298" max="1298" width="129.875" customWidth="1"/>
    <col min="1546" max="1546" width="9.625" customWidth="1"/>
    <col min="1547" max="1547" width="9.125" customWidth="1"/>
    <col min="1548" max="1548" width="43.625" customWidth="1"/>
    <col min="1549" max="1549" width="9.625" customWidth="1"/>
    <col min="1550" max="1550" width="11.25" customWidth="1"/>
    <col min="1551" max="1551" width="19.5" customWidth="1"/>
    <col min="1552" max="1552" width="14.75" customWidth="1"/>
    <col min="1553" max="1553" width="20.75" customWidth="1"/>
    <col min="1554" max="1554" width="129.875" customWidth="1"/>
    <col min="1802" max="1802" width="9.625" customWidth="1"/>
    <col min="1803" max="1803" width="9.125" customWidth="1"/>
    <col min="1804" max="1804" width="43.625" customWidth="1"/>
    <col min="1805" max="1805" width="9.625" customWidth="1"/>
    <col min="1806" max="1806" width="11.25" customWidth="1"/>
    <col min="1807" max="1807" width="19.5" customWidth="1"/>
    <col min="1808" max="1808" width="14.75" customWidth="1"/>
    <col min="1809" max="1809" width="20.75" customWidth="1"/>
    <col min="1810" max="1810" width="129.875" customWidth="1"/>
    <col min="2058" max="2058" width="9.625" customWidth="1"/>
    <col min="2059" max="2059" width="9.125" customWidth="1"/>
    <col min="2060" max="2060" width="43.625" customWidth="1"/>
    <col min="2061" max="2061" width="9.625" customWidth="1"/>
    <col min="2062" max="2062" width="11.25" customWidth="1"/>
    <col min="2063" max="2063" width="19.5" customWidth="1"/>
    <col min="2064" max="2064" width="14.75" customWidth="1"/>
    <col min="2065" max="2065" width="20.75" customWidth="1"/>
    <col min="2066" max="2066" width="129.875" customWidth="1"/>
    <col min="2314" max="2314" width="9.625" customWidth="1"/>
    <col min="2315" max="2315" width="9.125" customWidth="1"/>
    <col min="2316" max="2316" width="43.625" customWidth="1"/>
    <col min="2317" max="2317" width="9.625" customWidth="1"/>
    <col min="2318" max="2318" width="11.25" customWidth="1"/>
    <col min="2319" max="2319" width="19.5" customWidth="1"/>
    <col min="2320" max="2320" width="14.75" customWidth="1"/>
    <col min="2321" max="2321" width="20.75" customWidth="1"/>
    <col min="2322" max="2322" width="129.875" customWidth="1"/>
    <col min="2570" max="2570" width="9.625" customWidth="1"/>
    <col min="2571" max="2571" width="9.125" customWidth="1"/>
    <col min="2572" max="2572" width="43.625" customWidth="1"/>
    <col min="2573" max="2573" width="9.625" customWidth="1"/>
    <col min="2574" max="2574" width="11.25" customWidth="1"/>
    <col min="2575" max="2575" width="19.5" customWidth="1"/>
    <col min="2576" max="2576" width="14.75" customWidth="1"/>
    <col min="2577" max="2577" width="20.75" customWidth="1"/>
    <col min="2578" max="2578" width="129.875" customWidth="1"/>
    <col min="2826" max="2826" width="9.625" customWidth="1"/>
    <col min="2827" max="2827" width="9.125" customWidth="1"/>
    <col min="2828" max="2828" width="43.625" customWidth="1"/>
    <col min="2829" max="2829" width="9.625" customWidth="1"/>
    <col min="2830" max="2830" width="11.25" customWidth="1"/>
    <col min="2831" max="2831" width="19.5" customWidth="1"/>
    <col min="2832" max="2832" width="14.75" customWidth="1"/>
    <col min="2833" max="2833" width="20.75" customWidth="1"/>
    <col min="2834" max="2834" width="129.875" customWidth="1"/>
    <col min="3082" max="3082" width="9.625" customWidth="1"/>
    <col min="3083" max="3083" width="9.125" customWidth="1"/>
    <col min="3084" max="3084" width="43.625" customWidth="1"/>
    <col min="3085" max="3085" width="9.625" customWidth="1"/>
    <col min="3086" max="3086" width="11.25" customWidth="1"/>
    <col min="3087" max="3087" width="19.5" customWidth="1"/>
    <col min="3088" max="3088" width="14.75" customWidth="1"/>
    <col min="3089" max="3089" width="20.75" customWidth="1"/>
    <col min="3090" max="3090" width="129.875" customWidth="1"/>
    <col min="3338" max="3338" width="9.625" customWidth="1"/>
    <col min="3339" max="3339" width="9.125" customWidth="1"/>
    <col min="3340" max="3340" width="43.625" customWidth="1"/>
    <col min="3341" max="3341" width="9.625" customWidth="1"/>
    <col min="3342" max="3342" width="11.25" customWidth="1"/>
    <col min="3343" max="3343" width="19.5" customWidth="1"/>
    <col min="3344" max="3344" width="14.75" customWidth="1"/>
    <col min="3345" max="3345" width="20.75" customWidth="1"/>
    <col min="3346" max="3346" width="129.875" customWidth="1"/>
    <col min="3594" max="3594" width="9.625" customWidth="1"/>
    <col min="3595" max="3595" width="9.125" customWidth="1"/>
    <col min="3596" max="3596" width="43.625" customWidth="1"/>
    <col min="3597" max="3597" width="9.625" customWidth="1"/>
    <col min="3598" max="3598" width="11.25" customWidth="1"/>
    <col min="3599" max="3599" width="19.5" customWidth="1"/>
    <col min="3600" max="3600" width="14.75" customWidth="1"/>
    <col min="3601" max="3601" width="20.75" customWidth="1"/>
    <col min="3602" max="3602" width="129.875" customWidth="1"/>
    <col min="3850" max="3850" width="9.625" customWidth="1"/>
    <col min="3851" max="3851" width="9.125" customWidth="1"/>
    <col min="3852" max="3852" width="43.625" customWidth="1"/>
    <col min="3853" max="3853" width="9.625" customWidth="1"/>
    <col min="3854" max="3854" width="11.25" customWidth="1"/>
    <col min="3855" max="3855" width="19.5" customWidth="1"/>
    <col min="3856" max="3856" width="14.75" customWidth="1"/>
    <col min="3857" max="3857" width="20.75" customWidth="1"/>
    <col min="3858" max="3858" width="129.875" customWidth="1"/>
    <col min="4106" max="4106" width="9.625" customWidth="1"/>
    <col min="4107" max="4107" width="9.125" customWidth="1"/>
    <col min="4108" max="4108" width="43.625" customWidth="1"/>
    <col min="4109" max="4109" width="9.625" customWidth="1"/>
    <col min="4110" max="4110" width="11.25" customWidth="1"/>
    <col min="4111" max="4111" width="19.5" customWidth="1"/>
    <col min="4112" max="4112" width="14.75" customWidth="1"/>
    <col min="4113" max="4113" width="20.75" customWidth="1"/>
    <col min="4114" max="4114" width="129.875" customWidth="1"/>
    <col min="4362" max="4362" width="9.625" customWidth="1"/>
    <col min="4363" max="4363" width="9.125" customWidth="1"/>
    <col min="4364" max="4364" width="43.625" customWidth="1"/>
    <col min="4365" max="4365" width="9.625" customWidth="1"/>
    <col min="4366" max="4366" width="11.25" customWidth="1"/>
    <col min="4367" max="4367" width="19.5" customWidth="1"/>
    <col min="4368" max="4368" width="14.75" customWidth="1"/>
    <col min="4369" max="4369" width="20.75" customWidth="1"/>
    <col min="4370" max="4370" width="129.875" customWidth="1"/>
    <col min="4618" max="4618" width="9.625" customWidth="1"/>
    <col min="4619" max="4619" width="9.125" customWidth="1"/>
    <col min="4620" max="4620" width="43.625" customWidth="1"/>
    <col min="4621" max="4621" width="9.625" customWidth="1"/>
    <col min="4622" max="4622" width="11.25" customWidth="1"/>
    <col min="4623" max="4623" width="19.5" customWidth="1"/>
    <col min="4624" max="4624" width="14.75" customWidth="1"/>
    <col min="4625" max="4625" width="20.75" customWidth="1"/>
    <col min="4626" max="4626" width="129.875" customWidth="1"/>
    <col min="4874" max="4874" width="9.625" customWidth="1"/>
    <col min="4875" max="4875" width="9.125" customWidth="1"/>
    <col min="4876" max="4876" width="43.625" customWidth="1"/>
    <col min="4877" max="4877" width="9.625" customWidth="1"/>
    <col min="4878" max="4878" width="11.25" customWidth="1"/>
    <col min="4879" max="4879" width="19.5" customWidth="1"/>
    <col min="4880" max="4880" width="14.75" customWidth="1"/>
    <col min="4881" max="4881" width="20.75" customWidth="1"/>
    <col min="4882" max="4882" width="129.875" customWidth="1"/>
    <col min="5130" max="5130" width="9.625" customWidth="1"/>
    <col min="5131" max="5131" width="9.125" customWidth="1"/>
    <col min="5132" max="5132" width="43.625" customWidth="1"/>
    <col min="5133" max="5133" width="9.625" customWidth="1"/>
    <col min="5134" max="5134" width="11.25" customWidth="1"/>
    <col min="5135" max="5135" width="19.5" customWidth="1"/>
    <col min="5136" max="5136" width="14.75" customWidth="1"/>
    <col min="5137" max="5137" width="20.75" customWidth="1"/>
    <col min="5138" max="5138" width="129.875" customWidth="1"/>
    <col min="5386" max="5386" width="9.625" customWidth="1"/>
    <col min="5387" max="5387" width="9.125" customWidth="1"/>
    <col min="5388" max="5388" width="43.625" customWidth="1"/>
    <col min="5389" max="5389" width="9.625" customWidth="1"/>
    <col min="5390" max="5390" width="11.25" customWidth="1"/>
    <col min="5391" max="5391" width="19.5" customWidth="1"/>
    <col min="5392" max="5392" width="14.75" customWidth="1"/>
    <col min="5393" max="5393" width="20.75" customWidth="1"/>
    <col min="5394" max="5394" width="129.875" customWidth="1"/>
    <col min="5642" max="5642" width="9.625" customWidth="1"/>
    <col min="5643" max="5643" width="9.125" customWidth="1"/>
    <col min="5644" max="5644" width="43.625" customWidth="1"/>
    <col min="5645" max="5645" width="9.625" customWidth="1"/>
    <col min="5646" max="5646" width="11.25" customWidth="1"/>
    <col min="5647" max="5647" width="19.5" customWidth="1"/>
    <col min="5648" max="5648" width="14.75" customWidth="1"/>
    <col min="5649" max="5649" width="20.75" customWidth="1"/>
    <col min="5650" max="5650" width="129.875" customWidth="1"/>
    <col min="5898" max="5898" width="9.625" customWidth="1"/>
    <col min="5899" max="5899" width="9.125" customWidth="1"/>
    <col min="5900" max="5900" width="43.625" customWidth="1"/>
    <col min="5901" max="5901" width="9.625" customWidth="1"/>
    <col min="5902" max="5902" width="11.25" customWidth="1"/>
    <col min="5903" max="5903" width="19.5" customWidth="1"/>
    <col min="5904" max="5904" width="14.75" customWidth="1"/>
    <col min="5905" max="5905" width="20.75" customWidth="1"/>
    <col min="5906" max="5906" width="129.875" customWidth="1"/>
    <col min="6154" max="6154" width="9.625" customWidth="1"/>
    <col min="6155" max="6155" width="9.125" customWidth="1"/>
    <col min="6156" max="6156" width="43.625" customWidth="1"/>
    <col min="6157" max="6157" width="9.625" customWidth="1"/>
    <col min="6158" max="6158" width="11.25" customWidth="1"/>
    <col min="6159" max="6159" width="19.5" customWidth="1"/>
    <col min="6160" max="6160" width="14.75" customWidth="1"/>
    <col min="6161" max="6161" width="20.75" customWidth="1"/>
    <col min="6162" max="6162" width="129.875" customWidth="1"/>
    <col min="6410" max="6410" width="9.625" customWidth="1"/>
    <col min="6411" max="6411" width="9.125" customWidth="1"/>
    <col min="6412" max="6412" width="43.625" customWidth="1"/>
    <col min="6413" max="6413" width="9.625" customWidth="1"/>
    <col min="6414" max="6414" width="11.25" customWidth="1"/>
    <col min="6415" max="6415" width="19.5" customWidth="1"/>
    <col min="6416" max="6416" width="14.75" customWidth="1"/>
    <col min="6417" max="6417" width="20.75" customWidth="1"/>
    <col min="6418" max="6418" width="129.875" customWidth="1"/>
    <col min="6666" max="6666" width="9.625" customWidth="1"/>
    <col min="6667" max="6667" width="9.125" customWidth="1"/>
    <col min="6668" max="6668" width="43.625" customWidth="1"/>
    <col min="6669" max="6669" width="9.625" customWidth="1"/>
    <col min="6670" max="6670" width="11.25" customWidth="1"/>
    <col min="6671" max="6671" width="19.5" customWidth="1"/>
    <col min="6672" max="6672" width="14.75" customWidth="1"/>
    <col min="6673" max="6673" width="20.75" customWidth="1"/>
    <col min="6674" max="6674" width="129.875" customWidth="1"/>
    <col min="6922" max="6922" width="9.625" customWidth="1"/>
    <col min="6923" max="6923" width="9.125" customWidth="1"/>
    <col min="6924" max="6924" width="43.625" customWidth="1"/>
    <col min="6925" max="6925" width="9.625" customWidth="1"/>
    <col min="6926" max="6926" width="11.25" customWidth="1"/>
    <col min="6927" max="6927" width="19.5" customWidth="1"/>
    <col min="6928" max="6928" width="14.75" customWidth="1"/>
    <col min="6929" max="6929" width="20.75" customWidth="1"/>
    <col min="6930" max="6930" width="129.875" customWidth="1"/>
    <col min="7178" max="7178" width="9.625" customWidth="1"/>
    <col min="7179" max="7179" width="9.125" customWidth="1"/>
    <col min="7180" max="7180" width="43.625" customWidth="1"/>
    <col min="7181" max="7181" width="9.625" customWidth="1"/>
    <col min="7182" max="7182" width="11.25" customWidth="1"/>
    <col min="7183" max="7183" width="19.5" customWidth="1"/>
    <col min="7184" max="7184" width="14.75" customWidth="1"/>
    <col min="7185" max="7185" width="20.75" customWidth="1"/>
    <col min="7186" max="7186" width="129.875" customWidth="1"/>
    <col min="7434" max="7434" width="9.625" customWidth="1"/>
    <col min="7435" max="7435" width="9.125" customWidth="1"/>
    <col min="7436" max="7436" width="43.625" customWidth="1"/>
    <col min="7437" max="7437" width="9.625" customWidth="1"/>
    <col min="7438" max="7438" width="11.25" customWidth="1"/>
    <col min="7439" max="7439" width="19.5" customWidth="1"/>
    <col min="7440" max="7440" width="14.75" customWidth="1"/>
    <col min="7441" max="7441" width="20.75" customWidth="1"/>
    <col min="7442" max="7442" width="129.875" customWidth="1"/>
    <col min="7690" max="7690" width="9.625" customWidth="1"/>
    <col min="7691" max="7691" width="9.125" customWidth="1"/>
    <col min="7692" max="7692" width="43.625" customWidth="1"/>
    <col min="7693" max="7693" width="9.625" customWidth="1"/>
    <col min="7694" max="7694" width="11.25" customWidth="1"/>
    <col min="7695" max="7695" width="19.5" customWidth="1"/>
    <col min="7696" max="7696" width="14.75" customWidth="1"/>
    <col min="7697" max="7697" width="20.75" customWidth="1"/>
    <col min="7698" max="7698" width="129.875" customWidth="1"/>
    <col min="7946" max="7946" width="9.625" customWidth="1"/>
    <col min="7947" max="7947" width="9.125" customWidth="1"/>
    <col min="7948" max="7948" width="43.625" customWidth="1"/>
    <col min="7949" max="7949" width="9.625" customWidth="1"/>
    <col min="7950" max="7950" width="11.25" customWidth="1"/>
    <col min="7951" max="7951" width="19.5" customWidth="1"/>
    <col min="7952" max="7952" width="14.75" customWidth="1"/>
    <col min="7953" max="7953" width="20.75" customWidth="1"/>
    <col min="7954" max="7954" width="129.875" customWidth="1"/>
    <col min="8202" max="8202" width="9.625" customWidth="1"/>
    <col min="8203" max="8203" width="9.125" customWidth="1"/>
    <col min="8204" max="8204" width="43.625" customWidth="1"/>
    <col min="8205" max="8205" width="9.625" customWidth="1"/>
    <col min="8206" max="8206" width="11.25" customWidth="1"/>
    <col min="8207" max="8207" width="19.5" customWidth="1"/>
    <col min="8208" max="8208" width="14.75" customWidth="1"/>
    <col min="8209" max="8209" width="20.75" customWidth="1"/>
    <col min="8210" max="8210" width="129.875" customWidth="1"/>
    <col min="8458" max="8458" width="9.625" customWidth="1"/>
    <col min="8459" max="8459" width="9.125" customWidth="1"/>
    <col min="8460" max="8460" width="43.625" customWidth="1"/>
    <col min="8461" max="8461" width="9.625" customWidth="1"/>
    <col min="8462" max="8462" width="11.25" customWidth="1"/>
    <col min="8463" max="8463" width="19.5" customWidth="1"/>
    <col min="8464" max="8464" width="14.75" customWidth="1"/>
    <col min="8465" max="8465" width="20.75" customWidth="1"/>
    <col min="8466" max="8466" width="129.875" customWidth="1"/>
    <col min="8714" max="8714" width="9.625" customWidth="1"/>
    <col min="8715" max="8715" width="9.125" customWidth="1"/>
    <col min="8716" max="8716" width="43.625" customWidth="1"/>
    <col min="8717" max="8717" width="9.625" customWidth="1"/>
    <col min="8718" max="8718" width="11.25" customWidth="1"/>
    <col min="8719" max="8719" width="19.5" customWidth="1"/>
    <col min="8720" max="8720" width="14.75" customWidth="1"/>
    <col min="8721" max="8721" width="20.75" customWidth="1"/>
    <col min="8722" max="8722" width="129.875" customWidth="1"/>
    <col min="8970" max="8970" width="9.625" customWidth="1"/>
    <col min="8971" max="8971" width="9.125" customWidth="1"/>
    <col min="8972" max="8972" width="43.625" customWidth="1"/>
    <col min="8973" max="8973" width="9.625" customWidth="1"/>
    <col min="8974" max="8974" width="11.25" customWidth="1"/>
    <col min="8975" max="8975" width="19.5" customWidth="1"/>
    <col min="8976" max="8976" width="14.75" customWidth="1"/>
    <col min="8977" max="8977" width="20.75" customWidth="1"/>
    <col min="8978" max="8978" width="129.875" customWidth="1"/>
    <col min="9226" max="9226" width="9.625" customWidth="1"/>
    <col min="9227" max="9227" width="9.125" customWidth="1"/>
    <col min="9228" max="9228" width="43.625" customWidth="1"/>
    <col min="9229" max="9229" width="9.625" customWidth="1"/>
    <col min="9230" max="9230" width="11.25" customWidth="1"/>
    <col min="9231" max="9231" width="19.5" customWidth="1"/>
    <col min="9232" max="9232" width="14.75" customWidth="1"/>
    <col min="9233" max="9233" width="20.75" customWidth="1"/>
    <col min="9234" max="9234" width="129.875" customWidth="1"/>
    <col min="9482" max="9482" width="9.625" customWidth="1"/>
    <col min="9483" max="9483" width="9.125" customWidth="1"/>
    <col min="9484" max="9484" width="43.625" customWidth="1"/>
    <col min="9485" max="9485" width="9.625" customWidth="1"/>
    <col min="9486" max="9486" width="11.25" customWidth="1"/>
    <col min="9487" max="9487" width="19.5" customWidth="1"/>
    <col min="9488" max="9488" width="14.75" customWidth="1"/>
    <col min="9489" max="9489" width="20.75" customWidth="1"/>
    <col min="9490" max="9490" width="129.875" customWidth="1"/>
    <col min="9738" max="9738" width="9.625" customWidth="1"/>
    <col min="9739" max="9739" width="9.125" customWidth="1"/>
    <col min="9740" max="9740" width="43.625" customWidth="1"/>
    <col min="9741" max="9741" width="9.625" customWidth="1"/>
    <col min="9742" max="9742" width="11.25" customWidth="1"/>
    <col min="9743" max="9743" width="19.5" customWidth="1"/>
    <col min="9744" max="9744" width="14.75" customWidth="1"/>
    <col min="9745" max="9745" width="20.75" customWidth="1"/>
    <col min="9746" max="9746" width="129.875" customWidth="1"/>
    <col min="9994" max="9994" width="9.625" customWidth="1"/>
    <col min="9995" max="9995" width="9.125" customWidth="1"/>
    <col min="9996" max="9996" width="43.625" customWidth="1"/>
    <col min="9997" max="9997" width="9.625" customWidth="1"/>
    <col min="9998" max="9998" width="11.25" customWidth="1"/>
    <col min="9999" max="9999" width="19.5" customWidth="1"/>
    <col min="10000" max="10000" width="14.75" customWidth="1"/>
    <col min="10001" max="10001" width="20.75" customWidth="1"/>
    <col min="10002" max="10002" width="129.875" customWidth="1"/>
    <col min="10250" max="10250" width="9.625" customWidth="1"/>
    <col min="10251" max="10251" width="9.125" customWidth="1"/>
    <col min="10252" max="10252" width="43.625" customWidth="1"/>
    <col min="10253" max="10253" width="9.625" customWidth="1"/>
    <col min="10254" max="10254" width="11.25" customWidth="1"/>
    <col min="10255" max="10255" width="19.5" customWidth="1"/>
    <col min="10256" max="10256" width="14.75" customWidth="1"/>
    <col min="10257" max="10257" width="20.75" customWidth="1"/>
    <col min="10258" max="10258" width="129.875" customWidth="1"/>
    <col min="10506" max="10506" width="9.625" customWidth="1"/>
    <col min="10507" max="10507" width="9.125" customWidth="1"/>
    <col min="10508" max="10508" width="43.625" customWidth="1"/>
    <col min="10509" max="10509" width="9.625" customWidth="1"/>
    <col min="10510" max="10510" width="11.25" customWidth="1"/>
    <col min="10511" max="10511" width="19.5" customWidth="1"/>
    <col min="10512" max="10512" width="14.75" customWidth="1"/>
    <col min="10513" max="10513" width="20.75" customWidth="1"/>
    <col min="10514" max="10514" width="129.875" customWidth="1"/>
    <col min="10762" max="10762" width="9.625" customWidth="1"/>
    <col min="10763" max="10763" width="9.125" customWidth="1"/>
    <col min="10764" max="10764" width="43.625" customWidth="1"/>
    <col min="10765" max="10765" width="9.625" customWidth="1"/>
    <col min="10766" max="10766" width="11.25" customWidth="1"/>
    <col min="10767" max="10767" width="19.5" customWidth="1"/>
    <col min="10768" max="10768" width="14.75" customWidth="1"/>
    <col min="10769" max="10769" width="20.75" customWidth="1"/>
    <col min="10770" max="10770" width="129.875" customWidth="1"/>
    <col min="11018" max="11018" width="9.625" customWidth="1"/>
    <col min="11019" max="11019" width="9.125" customWidth="1"/>
    <col min="11020" max="11020" width="43.625" customWidth="1"/>
    <col min="11021" max="11021" width="9.625" customWidth="1"/>
    <col min="11022" max="11022" width="11.25" customWidth="1"/>
    <col min="11023" max="11023" width="19.5" customWidth="1"/>
    <col min="11024" max="11024" width="14.75" customWidth="1"/>
    <col min="11025" max="11025" width="20.75" customWidth="1"/>
    <col min="11026" max="11026" width="129.875" customWidth="1"/>
    <col min="11274" max="11274" width="9.625" customWidth="1"/>
    <col min="11275" max="11275" width="9.125" customWidth="1"/>
    <col min="11276" max="11276" width="43.625" customWidth="1"/>
    <col min="11277" max="11277" width="9.625" customWidth="1"/>
    <col min="11278" max="11278" width="11.25" customWidth="1"/>
    <col min="11279" max="11279" width="19.5" customWidth="1"/>
    <col min="11280" max="11280" width="14.75" customWidth="1"/>
    <col min="11281" max="11281" width="20.75" customWidth="1"/>
    <col min="11282" max="11282" width="129.875" customWidth="1"/>
    <col min="11530" max="11530" width="9.625" customWidth="1"/>
    <col min="11531" max="11531" width="9.125" customWidth="1"/>
    <col min="11532" max="11532" width="43.625" customWidth="1"/>
    <col min="11533" max="11533" width="9.625" customWidth="1"/>
    <col min="11534" max="11534" width="11.25" customWidth="1"/>
    <col min="11535" max="11535" width="19.5" customWidth="1"/>
    <col min="11536" max="11536" width="14.75" customWidth="1"/>
    <col min="11537" max="11537" width="20.75" customWidth="1"/>
    <col min="11538" max="11538" width="129.875" customWidth="1"/>
    <col min="11786" max="11786" width="9.625" customWidth="1"/>
    <col min="11787" max="11787" width="9.125" customWidth="1"/>
    <col min="11788" max="11788" width="43.625" customWidth="1"/>
    <col min="11789" max="11789" width="9.625" customWidth="1"/>
    <col min="11790" max="11790" width="11.25" customWidth="1"/>
    <col min="11791" max="11791" width="19.5" customWidth="1"/>
    <col min="11792" max="11792" width="14.75" customWidth="1"/>
    <col min="11793" max="11793" width="20.75" customWidth="1"/>
    <col min="11794" max="11794" width="129.875" customWidth="1"/>
    <col min="12042" max="12042" width="9.625" customWidth="1"/>
    <col min="12043" max="12043" width="9.125" customWidth="1"/>
    <col min="12044" max="12044" width="43.625" customWidth="1"/>
    <col min="12045" max="12045" width="9.625" customWidth="1"/>
    <col min="12046" max="12046" width="11.25" customWidth="1"/>
    <col min="12047" max="12047" width="19.5" customWidth="1"/>
    <col min="12048" max="12048" width="14.75" customWidth="1"/>
    <col min="12049" max="12049" width="20.75" customWidth="1"/>
    <col min="12050" max="12050" width="129.875" customWidth="1"/>
    <col min="12298" max="12298" width="9.625" customWidth="1"/>
    <col min="12299" max="12299" width="9.125" customWidth="1"/>
    <col min="12300" max="12300" width="43.625" customWidth="1"/>
    <col min="12301" max="12301" width="9.625" customWidth="1"/>
    <col min="12302" max="12302" width="11.25" customWidth="1"/>
    <col min="12303" max="12303" width="19.5" customWidth="1"/>
    <col min="12304" max="12304" width="14.75" customWidth="1"/>
    <col min="12305" max="12305" width="20.75" customWidth="1"/>
    <col min="12306" max="12306" width="129.875" customWidth="1"/>
    <col min="12554" max="12554" width="9.625" customWidth="1"/>
    <col min="12555" max="12555" width="9.125" customWidth="1"/>
    <col min="12556" max="12556" width="43.625" customWidth="1"/>
    <col min="12557" max="12557" width="9.625" customWidth="1"/>
    <col min="12558" max="12558" width="11.25" customWidth="1"/>
    <col min="12559" max="12559" width="19.5" customWidth="1"/>
    <col min="12560" max="12560" width="14.75" customWidth="1"/>
    <col min="12561" max="12561" width="20.75" customWidth="1"/>
    <col min="12562" max="12562" width="129.875" customWidth="1"/>
    <col min="12810" max="12810" width="9.625" customWidth="1"/>
    <col min="12811" max="12811" width="9.125" customWidth="1"/>
    <col min="12812" max="12812" width="43.625" customWidth="1"/>
    <col min="12813" max="12813" width="9.625" customWidth="1"/>
    <col min="12814" max="12814" width="11.25" customWidth="1"/>
    <col min="12815" max="12815" width="19.5" customWidth="1"/>
    <col min="12816" max="12816" width="14.75" customWidth="1"/>
    <col min="12817" max="12817" width="20.75" customWidth="1"/>
    <col min="12818" max="12818" width="129.875" customWidth="1"/>
    <col min="13066" max="13066" width="9.625" customWidth="1"/>
    <col min="13067" max="13067" width="9.125" customWidth="1"/>
    <col min="13068" max="13068" width="43.625" customWidth="1"/>
    <col min="13069" max="13069" width="9.625" customWidth="1"/>
    <col min="13070" max="13070" width="11.25" customWidth="1"/>
    <col min="13071" max="13071" width="19.5" customWidth="1"/>
    <col min="13072" max="13072" width="14.75" customWidth="1"/>
    <col min="13073" max="13073" width="20.75" customWidth="1"/>
    <col min="13074" max="13074" width="129.875" customWidth="1"/>
    <col min="13322" max="13322" width="9.625" customWidth="1"/>
    <col min="13323" max="13323" width="9.125" customWidth="1"/>
    <col min="13324" max="13324" width="43.625" customWidth="1"/>
    <col min="13325" max="13325" width="9.625" customWidth="1"/>
    <col min="13326" max="13326" width="11.25" customWidth="1"/>
    <col min="13327" max="13327" width="19.5" customWidth="1"/>
    <col min="13328" max="13328" width="14.75" customWidth="1"/>
    <col min="13329" max="13329" width="20.75" customWidth="1"/>
    <col min="13330" max="13330" width="129.875" customWidth="1"/>
    <col min="13578" max="13578" width="9.625" customWidth="1"/>
    <col min="13579" max="13579" width="9.125" customWidth="1"/>
    <col min="13580" max="13580" width="43.625" customWidth="1"/>
    <col min="13581" max="13581" width="9.625" customWidth="1"/>
    <col min="13582" max="13582" width="11.25" customWidth="1"/>
    <col min="13583" max="13583" width="19.5" customWidth="1"/>
    <col min="13584" max="13584" width="14.75" customWidth="1"/>
    <col min="13585" max="13585" width="20.75" customWidth="1"/>
    <col min="13586" max="13586" width="129.875" customWidth="1"/>
    <col min="13834" max="13834" width="9.625" customWidth="1"/>
    <col min="13835" max="13835" width="9.125" customWidth="1"/>
    <col min="13836" max="13836" width="43.625" customWidth="1"/>
    <col min="13837" max="13837" width="9.625" customWidth="1"/>
    <col min="13838" max="13838" width="11.25" customWidth="1"/>
    <col min="13839" max="13839" width="19.5" customWidth="1"/>
    <col min="13840" max="13840" width="14.75" customWidth="1"/>
    <col min="13841" max="13841" width="20.75" customWidth="1"/>
    <col min="13842" max="13842" width="129.875" customWidth="1"/>
    <col min="14090" max="14090" width="9.625" customWidth="1"/>
    <col min="14091" max="14091" width="9.125" customWidth="1"/>
    <col min="14092" max="14092" width="43.625" customWidth="1"/>
    <col min="14093" max="14093" width="9.625" customWidth="1"/>
    <col min="14094" max="14094" width="11.25" customWidth="1"/>
    <col min="14095" max="14095" width="19.5" customWidth="1"/>
    <col min="14096" max="14096" width="14.75" customWidth="1"/>
    <col min="14097" max="14097" width="20.75" customWidth="1"/>
    <col min="14098" max="14098" width="129.875" customWidth="1"/>
    <col min="14346" max="14346" width="9.625" customWidth="1"/>
    <col min="14347" max="14347" width="9.125" customWidth="1"/>
    <col min="14348" max="14348" width="43.625" customWidth="1"/>
    <col min="14349" max="14349" width="9.625" customWidth="1"/>
    <col min="14350" max="14350" width="11.25" customWidth="1"/>
    <col min="14351" max="14351" width="19.5" customWidth="1"/>
    <col min="14352" max="14352" width="14.75" customWidth="1"/>
    <col min="14353" max="14353" width="20.75" customWidth="1"/>
    <col min="14354" max="14354" width="129.875" customWidth="1"/>
    <col min="14602" max="14602" width="9.625" customWidth="1"/>
    <col min="14603" max="14603" width="9.125" customWidth="1"/>
    <col min="14604" max="14604" width="43.625" customWidth="1"/>
    <col min="14605" max="14605" width="9.625" customWidth="1"/>
    <col min="14606" max="14606" width="11.25" customWidth="1"/>
    <col min="14607" max="14607" width="19.5" customWidth="1"/>
    <col min="14608" max="14608" width="14.75" customWidth="1"/>
    <col min="14609" max="14609" width="20.75" customWidth="1"/>
    <col min="14610" max="14610" width="129.875" customWidth="1"/>
    <col min="14858" max="14858" width="9.625" customWidth="1"/>
    <col min="14859" max="14859" width="9.125" customWidth="1"/>
    <col min="14860" max="14860" width="43.625" customWidth="1"/>
    <col min="14861" max="14861" width="9.625" customWidth="1"/>
    <col min="14862" max="14862" width="11.25" customWidth="1"/>
    <col min="14863" max="14863" width="19.5" customWidth="1"/>
    <col min="14864" max="14864" width="14.75" customWidth="1"/>
    <col min="14865" max="14865" width="20.75" customWidth="1"/>
    <col min="14866" max="14866" width="129.875" customWidth="1"/>
    <col min="15114" max="15114" width="9.625" customWidth="1"/>
    <col min="15115" max="15115" width="9.125" customWidth="1"/>
    <col min="15116" max="15116" width="43.625" customWidth="1"/>
    <col min="15117" max="15117" width="9.625" customWidth="1"/>
    <col min="15118" max="15118" width="11.25" customWidth="1"/>
    <col min="15119" max="15119" width="19.5" customWidth="1"/>
    <col min="15120" max="15120" width="14.75" customWidth="1"/>
    <col min="15121" max="15121" width="20.75" customWidth="1"/>
    <col min="15122" max="15122" width="129.875" customWidth="1"/>
    <col min="15370" max="15370" width="9.625" customWidth="1"/>
    <col min="15371" max="15371" width="9.125" customWidth="1"/>
    <col min="15372" max="15372" width="43.625" customWidth="1"/>
    <col min="15373" max="15373" width="9.625" customWidth="1"/>
    <col min="15374" max="15374" width="11.25" customWidth="1"/>
    <col min="15375" max="15375" width="19.5" customWidth="1"/>
    <col min="15376" max="15376" width="14.75" customWidth="1"/>
    <col min="15377" max="15377" width="20.75" customWidth="1"/>
    <col min="15378" max="15378" width="129.875" customWidth="1"/>
    <col min="15626" max="15626" width="9.625" customWidth="1"/>
    <col min="15627" max="15627" width="9.125" customWidth="1"/>
    <col min="15628" max="15628" width="43.625" customWidth="1"/>
    <col min="15629" max="15629" width="9.625" customWidth="1"/>
    <col min="15630" max="15630" width="11.25" customWidth="1"/>
    <col min="15631" max="15631" width="19.5" customWidth="1"/>
    <col min="15632" max="15632" width="14.75" customWidth="1"/>
    <col min="15633" max="15633" width="20.75" customWidth="1"/>
    <col min="15634" max="15634" width="129.875" customWidth="1"/>
    <col min="15882" max="15882" width="9.625" customWidth="1"/>
    <col min="15883" max="15883" width="9.125" customWidth="1"/>
    <col min="15884" max="15884" width="43.625" customWidth="1"/>
    <col min="15885" max="15885" width="9.625" customWidth="1"/>
    <col min="15886" max="15886" width="11.25" customWidth="1"/>
    <col min="15887" max="15887" width="19.5" customWidth="1"/>
    <col min="15888" max="15888" width="14.75" customWidth="1"/>
    <col min="15889" max="15889" width="20.75" customWidth="1"/>
    <col min="15890" max="15890" width="129.875" customWidth="1"/>
    <col min="16138" max="16138" width="9.625" customWidth="1"/>
    <col min="16139" max="16139" width="9.125" customWidth="1"/>
    <col min="16140" max="16140" width="43.625" customWidth="1"/>
    <col min="16141" max="16141" width="9.625" customWidth="1"/>
    <col min="16142" max="16142" width="11.25" customWidth="1"/>
    <col min="16143" max="16143" width="19.5" customWidth="1"/>
    <col min="16144" max="16144" width="14.75" customWidth="1"/>
    <col min="16145" max="16145" width="20.75" customWidth="1"/>
    <col min="16146" max="16146" width="129.875" customWidth="1"/>
  </cols>
  <sheetData>
    <row r="1" spans="1:18" hidden="1">
      <c r="A1" s="1942"/>
      <c r="B1" s="1943" t="s">
        <v>272</v>
      </c>
      <c r="C1" s="1943"/>
      <c r="M1" s="1945"/>
      <c r="P1" s="1945"/>
      <c r="Q1" s="1945"/>
      <c r="R1" s="1946"/>
    </row>
    <row r="2" spans="1:18" s="1951" customFormat="1" ht="11.45" hidden="1" customHeight="1">
      <c r="A2" s="1947"/>
      <c r="B2" s="2809" t="s">
        <v>1201</v>
      </c>
      <c r="C2" s="2809"/>
      <c r="D2" s="2809"/>
      <c r="E2" s="2809"/>
      <c r="F2" s="2809"/>
      <c r="G2" s="2809"/>
      <c r="H2" s="2809"/>
      <c r="I2" s="1948"/>
      <c r="J2" s="1948"/>
      <c r="K2" s="1948"/>
      <c r="L2" s="1948"/>
      <c r="M2" s="1949"/>
      <c r="N2" s="1948"/>
      <c r="O2" s="1948"/>
      <c r="P2" s="1948"/>
      <c r="Q2" s="1948"/>
      <c r="R2" s="1950"/>
    </row>
    <row r="3" spans="1:18" s="1951" customFormat="1" ht="11.45" hidden="1" customHeight="1">
      <c r="A3" s="1947"/>
      <c r="B3" s="2809"/>
      <c r="C3" s="2809"/>
      <c r="D3" s="2809"/>
      <c r="E3" s="2809"/>
      <c r="F3" s="2809"/>
      <c r="G3" s="2809"/>
      <c r="H3" s="2809"/>
      <c r="I3" s="1948"/>
      <c r="J3" s="1948"/>
      <c r="K3" s="1948"/>
      <c r="L3" s="1948"/>
      <c r="M3" s="1949"/>
      <c r="N3" s="1948"/>
      <c r="O3" s="1948"/>
      <c r="P3" s="1948"/>
      <c r="Q3" s="1948"/>
      <c r="R3" s="1950"/>
    </row>
    <row r="4" spans="1:18" ht="18">
      <c r="A4" s="1952"/>
      <c r="B4" s="2810" t="s">
        <v>1202</v>
      </c>
      <c r="C4" s="2810"/>
      <c r="D4" s="2810"/>
      <c r="E4" s="2810"/>
      <c r="F4" s="2810"/>
      <c r="G4" s="2810"/>
      <c r="H4" s="2810"/>
      <c r="M4" s="1953"/>
      <c r="R4" s="1954"/>
    </row>
    <row r="5" spans="1:18" ht="18">
      <c r="A5" s="1952"/>
      <c r="B5" s="2810" t="s">
        <v>1203</v>
      </c>
      <c r="C5" s="2810"/>
      <c r="D5" s="2810"/>
      <c r="E5" s="2810"/>
      <c r="F5" s="2810"/>
      <c r="G5" s="2810"/>
      <c r="H5" s="2810"/>
      <c r="M5" s="1953"/>
      <c r="R5" s="1954"/>
    </row>
    <row r="6" spans="1:18">
      <c r="B6" s="2811" t="s">
        <v>1204</v>
      </c>
      <c r="C6" s="2811"/>
      <c r="D6" s="2811"/>
      <c r="E6" s="2811"/>
      <c r="F6" s="2811"/>
      <c r="G6" s="2811"/>
      <c r="H6" s="2811"/>
      <c r="I6" s="1955"/>
      <c r="J6" s="1955"/>
      <c r="K6" s="1955"/>
      <c r="L6" s="1955"/>
      <c r="M6" s="1955"/>
      <c r="O6" s="1955"/>
      <c r="P6" s="1955"/>
      <c r="Q6" s="1955"/>
      <c r="R6" s="1956"/>
    </row>
    <row r="7" spans="1:18">
      <c r="B7" s="2812" t="s">
        <v>1205</v>
      </c>
      <c r="C7" s="2812"/>
      <c r="D7" s="2812"/>
      <c r="E7" s="2812"/>
      <c r="F7" s="2812"/>
      <c r="G7" s="2812"/>
      <c r="H7" s="2812"/>
      <c r="I7" s="1955"/>
      <c r="J7" s="1955"/>
      <c r="K7" s="1955"/>
      <c r="L7" s="1955"/>
      <c r="M7" s="1955"/>
      <c r="N7" s="1955"/>
      <c r="O7" s="1955"/>
      <c r="P7" s="1955"/>
      <c r="Q7" s="1955"/>
      <c r="R7" s="1956"/>
    </row>
    <row r="8" spans="1:18" ht="16.5" thickBot="1">
      <c r="A8" s="1957"/>
      <c r="B8" s="2808" t="s">
        <v>1206</v>
      </c>
      <c r="C8" s="2808"/>
      <c r="D8" s="2808"/>
      <c r="E8" s="2808"/>
      <c r="F8" s="2808"/>
      <c r="G8" s="2808"/>
      <c r="H8" s="2808"/>
      <c r="O8" s="1957"/>
      <c r="Q8" s="1957"/>
      <c r="R8" s="1958"/>
    </row>
    <row r="9" spans="1:18" ht="24.95" customHeight="1">
      <c r="A9" s="2813" t="s">
        <v>1207</v>
      </c>
      <c r="B9" s="2813" t="s">
        <v>288</v>
      </c>
      <c r="C9" s="2816" t="s">
        <v>1208</v>
      </c>
      <c r="D9" s="2819" t="s">
        <v>1209</v>
      </c>
      <c r="E9" s="2819"/>
      <c r="F9" s="2819"/>
      <c r="G9" s="2819"/>
      <c r="H9" s="2819"/>
      <c r="I9" s="2819"/>
      <c r="J9" s="2820"/>
      <c r="K9" s="2821" t="s">
        <v>1210</v>
      </c>
      <c r="L9" s="2822"/>
      <c r="M9" s="2848" t="s">
        <v>1211</v>
      </c>
      <c r="N9" s="2831"/>
      <c r="O9" s="2832"/>
      <c r="P9" s="2830" t="s">
        <v>1212</v>
      </c>
      <c r="Q9" s="2831"/>
      <c r="R9" s="2832"/>
    </row>
    <row r="10" spans="1:18" ht="38.25">
      <c r="A10" s="2814"/>
      <c r="B10" s="2814"/>
      <c r="C10" s="2817"/>
      <c r="D10" s="2833" t="s">
        <v>1213</v>
      </c>
      <c r="E10" s="2833"/>
      <c r="F10" s="2834"/>
      <c r="G10" s="2835" t="s">
        <v>1214</v>
      </c>
      <c r="H10" s="2833"/>
      <c r="I10" s="2834"/>
      <c r="J10" s="2836" t="s">
        <v>1215</v>
      </c>
      <c r="K10" s="1959" t="s">
        <v>1213</v>
      </c>
      <c r="L10" s="2839" t="s">
        <v>1215</v>
      </c>
      <c r="M10" s="1960" t="s">
        <v>1213</v>
      </c>
      <c r="N10" s="1961" t="s">
        <v>1214</v>
      </c>
      <c r="O10" s="2842" t="s">
        <v>1215</v>
      </c>
      <c r="P10" s="1962" t="s">
        <v>1213</v>
      </c>
      <c r="Q10" s="1962" t="s">
        <v>1216</v>
      </c>
      <c r="R10" s="1963" t="s">
        <v>1214</v>
      </c>
    </row>
    <row r="11" spans="1:18">
      <c r="A11" s="2814"/>
      <c r="B11" s="2814"/>
      <c r="C11" s="2817"/>
      <c r="D11" s="2844" t="s">
        <v>1217</v>
      </c>
      <c r="E11" s="2846" t="s">
        <v>1217</v>
      </c>
      <c r="F11" s="2846" t="s">
        <v>1217</v>
      </c>
      <c r="G11" s="2823" t="s">
        <v>1218</v>
      </c>
      <c r="H11" s="2823" t="s">
        <v>1218</v>
      </c>
      <c r="I11" s="2823" t="s">
        <v>1218</v>
      </c>
      <c r="J11" s="2837"/>
      <c r="K11" s="2825" t="s">
        <v>1217</v>
      </c>
      <c r="L11" s="2840"/>
      <c r="M11" s="2849" t="s">
        <v>1217</v>
      </c>
      <c r="N11" s="2851" t="s">
        <v>1218</v>
      </c>
      <c r="O11" s="2842"/>
      <c r="P11" s="2853" t="s">
        <v>1217</v>
      </c>
      <c r="Q11" s="2851" t="s">
        <v>1219</v>
      </c>
      <c r="R11" s="1964" t="s">
        <v>366</v>
      </c>
    </row>
    <row r="12" spans="1:18" ht="16.5" thickBot="1">
      <c r="A12" s="2815"/>
      <c r="B12" s="2815"/>
      <c r="C12" s="2818"/>
      <c r="D12" s="2845"/>
      <c r="E12" s="2847"/>
      <c r="F12" s="2847"/>
      <c r="G12" s="2824"/>
      <c r="H12" s="2824"/>
      <c r="I12" s="2824"/>
      <c r="J12" s="2838"/>
      <c r="K12" s="2826"/>
      <c r="L12" s="2841"/>
      <c r="M12" s="2850"/>
      <c r="N12" s="2852"/>
      <c r="O12" s="2843"/>
      <c r="P12" s="2854"/>
      <c r="Q12" s="2852"/>
      <c r="R12" s="1965" t="s">
        <v>1220</v>
      </c>
    </row>
    <row r="13" spans="1:18" ht="18" customHeight="1" thickBot="1">
      <c r="A13" s="1966"/>
      <c r="B13" s="1967"/>
      <c r="C13" s="1968"/>
      <c r="D13" s="1969" t="s">
        <v>1221</v>
      </c>
      <c r="E13" s="1970" t="s">
        <v>1222</v>
      </c>
      <c r="F13" s="1970" t="s">
        <v>1223</v>
      </c>
      <c r="G13" s="1970" t="s">
        <v>1221</v>
      </c>
      <c r="H13" s="1970" t="s">
        <v>1222</v>
      </c>
      <c r="I13" s="1970" t="s">
        <v>1223</v>
      </c>
      <c r="J13" s="1971"/>
      <c r="K13" s="1972"/>
      <c r="L13" s="1973"/>
      <c r="M13" s="1972"/>
      <c r="N13" s="1973"/>
      <c r="O13" s="1974"/>
      <c r="P13" s="1975"/>
      <c r="Q13" s="1973"/>
      <c r="R13" s="1976"/>
    </row>
    <row r="14" spans="1:18" ht="18" customHeight="1">
      <c r="A14" s="1977">
        <v>1</v>
      </c>
      <c r="B14" s="1978" t="s">
        <v>360</v>
      </c>
      <c r="C14" s="1979" t="s">
        <v>1224</v>
      </c>
      <c r="D14" s="1980"/>
      <c r="E14" s="1981"/>
      <c r="F14" s="1981"/>
      <c r="G14" s="1982"/>
      <c r="H14" s="1982"/>
      <c r="I14" s="1982"/>
      <c r="J14" s="1983"/>
      <c r="K14" s="2855"/>
      <c r="L14" s="2856"/>
      <c r="M14" s="1984"/>
      <c r="N14" s="1985"/>
      <c r="O14" s="1986"/>
      <c r="P14" s="1987"/>
      <c r="Q14" s="1988"/>
      <c r="R14" s="1989"/>
    </row>
    <row r="15" spans="1:18" ht="18" customHeight="1">
      <c r="A15" s="1977">
        <v>1.1000000000000001</v>
      </c>
      <c r="B15" s="1990" t="s">
        <v>1225</v>
      </c>
      <c r="C15" s="1991" t="s">
        <v>1224</v>
      </c>
      <c r="D15" s="1992"/>
      <c r="E15" s="1993"/>
      <c r="F15" s="1993"/>
      <c r="G15" s="1993"/>
      <c r="H15" s="1993"/>
      <c r="I15" s="1993"/>
      <c r="J15" s="1994"/>
      <c r="K15" s="2857"/>
      <c r="L15" s="2858"/>
      <c r="M15" s="1995"/>
      <c r="N15" s="1996"/>
      <c r="O15" s="1997"/>
      <c r="P15" s="1998">
        <v>1.38</v>
      </c>
      <c r="Q15" s="1999"/>
      <c r="R15" s="2000"/>
    </row>
    <row r="16" spans="1:18" ht="18" customHeight="1">
      <c r="A16" s="1977" t="s">
        <v>294</v>
      </c>
      <c r="B16" s="2001" t="s">
        <v>275</v>
      </c>
      <c r="C16" s="2002" t="s">
        <v>1224</v>
      </c>
      <c r="D16" s="2003">
        <v>1.64</v>
      </c>
      <c r="E16" s="2004"/>
      <c r="F16" s="2004"/>
      <c r="G16" s="2004"/>
      <c r="H16" s="2004"/>
      <c r="I16" s="2004"/>
      <c r="J16" s="2005" t="s">
        <v>1226</v>
      </c>
      <c r="K16" s="2857"/>
      <c r="L16" s="2858"/>
      <c r="M16" s="1995" t="s">
        <v>1227</v>
      </c>
      <c r="N16" s="2006"/>
      <c r="O16" s="1997" t="s">
        <v>1228</v>
      </c>
      <c r="P16" s="2007">
        <v>1.6</v>
      </c>
      <c r="Q16" s="1999"/>
      <c r="R16" s="2000"/>
    </row>
    <row r="17" spans="1:18" ht="18" customHeight="1">
      <c r="A17" s="1977"/>
      <c r="B17" s="2001"/>
      <c r="C17" s="2002" t="s">
        <v>1224</v>
      </c>
      <c r="D17" s="2008"/>
      <c r="E17" s="2009"/>
      <c r="F17" s="2009"/>
      <c r="G17" s="2010"/>
      <c r="H17" s="2010"/>
      <c r="I17" s="2010"/>
      <c r="J17" s="2011"/>
      <c r="K17" s="2857"/>
      <c r="L17" s="2858"/>
      <c r="M17" s="2012" t="s">
        <v>1229</v>
      </c>
      <c r="N17" s="2006"/>
      <c r="O17" s="1997" t="s">
        <v>1230</v>
      </c>
      <c r="P17" s="2013"/>
      <c r="Q17" s="1999"/>
      <c r="R17" s="2000"/>
    </row>
    <row r="18" spans="1:18" ht="18" customHeight="1">
      <c r="A18" s="1977" t="s">
        <v>332</v>
      </c>
      <c r="B18" s="2001" t="s">
        <v>276</v>
      </c>
      <c r="C18" s="2014" t="s">
        <v>1224</v>
      </c>
      <c r="D18" s="2003">
        <v>1.1100000000000001</v>
      </c>
      <c r="E18" s="2004"/>
      <c r="F18" s="2004"/>
      <c r="G18" s="2004"/>
      <c r="H18" s="2004"/>
      <c r="I18" s="2004"/>
      <c r="J18" s="2005" t="s">
        <v>1226</v>
      </c>
      <c r="K18" s="2857"/>
      <c r="L18" s="2858"/>
      <c r="M18" s="2012" t="s">
        <v>1231</v>
      </c>
      <c r="N18" s="2006"/>
      <c r="O18" s="1997" t="s">
        <v>1232</v>
      </c>
      <c r="P18" s="2007">
        <v>1.33</v>
      </c>
      <c r="Q18" s="1999"/>
      <c r="R18" s="2000"/>
    </row>
    <row r="19" spans="1:18" ht="18" customHeight="1">
      <c r="A19" s="1977"/>
      <c r="B19" s="2001"/>
      <c r="C19" s="2002" t="s">
        <v>1224</v>
      </c>
      <c r="D19" s="2008"/>
      <c r="E19" s="2009"/>
      <c r="F19" s="2009"/>
      <c r="G19" s="2009"/>
      <c r="H19" s="2009"/>
      <c r="I19" s="2009"/>
      <c r="J19" s="2011"/>
      <c r="K19" s="2857"/>
      <c r="L19" s="2858"/>
      <c r="M19" s="2012" t="s">
        <v>1233</v>
      </c>
      <c r="N19" s="2006"/>
      <c r="O19" s="1997"/>
      <c r="P19" s="2013"/>
      <c r="Q19" s="1999"/>
      <c r="R19" s="2000"/>
    </row>
    <row r="20" spans="1:18" ht="18" customHeight="1">
      <c r="A20" s="1977">
        <v>1.2</v>
      </c>
      <c r="B20" s="2015" t="s">
        <v>395</v>
      </c>
      <c r="C20" s="2016" t="s">
        <v>1224</v>
      </c>
      <c r="D20" s="2017"/>
      <c r="E20" s="2018"/>
      <c r="F20" s="2018"/>
      <c r="G20" s="2018"/>
      <c r="H20" s="2018"/>
      <c r="I20" s="2018"/>
      <c r="J20" s="1983"/>
      <c r="K20" s="2857"/>
      <c r="L20" s="2858"/>
      <c r="M20" s="2012"/>
      <c r="N20" s="1999"/>
      <c r="O20" s="1997"/>
      <c r="P20" s="2019"/>
      <c r="Q20" s="1999"/>
      <c r="R20" s="2000"/>
    </row>
    <row r="21" spans="1:18" ht="18" customHeight="1">
      <c r="A21" s="1977" t="s">
        <v>295</v>
      </c>
      <c r="B21" s="2001" t="s">
        <v>275</v>
      </c>
      <c r="C21" s="1991" t="s">
        <v>1224</v>
      </c>
      <c r="D21" s="2017">
        <f>AVERAGE(D27,D35)</f>
        <v>1.105</v>
      </c>
      <c r="E21" s="2020">
        <f t="shared" ref="E21:F21" si="0">AVERAGE(E27,E35)</f>
        <v>1.08</v>
      </c>
      <c r="F21" s="2020">
        <f t="shared" si="0"/>
        <v>1.27</v>
      </c>
      <c r="G21" s="2021"/>
      <c r="H21" s="2021"/>
      <c r="I21" s="2021"/>
      <c r="J21" s="2022" t="s">
        <v>1234</v>
      </c>
      <c r="K21" s="2857"/>
      <c r="L21" s="2858"/>
      <c r="M21" s="2023">
        <v>1.1000000000000001</v>
      </c>
      <c r="N21" s="1999"/>
      <c r="O21" s="1997" t="s">
        <v>1235</v>
      </c>
      <c r="P21" s="1998"/>
      <c r="Q21" s="1999"/>
      <c r="R21" s="2000"/>
    </row>
    <row r="22" spans="1:18" ht="18" customHeight="1">
      <c r="A22" s="1977" t="s">
        <v>1236</v>
      </c>
      <c r="B22" s="2024" t="s">
        <v>1237</v>
      </c>
      <c r="C22" s="1991" t="s">
        <v>1224</v>
      </c>
      <c r="D22" s="2025"/>
      <c r="E22" s="2018"/>
      <c r="F22" s="2018"/>
      <c r="G22" s="2018"/>
      <c r="H22" s="2018"/>
      <c r="I22" s="2018"/>
      <c r="J22" s="1983" t="s">
        <v>272</v>
      </c>
      <c r="K22" s="2857"/>
      <c r="L22" s="2858"/>
      <c r="M22" s="2026">
        <v>1.21</v>
      </c>
      <c r="N22" s="1999"/>
      <c r="O22" s="1997" t="s">
        <v>1238</v>
      </c>
      <c r="P22" s="2019"/>
      <c r="Q22" s="1999"/>
      <c r="R22" s="2000"/>
    </row>
    <row r="23" spans="1:18" ht="18" customHeight="1">
      <c r="A23" s="1977" t="s">
        <v>1239</v>
      </c>
      <c r="B23" s="2024" t="s">
        <v>1240</v>
      </c>
      <c r="C23" s="1991" t="s">
        <v>1224</v>
      </c>
      <c r="D23" s="2025"/>
      <c r="E23" s="2018"/>
      <c r="F23" s="2018"/>
      <c r="G23" s="2018"/>
      <c r="H23" s="2018"/>
      <c r="I23" s="2018"/>
      <c r="J23" s="1983"/>
      <c r="K23" s="2857"/>
      <c r="L23" s="2858"/>
      <c r="M23" s="2026">
        <v>1.075</v>
      </c>
      <c r="N23" s="1999"/>
      <c r="O23" s="1997" t="s">
        <v>1241</v>
      </c>
      <c r="P23" s="2019"/>
      <c r="Q23" s="1999"/>
      <c r="R23" s="2000"/>
    </row>
    <row r="24" spans="1:18" ht="18" customHeight="1">
      <c r="A24" s="1977" t="s">
        <v>333</v>
      </c>
      <c r="B24" s="2001" t="s">
        <v>276</v>
      </c>
      <c r="C24" s="1991" t="s">
        <v>1224</v>
      </c>
      <c r="D24" s="2017">
        <f>AVERAGE(D28,D36)</f>
        <v>0.97499999999999998</v>
      </c>
      <c r="E24" s="2020">
        <f t="shared" ref="E24:F24" si="1">AVERAGE(E28,E36)</f>
        <v>1.0150000000000001</v>
      </c>
      <c r="F24" s="2020">
        <f t="shared" si="1"/>
        <v>1.145</v>
      </c>
      <c r="G24" s="2020"/>
      <c r="H24" s="2020"/>
      <c r="I24" s="2020"/>
      <c r="J24" s="2027"/>
      <c r="K24" s="2857"/>
      <c r="L24" s="2858"/>
      <c r="M24" s="2026">
        <v>0.91</v>
      </c>
      <c r="N24" s="1996"/>
      <c r="O24" s="1997" t="s">
        <v>1235</v>
      </c>
      <c r="P24" s="2019"/>
      <c r="Q24" s="1999"/>
      <c r="R24" s="2000"/>
    </row>
    <row r="25" spans="1:18" ht="18" customHeight="1">
      <c r="A25" s="1977" t="s">
        <v>8</v>
      </c>
      <c r="B25" s="2024" t="s">
        <v>1242</v>
      </c>
      <c r="C25" s="1991" t="s">
        <v>1224</v>
      </c>
      <c r="D25" s="2025"/>
      <c r="E25" s="2018"/>
      <c r="F25" s="2018"/>
      <c r="G25" s="2018"/>
      <c r="H25" s="2018"/>
      <c r="I25" s="2018"/>
      <c r="J25" s="1983"/>
      <c r="K25" s="2857"/>
      <c r="L25" s="2858"/>
      <c r="M25" s="1995" t="s">
        <v>1243</v>
      </c>
      <c r="N25" s="1999"/>
      <c r="O25" s="1997" t="s">
        <v>1244</v>
      </c>
      <c r="P25" s="1998">
        <f>1/0.73</f>
        <v>1.3698630136986301</v>
      </c>
      <c r="Q25" s="1999"/>
      <c r="R25" s="2000"/>
    </row>
    <row r="26" spans="1:18" ht="18" customHeight="1">
      <c r="A26" s="2028" t="s">
        <v>291</v>
      </c>
      <c r="B26" s="2001" t="s">
        <v>316</v>
      </c>
      <c r="C26" s="1991" t="s">
        <v>1224</v>
      </c>
      <c r="D26" s="2017">
        <f>AVERAGE(D27,D28)</f>
        <v>1.0350000000000001</v>
      </c>
      <c r="E26" s="2020">
        <f t="shared" ref="E26:F26" si="2">AVERAGE(E27,E28)</f>
        <v>0.96</v>
      </c>
      <c r="F26" s="2020">
        <f t="shared" si="2"/>
        <v>1.115</v>
      </c>
      <c r="G26" s="2020"/>
      <c r="H26" s="2020"/>
      <c r="I26" s="2020"/>
      <c r="J26" s="2027" t="s">
        <v>1245</v>
      </c>
      <c r="K26" s="2857"/>
      <c r="L26" s="2858"/>
      <c r="M26" s="1995">
        <v>1.05</v>
      </c>
      <c r="N26" s="1996"/>
      <c r="O26" s="1997" t="s">
        <v>1246</v>
      </c>
      <c r="P26" s="1998"/>
      <c r="Q26" s="1999"/>
      <c r="R26" s="2000"/>
    </row>
    <row r="27" spans="1:18" ht="18" customHeight="1">
      <c r="A27" s="2028" t="s">
        <v>292</v>
      </c>
      <c r="B27" s="2024" t="s">
        <v>275</v>
      </c>
      <c r="C27" s="1991" t="s">
        <v>1224</v>
      </c>
      <c r="D27" s="2029">
        <v>1.1000000000000001</v>
      </c>
      <c r="E27" s="2030">
        <v>1</v>
      </c>
      <c r="F27" s="2030">
        <v>1.19</v>
      </c>
      <c r="G27" s="2020"/>
      <c r="H27" s="2020"/>
      <c r="I27" s="2020"/>
      <c r="J27" s="2027"/>
      <c r="K27" s="2857"/>
      <c r="L27" s="2858"/>
      <c r="M27" s="1995">
        <v>1.07</v>
      </c>
      <c r="N27" s="1996"/>
      <c r="O27" s="1997" t="s">
        <v>1247</v>
      </c>
      <c r="P27" s="1998">
        <f>1.43</f>
        <v>1.43</v>
      </c>
      <c r="Q27" s="1999"/>
      <c r="R27" s="2000"/>
    </row>
    <row r="28" spans="1:18" ht="18" customHeight="1">
      <c r="A28" s="2028" t="s">
        <v>334</v>
      </c>
      <c r="B28" s="2024" t="s">
        <v>276</v>
      </c>
      <c r="C28" s="1991" t="s">
        <v>1224</v>
      </c>
      <c r="D28" s="2029">
        <v>0.97</v>
      </c>
      <c r="E28" s="2030">
        <v>0.92</v>
      </c>
      <c r="F28" s="2030">
        <v>1.04</v>
      </c>
      <c r="G28" s="2020"/>
      <c r="H28" s="2020"/>
      <c r="I28" s="2020"/>
      <c r="J28" s="2027"/>
      <c r="K28" s="2857"/>
      <c r="L28" s="2858"/>
      <c r="M28" s="1995">
        <v>0.91</v>
      </c>
      <c r="N28" s="1996"/>
      <c r="O28" s="1997" t="s">
        <v>1248</v>
      </c>
      <c r="P28" s="1998">
        <v>1.25</v>
      </c>
      <c r="Q28" s="1999"/>
      <c r="R28" s="2000"/>
    </row>
    <row r="29" spans="1:18" ht="18" customHeight="1">
      <c r="A29" s="2028" t="s">
        <v>1249</v>
      </c>
      <c r="B29" s="2031" t="s">
        <v>1250</v>
      </c>
      <c r="C29" s="1991" t="s">
        <v>1224</v>
      </c>
      <c r="D29" s="1992"/>
      <c r="E29" s="1993"/>
      <c r="F29" s="1993"/>
      <c r="G29" s="1993"/>
      <c r="H29" s="1993"/>
      <c r="I29" s="1993"/>
      <c r="J29" s="1994"/>
      <c r="K29" s="2857"/>
      <c r="L29" s="2858"/>
      <c r="M29" s="1995">
        <v>0.92</v>
      </c>
      <c r="N29" s="1996"/>
      <c r="O29" s="1997" t="s">
        <v>1251</v>
      </c>
      <c r="P29" s="1998"/>
      <c r="Q29" s="1999"/>
      <c r="R29" s="2000"/>
    </row>
    <row r="30" spans="1:18" ht="18" customHeight="1">
      <c r="A30" s="2028" t="s">
        <v>1252</v>
      </c>
      <c r="B30" s="2031" t="s">
        <v>1253</v>
      </c>
      <c r="C30" s="1991" t="s">
        <v>1224</v>
      </c>
      <c r="D30" s="1992"/>
      <c r="E30" s="1993"/>
      <c r="F30" s="1993"/>
      <c r="G30" s="1993"/>
      <c r="H30" s="1993"/>
      <c r="I30" s="1993"/>
      <c r="J30" s="1994"/>
      <c r="K30" s="2857"/>
      <c r="L30" s="2858"/>
      <c r="M30" s="1995">
        <v>0.88</v>
      </c>
      <c r="N30" s="1996"/>
      <c r="O30" s="1997" t="s">
        <v>1251</v>
      </c>
      <c r="P30" s="1998"/>
      <c r="Q30" s="1999"/>
      <c r="R30" s="2000"/>
    </row>
    <row r="31" spans="1:18" ht="18" customHeight="1">
      <c r="A31" s="2028" t="s">
        <v>1254</v>
      </c>
      <c r="B31" s="2031" t="s">
        <v>1255</v>
      </c>
      <c r="C31" s="1991" t="s">
        <v>1224</v>
      </c>
      <c r="D31" s="1992"/>
      <c r="E31" s="1993"/>
      <c r="F31" s="1993"/>
      <c r="G31" s="1993"/>
      <c r="H31" s="1993"/>
      <c r="I31" s="1993"/>
      <c r="J31" s="1994"/>
      <c r="K31" s="2857"/>
      <c r="L31" s="2858"/>
      <c r="M31" s="1995">
        <v>0.77</v>
      </c>
      <c r="N31" s="1996"/>
      <c r="O31" s="1997" t="s">
        <v>1256</v>
      </c>
      <c r="P31" s="1998"/>
      <c r="Q31" s="1999"/>
      <c r="R31" s="2000"/>
    </row>
    <row r="32" spans="1:18" ht="18" customHeight="1">
      <c r="A32" s="2028" t="s">
        <v>1257</v>
      </c>
      <c r="B32" s="2031" t="s">
        <v>1258</v>
      </c>
      <c r="C32" s="1991" t="s">
        <v>1224</v>
      </c>
      <c r="D32" s="1992"/>
      <c r="E32" s="1993"/>
      <c r="F32" s="1993"/>
      <c r="G32" s="1993"/>
      <c r="H32" s="1993"/>
      <c r="I32" s="1993"/>
      <c r="J32" s="1994"/>
      <c r="K32" s="2857"/>
      <c r="L32" s="2858"/>
      <c r="M32" s="1995">
        <v>0.88</v>
      </c>
      <c r="N32" s="1996"/>
      <c r="O32" s="1997" t="s">
        <v>1251</v>
      </c>
      <c r="P32" s="1998"/>
      <c r="Q32" s="1999"/>
      <c r="R32" s="2000"/>
    </row>
    <row r="33" spans="1:18" ht="18" customHeight="1">
      <c r="A33" s="2028" t="s">
        <v>1259</v>
      </c>
      <c r="B33" s="2031" t="s">
        <v>1260</v>
      </c>
      <c r="C33" s="1991" t="s">
        <v>1224</v>
      </c>
      <c r="D33" s="1992"/>
      <c r="E33" s="1993"/>
      <c r="F33" s="1993"/>
      <c r="G33" s="1993"/>
      <c r="H33" s="1993"/>
      <c r="I33" s="1993"/>
      <c r="J33" s="1994"/>
      <c r="K33" s="2857"/>
      <c r="L33" s="2858"/>
      <c r="M33" s="1995">
        <v>1.06</v>
      </c>
      <c r="N33" s="1996"/>
      <c r="O33" s="1997" t="s">
        <v>1251</v>
      </c>
      <c r="P33" s="1998"/>
      <c r="Q33" s="1999"/>
      <c r="R33" s="2000"/>
    </row>
    <row r="34" spans="1:18" ht="18" customHeight="1">
      <c r="A34" s="2028" t="s">
        <v>296</v>
      </c>
      <c r="B34" s="2001" t="s">
        <v>1261</v>
      </c>
      <c r="C34" s="1991" t="s">
        <v>1224</v>
      </c>
      <c r="D34" s="2017">
        <f>AVERAGE(D35,D36)</f>
        <v>1.0449999999999999</v>
      </c>
      <c r="E34" s="2020">
        <f t="shared" ref="E34:F34" si="3">AVERAGE(E35,E36)</f>
        <v>1.135</v>
      </c>
      <c r="F34" s="2020">
        <f t="shared" si="3"/>
        <v>1.3</v>
      </c>
      <c r="G34" s="2020"/>
      <c r="H34" s="2020"/>
      <c r="I34" s="2020"/>
      <c r="J34" s="2027" t="s">
        <v>1245</v>
      </c>
      <c r="K34" s="2857"/>
      <c r="L34" s="2858"/>
      <c r="M34" s="1995">
        <v>1.08</v>
      </c>
      <c r="N34" s="1996"/>
      <c r="O34" s="1997" t="s">
        <v>1262</v>
      </c>
      <c r="P34" s="1998">
        <v>1.48</v>
      </c>
      <c r="Q34" s="1999"/>
      <c r="R34" s="2000"/>
    </row>
    <row r="35" spans="1:18" ht="18" customHeight="1">
      <c r="A35" s="2028" t="s">
        <v>297</v>
      </c>
      <c r="B35" s="2024" t="s">
        <v>275</v>
      </c>
      <c r="C35" s="1991" t="s">
        <v>1224</v>
      </c>
      <c r="D35" s="2032">
        <v>1.1100000000000001</v>
      </c>
      <c r="E35" s="2033">
        <v>1.1599999999999999</v>
      </c>
      <c r="F35" s="2033">
        <v>1.35</v>
      </c>
      <c r="G35" s="2033"/>
      <c r="H35" s="2033"/>
      <c r="I35" s="2033"/>
      <c r="J35" s="2034"/>
      <c r="K35" s="2857"/>
      <c r="L35" s="2858"/>
      <c r="M35" s="1995">
        <v>1.1200000000000001</v>
      </c>
      <c r="N35" s="2006"/>
      <c r="O35" s="1997" t="s">
        <v>1263</v>
      </c>
      <c r="P35" s="1998">
        <v>1.54</v>
      </c>
      <c r="Q35" s="1999"/>
      <c r="R35" s="2035"/>
    </row>
    <row r="36" spans="1:18" ht="18" customHeight="1">
      <c r="A36" s="2028" t="s">
        <v>335</v>
      </c>
      <c r="B36" s="2024" t="s">
        <v>276</v>
      </c>
      <c r="C36" s="1991" t="s">
        <v>1224</v>
      </c>
      <c r="D36" s="2029">
        <v>0.98</v>
      </c>
      <c r="E36" s="2030">
        <v>1.1100000000000001</v>
      </c>
      <c r="F36" s="2030">
        <v>1.25</v>
      </c>
      <c r="G36" s="2036"/>
      <c r="H36" s="2036"/>
      <c r="I36" s="2036"/>
      <c r="J36" s="2037"/>
      <c r="K36" s="2857"/>
      <c r="L36" s="2858"/>
      <c r="M36" s="1995">
        <v>0.91</v>
      </c>
      <c r="N36" s="2006"/>
      <c r="O36" s="1997" t="s">
        <v>1264</v>
      </c>
      <c r="P36" s="1998">
        <v>1.33</v>
      </c>
      <c r="Q36" s="1999"/>
      <c r="R36" s="2035"/>
    </row>
    <row r="37" spans="1:18" ht="18" customHeight="1">
      <c r="A37" s="2028" t="s">
        <v>298</v>
      </c>
      <c r="B37" s="2001" t="s">
        <v>303</v>
      </c>
      <c r="C37" s="1991" t="s">
        <v>1224</v>
      </c>
      <c r="D37" s="2038"/>
      <c r="E37" s="2039"/>
      <c r="F37" s="2039"/>
      <c r="G37" s="2039"/>
      <c r="H37" s="2039"/>
      <c r="I37" s="2039"/>
      <c r="J37" s="2040"/>
      <c r="K37" s="2857"/>
      <c r="L37" s="2858"/>
      <c r="M37" s="1995">
        <v>1.07</v>
      </c>
      <c r="N37" s="2041"/>
      <c r="O37" s="2042"/>
      <c r="P37" s="1998">
        <v>1.33</v>
      </c>
      <c r="Q37" s="1999"/>
      <c r="R37" s="2035"/>
    </row>
    <row r="38" spans="1:18" ht="18" customHeight="1">
      <c r="A38" s="2028" t="s">
        <v>299</v>
      </c>
      <c r="B38" s="2024" t="s">
        <v>275</v>
      </c>
      <c r="C38" s="1991" t="s">
        <v>1224</v>
      </c>
      <c r="D38" s="2029">
        <f>D35</f>
        <v>1.1100000000000001</v>
      </c>
      <c r="E38" s="2030">
        <f t="shared" ref="E38:F39" si="4">E35</f>
        <v>1.1599999999999999</v>
      </c>
      <c r="F38" s="2030">
        <f t="shared" si="4"/>
        <v>1.35</v>
      </c>
      <c r="G38" s="2016"/>
      <c r="H38" s="2016"/>
      <c r="I38" s="2016"/>
      <c r="J38" s="2043" t="s">
        <v>1265</v>
      </c>
      <c r="K38" s="2857"/>
      <c r="L38" s="2858"/>
      <c r="M38" s="1995">
        <v>1.1200000000000001</v>
      </c>
      <c r="N38" s="2041"/>
      <c r="O38" s="1997" t="s">
        <v>1266</v>
      </c>
      <c r="P38" s="1998">
        <v>1.43</v>
      </c>
      <c r="Q38" s="1999"/>
      <c r="R38" s="2035"/>
    </row>
    <row r="39" spans="1:18" ht="18" customHeight="1" thickBot="1">
      <c r="A39" s="2044" t="s">
        <v>336</v>
      </c>
      <c r="B39" s="2045" t="s">
        <v>276</v>
      </c>
      <c r="C39" s="2046" t="s">
        <v>1224</v>
      </c>
      <c r="D39" s="2047">
        <f>D36</f>
        <v>0.98</v>
      </c>
      <c r="E39" s="2048">
        <f t="shared" si="4"/>
        <v>1.1100000000000001</v>
      </c>
      <c r="F39" s="2048">
        <f t="shared" si="4"/>
        <v>1.25</v>
      </c>
      <c r="G39" s="2049"/>
      <c r="H39" s="2049"/>
      <c r="I39" s="2049"/>
      <c r="J39" s="2050"/>
      <c r="K39" s="2857"/>
      <c r="L39" s="2858"/>
      <c r="M39" s="2051">
        <v>0.91</v>
      </c>
      <c r="N39" s="2052"/>
      <c r="O39" s="2053" t="s">
        <v>1267</v>
      </c>
      <c r="P39" s="2054">
        <v>1.25</v>
      </c>
      <c r="Q39" s="2055"/>
      <c r="R39" s="2056"/>
    </row>
    <row r="40" spans="1:18" ht="18" customHeight="1">
      <c r="A40" s="2057">
        <v>2</v>
      </c>
      <c r="B40" s="2058" t="s">
        <v>304</v>
      </c>
      <c r="C40" s="2059" t="s">
        <v>1268</v>
      </c>
      <c r="D40" s="2060"/>
      <c r="E40" s="2061"/>
      <c r="F40" s="2061"/>
      <c r="G40" s="2061" t="s">
        <v>1269</v>
      </c>
      <c r="H40" s="2061"/>
      <c r="I40" s="2061"/>
      <c r="J40" s="2062"/>
      <c r="K40" s="2857"/>
      <c r="L40" s="2858"/>
      <c r="M40" s="2063">
        <v>5.35</v>
      </c>
      <c r="N40" s="2064"/>
      <c r="O40" s="2064" t="s">
        <v>1270</v>
      </c>
      <c r="P40" s="2065">
        <v>6</v>
      </c>
      <c r="Q40" s="1988"/>
      <c r="R40" s="2066"/>
    </row>
    <row r="41" spans="1:18" ht="18" customHeight="1">
      <c r="A41" s="2067" t="s">
        <v>1271</v>
      </c>
      <c r="B41" s="2068" t="s">
        <v>397</v>
      </c>
      <c r="C41" s="2014" t="s">
        <v>1272</v>
      </c>
      <c r="D41" s="2069"/>
      <c r="E41" s="2070"/>
      <c r="F41" s="2070"/>
      <c r="G41" s="2070"/>
      <c r="H41" s="2070"/>
      <c r="I41" s="2070"/>
      <c r="J41" s="2062"/>
      <c r="K41" s="2857"/>
      <c r="L41" s="2858"/>
      <c r="M41" s="2071"/>
      <c r="N41" s="2072"/>
      <c r="O41" s="2042"/>
      <c r="P41" s="2073"/>
      <c r="Q41" s="1999"/>
      <c r="R41" s="2040"/>
    </row>
    <row r="42" spans="1:18" ht="18" customHeight="1">
      <c r="A42" s="1977" t="s">
        <v>340</v>
      </c>
      <c r="B42" s="2074" t="s">
        <v>398</v>
      </c>
      <c r="C42" s="2014" t="s">
        <v>1272</v>
      </c>
      <c r="D42" s="2075">
        <v>1.2050000000000001</v>
      </c>
      <c r="E42" s="2076">
        <v>1.07</v>
      </c>
      <c r="F42" s="2076"/>
      <c r="G42" s="2076">
        <v>1.21</v>
      </c>
      <c r="H42" s="2076">
        <v>1.08</v>
      </c>
      <c r="I42" s="2076"/>
      <c r="J42" s="2077" t="s">
        <v>1273</v>
      </c>
      <c r="K42" s="2857"/>
      <c r="L42" s="2858"/>
      <c r="M42" s="1984" t="s">
        <v>1274</v>
      </c>
      <c r="N42" s="2078">
        <f>2.41/2</f>
        <v>1.2050000000000001</v>
      </c>
      <c r="O42" s="1997" t="s">
        <v>1275</v>
      </c>
      <c r="P42" s="2079">
        <v>1.6</v>
      </c>
      <c r="Q42" s="1999"/>
      <c r="R42" s="2080"/>
    </row>
    <row r="43" spans="1:18" ht="18" customHeight="1">
      <c r="A43" s="1977"/>
      <c r="B43" s="2068"/>
      <c r="C43" s="2014" t="s">
        <v>1272</v>
      </c>
      <c r="D43" s="2081"/>
      <c r="E43" s="2082"/>
      <c r="F43" s="2082"/>
      <c r="G43" s="2082"/>
      <c r="H43" s="2082"/>
      <c r="I43" s="2082"/>
      <c r="J43" s="2083"/>
      <c r="K43" s="2857"/>
      <c r="L43" s="2858"/>
      <c r="M43" s="1984" t="s">
        <v>1276</v>
      </c>
      <c r="N43" s="2084">
        <f>2.01/1.79</f>
        <v>1.1229050279329607</v>
      </c>
      <c r="O43" s="1997" t="s">
        <v>1277</v>
      </c>
      <c r="P43" s="2079"/>
      <c r="Q43" s="1999"/>
      <c r="R43" s="2043"/>
    </row>
    <row r="44" spans="1:18" ht="18" customHeight="1">
      <c r="A44" s="1977"/>
      <c r="B44" s="2085"/>
      <c r="C44" s="2014" t="s">
        <v>1272</v>
      </c>
      <c r="D44" s="2060"/>
      <c r="E44" s="2061"/>
      <c r="F44" s="2061"/>
      <c r="G44" s="2061"/>
      <c r="H44" s="2061"/>
      <c r="I44" s="2061"/>
      <c r="J44" s="2086" t="s">
        <v>1278</v>
      </c>
      <c r="K44" s="2857"/>
      <c r="L44" s="2858"/>
      <c r="M44" s="1984" t="s">
        <v>1279</v>
      </c>
      <c r="N44" s="2087"/>
      <c r="O44" s="1997"/>
      <c r="P44" s="2088"/>
      <c r="Q44" s="1999"/>
      <c r="R44" s="2089"/>
    </row>
    <row r="45" spans="1:18" ht="18" customHeight="1">
      <c r="A45" s="2028" t="s">
        <v>341</v>
      </c>
      <c r="B45" s="2074" t="s">
        <v>1280</v>
      </c>
      <c r="C45" s="2090" t="s">
        <v>1272</v>
      </c>
      <c r="D45" s="2091">
        <f>D42</f>
        <v>1.2050000000000001</v>
      </c>
      <c r="E45" s="2092">
        <f>E42</f>
        <v>1.07</v>
      </c>
      <c r="F45" s="2092"/>
      <c r="G45" s="2093">
        <f>G42</f>
        <v>1.21</v>
      </c>
      <c r="H45" s="2093">
        <f>H42</f>
        <v>1.08</v>
      </c>
      <c r="I45" s="2093"/>
      <c r="J45" s="2077" t="s">
        <v>1281</v>
      </c>
      <c r="K45" s="2857"/>
      <c r="L45" s="2858"/>
      <c r="M45" s="1995" t="s">
        <v>1282</v>
      </c>
      <c r="N45" s="2078"/>
      <c r="O45" s="1997" t="s">
        <v>1283</v>
      </c>
      <c r="P45" s="2079">
        <v>1.5</v>
      </c>
      <c r="Q45" s="1999"/>
      <c r="R45" s="2043"/>
    </row>
    <row r="46" spans="1:18" ht="18" customHeight="1">
      <c r="A46" s="2028"/>
      <c r="B46" s="2068"/>
      <c r="C46" s="2016" t="s">
        <v>1272</v>
      </c>
      <c r="D46" s="2094">
        <v>2.12</v>
      </c>
      <c r="E46" s="2093"/>
      <c r="F46" s="2093"/>
      <c r="G46" s="2095">
        <v>2.0699999999999998</v>
      </c>
      <c r="H46" s="2095"/>
      <c r="I46" s="2095"/>
      <c r="J46" s="2096"/>
      <c r="K46" s="2857"/>
      <c r="L46" s="2858"/>
      <c r="M46" s="2012" t="s">
        <v>1284</v>
      </c>
      <c r="N46" s="2097">
        <f>1000/(420*1.15)</f>
        <v>2.0703933747412009</v>
      </c>
      <c r="O46" s="1997" t="s">
        <v>1285</v>
      </c>
      <c r="P46" s="2088"/>
      <c r="Q46" s="2098"/>
      <c r="R46" s="2089"/>
    </row>
    <row r="47" spans="1:18" ht="18" customHeight="1">
      <c r="A47" s="2099" t="s">
        <v>1027</v>
      </c>
      <c r="B47" s="2100" t="s">
        <v>1286</v>
      </c>
      <c r="C47" s="2101" t="s">
        <v>1272</v>
      </c>
      <c r="D47" s="2075">
        <v>1.2050000000000001</v>
      </c>
      <c r="E47" s="2076">
        <v>1.07</v>
      </c>
      <c r="F47" s="2076"/>
      <c r="G47" s="2076">
        <v>1.21</v>
      </c>
      <c r="H47" s="2076">
        <v>1.08</v>
      </c>
      <c r="I47" s="2076"/>
      <c r="J47" s="2077" t="s">
        <v>1281</v>
      </c>
      <c r="K47" s="2857"/>
      <c r="L47" s="2858"/>
      <c r="M47" s="2012"/>
      <c r="N47" s="2097"/>
      <c r="O47" s="2102"/>
      <c r="P47" s="2088"/>
      <c r="Q47" s="2098"/>
      <c r="R47" s="2089"/>
    </row>
    <row r="48" spans="1:18" ht="18" customHeight="1">
      <c r="A48" s="2103" t="s">
        <v>454</v>
      </c>
      <c r="B48" s="2104" t="s">
        <v>400</v>
      </c>
      <c r="C48" s="1991" t="s">
        <v>337</v>
      </c>
      <c r="D48" s="2105"/>
      <c r="E48" s="2106"/>
      <c r="F48" s="2106"/>
      <c r="G48" s="2106"/>
      <c r="H48" s="2106"/>
      <c r="I48" s="2106"/>
      <c r="J48" s="2096"/>
      <c r="K48" s="2857"/>
      <c r="L48" s="2858"/>
      <c r="M48" s="2012"/>
      <c r="N48" s="2097"/>
      <c r="O48" s="1997" t="s">
        <v>1287</v>
      </c>
      <c r="P48" s="2088"/>
      <c r="Q48" s="2098"/>
      <c r="R48" s="2089"/>
    </row>
    <row r="49" spans="1:18" ht="18" customHeight="1">
      <c r="A49" s="2028" t="s">
        <v>401</v>
      </c>
      <c r="B49" s="2068" t="s">
        <v>342</v>
      </c>
      <c r="C49" s="2107" t="s">
        <v>1268</v>
      </c>
      <c r="D49" s="2105"/>
      <c r="E49" s="2106"/>
      <c r="F49" s="2106"/>
      <c r="G49" s="2106"/>
      <c r="H49" s="2106"/>
      <c r="I49" s="2106"/>
      <c r="J49" s="2108"/>
      <c r="K49" s="2857"/>
      <c r="L49" s="2858"/>
      <c r="M49" s="1995"/>
      <c r="N49" s="2109"/>
      <c r="O49" s="1997"/>
      <c r="P49" s="2110"/>
      <c r="Q49" s="2111"/>
      <c r="R49" s="2043"/>
    </row>
    <row r="50" spans="1:18" ht="18" customHeight="1">
      <c r="A50" s="2028" t="s">
        <v>402</v>
      </c>
      <c r="B50" s="1990" t="s">
        <v>403</v>
      </c>
      <c r="C50" s="2112" t="s">
        <v>1268</v>
      </c>
      <c r="D50" s="2113">
        <v>1.54</v>
      </c>
      <c r="E50" s="2095">
        <v>1.45</v>
      </c>
      <c r="F50" s="2095">
        <v>1.54</v>
      </c>
      <c r="G50" s="2095">
        <v>1.51</v>
      </c>
      <c r="H50" s="2095">
        <v>1.44</v>
      </c>
      <c r="I50" s="2092" t="s">
        <v>1288</v>
      </c>
      <c r="J50" s="2108" t="s">
        <v>1289</v>
      </c>
      <c r="K50" s="2857"/>
      <c r="L50" s="2858"/>
      <c r="M50" s="1995">
        <v>1.51</v>
      </c>
      <c r="N50" s="2109">
        <v>1.44</v>
      </c>
      <c r="O50" s="1997" t="s">
        <v>1290</v>
      </c>
      <c r="P50" s="2110"/>
      <c r="Q50" s="2111"/>
      <c r="R50" s="2043"/>
    </row>
    <row r="51" spans="1:18" ht="18" customHeight="1" thickBot="1">
      <c r="A51" s="2028" t="s">
        <v>404</v>
      </c>
      <c r="B51" s="2114" t="s">
        <v>405</v>
      </c>
      <c r="C51" s="2101" t="s">
        <v>1268</v>
      </c>
      <c r="D51" s="2115">
        <v>1.1200000000000001</v>
      </c>
      <c r="E51" s="2076" t="s">
        <v>1288</v>
      </c>
      <c r="F51" s="2076" t="s">
        <v>1288</v>
      </c>
      <c r="G51" s="2116">
        <v>2.3199999999999998</v>
      </c>
      <c r="H51" s="2076" t="s">
        <v>1288</v>
      </c>
      <c r="I51" s="2076" t="s">
        <v>1288</v>
      </c>
      <c r="J51" s="2117" t="s">
        <v>1291</v>
      </c>
      <c r="K51" s="2857"/>
      <c r="L51" s="2858"/>
      <c r="M51" s="2071">
        <v>1.31</v>
      </c>
      <c r="N51" s="2118">
        <v>2.29</v>
      </c>
      <c r="O51" s="2053" t="s">
        <v>1292</v>
      </c>
      <c r="P51" s="2119"/>
      <c r="Q51" s="2055"/>
      <c r="R51" s="2120"/>
    </row>
    <row r="52" spans="1:18" ht="18" customHeight="1">
      <c r="A52" s="2121" t="s">
        <v>406</v>
      </c>
      <c r="B52" s="2122" t="s">
        <v>1293</v>
      </c>
      <c r="C52" s="2123" t="s">
        <v>1272</v>
      </c>
      <c r="D52" s="2124"/>
      <c r="E52" s="2125"/>
      <c r="F52" s="2125"/>
      <c r="G52" s="2126"/>
      <c r="H52" s="2126"/>
      <c r="I52" s="2126"/>
      <c r="J52" s="2127"/>
      <c r="K52" s="2857"/>
      <c r="L52" s="2858"/>
      <c r="M52" s="2128"/>
      <c r="N52" s="2064"/>
      <c r="O52" s="2064"/>
      <c r="P52" s="2129"/>
      <c r="Q52" s="1988"/>
      <c r="R52" s="2066" t="s">
        <v>1294</v>
      </c>
    </row>
    <row r="53" spans="1:18" ht="18" customHeight="1">
      <c r="A53" s="1977" t="s">
        <v>408</v>
      </c>
      <c r="B53" s="1990" t="s">
        <v>275</v>
      </c>
      <c r="C53" s="2014" t="s">
        <v>1272</v>
      </c>
      <c r="D53" s="2091">
        <v>1.202</v>
      </c>
      <c r="E53" s="2092"/>
      <c r="F53" s="2092"/>
      <c r="G53" s="2093">
        <v>1.69</v>
      </c>
      <c r="H53" s="2092">
        <v>1.62</v>
      </c>
      <c r="I53" s="2092">
        <v>1.85</v>
      </c>
      <c r="J53" s="2077" t="s">
        <v>1295</v>
      </c>
      <c r="K53" s="2857"/>
      <c r="L53" s="2858"/>
      <c r="M53" s="2012" t="s">
        <v>1296</v>
      </c>
      <c r="N53" s="2078" t="s">
        <v>1297</v>
      </c>
      <c r="O53" s="1997" t="s">
        <v>1298</v>
      </c>
      <c r="P53" s="2007">
        <v>1.82</v>
      </c>
      <c r="Q53" s="1999"/>
      <c r="R53" s="2130"/>
    </row>
    <row r="54" spans="1:18" ht="18" customHeight="1">
      <c r="A54" s="1977"/>
      <c r="B54" s="1990"/>
      <c r="C54" s="2014" t="s">
        <v>1272</v>
      </c>
      <c r="D54" s="2091">
        <v>1.82</v>
      </c>
      <c r="E54" s="2092">
        <v>1.72</v>
      </c>
      <c r="F54" s="2092" t="s">
        <v>1299</v>
      </c>
      <c r="G54" s="2092">
        <v>2</v>
      </c>
      <c r="H54" s="2092">
        <v>1.69</v>
      </c>
      <c r="I54" s="2092">
        <v>2.0499999999999998</v>
      </c>
      <c r="J54" s="2077" t="s">
        <v>1300</v>
      </c>
      <c r="K54" s="2857"/>
      <c r="L54" s="2858"/>
      <c r="M54" s="2012" t="s">
        <v>1301</v>
      </c>
      <c r="N54" s="2078" t="s">
        <v>1302</v>
      </c>
      <c r="O54" s="1997" t="s">
        <v>1303</v>
      </c>
      <c r="P54" s="2131"/>
      <c r="Q54" s="1999"/>
      <c r="R54" s="2040"/>
    </row>
    <row r="55" spans="1:18" ht="18" customHeight="1">
      <c r="A55" s="1977"/>
      <c r="B55" s="2132"/>
      <c r="C55" s="2014" t="s">
        <v>1272</v>
      </c>
      <c r="D55" s="2091"/>
      <c r="E55" s="2092"/>
      <c r="F55" s="2092"/>
      <c r="G55" s="2092">
        <v>2.2599999999999998</v>
      </c>
      <c r="H55" s="2092">
        <v>2.08</v>
      </c>
      <c r="I55" s="2092" t="s">
        <v>1288</v>
      </c>
      <c r="J55" s="2077" t="s">
        <v>1304</v>
      </c>
      <c r="K55" s="2857"/>
      <c r="L55" s="2858"/>
      <c r="M55" s="2012"/>
      <c r="N55" s="2078" t="s">
        <v>1305</v>
      </c>
      <c r="O55" s="1997"/>
      <c r="P55" s="2013"/>
      <c r="Q55" s="1999"/>
      <c r="R55" s="2089"/>
    </row>
    <row r="56" spans="1:18" ht="18" customHeight="1">
      <c r="A56" s="1977" t="s">
        <v>1306</v>
      </c>
      <c r="B56" s="2001" t="s">
        <v>1307</v>
      </c>
      <c r="C56" s="2014" t="s">
        <v>1272</v>
      </c>
      <c r="D56" s="2091"/>
      <c r="E56" s="2092"/>
      <c r="F56" s="2092"/>
      <c r="G56" s="2092"/>
      <c r="H56" s="2092"/>
      <c r="I56" s="2092"/>
      <c r="J56" s="2077"/>
      <c r="K56" s="2857"/>
      <c r="L56" s="2858"/>
      <c r="M56" s="2012">
        <v>2.16</v>
      </c>
      <c r="N56" s="2078"/>
      <c r="O56" s="1997" t="s">
        <v>1308</v>
      </c>
      <c r="P56" s="2131"/>
      <c r="Q56" s="1999"/>
      <c r="R56" s="2040"/>
    </row>
    <row r="57" spans="1:18" ht="18" customHeight="1">
      <c r="A57" s="1977" t="s">
        <v>1309</v>
      </c>
      <c r="B57" s="2133" t="s">
        <v>1240</v>
      </c>
      <c r="C57" s="2016" t="s">
        <v>1272</v>
      </c>
      <c r="D57" s="2091"/>
      <c r="E57" s="2092"/>
      <c r="F57" s="2092"/>
      <c r="G57" s="2092"/>
      <c r="H57" s="2092"/>
      <c r="I57" s="2092"/>
      <c r="J57" s="2077"/>
      <c r="K57" s="2857"/>
      <c r="L57" s="2858"/>
      <c r="M57" s="2012">
        <v>1.72</v>
      </c>
      <c r="N57" s="2078"/>
      <c r="O57" s="1997" t="s">
        <v>1308</v>
      </c>
      <c r="P57" s="2131"/>
      <c r="Q57" s="1999"/>
      <c r="R57" s="2040"/>
    </row>
    <row r="58" spans="1:18" ht="18" customHeight="1">
      <c r="A58" s="1977" t="s">
        <v>409</v>
      </c>
      <c r="B58" s="1990" t="s">
        <v>276</v>
      </c>
      <c r="C58" s="2016" t="s">
        <v>1272</v>
      </c>
      <c r="D58" s="2091">
        <v>1.04</v>
      </c>
      <c r="E58" s="2093"/>
      <c r="F58" s="2093"/>
      <c r="G58" s="2092">
        <v>1.89</v>
      </c>
      <c r="H58" s="2092">
        <v>1.79</v>
      </c>
      <c r="I58" s="2092" t="s">
        <v>1288</v>
      </c>
      <c r="J58" s="2134" t="s">
        <v>1310</v>
      </c>
      <c r="K58" s="2857"/>
      <c r="L58" s="2858"/>
      <c r="M58" s="2012" t="s">
        <v>1311</v>
      </c>
      <c r="N58" s="2078" t="s">
        <v>1312</v>
      </c>
      <c r="O58" s="1997" t="s">
        <v>1313</v>
      </c>
      <c r="P58" s="2007">
        <v>1.43</v>
      </c>
      <c r="Q58" s="1999"/>
      <c r="R58" s="2130"/>
    </row>
    <row r="59" spans="1:18" ht="18" customHeight="1">
      <c r="A59" s="1977"/>
      <c r="B59" s="1990"/>
      <c r="C59" s="2135" t="s">
        <v>1272</v>
      </c>
      <c r="D59" s="2091">
        <v>1.43</v>
      </c>
      <c r="E59" s="2092" t="s">
        <v>1314</v>
      </c>
      <c r="F59" s="2092" t="s">
        <v>1314</v>
      </c>
      <c r="G59" s="2092">
        <v>2.0099999999999998</v>
      </c>
      <c r="H59" s="2092">
        <v>1.92</v>
      </c>
      <c r="I59" s="2092" t="s">
        <v>1288</v>
      </c>
      <c r="J59" s="2077" t="s">
        <v>1295</v>
      </c>
      <c r="K59" s="2857"/>
      <c r="L59" s="2858"/>
      <c r="M59" s="2136" t="s">
        <v>1315</v>
      </c>
      <c r="N59" s="2087" t="s">
        <v>1316</v>
      </c>
      <c r="O59" s="1997" t="s">
        <v>1317</v>
      </c>
      <c r="P59" s="2131"/>
      <c r="Q59" s="1999"/>
      <c r="R59" s="2040"/>
    </row>
    <row r="60" spans="1:18" ht="18" customHeight="1">
      <c r="A60" s="1977"/>
      <c r="B60" s="1990"/>
      <c r="C60" s="2135" t="s">
        <v>1272</v>
      </c>
      <c r="D60" s="2091"/>
      <c r="E60" s="2092"/>
      <c r="F60" s="2092"/>
      <c r="G60" s="2092">
        <v>3.25</v>
      </c>
      <c r="H60" s="2092">
        <v>3.38</v>
      </c>
      <c r="I60" s="2092" t="s">
        <v>1288</v>
      </c>
      <c r="J60" s="2077" t="s">
        <v>1304</v>
      </c>
      <c r="K60" s="2857"/>
      <c r="L60" s="2858"/>
      <c r="M60" s="2137"/>
      <c r="N60" s="2087" t="s">
        <v>1318</v>
      </c>
      <c r="O60" s="1997"/>
      <c r="P60" s="2131"/>
      <c r="Q60" s="1999"/>
      <c r="R60" s="2040"/>
    </row>
    <row r="61" spans="1:18" ht="18" customHeight="1">
      <c r="A61" s="1977" t="s">
        <v>1319</v>
      </c>
      <c r="B61" s="2001" t="s">
        <v>1320</v>
      </c>
      <c r="C61" s="2014" t="s">
        <v>1272</v>
      </c>
      <c r="D61" s="2091"/>
      <c r="E61" s="2092"/>
      <c r="F61" s="2092"/>
      <c r="G61" s="2092"/>
      <c r="H61" s="2092"/>
      <c r="I61" s="2092"/>
      <c r="J61" s="2086"/>
      <c r="K61" s="2857"/>
      <c r="L61" s="2858"/>
      <c r="M61" s="2137">
        <v>1.47</v>
      </c>
      <c r="N61" s="2087"/>
      <c r="O61" s="1997" t="s">
        <v>1321</v>
      </c>
      <c r="P61" s="2073"/>
      <c r="Q61" s="1999"/>
      <c r="R61" s="2040"/>
    </row>
    <row r="62" spans="1:18" ht="18" customHeight="1">
      <c r="A62" s="1977" t="s">
        <v>1322</v>
      </c>
      <c r="B62" s="2001" t="s">
        <v>1250</v>
      </c>
      <c r="C62" s="2014" t="s">
        <v>1272</v>
      </c>
      <c r="D62" s="2091"/>
      <c r="E62" s="2092"/>
      <c r="F62" s="2092"/>
      <c r="G62" s="2092"/>
      <c r="H62" s="2092"/>
      <c r="I62" s="2092"/>
      <c r="J62" s="2086"/>
      <c r="K62" s="2857"/>
      <c r="L62" s="2858"/>
      <c r="M62" s="2137">
        <v>1.42</v>
      </c>
      <c r="N62" s="2087"/>
      <c r="O62" s="1997" t="s">
        <v>1323</v>
      </c>
      <c r="P62" s="2073"/>
      <c r="Q62" s="1999"/>
      <c r="R62" s="2040"/>
    </row>
    <row r="63" spans="1:18" ht="18" customHeight="1">
      <c r="A63" s="1977" t="s">
        <v>1324</v>
      </c>
      <c r="B63" s="2001" t="s">
        <v>1253</v>
      </c>
      <c r="C63" s="2014" t="s">
        <v>1272</v>
      </c>
      <c r="D63" s="2091"/>
      <c r="E63" s="2092"/>
      <c r="F63" s="2092"/>
      <c r="G63" s="2092"/>
      <c r="H63" s="2092"/>
      <c r="I63" s="2092"/>
      <c r="J63" s="2086"/>
      <c r="K63" s="2857"/>
      <c r="L63" s="2858"/>
      <c r="M63" s="2137">
        <v>1.47</v>
      </c>
      <c r="N63" s="2087"/>
      <c r="O63" s="1997" t="s">
        <v>1323</v>
      </c>
      <c r="P63" s="2073"/>
      <c r="Q63" s="1999"/>
      <c r="R63" s="2040"/>
    </row>
    <row r="64" spans="1:18" ht="18" customHeight="1">
      <c r="A64" s="1977" t="s">
        <v>1325</v>
      </c>
      <c r="B64" s="2001" t="s">
        <v>1326</v>
      </c>
      <c r="C64" s="2014" t="s">
        <v>1272</v>
      </c>
      <c r="D64" s="2091"/>
      <c r="E64" s="2092"/>
      <c r="F64" s="2092"/>
      <c r="G64" s="2092"/>
      <c r="H64" s="2092"/>
      <c r="I64" s="2092"/>
      <c r="J64" s="2086"/>
      <c r="K64" s="2857"/>
      <c r="L64" s="2858"/>
      <c r="M64" s="2137">
        <v>1.62</v>
      </c>
      <c r="N64" s="2087"/>
      <c r="O64" s="1997" t="s">
        <v>1327</v>
      </c>
      <c r="P64" s="2073"/>
      <c r="Q64" s="1999"/>
      <c r="R64" s="2040"/>
    </row>
    <row r="65" spans="1:18" ht="18" customHeight="1">
      <c r="A65" s="1977" t="s">
        <v>1328</v>
      </c>
      <c r="B65" s="2001" t="s">
        <v>1329</v>
      </c>
      <c r="C65" s="2014" t="s">
        <v>1272</v>
      </c>
      <c r="D65" s="2091"/>
      <c r="E65" s="2092"/>
      <c r="F65" s="2092"/>
      <c r="G65" s="2092"/>
      <c r="H65" s="2092"/>
      <c r="I65" s="2092"/>
      <c r="J65" s="2086"/>
      <c r="K65" s="2857"/>
      <c r="L65" s="2858"/>
      <c r="M65" s="2137">
        <v>1.35</v>
      </c>
      <c r="N65" s="2087"/>
      <c r="O65" s="1997" t="s">
        <v>1330</v>
      </c>
      <c r="P65" s="2073"/>
      <c r="Q65" s="1999"/>
      <c r="R65" s="2040"/>
    </row>
    <row r="66" spans="1:18" ht="18" customHeight="1">
      <c r="A66" s="1977" t="s">
        <v>1331</v>
      </c>
      <c r="B66" s="2001" t="s">
        <v>1258</v>
      </c>
      <c r="C66" s="2014" t="s">
        <v>1272</v>
      </c>
      <c r="D66" s="2091"/>
      <c r="E66" s="2092"/>
      <c r="F66" s="2092"/>
      <c r="G66" s="2092"/>
      <c r="H66" s="2092"/>
      <c r="I66" s="2092"/>
      <c r="J66" s="2086"/>
      <c r="K66" s="2857"/>
      <c r="L66" s="2858"/>
      <c r="M66" s="2137">
        <v>1.38</v>
      </c>
      <c r="N66" s="2087"/>
      <c r="O66" s="1997" t="s">
        <v>1323</v>
      </c>
      <c r="P66" s="2073"/>
      <c r="Q66" s="1999"/>
      <c r="R66" s="2040"/>
    </row>
    <row r="67" spans="1:18" ht="18" customHeight="1">
      <c r="A67" s="1977" t="s">
        <v>1332</v>
      </c>
      <c r="B67" s="2133" t="s">
        <v>1260</v>
      </c>
      <c r="C67" s="2016" t="s">
        <v>1272</v>
      </c>
      <c r="D67" s="2091"/>
      <c r="E67" s="2092"/>
      <c r="F67" s="2092" t="s">
        <v>272</v>
      </c>
      <c r="G67" s="2092"/>
      <c r="H67" s="2092"/>
      <c r="I67" s="2092"/>
      <c r="J67" s="2086"/>
      <c r="K67" s="2857"/>
      <c r="L67" s="2858"/>
      <c r="M67" s="2137">
        <v>2.29</v>
      </c>
      <c r="N67" s="2087"/>
      <c r="O67" s="1997" t="s">
        <v>1323</v>
      </c>
      <c r="P67" s="2019"/>
      <c r="Q67" s="2098"/>
      <c r="R67" s="2089"/>
    </row>
    <row r="68" spans="1:18" ht="18" customHeight="1" thickBot="1">
      <c r="A68" s="2138" t="s">
        <v>410</v>
      </c>
      <c r="B68" s="2139" t="s">
        <v>1242</v>
      </c>
      <c r="C68" s="2140" t="s">
        <v>1272</v>
      </c>
      <c r="D68" s="2075"/>
      <c r="E68" s="2076"/>
      <c r="F68" s="2076"/>
      <c r="G68" s="2076"/>
      <c r="H68" s="2076"/>
      <c r="I68" s="2076"/>
      <c r="J68" s="2141"/>
      <c r="K68" s="2857"/>
      <c r="L68" s="2858"/>
      <c r="M68" s="2142">
        <v>1.38</v>
      </c>
      <c r="N68" s="2143"/>
      <c r="O68" s="2053" t="s">
        <v>1333</v>
      </c>
      <c r="P68" s="2144"/>
      <c r="Q68" s="2145"/>
      <c r="R68" s="2146"/>
    </row>
    <row r="69" spans="1:18" ht="18" customHeight="1">
      <c r="A69" s="1977" t="s">
        <v>411</v>
      </c>
      <c r="B69" s="2068" t="s">
        <v>305</v>
      </c>
      <c r="C69" s="2059" t="s">
        <v>1272</v>
      </c>
      <c r="D69" s="2147"/>
      <c r="E69" s="2126"/>
      <c r="F69" s="2126"/>
      <c r="G69" s="2126"/>
      <c r="H69" s="2126"/>
      <c r="I69" s="2126"/>
      <c r="J69" s="2062"/>
      <c r="K69" s="2857"/>
      <c r="L69" s="2858"/>
      <c r="M69" s="2012"/>
      <c r="N69" s="2072"/>
      <c r="O69" s="2064"/>
      <c r="P69" s="2019">
        <v>1.33</v>
      </c>
      <c r="Q69" s="2148">
        <v>2.5000000000000001E-3</v>
      </c>
      <c r="R69" s="2089" t="s">
        <v>1334</v>
      </c>
    </row>
    <row r="70" spans="1:18" ht="18" customHeight="1">
      <c r="A70" s="1977" t="s">
        <v>412</v>
      </c>
      <c r="B70" s="1990" t="s">
        <v>275</v>
      </c>
      <c r="C70" s="2014" t="s">
        <v>1272</v>
      </c>
      <c r="D70" s="2149">
        <v>1.05</v>
      </c>
      <c r="E70" s="2093"/>
      <c r="F70" s="2093"/>
      <c r="G70" s="2093">
        <v>1.95</v>
      </c>
      <c r="H70" s="2093">
        <v>1.5</v>
      </c>
      <c r="I70" s="2092"/>
      <c r="J70" s="2077" t="s">
        <v>1335</v>
      </c>
      <c r="K70" s="2857"/>
      <c r="L70" s="2858"/>
      <c r="M70" s="2012" t="s">
        <v>1336</v>
      </c>
      <c r="N70" s="2078" t="s">
        <v>1337</v>
      </c>
      <c r="O70" s="1997" t="s">
        <v>1338</v>
      </c>
      <c r="P70" s="2150"/>
      <c r="Q70" s="2151">
        <v>3.0000000000000001E-3</v>
      </c>
      <c r="R70" s="2130"/>
    </row>
    <row r="71" spans="1:18" ht="18" customHeight="1">
      <c r="A71" s="1977"/>
      <c r="B71" s="2133"/>
      <c r="C71" s="2014" t="s">
        <v>1272</v>
      </c>
      <c r="D71" s="2091">
        <v>1.8</v>
      </c>
      <c r="E71" s="2092" t="s">
        <v>1314</v>
      </c>
      <c r="F71" s="2092" t="s">
        <v>1314</v>
      </c>
      <c r="G71" s="2092">
        <v>2.08</v>
      </c>
      <c r="H71" s="2092">
        <v>1.6</v>
      </c>
      <c r="I71" s="2092" t="s">
        <v>1288</v>
      </c>
      <c r="J71" s="2077" t="s">
        <v>1339</v>
      </c>
      <c r="K71" s="2857"/>
      <c r="L71" s="2858"/>
      <c r="M71" s="2012" t="s">
        <v>1340</v>
      </c>
      <c r="N71" s="2078" t="s">
        <v>1341</v>
      </c>
      <c r="O71" s="1997" t="s">
        <v>1342</v>
      </c>
      <c r="P71" s="2019"/>
      <c r="Q71" s="2152"/>
      <c r="R71" s="2089"/>
    </row>
    <row r="72" spans="1:18" ht="18" customHeight="1">
      <c r="A72" s="1977" t="s">
        <v>413</v>
      </c>
      <c r="B72" s="1990" t="s">
        <v>276</v>
      </c>
      <c r="C72" s="2135" t="s">
        <v>1272</v>
      </c>
      <c r="D72" s="2149">
        <v>1.1499999999999999</v>
      </c>
      <c r="E72" s="2093" t="s">
        <v>1314</v>
      </c>
      <c r="F72" s="2093" t="s">
        <v>1314</v>
      </c>
      <c r="G72" s="2092">
        <v>2.11</v>
      </c>
      <c r="H72" s="2092">
        <v>1.89</v>
      </c>
      <c r="I72" s="2092"/>
      <c r="J72" s="2077" t="s">
        <v>1335</v>
      </c>
      <c r="K72" s="2857"/>
      <c r="L72" s="2858"/>
      <c r="M72" s="2012" t="s">
        <v>1311</v>
      </c>
      <c r="N72" s="2078" t="s">
        <v>1337</v>
      </c>
      <c r="O72" s="1997" t="s">
        <v>1343</v>
      </c>
      <c r="P72" s="2007"/>
      <c r="Q72" s="2153">
        <v>1E-3</v>
      </c>
      <c r="R72" s="2130"/>
    </row>
    <row r="73" spans="1:18" ht="18" customHeight="1">
      <c r="A73" s="1977"/>
      <c r="B73" s="2133"/>
      <c r="C73" s="2014" t="s">
        <v>1272</v>
      </c>
      <c r="D73" s="2091">
        <v>1.7</v>
      </c>
      <c r="E73" s="2092" t="s">
        <v>1314</v>
      </c>
      <c r="F73" s="2092" t="s">
        <v>1314</v>
      </c>
      <c r="G73" s="2092">
        <v>2.25</v>
      </c>
      <c r="H73" s="2092">
        <v>2</v>
      </c>
      <c r="I73" s="2092" t="s">
        <v>1288</v>
      </c>
      <c r="J73" s="2154" t="s">
        <v>1339</v>
      </c>
      <c r="K73" s="2857"/>
      <c r="L73" s="2858"/>
      <c r="M73" s="2136" t="s">
        <v>1344</v>
      </c>
      <c r="N73" s="2078" t="s">
        <v>1341</v>
      </c>
      <c r="O73" s="1997" t="s">
        <v>1345</v>
      </c>
      <c r="P73" s="2013"/>
      <c r="Q73" s="2155"/>
      <c r="R73" s="2089"/>
    </row>
    <row r="74" spans="1:18" ht="18" customHeight="1" thickBot="1">
      <c r="A74" s="1977" t="s">
        <v>414</v>
      </c>
      <c r="B74" s="2001" t="s">
        <v>1242</v>
      </c>
      <c r="C74" s="1991" t="s">
        <v>1272</v>
      </c>
      <c r="D74" s="2075"/>
      <c r="E74" s="2076"/>
      <c r="F74" s="2076"/>
      <c r="G74" s="2076"/>
      <c r="H74" s="2076"/>
      <c r="I74" s="2076"/>
      <c r="J74" s="2086"/>
      <c r="K74" s="2857"/>
      <c r="L74" s="2858"/>
      <c r="M74" s="2071"/>
      <c r="N74" s="2078"/>
      <c r="O74" s="2053"/>
      <c r="P74" s="2073"/>
      <c r="Q74" s="2156"/>
      <c r="R74" s="2040"/>
    </row>
    <row r="75" spans="1:18" ht="18" customHeight="1">
      <c r="A75" s="2121" t="s">
        <v>415</v>
      </c>
      <c r="B75" s="2058" t="s">
        <v>306</v>
      </c>
      <c r="C75" s="2123" t="s">
        <v>1272</v>
      </c>
      <c r="D75" s="2147"/>
      <c r="E75" s="2126"/>
      <c r="F75" s="2126"/>
      <c r="G75" s="2125"/>
      <c r="H75" s="2125"/>
      <c r="I75" s="2126"/>
      <c r="J75" s="2157"/>
      <c r="K75" s="2857"/>
      <c r="L75" s="2858"/>
      <c r="M75" s="2128"/>
      <c r="N75" s="2064"/>
      <c r="O75" s="2064"/>
      <c r="P75" s="2158"/>
      <c r="Q75" s="2159"/>
      <c r="R75" s="2066">
        <v>1.6</v>
      </c>
    </row>
    <row r="76" spans="1:18" ht="18" customHeight="1">
      <c r="A76" s="1977" t="s">
        <v>66</v>
      </c>
      <c r="B76" s="1990" t="s">
        <v>308</v>
      </c>
      <c r="C76" s="1991" t="s">
        <v>1272</v>
      </c>
      <c r="D76" s="2091"/>
      <c r="E76" s="2092"/>
      <c r="F76" s="2092"/>
      <c r="G76" s="2093"/>
      <c r="H76" s="2093"/>
      <c r="I76" s="2092"/>
      <c r="J76" s="2077"/>
      <c r="K76" s="2857"/>
      <c r="L76" s="2858"/>
      <c r="M76" s="1984"/>
      <c r="N76" s="2078"/>
      <c r="O76" s="2042"/>
      <c r="P76" s="2150">
        <v>1.54</v>
      </c>
      <c r="Q76" s="2160">
        <v>0.105</v>
      </c>
      <c r="R76" s="2130" t="s">
        <v>1346</v>
      </c>
    </row>
    <row r="77" spans="1:18" ht="18" customHeight="1">
      <c r="A77" s="1977" t="s">
        <v>1347</v>
      </c>
      <c r="B77" s="2001" t="s">
        <v>275</v>
      </c>
      <c r="C77" s="1991" t="s">
        <v>1272</v>
      </c>
      <c r="D77" s="2091">
        <v>1.67</v>
      </c>
      <c r="E77" s="2092" t="s">
        <v>1299</v>
      </c>
      <c r="F77" s="2092" t="s">
        <v>1299</v>
      </c>
      <c r="G77" s="2092">
        <v>2.16</v>
      </c>
      <c r="H77" s="2092">
        <v>1.92</v>
      </c>
      <c r="I77" s="2092" t="s">
        <v>1288</v>
      </c>
      <c r="J77" s="2077"/>
      <c r="K77" s="2857"/>
      <c r="L77" s="2858"/>
      <c r="M77" s="1995">
        <v>1.69</v>
      </c>
      <c r="N77" s="2078">
        <v>2.12</v>
      </c>
      <c r="O77" s="2161" t="s">
        <v>1348</v>
      </c>
      <c r="P77" s="1998"/>
      <c r="Q77" s="2162" t="s">
        <v>1349</v>
      </c>
      <c r="R77" s="2043"/>
    </row>
    <row r="78" spans="1:18" ht="18" customHeight="1">
      <c r="A78" s="1977" t="s">
        <v>417</v>
      </c>
      <c r="B78" s="2001" t="s">
        <v>276</v>
      </c>
      <c r="C78" s="1991" t="s">
        <v>1272</v>
      </c>
      <c r="D78" s="2091">
        <v>1.54</v>
      </c>
      <c r="E78" s="2092" t="s">
        <v>1299</v>
      </c>
      <c r="F78" s="2092" t="s">
        <v>1299</v>
      </c>
      <c r="G78" s="2092">
        <v>2.54</v>
      </c>
      <c r="H78" s="2092">
        <v>2.14</v>
      </c>
      <c r="I78" s="2092" t="s">
        <v>1288</v>
      </c>
      <c r="J78" s="2077"/>
      <c r="K78" s="2857"/>
      <c r="L78" s="2858"/>
      <c r="M78" s="2012">
        <v>1.54</v>
      </c>
      <c r="N78" s="2078">
        <v>1.92</v>
      </c>
      <c r="O78" s="2163" t="s">
        <v>1350</v>
      </c>
      <c r="P78" s="2019"/>
      <c r="Q78" s="2148" t="s">
        <v>1351</v>
      </c>
      <c r="R78" s="2089"/>
    </row>
    <row r="79" spans="1:18" ht="18" customHeight="1">
      <c r="A79" s="1977" t="s">
        <v>418</v>
      </c>
      <c r="B79" s="2164" t="s">
        <v>1242</v>
      </c>
      <c r="C79" s="1991" t="s">
        <v>1272</v>
      </c>
      <c r="D79" s="2091"/>
      <c r="E79" s="2092"/>
      <c r="F79" s="2092"/>
      <c r="G79" s="2092"/>
      <c r="H79" s="2092"/>
      <c r="I79" s="2092"/>
      <c r="J79" s="2077"/>
      <c r="K79" s="2859"/>
      <c r="L79" s="2860"/>
      <c r="M79" s="2071"/>
      <c r="N79" s="2078"/>
      <c r="O79" s="2042"/>
      <c r="P79" s="2165"/>
      <c r="Q79" s="2166"/>
      <c r="R79" s="2167"/>
    </row>
    <row r="80" spans="1:18" ht="18" customHeight="1">
      <c r="A80" s="2168" t="s">
        <v>1029</v>
      </c>
      <c r="B80" s="2100" t="s">
        <v>1352</v>
      </c>
      <c r="C80" s="1991" t="s">
        <v>1272</v>
      </c>
      <c r="D80" s="2861"/>
      <c r="E80" s="2862"/>
      <c r="F80" s="2862"/>
      <c r="G80" s="2862"/>
      <c r="H80" s="2862"/>
      <c r="I80" s="2862"/>
      <c r="J80" s="2863"/>
      <c r="K80" s="2169">
        <v>1.69</v>
      </c>
      <c r="L80" s="2077" t="s">
        <v>1353</v>
      </c>
      <c r="M80" s="2071"/>
      <c r="N80" s="2078"/>
      <c r="O80" s="2042"/>
      <c r="P80" s="2165"/>
      <c r="Q80" s="2170"/>
      <c r="R80" s="2167"/>
    </row>
    <row r="81" spans="1:18" ht="18" customHeight="1">
      <c r="A81" s="2168" t="s">
        <v>1032</v>
      </c>
      <c r="B81" s="2171" t="s">
        <v>275</v>
      </c>
      <c r="C81" s="1991" t="s">
        <v>1272</v>
      </c>
      <c r="D81" s="2864"/>
      <c r="E81" s="2865"/>
      <c r="F81" s="2865"/>
      <c r="G81" s="2865"/>
      <c r="H81" s="2865"/>
      <c r="I81" s="2865"/>
      <c r="J81" s="2866"/>
      <c r="K81" s="2169">
        <v>1.69</v>
      </c>
      <c r="L81" s="2077" t="s">
        <v>1353</v>
      </c>
      <c r="M81" s="2071"/>
      <c r="N81" s="2078"/>
      <c r="O81" s="2042"/>
      <c r="P81" s="2165"/>
      <c r="Q81" s="2170"/>
      <c r="R81" s="2167"/>
    </row>
    <row r="82" spans="1:18" ht="18" customHeight="1">
      <c r="A82" s="2168" t="s">
        <v>1034</v>
      </c>
      <c r="B82" s="2171" t="s">
        <v>276</v>
      </c>
      <c r="C82" s="1991" t="s">
        <v>1272</v>
      </c>
      <c r="D82" s="2864"/>
      <c r="E82" s="2865"/>
      <c r="F82" s="2865"/>
      <c r="G82" s="2865"/>
      <c r="H82" s="2865"/>
      <c r="I82" s="2865"/>
      <c r="J82" s="2866"/>
      <c r="K82" s="2169" t="s">
        <v>1354</v>
      </c>
      <c r="L82" s="2077"/>
      <c r="M82" s="2071"/>
      <c r="N82" s="2078"/>
      <c r="O82" s="2042"/>
      <c r="P82" s="2165"/>
      <c r="Q82" s="2170"/>
      <c r="R82" s="2167"/>
    </row>
    <row r="83" spans="1:18" ht="18" customHeight="1">
      <c r="A83" s="2168" t="s">
        <v>1036</v>
      </c>
      <c r="B83" s="2172" t="s">
        <v>1242</v>
      </c>
      <c r="C83" s="1991" t="s">
        <v>1272</v>
      </c>
      <c r="D83" s="2867"/>
      <c r="E83" s="2868"/>
      <c r="F83" s="2868"/>
      <c r="G83" s="2868"/>
      <c r="H83" s="2868"/>
      <c r="I83" s="2868"/>
      <c r="J83" s="2869"/>
      <c r="K83" s="2169" t="s">
        <v>1354</v>
      </c>
      <c r="L83" s="2077"/>
      <c r="M83" s="2071"/>
      <c r="N83" s="2078"/>
      <c r="O83" s="2042"/>
      <c r="P83" s="2165"/>
      <c r="Q83" s="2170"/>
      <c r="R83" s="2167"/>
    </row>
    <row r="84" spans="1:18" ht="18" customHeight="1">
      <c r="A84" s="1977" t="s">
        <v>67</v>
      </c>
      <c r="B84" s="2173" t="s">
        <v>1355</v>
      </c>
      <c r="C84" s="1991" t="s">
        <v>1272</v>
      </c>
      <c r="D84" s="2091"/>
      <c r="E84" s="2092"/>
      <c r="F84" s="2092"/>
      <c r="G84" s="2092"/>
      <c r="H84" s="2092"/>
      <c r="I84" s="2092"/>
      <c r="J84" s="2174"/>
      <c r="K84" s="2882"/>
      <c r="L84" s="2883"/>
      <c r="M84" s="1995"/>
      <c r="N84" s="2078"/>
      <c r="O84" s="2042"/>
      <c r="P84" s="1998">
        <v>1.54</v>
      </c>
      <c r="Q84" s="2175"/>
      <c r="R84" s="2176"/>
    </row>
    <row r="85" spans="1:18" ht="18" customHeight="1">
      <c r="A85" s="1977" t="s">
        <v>1356</v>
      </c>
      <c r="B85" s="2173" t="s">
        <v>1357</v>
      </c>
      <c r="C85" s="1991" t="s">
        <v>1272</v>
      </c>
      <c r="D85" s="2113">
        <v>1.54</v>
      </c>
      <c r="E85" s="2092" t="s">
        <v>1299</v>
      </c>
      <c r="F85" s="2092" t="s">
        <v>1299</v>
      </c>
      <c r="G85" s="2095">
        <v>1.51</v>
      </c>
      <c r="H85" s="2095">
        <v>1.54</v>
      </c>
      <c r="I85" s="2092" t="s">
        <v>1288</v>
      </c>
      <c r="J85" s="2177" t="s">
        <v>1358</v>
      </c>
      <c r="K85" s="2884"/>
      <c r="L85" s="2885"/>
      <c r="M85" s="2137">
        <v>1.53</v>
      </c>
      <c r="N85" s="2109">
        <v>1.5</v>
      </c>
      <c r="O85" s="2042"/>
      <c r="P85" s="2019"/>
      <c r="Q85" s="2178" t="s">
        <v>1359</v>
      </c>
      <c r="R85" s="2179"/>
    </row>
    <row r="86" spans="1:18" ht="18" customHeight="1">
      <c r="A86" s="1977" t="s">
        <v>420</v>
      </c>
      <c r="B86" s="2180" t="s">
        <v>1360</v>
      </c>
      <c r="C86" s="1991" t="s">
        <v>1272</v>
      </c>
      <c r="D86" s="2091">
        <v>1.64</v>
      </c>
      <c r="E86" s="2092" t="s">
        <v>1299</v>
      </c>
      <c r="F86" s="2092" t="s">
        <v>1299</v>
      </c>
      <c r="G86" s="2092">
        <v>1.72</v>
      </c>
      <c r="H86" s="2092">
        <v>1.63</v>
      </c>
      <c r="I86" s="2092" t="s">
        <v>1288</v>
      </c>
      <c r="J86" s="2177" t="s">
        <v>1358</v>
      </c>
      <c r="K86" s="2884"/>
      <c r="L86" s="2885"/>
      <c r="M86" s="2071">
        <v>1.67</v>
      </c>
      <c r="N86" s="2078">
        <v>1.63</v>
      </c>
      <c r="O86" s="2042"/>
      <c r="P86" s="2073"/>
      <c r="Q86" s="2181" t="s">
        <v>1359</v>
      </c>
      <c r="R86" s="2182"/>
    </row>
    <row r="87" spans="1:18" ht="18" customHeight="1">
      <c r="A87" s="1977" t="s">
        <v>421</v>
      </c>
      <c r="B87" s="1990" t="s">
        <v>309</v>
      </c>
      <c r="C87" s="1991" t="s">
        <v>1272</v>
      </c>
      <c r="D87" s="2091"/>
      <c r="E87" s="2092"/>
      <c r="F87" s="2092"/>
      <c r="G87" s="2092" t="s">
        <v>1288</v>
      </c>
      <c r="H87" s="2092" t="s">
        <v>1288</v>
      </c>
      <c r="I87" s="2092" t="s">
        <v>1288</v>
      </c>
      <c r="J87" s="2177" t="s">
        <v>1358</v>
      </c>
      <c r="K87" s="2884"/>
      <c r="L87" s="2885"/>
      <c r="M87" s="1995"/>
      <c r="N87" s="2078"/>
      <c r="O87" s="2042"/>
      <c r="P87" s="2183"/>
      <c r="Q87" s="2184"/>
      <c r="R87" s="2043"/>
    </row>
    <row r="88" spans="1:18" ht="18" customHeight="1">
      <c r="A88" s="1977" t="s">
        <v>422</v>
      </c>
      <c r="B88" s="2001" t="s">
        <v>310</v>
      </c>
      <c r="C88" s="1991" t="s">
        <v>1272</v>
      </c>
      <c r="D88" s="2091">
        <v>1.06</v>
      </c>
      <c r="E88" s="2092" t="s">
        <v>1299</v>
      </c>
      <c r="F88" s="2092" t="s">
        <v>1299</v>
      </c>
      <c r="G88" s="2092">
        <v>2.2000000000000002</v>
      </c>
      <c r="H88" s="2092">
        <v>1.77</v>
      </c>
      <c r="I88" s="2092" t="s">
        <v>1288</v>
      </c>
      <c r="J88" s="2177" t="s">
        <v>1358</v>
      </c>
      <c r="K88" s="2884"/>
      <c r="L88" s="2885"/>
      <c r="M88" s="2071">
        <v>1.06</v>
      </c>
      <c r="N88" s="2078">
        <v>1.93</v>
      </c>
      <c r="O88" s="2042" t="s">
        <v>1361</v>
      </c>
      <c r="P88" s="2073">
        <v>1.0529999999999999</v>
      </c>
      <c r="Q88" s="2185">
        <v>5.0000000000000001E-3</v>
      </c>
      <c r="R88" s="2040"/>
    </row>
    <row r="89" spans="1:18" ht="18" customHeight="1">
      <c r="A89" s="1977" t="s">
        <v>423</v>
      </c>
      <c r="B89" s="2001" t="s">
        <v>424</v>
      </c>
      <c r="C89" s="1991" t="s">
        <v>1272</v>
      </c>
      <c r="D89" s="2113">
        <v>1.35</v>
      </c>
      <c r="E89" s="2092" t="s">
        <v>1299</v>
      </c>
      <c r="F89" s="2092" t="s">
        <v>1299</v>
      </c>
      <c r="G89" s="2095">
        <v>1.8</v>
      </c>
      <c r="H89" s="2095">
        <v>1.53</v>
      </c>
      <c r="I89" s="2092" t="s">
        <v>1288</v>
      </c>
      <c r="J89" s="2177" t="s">
        <v>1358</v>
      </c>
      <c r="K89" s="2884"/>
      <c r="L89" s="2885"/>
      <c r="M89" s="1995">
        <v>1.37</v>
      </c>
      <c r="N89" s="2109">
        <v>1.7</v>
      </c>
      <c r="O89" s="2042" t="s">
        <v>1361</v>
      </c>
      <c r="P89" s="1998">
        <v>2</v>
      </c>
      <c r="Q89" s="2186">
        <v>1.6E-2</v>
      </c>
      <c r="R89" s="2043"/>
    </row>
    <row r="90" spans="1:18" ht="18" customHeight="1" thickBot="1">
      <c r="A90" s="1977" t="s">
        <v>425</v>
      </c>
      <c r="B90" s="2139" t="s">
        <v>1362</v>
      </c>
      <c r="C90" s="2090" t="s">
        <v>1272</v>
      </c>
      <c r="D90" s="2075">
        <v>3.85</v>
      </c>
      <c r="E90" s="2076" t="s">
        <v>1299</v>
      </c>
      <c r="F90" s="2076" t="s">
        <v>1299</v>
      </c>
      <c r="G90" s="2076">
        <v>0.68</v>
      </c>
      <c r="H90" s="2076">
        <v>0.71</v>
      </c>
      <c r="I90" s="2076" t="s">
        <v>1288</v>
      </c>
      <c r="J90" s="2187" t="s">
        <v>1358</v>
      </c>
      <c r="K90" s="2884"/>
      <c r="L90" s="2885"/>
      <c r="M90" s="2142">
        <v>3.44</v>
      </c>
      <c r="N90" s="2143">
        <v>0.71</v>
      </c>
      <c r="O90" s="2053" t="s">
        <v>1363</v>
      </c>
      <c r="P90" s="2188">
        <v>4</v>
      </c>
      <c r="Q90" s="2189">
        <v>2.5000000000000001E-2</v>
      </c>
      <c r="R90" s="2050"/>
    </row>
    <row r="91" spans="1:18" ht="18" customHeight="1">
      <c r="A91" s="2190" t="s">
        <v>426</v>
      </c>
      <c r="B91" s="2122" t="s">
        <v>311</v>
      </c>
      <c r="C91" s="2123" t="s">
        <v>1268</v>
      </c>
      <c r="D91" s="2147"/>
      <c r="E91" s="2126"/>
      <c r="F91" s="2126"/>
      <c r="G91" s="2126">
        <v>3.7</v>
      </c>
      <c r="H91" s="2126" t="s">
        <v>1288</v>
      </c>
      <c r="I91" s="2126">
        <v>3.76</v>
      </c>
      <c r="J91" s="2191" t="s">
        <v>1364</v>
      </c>
      <c r="K91" s="2884"/>
      <c r="L91" s="2885"/>
      <c r="M91" s="2827"/>
      <c r="N91" s="2064">
        <v>3.86</v>
      </c>
      <c r="O91" s="2064"/>
      <c r="P91" s="2192"/>
      <c r="Q91" s="2193"/>
      <c r="R91" s="2194">
        <v>3.37</v>
      </c>
    </row>
    <row r="92" spans="1:18" ht="18" customHeight="1">
      <c r="A92" s="2028" t="s">
        <v>427</v>
      </c>
      <c r="B92" s="2132" t="s">
        <v>1365</v>
      </c>
      <c r="C92" s="1991" t="s">
        <v>1268</v>
      </c>
      <c r="D92" s="2113"/>
      <c r="E92" s="2095"/>
      <c r="F92" s="2095"/>
      <c r="G92" s="2095">
        <v>2.585</v>
      </c>
      <c r="H92" s="2095">
        <v>2.4500000000000002</v>
      </c>
      <c r="I92" s="2095">
        <v>2.94</v>
      </c>
      <c r="J92" s="2195" t="s">
        <v>1364</v>
      </c>
      <c r="K92" s="2884"/>
      <c r="L92" s="2885"/>
      <c r="M92" s="2828"/>
      <c r="N92" s="2109">
        <v>2.6</v>
      </c>
      <c r="O92" s="2042" t="s">
        <v>1366</v>
      </c>
      <c r="P92" s="1996"/>
      <c r="Q92" s="1999"/>
      <c r="R92" s="2043"/>
    </row>
    <row r="93" spans="1:18" ht="18" customHeight="1">
      <c r="A93" s="2028" t="s">
        <v>1367</v>
      </c>
      <c r="B93" s="2196" t="s">
        <v>1368</v>
      </c>
      <c r="C93" s="1991" t="s">
        <v>1268</v>
      </c>
      <c r="D93" s="2113"/>
      <c r="E93" s="2095"/>
      <c r="F93" s="2095"/>
      <c r="G93" s="2095">
        <v>4.8</v>
      </c>
      <c r="H93" s="2095">
        <v>4.29</v>
      </c>
      <c r="I93" s="2095">
        <v>4.0999999999999996</v>
      </c>
      <c r="J93" s="2195" t="s">
        <v>1364</v>
      </c>
      <c r="K93" s="2884"/>
      <c r="L93" s="2885"/>
      <c r="M93" s="2828"/>
      <c r="N93" s="2118">
        <v>4.9000000000000004</v>
      </c>
      <c r="O93" s="2197"/>
      <c r="P93" s="1996"/>
      <c r="Q93" s="1999"/>
      <c r="R93" s="2040"/>
    </row>
    <row r="94" spans="1:18" ht="18" customHeight="1">
      <c r="A94" s="2028" t="s">
        <v>431</v>
      </c>
      <c r="B94" s="2001" t="s">
        <v>1369</v>
      </c>
      <c r="C94" s="1991" t="s">
        <v>1268</v>
      </c>
      <c r="D94" s="2113"/>
      <c r="E94" s="2095"/>
      <c r="F94" s="2095"/>
      <c r="G94" s="2095">
        <v>4.5</v>
      </c>
      <c r="H94" s="2092" t="s">
        <v>1288</v>
      </c>
      <c r="I94" s="2095">
        <v>4.5999999999999996</v>
      </c>
      <c r="J94" s="2195" t="s">
        <v>1364</v>
      </c>
      <c r="K94" s="2884"/>
      <c r="L94" s="2885"/>
      <c r="M94" s="2828"/>
      <c r="N94" s="2109">
        <v>4.57</v>
      </c>
      <c r="O94" s="2042" t="s">
        <v>1370</v>
      </c>
      <c r="P94" s="1996"/>
      <c r="Q94" s="1999"/>
      <c r="R94" s="2043"/>
    </row>
    <row r="95" spans="1:18" ht="18" customHeight="1">
      <c r="A95" s="2028" t="s">
        <v>433</v>
      </c>
      <c r="B95" s="2024" t="s">
        <v>1371</v>
      </c>
      <c r="C95" s="1991" t="s">
        <v>1268</v>
      </c>
      <c r="D95" s="2113"/>
      <c r="E95" s="2095"/>
      <c r="F95" s="2095"/>
      <c r="G95" s="2095">
        <v>4.5</v>
      </c>
      <c r="H95" s="2092" t="s">
        <v>1288</v>
      </c>
      <c r="I95" s="2095">
        <v>4.9000000000000004</v>
      </c>
      <c r="J95" s="2195" t="s">
        <v>1364</v>
      </c>
      <c r="K95" s="2884"/>
      <c r="L95" s="2885"/>
      <c r="M95" s="2828"/>
      <c r="N95" s="2109">
        <v>4.5</v>
      </c>
      <c r="O95" s="2042" t="s">
        <v>1372</v>
      </c>
      <c r="P95" s="1996"/>
      <c r="Q95" s="1999"/>
      <c r="R95" s="2040"/>
    </row>
    <row r="96" spans="1:18" ht="18" customHeight="1">
      <c r="A96" s="2028" t="s">
        <v>435</v>
      </c>
      <c r="B96" s="2133" t="s">
        <v>1373</v>
      </c>
      <c r="C96" s="1991" t="s">
        <v>1268</v>
      </c>
      <c r="D96" s="2113"/>
      <c r="E96" s="2095"/>
      <c r="F96" s="2095"/>
      <c r="G96" s="2095">
        <v>4.7300000000000004</v>
      </c>
      <c r="H96" s="2092" t="s">
        <v>1288</v>
      </c>
      <c r="I96" s="2095">
        <v>4.1500000000000004</v>
      </c>
      <c r="J96" s="2195" t="s">
        <v>1364</v>
      </c>
      <c r="K96" s="2884"/>
      <c r="L96" s="2885"/>
      <c r="M96" s="2828"/>
      <c r="N96" s="2109">
        <v>4.83</v>
      </c>
      <c r="O96" s="2042" t="s">
        <v>1374</v>
      </c>
      <c r="P96" s="1996"/>
      <c r="Q96" s="1999"/>
      <c r="R96" s="2043"/>
    </row>
    <row r="97" spans="1:18" ht="18" customHeight="1" thickBot="1">
      <c r="A97" s="2044" t="s">
        <v>437</v>
      </c>
      <c r="B97" s="2114" t="s">
        <v>312</v>
      </c>
      <c r="C97" s="2046" t="s">
        <v>1268</v>
      </c>
      <c r="D97" s="2115"/>
      <c r="E97" s="2116"/>
      <c r="F97" s="2116"/>
      <c r="G97" s="2116">
        <v>4.46</v>
      </c>
      <c r="H97" s="2076" t="s">
        <v>1288</v>
      </c>
      <c r="I97" s="2076" t="s">
        <v>1288</v>
      </c>
      <c r="J97" s="2187" t="s">
        <v>1364</v>
      </c>
      <c r="K97" s="2884"/>
      <c r="L97" s="2885"/>
      <c r="M97" s="2828"/>
      <c r="N97" s="2198">
        <v>5.65</v>
      </c>
      <c r="O97" s="2053" t="s">
        <v>1372</v>
      </c>
      <c r="P97" s="2199"/>
      <c r="Q97" s="2055"/>
      <c r="R97" s="2120"/>
    </row>
    <row r="98" spans="1:18" ht="18" customHeight="1">
      <c r="A98" s="2028" t="s">
        <v>438</v>
      </c>
      <c r="B98" s="2068" t="s">
        <v>319</v>
      </c>
      <c r="C98" s="2059" t="s">
        <v>1268</v>
      </c>
      <c r="D98" s="2147"/>
      <c r="E98" s="2126"/>
      <c r="F98" s="2126"/>
      <c r="G98" s="2126" t="s">
        <v>1288</v>
      </c>
      <c r="H98" s="2126" t="s">
        <v>1288</v>
      </c>
      <c r="I98" s="2126" t="s">
        <v>1288</v>
      </c>
      <c r="J98" s="2191" t="s">
        <v>1364</v>
      </c>
      <c r="K98" s="2884"/>
      <c r="L98" s="2885"/>
      <c r="M98" s="2828"/>
      <c r="N98" s="2072"/>
      <c r="O98" s="2064"/>
      <c r="P98" s="1996"/>
      <c r="Q98" s="1999"/>
      <c r="R98" s="2089"/>
    </row>
    <row r="99" spans="1:18" ht="18" customHeight="1">
      <c r="A99" s="1977" t="s">
        <v>68</v>
      </c>
      <c r="B99" s="1990" t="s">
        <v>330</v>
      </c>
      <c r="C99" s="1991" t="s">
        <v>1268</v>
      </c>
      <c r="D99" s="2091"/>
      <c r="E99" s="2092"/>
      <c r="F99" s="2092"/>
      <c r="G99" s="2092" t="s">
        <v>1288</v>
      </c>
      <c r="H99" s="2092" t="s">
        <v>1288</v>
      </c>
      <c r="I99" s="2092" t="s">
        <v>1288</v>
      </c>
      <c r="J99" s="2177" t="s">
        <v>1364</v>
      </c>
      <c r="K99" s="2884"/>
      <c r="L99" s="2885"/>
      <c r="M99" s="2828"/>
      <c r="N99" s="2078"/>
      <c r="O99" s="2197"/>
      <c r="P99" s="1996"/>
      <c r="Q99" s="1999"/>
      <c r="R99" s="2043"/>
    </row>
    <row r="100" spans="1:18" ht="18" customHeight="1" thickBot="1">
      <c r="A100" s="1977" t="s">
        <v>69</v>
      </c>
      <c r="B100" s="1990" t="s">
        <v>320</v>
      </c>
      <c r="C100" s="2090" t="s">
        <v>1268</v>
      </c>
      <c r="D100" s="2075"/>
      <c r="E100" s="2076"/>
      <c r="F100" s="2076"/>
      <c r="G100" s="2076" t="s">
        <v>1288</v>
      </c>
      <c r="H100" s="2076" t="s">
        <v>1288</v>
      </c>
      <c r="I100" s="2076" t="s">
        <v>1288</v>
      </c>
      <c r="J100" s="2187" t="s">
        <v>1364</v>
      </c>
      <c r="K100" s="2884"/>
      <c r="L100" s="2885"/>
      <c r="M100" s="2828"/>
      <c r="N100" s="2087"/>
      <c r="O100" s="2087"/>
      <c r="P100" s="1996"/>
      <c r="Q100" s="1999"/>
      <c r="R100" s="2130"/>
    </row>
    <row r="101" spans="1:18" ht="18" customHeight="1" thickBot="1">
      <c r="A101" s="2190" t="s">
        <v>439</v>
      </c>
      <c r="B101" s="2200" t="s">
        <v>313</v>
      </c>
      <c r="C101" s="2201" t="s">
        <v>1268</v>
      </c>
      <c r="D101" s="2202"/>
      <c r="E101" s="2203"/>
      <c r="F101" s="2203"/>
      <c r="G101" s="2203" t="s">
        <v>1288</v>
      </c>
      <c r="H101" s="2203" t="s">
        <v>1288</v>
      </c>
      <c r="I101" s="2203" t="s">
        <v>1288</v>
      </c>
      <c r="J101" s="2204" t="s">
        <v>1364</v>
      </c>
      <c r="K101" s="2884"/>
      <c r="L101" s="2885"/>
      <c r="M101" s="2828"/>
      <c r="N101" s="2205" t="s">
        <v>1375</v>
      </c>
      <c r="O101" s="2205"/>
      <c r="P101" s="2206"/>
      <c r="Q101" s="2207"/>
      <c r="R101" s="2208"/>
    </row>
    <row r="102" spans="1:18" ht="18" customHeight="1">
      <c r="A102" s="2190" t="s">
        <v>440</v>
      </c>
      <c r="B102" s="2058" t="s">
        <v>314</v>
      </c>
      <c r="C102" s="2123" t="s">
        <v>1268</v>
      </c>
      <c r="D102" s="2147"/>
      <c r="E102" s="2126"/>
      <c r="F102" s="2126"/>
      <c r="G102" s="2126">
        <v>3.85</v>
      </c>
      <c r="H102" s="2126" t="s">
        <v>1314</v>
      </c>
      <c r="I102" s="2126">
        <v>4.1500000000000004</v>
      </c>
      <c r="J102" s="2191" t="s">
        <v>1364</v>
      </c>
      <c r="K102" s="2884"/>
      <c r="L102" s="2885"/>
      <c r="M102" s="2828"/>
      <c r="N102" s="2064">
        <v>3.6</v>
      </c>
      <c r="O102" s="2042"/>
      <c r="P102" s="2192"/>
      <c r="Q102" s="2193"/>
      <c r="R102" s="2209">
        <v>3.37</v>
      </c>
    </row>
    <row r="103" spans="1:18" ht="18" customHeight="1">
      <c r="A103" s="2028" t="s">
        <v>441</v>
      </c>
      <c r="B103" s="2132" t="s">
        <v>322</v>
      </c>
      <c r="C103" s="1991" t="s">
        <v>1268</v>
      </c>
      <c r="D103" s="2091"/>
      <c r="E103" s="2092"/>
      <c r="F103" s="2092"/>
      <c r="G103" s="2092" t="s">
        <v>1314</v>
      </c>
      <c r="H103" s="2092" t="s">
        <v>1314</v>
      </c>
      <c r="I103" s="2092" t="s">
        <v>1314</v>
      </c>
      <c r="J103" s="2177"/>
      <c r="K103" s="2884"/>
      <c r="L103" s="2885"/>
      <c r="M103" s="2828"/>
      <c r="N103" s="2078"/>
      <c r="O103" s="2042"/>
      <c r="P103" s="2210"/>
      <c r="Q103" s="2211"/>
      <c r="R103" s="2212"/>
    </row>
    <row r="104" spans="1:18" ht="18" customHeight="1">
      <c r="A104" s="2028" t="s">
        <v>442</v>
      </c>
      <c r="B104" s="2001" t="s">
        <v>315</v>
      </c>
      <c r="C104" s="1991" t="s">
        <v>1268</v>
      </c>
      <c r="D104" s="2113"/>
      <c r="E104" s="2095"/>
      <c r="F104" s="2095"/>
      <c r="G104" s="2095">
        <v>2.8</v>
      </c>
      <c r="H104" s="2095">
        <v>2.5</v>
      </c>
      <c r="I104" s="2095">
        <v>3.15</v>
      </c>
      <c r="J104" s="2195" t="s">
        <v>1364</v>
      </c>
      <c r="K104" s="2884"/>
      <c r="L104" s="2885"/>
      <c r="M104" s="2828"/>
      <c r="N104" s="2109">
        <v>2.8</v>
      </c>
      <c r="O104" s="2042" t="s">
        <v>1372</v>
      </c>
      <c r="P104" s="2210"/>
      <c r="Q104" s="2211"/>
      <c r="R104" s="2213"/>
    </row>
    <row r="105" spans="1:18" ht="18" customHeight="1">
      <c r="A105" s="2028" t="s">
        <v>443</v>
      </c>
      <c r="B105" s="2214" t="s">
        <v>323</v>
      </c>
      <c r="C105" s="2215" t="s">
        <v>1268</v>
      </c>
      <c r="D105" s="2113"/>
      <c r="E105" s="2095"/>
      <c r="F105" s="2095"/>
      <c r="G105" s="2095">
        <v>3.5</v>
      </c>
      <c r="H105" s="2092" t="s">
        <v>1314</v>
      </c>
      <c r="I105" s="2095">
        <v>4</v>
      </c>
      <c r="J105" s="2195"/>
      <c r="K105" s="2884"/>
      <c r="L105" s="2885"/>
      <c r="M105" s="2828"/>
      <c r="N105" s="2109">
        <v>3.5</v>
      </c>
      <c r="O105" s="2042" t="s">
        <v>1372</v>
      </c>
      <c r="P105" s="2210"/>
      <c r="Q105" s="2211"/>
      <c r="R105" s="2213"/>
    </row>
    <row r="106" spans="1:18" ht="18" customHeight="1">
      <c r="A106" s="2028" t="s">
        <v>444</v>
      </c>
      <c r="B106" s="2001" t="s">
        <v>324</v>
      </c>
      <c r="C106" s="1991" t="s">
        <v>1268</v>
      </c>
      <c r="D106" s="2113"/>
      <c r="E106" s="2095"/>
      <c r="F106" s="2095"/>
      <c r="G106" s="2092" t="s">
        <v>1314</v>
      </c>
      <c r="H106" s="2092" t="s">
        <v>1314</v>
      </c>
      <c r="I106" s="2092" t="s">
        <v>1314</v>
      </c>
      <c r="J106" s="2177"/>
      <c r="K106" s="2884"/>
      <c r="L106" s="2885"/>
      <c r="M106" s="2828"/>
      <c r="N106" s="2109"/>
      <c r="O106" s="2042"/>
      <c r="P106" s="2210"/>
      <c r="Q106" s="2211"/>
      <c r="R106" s="2213"/>
    </row>
    <row r="107" spans="1:18" ht="18" customHeight="1">
      <c r="A107" s="2028" t="s">
        <v>445</v>
      </c>
      <c r="B107" s="2133" t="s">
        <v>325</v>
      </c>
      <c r="C107" s="1991" t="s">
        <v>1268</v>
      </c>
      <c r="D107" s="2113"/>
      <c r="E107" s="2095"/>
      <c r="F107" s="2095"/>
      <c r="G107" s="2095">
        <v>3.5</v>
      </c>
      <c r="H107" s="2092" t="s">
        <v>1314</v>
      </c>
      <c r="I107" s="2095">
        <v>4</v>
      </c>
      <c r="J107" s="2195" t="s">
        <v>1364</v>
      </c>
      <c r="K107" s="2884"/>
      <c r="L107" s="2885"/>
      <c r="M107" s="2828"/>
      <c r="N107" s="2109">
        <v>3.95</v>
      </c>
      <c r="O107" s="2042" t="s">
        <v>1372</v>
      </c>
      <c r="P107" s="2210"/>
      <c r="Q107" s="2211"/>
      <c r="R107" s="2213"/>
    </row>
    <row r="108" spans="1:18" ht="18" customHeight="1">
      <c r="A108" s="1977" t="s">
        <v>1376</v>
      </c>
      <c r="B108" s="2196" t="s">
        <v>1377</v>
      </c>
      <c r="C108" s="1991" t="s">
        <v>1268</v>
      </c>
      <c r="D108" s="2113"/>
      <c r="E108" s="2095"/>
      <c r="F108" s="2095"/>
      <c r="G108" s="2095">
        <v>4.5999999999999996</v>
      </c>
      <c r="H108" s="2092" t="s">
        <v>1314</v>
      </c>
      <c r="I108" s="2095">
        <v>4.2</v>
      </c>
      <c r="J108" s="2195" t="s">
        <v>1364</v>
      </c>
      <c r="K108" s="2884"/>
      <c r="L108" s="2885"/>
      <c r="M108" s="2828"/>
      <c r="N108" s="2109">
        <v>4.9000000000000004</v>
      </c>
      <c r="O108" s="2042" t="s">
        <v>1372</v>
      </c>
      <c r="P108" s="2210"/>
      <c r="Q108" s="2211"/>
      <c r="R108" s="2213"/>
    </row>
    <row r="109" spans="1:18" ht="18" customHeight="1">
      <c r="A109" s="2028" t="s">
        <v>1378</v>
      </c>
      <c r="B109" s="2196" t="s">
        <v>326</v>
      </c>
      <c r="C109" s="1991" t="s">
        <v>1268</v>
      </c>
      <c r="D109" s="2113"/>
      <c r="E109" s="2095"/>
      <c r="F109" s="2095"/>
      <c r="G109" s="2095">
        <v>3.25</v>
      </c>
      <c r="H109" s="2092" t="s">
        <v>1314</v>
      </c>
      <c r="I109" s="2095">
        <v>4.3</v>
      </c>
      <c r="J109" s="2195" t="s">
        <v>1364</v>
      </c>
      <c r="K109" s="2884"/>
      <c r="L109" s="2885"/>
      <c r="M109" s="2828"/>
      <c r="N109" s="2109">
        <v>3.25</v>
      </c>
      <c r="O109" s="2042" t="s">
        <v>1372</v>
      </c>
      <c r="P109" s="2210"/>
      <c r="Q109" s="2211"/>
      <c r="R109" s="2213"/>
    </row>
    <row r="110" spans="1:18" ht="18" customHeight="1">
      <c r="A110" s="2028" t="s">
        <v>447</v>
      </c>
      <c r="B110" s="2001" t="s">
        <v>327</v>
      </c>
      <c r="C110" s="1991" t="s">
        <v>1268</v>
      </c>
      <c r="D110" s="2113"/>
      <c r="E110" s="2095"/>
      <c r="F110" s="2095"/>
      <c r="G110" s="2095">
        <v>4.2</v>
      </c>
      <c r="H110" s="2092" t="s">
        <v>1314</v>
      </c>
      <c r="I110" s="2095">
        <v>4</v>
      </c>
      <c r="J110" s="2195" t="s">
        <v>1364</v>
      </c>
      <c r="K110" s="2884"/>
      <c r="L110" s="2885"/>
      <c r="M110" s="2828"/>
      <c r="N110" s="2109">
        <v>4.2</v>
      </c>
      <c r="O110" s="2042" t="s">
        <v>1372</v>
      </c>
      <c r="P110" s="2210"/>
      <c r="Q110" s="2211"/>
      <c r="R110" s="2213"/>
    </row>
    <row r="111" spans="1:18" ht="18" customHeight="1">
      <c r="A111" s="2028" t="s">
        <v>448</v>
      </c>
      <c r="B111" s="2001" t="s">
        <v>36</v>
      </c>
      <c r="C111" s="1991" t="s">
        <v>1268</v>
      </c>
      <c r="D111" s="2113"/>
      <c r="E111" s="2095"/>
      <c r="F111" s="2095"/>
      <c r="G111" s="2095">
        <v>4</v>
      </c>
      <c r="H111" s="2092" t="s">
        <v>1314</v>
      </c>
      <c r="I111" s="2095">
        <v>4.3</v>
      </c>
      <c r="J111" s="2195" t="s">
        <v>1364</v>
      </c>
      <c r="K111" s="2884"/>
      <c r="L111" s="2885"/>
      <c r="M111" s="2828"/>
      <c r="N111" s="2109">
        <v>4</v>
      </c>
      <c r="O111" s="2042" t="s">
        <v>1372</v>
      </c>
      <c r="P111" s="2210"/>
      <c r="Q111" s="2211"/>
      <c r="R111" s="2213"/>
    </row>
    <row r="112" spans="1:18" ht="18" customHeight="1">
      <c r="A112" s="2028" t="s">
        <v>449</v>
      </c>
      <c r="B112" s="2001" t="s">
        <v>328</v>
      </c>
      <c r="C112" s="1991" t="s">
        <v>1268</v>
      </c>
      <c r="D112" s="2113"/>
      <c r="E112" s="2095"/>
      <c r="F112" s="2095"/>
      <c r="G112" s="2095">
        <v>4.0999999999999996</v>
      </c>
      <c r="H112" s="2092" t="s">
        <v>1314</v>
      </c>
      <c r="I112" s="2095">
        <v>4.4000000000000004</v>
      </c>
      <c r="J112" s="2195" t="s">
        <v>1364</v>
      </c>
      <c r="K112" s="2884"/>
      <c r="L112" s="2885"/>
      <c r="M112" s="2828"/>
      <c r="N112" s="2109">
        <v>4.0999999999999996</v>
      </c>
      <c r="O112" s="2042" t="s">
        <v>1372</v>
      </c>
      <c r="P112" s="2210"/>
      <c r="Q112" s="2211"/>
      <c r="R112" s="2213"/>
    </row>
    <row r="113" spans="1:22" ht="18" customHeight="1">
      <c r="A113" s="2028" t="s">
        <v>450</v>
      </c>
      <c r="B113" s="2133" t="s">
        <v>329</v>
      </c>
      <c r="C113" s="1991" t="s">
        <v>1268</v>
      </c>
      <c r="D113" s="2113"/>
      <c r="E113" s="2095"/>
      <c r="F113" s="2095"/>
      <c r="G113" s="2095">
        <v>4</v>
      </c>
      <c r="H113" s="2092" t="s">
        <v>1314</v>
      </c>
      <c r="I113" s="2095">
        <v>3.3</v>
      </c>
      <c r="J113" s="2195" t="s">
        <v>1364</v>
      </c>
      <c r="K113" s="2884"/>
      <c r="L113" s="2885"/>
      <c r="M113" s="2828"/>
      <c r="N113" s="2109">
        <v>4</v>
      </c>
      <c r="O113" s="2042" t="s">
        <v>1372</v>
      </c>
      <c r="P113" s="2210"/>
      <c r="Q113" s="2211"/>
      <c r="R113" s="2213"/>
    </row>
    <row r="114" spans="1:22" ht="18" customHeight="1" thickBot="1">
      <c r="A114" s="2044" t="s">
        <v>1379</v>
      </c>
      <c r="B114" s="2114" t="s">
        <v>1380</v>
      </c>
      <c r="C114" s="2216" t="s">
        <v>1268</v>
      </c>
      <c r="D114" s="2113"/>
      <c r="E114" s="2095"/>
      <c r="F114" s="2095"/>
      <c r="G114" s="2095">
        <v>3.4750000000000001</v>
      </c>
      <c r="H114" s="2092" t="s">
        <v>1314</v>
      </c>
      <c r="I114" s="2095">
        <v>3.3</v>
      </c>
      <c r="J114" s="2195" t="s">
        <v>1364</v>
      </c>
      <c r="K114" s="2886"/>
      <c r="L114" s="2887"/>
      <c r="M114" s="2829"/>
      <c r="N114" s="2109">
        <v>3.48</v>
      </c>
      <c r="O114" s="2042" t="s">
        <v>1372</v>
      </c>
      <c r="P114" s="2217"/>
      <c r="Q114" s="2145"/>
      <c r="R114" s="2218"/>
    </row>
    <row r="115" spans="1:22" ht="18" customHeight="1">
      <c r="A115" s="2219" t="s">
        <v>1038</v>
      </c>
      <c r="B115" s="2220" t="s">
        <v>1381</v>
      </c>
      <c r="C115" s="1991" t="s">
        <v>1272</v>
      </c>
      <c r="D115" s="2871"/>
      <c r="E115" s="2872"/>
      <c r="F115" s="2872"/>
      <c r="G115" s="2872"/>
      <c r="H115" s="2872"/>
      <c r="I115" s="2872"/>
      <c r="J115" s="2873"/>
      <c r="K115" s="2106"/>
      <c r="L115" s="2221"/>
      <c r="M115" s="2222"/>
      <c r="N115" s="2109"/>
      <c r="O115" s="2042"/>
      <c r="P115" s="2210"/>
      <c r="Q115" s="2211"/>
      <c r="R115" s="2213"/>
    </row>
    <row r="116" spans="1:22" ht="18" customHeight="1">
      <c r="A116" s="2219" t="s">
        <v>1040</v>
      </c>
      <c r="B116" s="2223" t="s">
        <v>359</v>
      </c>
      <c r="C116" s="1991" t="s">
        <v>1272</v>
      </c>
      <c r="D116" s="2874"/>
      <c r="E116" s="2875"/>
      <c r="F116" s="2875"/>
      <c r="G116" s="2875"/>
      <c r="H116" s="2875"/>
      <c r="I116" s="2875"/>
      <c r="J116" s="2876"/>
      <c r="K116" s="2095">
        <v>1.69</v>
      </c>
      <c r="L116" s="2221" t="s">
        <v>1382</v>
      </c>
      <c r="M116" s="2222"/>
      <c r="N116" s="2109"/>
      <c r="O116" s="2042"/>
      <c r="P116" s="2210"/>
      <c r="Q116" s="2211"/>
      <c r="R116" s="2213"/>
    </row>
    <row r="117" spans="1:22" ht="18" customHeight="1" thickBot="1">
      <c r="A117" s="2219" t="s">
        <v>1041</v>
      </c>
      <c r="B117" s="2224" t="s">
        <v>1383</v>
      </c>
      <c r="C117" s="1991" t="s">
        <v>1272</v>
      </c>
      <c r="D117" s="2874"/>
      <c r="E117" s="2875"/>
      <c r="F117" s="2875"/>
      <c r="G117" s="2875"/>
      <c r="H117" s="2875"/>
      <c r="I117" s="2875"/>
      <c r="J117" s="2876"/>
      <c r="K117" s="2095">
        <v>2</v>
      </c>
      <c r="L117" s="2221"/>
      <c r="M117" s="2222"/>
      <c r="N117" s="2109"/>
      <c r="O117" s="2042"/>
      <c r="P117" s="2210"/>
      <c r="Q117" s="2211"/>
      <c r="R117" s="2213"/>
    </row>
    <row r="118" spans="1:22" ht="18" customHeight="1" thickBot="1">
      <c r="A118" s="2225" t="s">
        <v>1043</v>
      </c>
      <c r="B118" s="2226" t="s">
        <v>1384</v>
      </c>
      <c r="C118" s="2216" t="s">
        <v>1268</v>
      </c>
      <c r="D118" s="2877"/>
      <c r="E118" s="2878"/>
      <c r="F118" s="2878"/>
      <c r="G118" s="2878"/>
      <c r="H118" s="2878"/>
      <c r="I118" s="2878"/>
      <c r="J118" s="2879"/>
      <c r="K118" s="2095">
        <v>1.68</v>
      </c>
      <c r="L118" s="2221" t="s">
        <v>1385</v>
      </c>
      <c r="M118" s="2227"/>
      <c r="N118" s="2109"/>
      <c r="O118" s="2042"/>
      <c r="P118" s="2217"/>
      <c r="Q118" s="2145"/>
      <c r="R118" s="2218"/>
    </row>
    <row r="119" spans="1:22" ht="16.5">
      <c r="A119" s="2228"/>
      <c r="B119" s="2229"/>
      <c r="C119" s="2229"/>
      <c r="D119" s="2229"/>
      <c r="E119" s="2229"/>
      <c r="F119" s="2229"/>
      <c r="G119" s="2230"/>
      <c r="H119" s="2231"/>
      <c r="I119" s="2231"/>
      <c r="J119" s="2231"/>
      <c r="K119" s="2231"/>
      <c r="L119" s="2232"/>
      <c r="M119" s="2231"/>
      <c r="N119" s="2233"/>
      <c r="O119" s="2233"/>
      <c r="P119" s="2233"/>
      <c r="Q119" s="2234"/>
      <c r="R119" s="2235"/>
      <c r="S119" s="1944"/>
      <c r="T119" s="2236"/>
      <c r="U119" s="2237"/>
      <c r="V119" s="2238"/>
    </row>
    <row r="120" spans="1:22">
      <c r="A120" s="2239" t="s">
        <v>1386</v>
      </c>
      <c r="B120" s="2240"/>
      <c r="C120" s="2240"/>
      <c r="D120" s="2240"/>
      <c r="E120" s="2240"/>
      <c r="F120" s="2240"/>
      <c r="G120" s="2240"/>
      <c r="Q120" s="2240"/>
      <c r="S120" s="1944"/>
      <c r="T120" s="2239"/>
      <c r="U120" s="2239"/>
      <c r="V120" s="2239"/>
    </row>
    <row r="121" spans="1:22">
      <c r="A121" s="2241" t="s">
        <v>583</v>
      </c>
      <c r="G121" s="2880" t="s">
        <v>1387</v>
      </c>
      <c r="H121" s="2880"/>
      <c r="I121" s="2880"/>
      <c r="J121" s="2880"/>
      <c r="K121" s="2242"/>
      <c r="L121" s="2242"/>
      <c r="S121" s="1944"/>
      <c r="T121" s="1944"/>
      <c r="U121" s="1944"/>
      <c r="V121" s="1944"/>
    </row>
    <row r="122" spans="1:22">
      <c r="A122" s="2240" t="s">
        <v>1388</v>
      </c>
      <c r="G122" s="2880" t="s">
        <v>281</v>
      </c>
      <c r="H122" s="2880"/>
      <c r="I122" s="2880"/>
      <c r="J122" s="2243" t="s">
        <v>1389</v>
      </c>
      <c r="M122" s="2244"/>
      <c r="S122" s="1944"/>
      <c r="T122" s="1944"/>
      <c r="U122" s="1944"/>
      <c r="V122" s="1944"/>
    </row>
    <row r="123" spans="1:22" ht="18.75">
      <c r="A123" s="2240" t="s">
        <v>1390</v>
      </c>
      <c r="G123" s="2881" t="s">
        <v>1391</v>
      </c>
      <c r="H123" s="2881"/>
      <c r="I123" s="2881"/>
      <c r="J123" s="2245" t="s">
        <v>1392</v>
      </c>
      <c r="K123" s="1944" t="s">
        <v>1393</v>
      </c>
      <c r="L123" s="2244"/>
      <c r="M123" s="2246"/>
      <c r="S123" s="1944"/>
      <c r="T123" s="1944"/>
      <c r="U123" s="1944"/>
      <c r="V123" s="1944"/>
    </row>
    <row r="124" spans="1:22" ht="18.75">
      <c r="A124" s="2153" t="s">
        <v>1394</v>
      </c>
      <c r="B124" s="2247"/>
      <c r="F124" s="2247"/>
      <c r="G124" s="2881" t="s">
        <v>1395</v>
      </c>
      <c r="H124" s="2881"/>
      <c r="I124" s="2881"/>
      <c r="J124" s="2245">
        <v>2.36</v>
      </c>
      <c r="K124" s="2246"/>
      <c r="L124" s="1944" t="s">
        <v>1396</v>
      </c>
      <c r="R124" s="2247"/>
      <c r="S124" s="1944"/>
      <c r="T124" s="1944"/>
      <c r="U124" s="1944"/>
      <c r="V124" s="1944"/>
    </row>
    <row r="125" spans="1:22">
      <c r="A125" s="2153" t="s">
        <v>1397</v>
      </c>
      <c r="G125" s="2881" t="s">
        <v>1398</v>
      </c>
      <c r="H125" s="2881"/>
      <c r="I125" s="2881"/>
      <c r="J125" s="2248">
        <v>1.69</v>
      </c>
      <c r="L125" s="1944" t="s">
        <v>1399</v>
      </c>
      <c r="M125" s="2249"/>
      <c r="S125" s="1944"/>
      <c r="T125" s="1944"/>
      <c r="U125" s="1944"/>
      <c r="V125" s="1944"/>
    </row>
    <row r="126" spans="1:22">
      <c r="G126" s="2881" t="s">
        <v>1400</v>
      </c>
      <c r="H126" s="2881"/>
      <c r="I126" s="2881"/>
      <c r="J126" s="2245">
        <v>0.29499999999999998</v>
      </c>
      <c r="K126" s="2249"/>
      <c r="L126" s="1944" t="s">
        <v>1401</v>
      </c>
      <c r="S126" s="1944"/>
      <c r="T126" s="1944"/>
      <c r="U126" s="1944"/>
      <c r="V126" s="1944"/>
    </row>
    <row r="127" spans="1:22">
      <c r="A127" s="2250" t="s">
        <v>1402</v>
      </c>
      <c r="G127" s="2870" t="s">
        <v>1403</v>
      </c>
      <c r="H127" s="2870"/>
      <c r="I127" s="2870"/>
      <c r="J127" s="2243">
        <v>3.625</v>
      </c>
      <c r="S127" s="1944"/>
      <c r="T127" s="1944"/>
      <c r="U127" s="1944"/>
      <c r="V127" s="1944"/>
    </row>
    <row r="128" spans="1:22">
      <c r="A128" s="1944" t="s">
        <v>1404</v>
      </c>
      <c r="G128" s="2881" t="s">
        <v>1405</v>
      </c>
      <c r="H128" s="2881"/>
      <c r="I128" s="2881"/>
      <c r="J128" s="2245">
        <v>2.5499999999999998</v>
      </c>
      <c r="S128" s="1944"/>
      <c r="T128" s="1944"/>
      <c r="U128" s="1944"/>
      <c r="V128" s="1944"/>
    </row>
    <row r="129" spans="1:29">
      <c r="A129" s="1944" t="s">
        <v>1406</v>
      </c>
      <c r="G129" s="2881" t="s">
        <v>1407</v>
      </c>
      <c r="H129" s="2881"/>
      <c r="I129" s="2881"/>
      <c r="J129" s="2245">
        <v>2.12</v>
      </c>
      <c r="S129" s="1944"/>
      <c r="T129" s="1944"/>
      <c r="U129" s="1944"/>
      <c r="V129" s="1944"/>
    </row>
    <row r="130" spans="1:29">
      <c r="A130" s="1944" t="s">
        <v>1408</v>
      </c>
      <c r="G130" s="2881" t="s">
        <v>1409</v>
      </c>
      <c r="H130" s="2881"/>
      <c r="I130" s="2881"/>
      <c r="J130" s="2245">
        <v>2.8320000000000001E-2</v>
      </c>
      <c r="S130" s="1944"/>
      <c r="T130" s="1944"/>
      <c r="U130" s="1944"/>
      <c r="V130" s="1944"/>
    </row>
    <row r="131" spans="1:29">
      <c r="A131" s="1944" t="s">
        <v>1410</v>
      </c>
      <c r="G131" s="2870" t="s">
        <v>1411</v>
      </c>
      <c r="H131" s="2870"/>
      <c r="I131" s="2870"/>
      <c r="J131" s="2243">
        <v>1.8409999999999999E-2</v>
      </c>
      <c r="S131" s="1944"/>
      <c r="T131" s="1944"/>
      <c r="U131" s="1944"/>
      <c r="V131" s="1944"/>
    </row>
    <row r="132" spans="1:29">
      <c r="A132" s="1944" t="s">
        <v>1412</v>
      </c>
      <c r="G132" s="2870" t="s">
        <v>1413</v>
      </c>
      <c r="H132" s="2870"/>
      <c r="I132" s="2870"/>
      <c r="J132" s="2243">
        <v>2.83</v>
      </c>
      <c r="S132" s="1944"/>
      <c r="T132" s="1944"/>
      <c r="U132" s="1944"/>
      <c r="V132" s="1944"/>
    </row>
    <row r="133" spans="1:29">
      <c r="A133" s="2251" t="s">
        <v>1414</v>
      </c>
      <c r="G133" s="2881" t="s">
        <v>1415</v>
      </c>
      <c r="H133" s="2881"/>
      <c r="I133" s="2881"/>
      <c r="J133" s="2245">
        <v>6.1163999999999996</v>
      </c>
      <c r="S133" s="1944"/>
      <c r="T133" s="1944"/>
      <c r="U133" s="1944"/>
      <c r="V133" s="1944"/>
    </row>
    <row r="134" spans="1:29">
      <c r="G134" s="2870" t="s">
        <v>1416</v>
      </c>
      <c r="H134" s="2870"/>
      <c r="I134" s="2870"/>
      <c r="J134" s="2243">
        <v>2.2200000000000001E-2</v>
      </c>
      <c r="S134" s="1944"/>
      <c r="T134" s="1944"/>
      <c r="U134" s="1944"/>
      <c r="V134" s="1944"/>
    </row>
    <row r="135" spans="1:29">
      <c r="A135" s="1944" t="s">
        <v>1417</v>
      </c>
      <c r="G135" s="2881" t="s">
        <v>1418</v>
      </c>
      <c r="H135" s="2881"/>
      <c r="I135" s="2881"/>
      <c r="J135" s="2245">
        <v>1.8500000000000001E-3</v>
      </c>
      <c r="S135" s="1944"/>
      <c r="T135" s="1944"/>
      <c r="U135" s="1944"/>
      <c r="V135" s="1944"/>
    </row>
    <row r="136" spans="1:29">
      <c r="G136" s="2870" t="s">
        <v>1419</v>
      </c>
      <c r="H136" s="2870"/>
      <c r="I136" s="2870"/>
      <c r="J136" s="2243">
        <f>50*J134</f>
        <v>1.1100000000000001</v>
      </c>
      <c r="S136" s="1944"/>
      <c r="T136" s="1944"/>
      <c r="U136" s="1944"/>
      <c r="V136" s="1944"/>
    </row>
    <row r="137" spans="1:29">
      <c r="A137" s="1944" t="s">
        <v>1420</v>
      </c>
      <c r="G137" s="2881" t="s">
        <v>1421</v>
      </c>
      <c r="H137" s="2881"/>
      <c r="I137" s="2881"/>
      <c r="J137" s="2245">
        <v>4.6719999999999997</v>
      </c>
      <c r="S137" s="1944"/>
      <c r="T137" s="1944"/>
      <c r="U137" s="1944"/>
      <c r="V137" s="1944"/>
    </row>
    <row r="138" spans="1:29">
      <c r="A138" s="2252"/>
      <c r="G138" s="2881" t="s">
        <v>1422</v>
      </c>
      <c r="H138" s="2881"/>
      <c r="I138" s="2881"/>
      <c r="J138" s="2245">
        <v>1</v>
      </c>
      <c r="S138" s="1944"/>
      <c r="T138" s="1944"/>
      <c r="U138" s="1944"/>
      <c r="V138" s="1944"/>
    </row>
    <row r="139" spans="1:29" s="1944" customFormat="1" ht="15.6" customHeight="1">
      <c r="A139" s="2888" t="s">
        <v>1423</v>
      </c>
      <c r="B139" s="2888"/>
      <c r="F139" s="2253"/>
      <c r="G139" s="2881" t="s">
        <v>1424</v>
      </c>
      <c r="H139" s="2881"/>
      <c r="I139" s="2881"/>
      <c r="J139" s="2245">
        <v>0.72</v>
      </c>
      <c r="W139"/>
      <c r="X139"/>
      <c r="Y139"/>
      <c r="Z139"/>
      <c r="AA139"/>
      <c r="AB139"/>
      <c r="AC139"/>
    </row>
    <row r="140" spans="1:29" s="1944" customFormat="1">
      <c r="A140" s="2888"/>
      <c r="B140" s="2888"/>
      <c r="F140" s="2253"/>
      <c r="G140" s="2881" t="s">
        <v>1425</v>
      </c>
      <c r="H140" s="2881"/>
      <c r="I140" s="2881"/>
      <c r="J140" s="2245">
        <v>0.65</v>
      </c>
      <c r="U140" s="2254"/>
      <c r="V140" s="2251"/>
      <c r="W140"/>
      <c r="X140"/>
      <c r="Y140"/>
      <c r="Z140"/>
      <c r="AA140"/>
      <c r="AB140"/>
      <c r="AC140"/>
    </row>
    <row r="141" spans="1:29" s="1944" customFormat="1">
      <c r="W141"/>
      <c r="X141"/>
      <c r="Y141"/>
      <c r="Z141"/>
      <c r="AA141"/>
      <c r="AB141"/>
      <c r="AC141"/>
    </row>
    <row r="142" spans="1:29" s="1944" customFormat="1">
      <c r="A142" s="1944" t="s">
        <v>1426</v>
      </c>
      <c r="S142"/>
      <c r="T142"/>
      <c r="U142"/>
      <c r="V142"/>
      <c r="W142"/>
      <c r="X142"/>
      <c r="Y142"/>
    </row>
    <row r="143" spans="1:29" s="1944" customFormat="1">
      <c r="A143" s="2255" t="s">
        <v>1427</v>
      </c>
      <c r="S143"/>
      <c r="T143"/>
      <c r="U143"/>
      <c r="V143"/>
      <c r="W143"/>
      <c r="X143"/>
      <c r="Y143"/>
    </row>
    <row r="144" spans="1:29" s="1944" customFormat="1">
      <c r="A144" s="2256" t="s">
        <v>1428</v>
      </c>
      <c r="S144"/>
      <c r="T144"/>
      <c r="U144"/>
      <c r="V144"/>
      <c r="W144"/>
      <c r="X144"/>
      <c r="Y144"/>
    </row>
    <row r="145" spans="1:25" s="1944" customFormat="1">
      <c r="A145" s="2256" t="s">
        <v>1429</v>
      </c>
      <c r="S145"/>
      <c r="T145"/>
      <c r="U145"/>
      <c r="V145"/>
      <c r="W145"/>
      <c r="X145"/>
      <c r="Y145"/>
    </row>
    <row r="146" spans="1:25" s="1944" customFormat="1">
      <c r="A146" s="2256" t="s">
        <v>1430</v>
      </c>
      <c r="S146"/>
      <c r="T146"/>
      <c r="U146"/>
      <c r="V146"/>
      <c r="W146"/>
      <c r="X146"/>
      <c r="Y146"/>
    </row>
    <row r="147" spans="1:25">
      <c r="A147" s="2256" t="s">
        <v>1431</v>
      </c>
    </row>
  </sheetData>
  <mergeCells count="55">
    <mergeCell ref="G138:I138"/>
    <mergeCell ref="A139:B140"/>
    <mergeCell ref="G139:I139"/>
    <mergeCell ref="G140:I140"/>
    <mergeCell ref="G132:I132"/>
    <mergeCell ref="G133:I133"/>
    <mergeCell ref="G134:I134"/>
    <mergeCell ref="G135:I135"/>
    <mergeCell ref="G136:I136"/>
    <mergeCell ref="G137:I137"/>
    <mergeCell ref="K14:L79"/>
    <mergeCell ref="D80:J83"/>
    <mergeCell ref="G131:I131"/>
    <mergeCell ref="D115:J118"/>
    <mergeCell ref="G121:J121"/>
    <mergeCell ref="G122:I122"/>
    <mergeCell ref="G123:I123"/>
    <mergeCell ref="G124:I124"/>
    <mergeCell ref="G125:I125"/>
    <mergeCell ref="G126:I126"/>
    <mergeCell ref="G127:I127"/>
    <mergeCell ref="G128:I128"/>
    <mergeCell ref="G129:I129"/>
    <mergeCell ref="G130:I130"/>
    <mergeCell ref="K84:L114"/>
    <mergeCell ref="M91:M114"/>
    <mergeCell ref="P9:R9"/>
    <mergeCell ref="D10:F10"/>
    <mergeCell ref="G10:I10"/>
    <mergeCell ref="J10:J12"/>
    <mergeCell ref="L10:L12"/>
    <mergeCell ref="O10:O12"/>
    <mergeCell ref="D11:D12"/>
    <mergeCell ref="E11:E12"/>
    <mergeCell ref="F11:F12"/>
    <mergeCell ref="G11:G12"/>
    <mergeCell ref="M9:O9"/>
    <mergeCell ref="M11:M12"/>
    <mergeCell ref="N11:N12"/>
    <mergeCell ref="P11:P12"/>
    <mergeCell ref="Q11:Q12"/>
    <mergeCell ref="A9:A12"/>
    <mergeCell ref="B9:B12"/>
    <mergeCell ref="C9:C12"/>
    <mergeCell ref="D9:J9"/>
    <mergeCell ref="K9:L9"/>
    <mergeCell ref="H11:H12"/>
    <mergeCell ref="I11:I12"/>
    <mergeCell ref="K11:K12"/>
    <mergeCell ref="B8:H8"/>
    <mergeCell ref="B2:H3"/>
    <mergeCell ref="B4:H4"/>
    <mergeCell ref="B5:H5"/>
    <mergeCell ref="B6:H6"/>
    <mergeCell ref="B7:H7"/>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dimension ref="A1:H1589"/>
  <sheetViews>
    <sheetView tabSelected="1" workbookViewId="0">
      <pane ySplit="1" topLeftCell="A2" activePane="bottomLeft" state="frozen"/>
      <selection pane="bottomLeft"/>
    </sheetView>
  </sheetViews>
  <sheetFormatPr defaultColWidth="9" defaultRowHeight="12.75"/>
  <cols>
    <col min="1" max="1" width="3.375" style="167" customWidth="1"/>
    <col min="2" max="2" width="7.375" style="167" bestFit="1" customWidth="1"/>
    <col min="3" max="3" width="4.375" style="167" bestFit="1" customWidth="1"/>
    <col min="4" max="4" width="14.75" style="167" bestFit="1" customWidth="1"/>
    <col min="5" max="5" width="7.625" style="167" customWidth="1"/>
    <col min="6" max="6" width="7.75" style="167" bestFit="1" customWidth="1"/>
    <col min="7" max="7" width="8" style="167" bestFit="1" customWidth="1"/>
    <col min="8" max="8" width="6.75" style="167" bestFit="1" customWidth="1"/>
    <col min="9" max="16384" width="9" style="665"/>
  </cols>
  <sheetData>
    <row r="1" spans="1:8">
      <c r="A1" s="167" t="s">
        <v>716</v>
      </c>
      <c r="B1" s="167" t="s">
        <v>729</v>
      </c>
      <c r="C1" s="167" t="s">
        <v>717</v>
      </c>
      <c r="D1" s="168" t="s">
        <v>718</v>
      </c>
      <c r="E1" s="168" t="s">
        <v>719</v>
      </c>
      <c r="F1" s="167" t="s">
        <v>49</v>
      </c>
      <c r="G1" s="167" t="s">
        <v>720</v>
      </c>
      <c r="H1" s="167" t="s">
        <v>721</v>
      </c>
    </row>
    <row r="2" spans="1:8">
      <c r="A2" s="1007" t="str">
        <f>Cover!$G$16</f>
        <v>CZ</v>
      </c>
      <c r="B2" s="1007" t="s">
        <v>706</v>
      </c>
      <c r="C2" s="1007">
        <f>Cover!G$18-1</f>
        <v>2021</v>
      </c>
      <c r="D2" s="1007" t="s">
        <v>622</v>
      </c>
      <c r="E2" s="1008" t="s">
        <v>628</v>
      </c>
      <c r="F2" s="1008" t="s">
        <v>703</v>
      </c>
      <c r="G2" s="1007" t="str">
        <f>IF(ISNUMBER('Removals over bark'!D13),IF('Removals over bark'!D13="","",'Removals over bark'!D13),"")</f>
        <v/>
      </c>
      <c r="H2" s="1007" t="str">
        <f>IF('Removals over bark'!F13="","",'Removals over bark'!F13)</f>
        <v/>
      </c>
    </row>
    <row r="3" spans="1:8">
      <c r="A3" s="1007" t="str">
        <f>Cover!$G$16</f>
        <v>CZ</v>
      </c>
      <c r="B3" s="1007" t="s">
        <v>706</v>
      </c>
      <c r="C3" s="1007">
        <f>Cover!G$18-1</f>
        <v>2021</v>
      </c>
      <c r="D3" s="1007" t="s">
        <v>623</v>
      </c>
      <c r="E3" s="1008" t="s">
        <v>628</v>
      </c>
      <c r="F3" s="1008" t="s">
        <v>703</v>
      </c>
      <c r="G3" s="1007" t="str">
        <f>IF(ISNUMBER('Removals over bark'!D14),IF('Removals over bark'!D14="","",'Removals over bark'!D14),"")</f>
        <v/>
      </c>
      <c r="H3" s="1007" t="str">
        <f>IF('Removals over bark'!F14="","",'Removals over bark'!F14)</f>
        <v/>
      </c>
    </row>
    <row r="4" spans="1:8">
      <c r="A4" s="1007" t="str">
        <f>Cover!$G$16</f>
        <v>CZ</v>
      </c>
      <c r="B4" s="1007" t="s">
        <v>706</v>
      </c>
      <c r="C4" s="1007">
        <f>Cover!G$18-1</f>
        <v>2021</v>
      </c>
      <c r="D4" s="1007" t="s">
        <v>623</v>
      </c>
      <c r="E4" s="1008" t="s">
        <v>672</v>
      </c>
      <c r="F4" s="1008" t="s">
        <v>703</v>
      </c>
      <c r="G4" s="1007" t="str">
        <f>IF(ISNUMBER('Removals over bark'!D15),IF('Removals over bark'!D15="","",'Removals over bark'!D15),"")</f>
        <v/>
      </c>
      <c r="H4" s="1007" t="str">
        <f>IF('Removals over bark'!F15="","",'Removals over bark'!F15)</f>
        <v/>
      </c>
    </row>
    <row r="5" spans="1:8">
      <c r="A5" s="1007" t="str">
        <f>Cover!$G$16</f>
        <v>CZ</v>
      </c>
      <c r="B5" s="1007" t="s">
        <v>706</v>
      </c>
      <c r="C5" s="1007">
        <f>Cover!G$18-1</f>
        <v>2021</v>
      </c>
      <c r="D5" s="1007" t="s">
        <v>623</v>
      </c>
      <c r="E5" s="1008" t="s">
        <v>675</v>
      </c>
      <c r="F5" s="1008" t="s">
        <v>703</v>
      </c>
      <c r="G5" s="1007" t="str">
        <f>IF(ISNUMBER('Removals over bark'!D16),IF('Removals over bark'!D16="","",'Removals over bark'!D16),"")</f>
        <v/>
      </c>
      <c r="H5" s="1007" t="str">
        <f>IF('Removals over bark'!F16="","",'Removals over bark'!F16)</f>
        <v/>
      </c>
    </row>
    <row r="6" spans="1:8">
      <c r="A6" s="1007" t="str">
        <f>Cover!$G$16</f>
        <v>CZ</v>
      </c>
      <c r="B6" s="1007" t="s">
        <v>706</v>
      </c>
      <c r="C6" s="1007">
        <f>Cover!G$18-1</f>
        <v>2021</v>
      </c>
      <c r="D6" s="1007" t="s">
        <v>624</v>
      </c>
      <c r="E6" s="1008" t="s">
        <v>628</v>
      </c>
      <c r="F6" s="1008" t="s">
        <v>703</v>
      </c>
      <c r="G6" s="1007" t="str">
        <f>IF(ISNUMBER('Removals over bark'!D17),IF('Removals over bark'!D17="","",'Removals over bark'!D17),"")</f>
        <v/>
      </c>
      <c r="H6" s="1007" t="str">
        <f>IF('Removals over bark'!F17="","",'Removals over bark'!F17)</f>
        <v/>
      </c>
    </row>
    <row r="7" spans="1:8">
      <c r="A7" s="1007" t="str">
        <f>Cover!$G$16</f>
        <v>CZ</v>
      </c>
      <c r="B7" s="1007" t="s">
        <v>706</v>
      </c>
      <c r="C7" s="1007">
        <f>Cover!G$18-1</f>
        <v>2021</v>
      </c>
      <c r="D7" s="1007" t="s">
        <v>624</v>
      </c>
      <c r="E7" s="1008" t="s">
        <v>672</v>
      </c>
      <c r="F7" s="1008" t="s">
        <v>703</v>
      </c>
      <c r="G7" s="1007" t="str">
        <f>IF(ISNUMBER('Removals over bark'!D18),IF('Removals over bark'!D18="","",'Removals over bark'!D18),"")</f>
        <v/>
      </c>
      <c r="H7" s="1007" t="str">
        <f>IF('Removals over bark'!F18="","",'Removals over bark'!F18)</f>
        <v/>
      </c>
    </row>
    <row r="8" spans="1:8">
      <c r="A8" s="1007" t="str">
        <f>Cover!$G$16</f>
        <v>CZ</v>
      </c>
      <c r="B8" s="1007" t="s">
        <v>706</v>
      </c>
      <c r="C8" s="1007">
        <f>Cover!G$18-1</f>
        <v>2021</v>
      </c>
      <c r="D8" s="1007" t="s">
        <v>624</v>
      </c>
      <c r="E8" s="1008" t="s">
        <v>675</v>
      </c>
      <c r="F8" s="1008" t="s">
        <v>703</v>
      </c>
      <c r="G8" s="1007" t="str">
        <f>IF(ISNUMBER('Removals over bark'!D19),IF('Removals over bark'!D19="","",'Removals over bark'!D19),"")</f>
        <v/>
      </c>
      <c r="H8" s="1007" t="str">
        <f>IF('Removals over bark'!F19="","",'Removals over bark'!F19)</f>
        <v/>
      </c>
    </row>
    <row r="9" spans="1:8">
      <c r="A9" s="1007" t="str">
        <f>Cover!$G$16</f>
        <v>CZ</v>
      </c>
      <c r="B9" s="1007" t="s">
        <v>706</v>
      </c>
      <c r="C9" s="1007">
        <f>Cover!G$18-1</f>
        <v>2021</v>
      </c>
      <c r="D9" s="1007" t="s">
        <v>624</v>
      </c>
      <c r="E9" s="1008" t="s">
        <v>684</v>
      </c>
      <c r="F9" s="1008" t="s">
        <v>703</v>
      </c>
      <c r="G9" s="1007" t="str">
        <f>IF(ISNUMBER('Removals over bark'!D20),IF('Removals over bark'!D20="","",'Removals over bark'!D20),"")</f>
        <v/>
      </c>
      <c r="H9" s="1007" t="str">
        <f>IF('Removals over bark'!F20="","",'Removals over bark'!F20)</f>
        <v/>
      </c>
    </row>
    <row r="10" spans="1:8">
      <c r="A10" s="1007" t="str">
        <f>Cover!$G$16</f>
        <v>CZ</v>
      </c>
      <c r="B10" s="1007" t="s">
        <v>706</v>
      </c>
      <c r="C10" s="1007">
        <f>Cover!G$18-1</f>
        <v>2021</v>
      </c>
      <c r="D10" s="1007" t="s">
        <v>625</v>
      </c>
      <c r="E10" s="1008" t="s">
        <v>628</v>
      </c>
      <c r="F10" s="1008" t="s">
        <v>703</v>
      </c>
      <c r="G10" s="1007" t="str">
        <f>IF(ISNUMBER('Removals over bark'!D21),IF('Removals over bark'!D21="","",'Removals over bark'!D21),"")</f>
        <v/>
      </c>
      <c r="H10" s="1007" t="str">
        <f>IF('Removals over bark'!F21="","",'Removals over bark'!F21)</f>
        <v/>
      </c>
    </row>
    <row r="11" spans="1:8">
      <c r="A11" s="1007" t="str">
        <f>Cover!$G$16</f>
        <v>CZ</v>
      </c>
      <c r="B11" s="1007" t="s">
        <v>706</v>
      </c>
      <c r="C11" s="1007">
        <f>Cover!G$18-1</f>
        <v>2021</v>
      </c>
      <c r="D11" s="1007" t="s">
        <v>625</v>
      </c>
      <c r="E11" s="1008" t="s">
        <v>672</v>
      </c>
      <c r="F11" s="1008" t="s">
        <v>703</v>
      </c>
      <c r="G11" s="1007" t="str">
        <f>IF(ISNUMBER('Removals over bark'!D22),IF('Removals over bark'!D22="","",'Removals over bark'!D22),"")</f>
        <v/>
      </c>
      <c r="H11" s="1007" t="str">
        <f>IF('Removals over bark'!F22="","",'Removals over bark'!F22)</f>
        <v/>
      </c>
    </row>
    <row r="12" spans="1:8">
      <c r="A12" s="1007" t="str">
        <f>Cover!$G$16</f>
        <v>CZ</v>
      </c>
      <c r="B12" s="1007" t="s">
        <v>706</v>
      </c>
      <c r="C12" s="1007">
        <f>Cover!G$18-1</f>
        <v>2021</v>
      </c>
      <c r="D12" s="1007" t="s">
        <v>625</v>
      </c>
      <c r="E12" s="1008" t="s">
        <v>675</v>
      </c>
      <c r="F12" s="1008" t="s">
        <v>703</v>
      </c>
      <c r="G12" s="1007" t="str">
        <f>IF(ISNUMBER('Removals over bark'!D23),IF('Removals over bark'!D23="","",'Removals over bark'!D23),"")</f>
        <v/>
      </c>
      <c r="H12" s="1007" t="str">
        <f>IF('Removals over bark'!F23="","",'Removals over bark'!F23)</f>
        <v/>
      </c>
    </row>
    <row r="13" spans="1:8">
      <c r="A13" s="1007" t="str">
        <f>Cover!$G$16</f>
        <v>CZ</v>
      </c>
      <c r="B13" s="1007" t="s">
        <v>706</v>
      </c>
      <c r="C13" s="1007">
        <f>Cover!G$18-1</f>
        <v>2021</v>
      </c>
      <c r="D13" s="1007" t="s">
        <v>626</v>
      </c>
      <c r="E13" s="1008" t="s">
        <v>628</v>
      </c>
      <c r="F13" s="1008" t="s">
        <v>703</v>
      </c>
      <c r="G13" s="1007" t="str">
        <f>IF(ISNUMBER('Removals over bark'!D24),IF('Removals over bark'!D24="","",'Removals over bark'!D24),"")</f>
        <v/>
      </c>
      <c r="H13" s="1007" t="str">
        <f>IF('Removals over bark'!F24="","",'Removals over bark'!F24)</f>
        <v/>
      </c>
    </row>
    <row r="14" spans="1:8">
      <c r="A14" s="1007" t="str">
        <f>Cover!$G$16</f>
        <v>CZ</v>
      </c>
      <c r="B14" s="1007" t="s">
        <v>706</v>
      </c>
      <c r="C14" s="1007">
        <f>Cover!G$18-1</f>
        <v>2021</v>
      </c>
      <c r="D14" s="1007" t="s">
        <v>626</v>
      </c>
      <c r="E14" s="1008" t="s">
        <v>672</v>
      </c>
      <c r="F14" s="1008" t="s">
        <v>703</v>
      </c>
      <c r="G14" s="1007" t="str">
        <f>IF(ISNUMBER('Removals over bark'!D25),IF('Removals over bark'!D25="","",'Removals over bark'!D25),"")</f>
        <v/>
      </c>
      <c r="H14" s="1007" t="str">
        <f>IF('Removals over bark'!F25="","",'Removals over bark'!F25)</f>
        <v/>
      </c>
    </row>
    <row r="15" spans="1:8">
      <c r="A15" s="1007" t="str">
        <f>Cover!$G$16</f>
        <v>CZ</v>
      </c>
      <c r="B15" s="1007" t="s">
        <v>706</v>
      </c>
      <c r="C15" s="1007">
        <f>Cover!G$18-1</f>
        <v>2021</v>
      </c>
      <c r="D15" s="1007" t="s">
        <v>626</v>
      </c>
      <c r="E15" s="1008" t="s">
        <v>675</v>
      </c>
      <c r="F15" s="1008" t="s">
        <v>703</v>
      </c>
      <c r="G15" s="1007" t="str">
        <f>IF(ISNUMBER('Removals over bark'!D26),IF('Removals over bark'!D26="","",'Removals over bark'!D26),"")</f>
        <v/>
      </c>
      <c r="H15" s="1007" t="str">
        <f>IF('Removals over bark'!F26="","",'Removals over bark'!F26)</f>
        <v/>
      </c>
    </row>
    <row r="16" spans="1:8">
      <c r="A16" s="1007" t="str">
        <f>Cover!$G$16</f>
        <v>CZ</v>
      </c>
      <c r="B16" s="1007" t="s">
        <v>706</v>
      </c>
      <c r="C16" s="1007">
        <f>Cover!G$18-1</f>
        <v>2021</v>
      </c>
      <c r="D16" s="1007" t="s">
        <v>627</v>
      </c>
      <c r="E16" s="1008" t="s">
        <v>628</v>
      </c>
      <c r="F16" s="1008" t="s">
        <v>703</v>
      </c>
      <c r="G16" s="1007" t="str">
        <f>IF(ISNUMBER('Removals over bark'!D27),IF('Removals over bark'!D27="","",'Removals over bark'!D27),"")</f>
        <v/>
      </c>
      <c r="H16" s="1007" t="str">
        <f>IF('Removals over bark'!F27="","",'Removals over bark'!F27)</f>
        <v/>
      </c>
    </row>
    <row r="17" spans="1:8">
      <c r="A17" s="1007" t="str">
        <f>Cover!$G$16</f>
        <v>CZ</v>
      </c>
      <c r="B17" s="1007" t="s">
        <v>706</v>
      </c>
      <c r="C17" s="1007">
        <f>Cover!G$18-1</f>
        <v>2021</v>
      </c>
      <c r="D17" s="1007" t="s">
        <v>627</v>
      </c>
      <c r="E17" s="1008" t="s">
        <v>672</v>
      </c>
      <c r="F17" s="1008" t="s">
        <v>703</v>
      </c>
      <c r="G17" s="1007" t="str">
        <f>IF(ISNUMBER('Removals over bark'!D28),IF('Removals over bark'!D28="","",'Removals over bark'!D28),"")</f>
        <v/>
      </c>
      <c r="H17" s="1007" t="str">
        <f>IF('Removals over bark'!F28="","",'Removals over bark'!F28)</f>
        <v/>
      </c>
    </row>
    <row r="18" spans="1:8">
      <c r="A18" s="1007" t="str">
        <f>Cover!$G$16</f>
        <v>CZ</v>
      </c>
      <c r="B18" s="1007" t="s">
        <v>706</v>
      </c>
      <c r="C18" s="1007">
        <f>Cover!G$18-1</f>
        <v>2021</v>
      </c>
      <c r="D18" s="1007" t="s">
        <v>627</v>
      </c>
      <c r="E18" s="1008" t="s">
        <v>675</v>
      </c>
      <c r="F18" s="1008" t="s">
        <v>703</v>
      </c>
      <c r="G18" s="1007" t="str">
        <f>IF(ISNUMBER('Removals over bark'!D29),IF('Removals over bark'!D29="","",'Removals over bark'!D29),"")</f>
        <v/>
      </c>
      <c r="H18" s="1007" t="str">
        <f>IF('Removals over bark'!F29="","",'Removals over bark'!F29)</f>
        <v/>
      </c>
    </row>
    <row r="19" spans="1:8">
      <c r="A19" s="1007" t="str">
        <f>Cover!$G$16</f>
        <v>CZ</v>
      </c>
      <c r="B19" s="1007" t="s">
        <v>706</v>
      </c>
      <c r="C19" s="1007">
        <f>Cover!G$18</f>
        <v>2022</v>
      </c>
      <c r="D19" s="1007" t="s">
        <v>622</v>
      </c>
      <c r="E19" s="1008" t="s">
        <v>628</v>
      </c>
      <c r="F19" s="1008" t="s">
        <v>703</v>
      </c>
      <c r="G19" s="1007" t="str">
        <f>IF(ISNUMBER('Removals over bark'!E13),IF('Removals over bark'!E13="","",'Removals over bark'!E13),"")</f>
        <v/>
      </c>
      <c r="H19" s="1007" t="str">
        <f>IF('Removals over bark'!G13="","",'Removals over bark'!G13)</f>
        <v/>
      </c>
    </row>
    <row r="20" spans="1:8">
      <c r="A20" s="1007" t="str">
        <f>Cover!$G$16</f>
        <v>CZ</v>
      </c>
      <c r="B20" s="1007" t="s">
        <v>706</v>
      </c>
      <c r="C20" s="1007">
        <f>Cover!G$18</f>
        <v>2022</v>
      </c>
      <c r="D20" s="1007" t="s">
        <v>623</v>
      </c>
      <c r="E20" s="1008" t="s">
        <v>628</v>
      </c>
      <c r="F20" s="1008" t="s">
        <v>703</v>
      </c>
      <c r="G20" s="1007" t="str">
        <f>IF(ISNUMBER('Removals over bark'!E14),IF('Removals over bark'!E14="","",'Removals over bark'!E14),"")</f>
        <v/>
      </c>
      <c r="H20" s="1007" t="str">
        <f>IF('Removals over bark'!G14="","",'Removals over bark'!G14)</f>
        <v/>
      </c>
    </row>
    <row r="21" spans="1:8">
      <c r="A21" s="1007" t="str">
        <f>Cover!$G$16</f>
        <v>CZ</v>
      </c>
      <c r="B21" s="1007" t="s">
        <v>706</v>
      </c>
      <c r="C21" s="1007">
        <f>Cover!G$18</f>
        <v>2022</v>
      </c>
      <c r="D21" s="1007" t="s">
        <v>623</v>
      </c>
      <c r="E21" s="1008" t="s">
        <v>672</v>
      </c>
      <c r="F21" s="1008" t="s">
        <v>703</v>
      </c>
      <c r="G21" s="1007" t="str">
        <f>IF(ISNUMBER('Removals over bark'!E15),IF('Removals over bark'!E15="","",'Removals over bark'!E15),"")</f>
        <v/>
      </c>
      <c r="H21" s="1007" t="str">
        <f>IF('Removals over bark'!G15="","",'Removals over bark'!G15)</f>
        <v/>
      </c>
    </row>
    <row r="22" spans="1:8">
      <c r="A22" s="1007" t="str">
        <f>Cover!$G$16</f>
        <v>CZ</v>
      </c>
      <c r="B22" s="1007" t="s">
        <v>706</v>
      </c>
      <c r="C22" s="1007">
        <f>Cover!G$18</f>
        <v>2022</v>
      </c>
      <c r="D22" s="1007" t="s">
        <v>623</v>
      </c>
      <c r="E22" s="1008" t="s">
        <v>675</v>
      </c>
      <c r="F22" s="1008" t="s">
        <v>703</v>
      </c>
      <c r="G22" s="1007" t="str">
        <f>IF(ISNUMBER('Removals over bark'!E16),IF('Removals over bark'!E16="","",'Removals over bark'!E16),"")</f>
        <v/>
      </c>
      <c r="H22" s="1007" t="str">
        <f>IF('Removals over bark'!G16="","",'Removals over bark'!G16)</f>
        <v/>
      </c>
    </row>
    <row r="23" spans="1:8">
      <c r="A23" s="1007" t="str">
        <f>Cover!$G$16</f>
        <v>CZ</v>
      </c>
      <c r="B23" s="1007" t="s">
        <v>706</v>
      </c>
      <c r="C23" s="1007">
        <f>Cover!G$18</f>
        <v>2022</v>
      </c>
      <c r="D23" s="1007" t="s">
        <v>624</v>
      </c>
      <c r="E23" s="1008" t="s">
        <v>628</v>
      </c>
      <c r="F23" s="1008" t="s">
        <v>703</v>
      </c>
      <c r="G23" s="1007" t="str">
        <f>IF(ISNUMBER('Removals over bark'!E17),IF('Removals over bark'!E17="","",'Removals over bark'!E17),"")</f>
        <v/>
      </c>
      <c r="H23" s="1007" t="str">
        <f>IF('Removals over bark'!G17="","",'Removals over bark'!G17)</f>
        <v/>
      </c>
    </row>
    <row r="24" spans="1:8">
      <c r="A24" s="1007" t="str">
        <f>Cover!$G$16</f>
        <v>CZ</v>
      </c>
      <c r="B24" s="1007" t="s">
        <v>706</v>
      </c>
      <c r="C24" s="1007">
        <f>Cover!G$18</f>
        <v>2022</v>
      </c>
      <c r="D24" s="1007" t="s">
        <v>624</v>
      </c>
      <c r="E24" s="1008" t="s">
        <v>672</v>
      </c>
      <c r="F24" s="1008" t="s">
        <v>703</v>
      </c>
      <c r="G24" s="1007" t="str">
        <f>IF(ISNUMBER('Removals over bark'!E18),IF('Removals over bark'!E18="","",'Removals over bark'!E18),"")</f>
        <v/>
      </c>
      <c r="H24" s="1007" t="str">
        <f>IF('Removals over bark'!G18="","",'Removals over bark'!G18)</f>
        <v/>
      </c>
    </row>
    <row r="25" spans="1:8">
      <c r="A25" s="1007" t="str">
        <f>Cover!$G$16</f>
        <v>CZ</v>
      </c>
      <c r="B25" s="1007" t="s">
        <v>706</v>
      </c>
      <c r="C25" s="1007">
        <f>Cover!G$18</f>
        <v>2022</v>
      </c>
      <c r="D25" s="1007" t="s">
        <v>624</v>
      </c>
      <c r="E25" s="1008" t="s">
        <v>675</v>
      </c>
      <c r="F25" s="1008" t="s">
        <v>703</v>
      </c>
      <c r="G25" s="1007" t="str">
        <f>IF(ISNUMBER('Removals over bark'!E19),IF('Removals over bark'!E19="","",'Removals over bark'!E19),"")</f>
        <v/>
      </c>
      <c r="H25" s="1007" t="str">
        <f>IF('Removals over bark'!G19="","",'Removals over bark'!G19)</f>
        <v/>
      </c>
    </row>
    <row r="26" spans="1:8">
      <c r="A26" s="1007" t="str">
        <f>Cover!$G$16</f>
        <v>CZ</v>
      </c>
      <c r="B26" s="1007" t="s">
        <v>706</v>
      </c>
      <c r="C26" s="1007">
        <f>Cover!G$18</f>
        <v>2022</v>
      </c>
      <c r="D26" s="1007" t="s">
        <v>624</v>
      </c>
      <c r="E26" s="1008" t="s">
        <v>684</v>
      </c>
      <c r="F26" s="1008" t="s">
        <v>703</v>
      </c>
      <c r="G26" s="1007" t="str">
        <f>IF(ISNUMBER('Removals over bark'!E20),IF('Removals over bark'!E20="","",'Removals over bark'!E20),"")</f>
        <v/>
      </c>
      <c r="H26" s="1007" t="str">
        <f>IF('Removals over bark'!G20="","",'Removals over bark'!G20)</f>
        <v/>
      </c>
    </row>
    <row r="27" spans="1:8">
      <c r="A27" s="1007" t="str">
        <f>Cover!$G$16</f>
        <v>CZ</v>
      </c>
      <c r="B27" s="1007" t="s">
        <v>706</v>
      </c>
      <c r="C27" s="1007">
        <f>Cover!G$18</f>
        <v>2022</v>
      </c>
      <c r="D27" s="1007" t="s">
        <v>625</v>
      </c>
      <c r="E27" s="1008" t="s">
        <v>628</v>
      </c>
      <c r="F27" s="1008" t="s">
        <v>703</v>
      </c>
      <c r="G27" s="1007" t="str">
        <f>IF(ISNUMBER('Removals over bark'!E21),IF('Removals over bark'!E21="","",'Removals over bark'!E21),"")</f>
        <v/>
      </c>
      <c r="H27" s="1007" t="str">
        <f>IF('Removals over bark'!G21="","",'Removals over bark'!G21)</f>
        <v/>
      </c>
    </row>
    <row r="28" spans="1:8">
      <c r="A28" s="1007" t="str">
        <f>Cover!$G$16</f>
        <v>CZ</v>
      </c>
      <c r="B28" s="1007" t="s">
        <v>706</v>
      </c>
      <c r="C28" s="1007">
        <f>Cover!G$18</f>
        <v>2022</v>
      </c>
      <c r="D28" s="1007" t="s">
        <v>625</v>
      </c>
      <c r="E28" s="1008" t="s">
        <v>672</v>
      </c>
      <c r="F28" s="1008" t="s">
        <v>703</v>
      </c>
      <c r="G28" s="1007" t="str">
        <f>IF(ISNUMBER('Removals over bark'!E22),IF('Removals over bark'!E22="","",'Removals over bark'!E22),"")</f>
        <v/>
      </c>
      <c r="H28" s="1007" t="str">
        <f>IF('Removals over bark'!G22="","",'Removals over bark'!G22)</f>
        <v/>
      </c>
    </row>
    <row r="29" spans="1:8">
      <c r="A29" s="1007" t="str">
        <f>Cover!$G$16</f>
        <v>CZ</v>
      </c>
      <c r="B29" s="1007" t="s">
        <v>706</v>
      </c>
      <c r="C29" s="1007">
        <f>Cover!G$18</f>
        <v>2022</v>
      </c>
      <c r="D29" s="1007" t="s">
        <v>625</v>
      </c>
      <c r="E29" s="1008" t="s">
        <v>675</v>
      </c>
      <c r="F29" s="1008" t="s">
        <v>703</v>
      </c>
      <c r="G29" s="1007" t="str">
        <f>IF(ISNUMBER('Removals over bark'!E23),IF('Removals over bark'!E23="","",'Removals over bark'!E23),"")</f>
        <v/>
      </c>
      <c r="H29" s="1007" t="str">
        <f>IF('Removals over bark'!G23="","",'Removals over bark'!G23)</f>
        <v/>
      </c>
    </row>
    <row r="30" spans="1:8">
      <c r="A30" s="1007" t="str">
        <f>Cover!$G$16</f>
        <v>CZ</v>
      </c>
      <c r="B30" s="1007" t="s">
        <v>706</v>
      </c>
      <c r="C30" s="1007">
        <f>Cover!G$18</f>
        <v>2022</v>
      </c>
      <c r="D30" s="1007" t="s">
        <v>626</v>
      </c>
      <c r="E30" s="1008" t="s">
        <v>628</v>
      </c>
      <c r="F30" s="1008" t="s">
        <v>703</v>
      </c>
      <c r="G30" s="1007" t="str">
        <f>IF(ISNUMBER('Removals over bark'!E24),IF('Removals over bark'!E24="","",'Removals over bark'!E24),"")</f>
        <v/>
      </c>
      <c r="H30" s="1007" t="str">
        <f>IF('Removals over bark'!G24="","",'Removals over bark'!G24)</f>
        <v/>
      </c>
    </row>
    <row r="31" spans="1:8">
      <c r="A31" s="1007" t="str">
        <f>Cover!$G$16</f>
        <v>CZ</v>
      </c>
      <c r="B31" s="1007" t="s">
        <v>706</v>
      </c>
      <c r="C31" s="1007">
        <f>Cover!G$18</f>
        <v>2022</v>
      </c>
      <c r="D31" s="1007" t="s">
        <v>626</v>
      </c>
      <c r="E31" s="1008" t="s">
        <v>672</v>
      </c>
      <c r="F31" s="1008" t="s">
        <v>703</v>
      </c>
      <c r="G31" s="1007" t="str">
        <f>IF(ISNUMBER('Removals over bark'!E25),IF('Removals over bark'!E25="","",'Removals over bark'!E25),"")</f>
        <v/>
      </c>
      <c r="H31" s="1007" t="str">
        <f>IF('Removals over bark'!G25="","",'Removals over bark'!G25)</f>
        <v/>
      </c>
    </row>
    <row r="32" spans="1:8">
      <c r="A32" s="1007" t="str">
        <f>Cover!$G$16</f>
        <v>CZ</v>
      </c>
      <c r="B32" s="1007" t="s">
        <v>706</v>
      </c>
      <c r="C32" s="1007">
        <f>Cover!G$18</f>
        <v>2022</v>
      </c>
      <c r="D32" s="1007" t="s">
        <v>626</v>
      </c>
      <c r="E32" s="1008" t="s">
        <v>675</v>
      </c>
      <c r="F32" s="1008" t="s">
        <v>703</v>
      </c>
      <c r="G32" s="1007" t="str">
        <f>IF(ISNUMBER('Removals over bark'!E26),IF('Removals over bark'!E26="","",'Removals over bark'!E26),"")</f>
        <v/>
      </c>
      <c r="H32" s="1007" t="str">
        <f>IF('Removals over bark'!G26="","",'Removals over bark'!G26)</f>
        <v/>
      </c>
    </row>
    <row r="33" spans="1:8">
      <c r="A33" s="1007" t="str">
        <f>Cover!$G$16</f>
        <v>CZ</v>
      </c>
      <c r="B33" s="1007" t="s">
        <v>706</v>
      </c>
      <c r="C33" s="1007">
        <f>Cover!G$18</f>
        <v>2022</v>
      </c>
      <c r="D33" s="1007" t="s">
        <v>627</v>
      </c>
      <c r="E33" s="1008" t="s">
        <v>628</v>
      </c>
      <c r="F33" s="1008" t="s">
        <v>703</v>
      </c>
      <c r="G33" s="1007" t="str">
        <f>IF(ISNUMBER('Removals over bark'!E27),IF('Removals over bark'!E27="","",'Removals over bark'!E27),"")</f>
        <v/>
      </c>
      <c r="H33" s="1007" t="str">
        <f>IF('Removals over bark'!G27="","",'Removals over bark'!G27)</f>
        <v/>
      </c>
    </row>
    <row r="34" spans="1:8">
      <c r="A34" s="1007" t="str">
        <f>Cover!$G$16</f>
        <v>CZ</v>
      </c>
      <c r="B34" s="1007" t="s">
        <v>706</v>
      </c>
      <c r="C34" s="1007">
        <f>Cover!G$18</f>
        <v>2022</v>
      </c>
      <c r="D34" s="1007" t="s">
        <v>627</v>
      </c>
      <c r="E34" s="1008" t="s">
        <v>672</v>
      </c>
      <c r="F34" s="1008" t="s">
        <v>703</v>
      </c>
      <c r="G34" s="1007" t="str">
        <f>IF(ISNUMBER('Removals over bark'!E28),IF('Removals over bark'!E28="","",'Removals over bark'!E28),"")</f>
        <v/>
      </c>
      <c r="H34" s="1007" t="str">
        <f>IF('Removals over bark'!G28="","",'Removals over bark'!G28)</f>
        <v/>
      </c>
    </row>
    <row r="35" spans="1:8">
      <c r="A35" s="1007" t="str">
        <f>Cover!$G$16</f>
        <v>CZ</v>
      </c>
      <c r="B35" s="1007" t="s">
        <v>706</v>
      </c>
      <c r="C35" s="1007">
        <f>Cover!G$18</f>
        <v>2022</v>
      </c>
      <c r="D35" s="1007" t="s">
        <v>627</v>
      </c>
      <c r="E35" s="1008" t="s">
        <v>675</v>
      </c>
      <c r="F35" s="1008" t="s">
        <v>703</v>
      </c>
      <c r="G35" s="1007" t="str">
        <f>IF(ISNUMBER('Removals over bark'!E29),IF('Removals over bark'!E29="","",'Removals over bark'!E29),"")</f>
        <v/>
      </c>
      <c r="H35" s="1007" t="str">
        <f>IF('Removals over bark'!G29="","",'Removals over bark'!G29)</f>
        <v/>
      </c>
    </row>
    <row r="36" spans="1:8">
      <c r="A36" s="1145" t="str">
        <f>Cover!$G$16</f>
        <v>CZ</v>
      </c>
      <c r="B36" s="1145" t="s">
        <v>706</v>
      </c>
      <c r="C36" s="1145">
        <f>Cover!G$18-1</f>
        <v>2021</v>
      </c>
      <c r="D36" s="1145" t="s">
        <v>616</v>
      </c>
      <c r="E36" s="1146" t="s">
        <v>628</v>
      </c>
      <c r="F36" s="1145" t="s">
        <v>703</v>
      </c>
      <c r="G36" s="1145">
        <f>IF(ISNUMBER('JQ1 Production'!D13),IF('JQ1 Production'!D13="","",'JQ1 Production'!D13),"")</f>
        <v>30256</v>
      </c>
      <c r="H36" s="1147" t="str">
        <f>IF('JQ1 Production'!F13="","",'JQ1 Production'!F13)</f>
        <v/>
      </c>
    </row>
    <row r="37" spans="1:8">
      <c r="A37" s="1145" t="str">
        <f>Cover!$G$16</f>
        <v>CZ</v>
      </c>
      <c r="B37" s="1145" t="s">
        <v>706</v>
      </c>
      <c r="C37" s="1145">
        <f>Cover!G$18-1</f>
        <v>2021</v>
      </c>
      <c r="D37" s="1145" t="s">
        <v>617</v>
      </c>
      <c r="E37" s="1146" t="s">
        <v>628</v>
      </c>
      <c r="F37" s="1145" t="s">
        <v>703</v>
      </c>
      <c r="G37" s="1145">
        <f>IF(ISNUMBER('JQ1 Production'!D14),IF('JQ1 Production'!D14="","",'JQ1 Production'!D14),"")</f>
        <v>5110</v>
      </c>
      <c r="H37" s="1147" t="str">
        <f>IF('JQ1 Production'!F14="","",'JQ1 Production'!F14)</f>
        <v/>
      </c>
    </row>
    <row r="38" spans="1:8">
      <c r="A38" s="1145" t="str">
        <f>Cover!$G$16</f>
        <v>CZ</v>
      </c>
      <c r="B38" s="1145" t="s">
        <v>706</v>
      </c>
      <c r="C38" s="1145">
        <f>Cover!G$18-1</f>
        <v>2021</v>
      </c>
      <c r="D38" s="1145" t="s">
        <v>617</v>
      </c>
      <c r="E38" s="1146" t="s">
        <v>672</v>
      </c>
      <c r="F38" s="1145" t="s">
        <v>703</v>
      </c>
      <c r="G38" s="1145">
        <f>IF(ISNUMBER('JQ1 Production'!D15),IF('JQ1 Production'!D15="","",'JQ1 Production'!D15),"")</f>
        <v>4463</v>
      </c>
      <c r="H38" s="1147" t="str">
        <f>IF('JQ1 Production'!F15="","",'JQ1 Production'!F15)</f>
        <v/>
      </c>
    </row>
    <row r="39" spans="1:8">
      <c r="A39" s="1145" t="str">
        <f>Cover!$G$16</f>
        <v>CZ</v>
      </c>
      <c r="B39" s="1145" t="s">
        <v>706</v>
      </c>
      <c r="C39" s="1145">
        <f>Cover!G$18-1</f>
        <v>2021</v>
      </c>
      <c r="D39" s="1145" t="s">
        <v>617</v>
      </c>
      <c r="E39" s="1146" t="s">
        <v>675</v>
      </c>
      <c r="F39" s="1145" t="s">
        <v>703</v>
      </c>
      <c r="G39" s="1145">
        <f>IF(ISNUMBER('JQ1 Production'!D16),IF('JQ1 Production'!D16="","",'JQ1 Production'!D16),"")</f>
        <v>647</v>
      </c>
      <c r="H39" s="1147" t="str">
        <f>IF('JQ1 Production'!F16="","",'JQ1 Production'!F16)</f>
        <v/>
      </c>
    </row>
    <row r="40" spans="1:8">
      <c r="A40" s="1145" t="str">
        <f>Cover!$G$16</f>
        <v>CZ</v>
      </c>
      <c r="B40" s="1145" t="s">
        <v>706</v>
      </c>
      <c r="C40" s="1145">
        <f>Cover!G$18-1</f>
        <v>2021</v>
      </c>
      <c r="D40" s="1145" t="s">
        <v>618</v>
      </c>
      <c r="E40" s="1146" t="s">
        <v>628</v>
      </c>
      <c r="F40" s="1145" t="s">
        <v>703</v>
      </c>
      <c r="G40" s="1145">
        <f>IF(ISNUMBER('JQ1 Production'!D17),IF('JQ1 Production'!D17="","",'JQ1 Production'!D17),"")</f>
        <v>25146</v>
      </c>
      <c r="H40" s="1147" t="str">
        <f>IF('JQ1 Production'!F17="","",'JQ1 Production'!F17)</f>
        <v/>
      </c>
    </row>
    <row r="41" spans="1:8">
      <c r="A41" s="1145" t="str">
        <f>Cover!$G$16</f>
        <v>CZ</v>
      </c>
      <c r="B41" s="1145" t="s">
        <v>706</v>
      </c>
      <c r="C41" s="1145">
        <f>Cover!G$18-1</f>
        <v>2021</v>
      </c>
      <c r="D41" s="1145" t="s">
        <v>618</v>
      </c>
      <c r="E41" s="1146" t="s">
        <v>672</v>
      </c>
      <c r="F41" s="1145" t="s">
        <v>703</v>
      </c>
      <c r="G41" s="1145">
        <f>IF(ISNUMBER('JQ1 Production'!D18),IF('JQ1 Production'!D18="","",'JQ1 Production'!D18),"")</f>
        <v>24251</v>
      </c>
      <c r="H41" s="1147" t="str">
        <f>IF('JQ1 Production'!F18="","",'JQ1 Production'!F18)</f>
        <v/>
      </c>
    </row>
    <row r="42" spans="1:8">
      <c r="A42" s="1145" t="str">
        <f>Cover!$G$16</f>
        <v>CZ</v>
      </c>
      <c r="B42" s="1145" t="s">
        <v>706</v>
      </c>
      <c r="C42" s="1145">
        <f>Cover!G$18-1</f>
        <v>2021</v>
      </c>
      <c r="D42" s="1145" t="s">
        <v>618</v>
      </c>
      <c r="E42" s="1146" t="s">
        <v>675</v>
      </c>
      <c r="F42" s="1145" t="s">
        <v>703</v>
      </c>
      <c r="G42" s="1145">
        <f>IF(ISNUMBER('JQ1 Production'!D19),IF('JQ1 Production'!D19="","",'JQ1 Production'!D19),"")</f>
        <v>895</v>
      </c>
      <c r="H42" s="1147" t="str">
        <f>IF('JQ1 Production'!F19="","",'JQ1 Production'!F19)</f>
        <v/>
      </c>
    </row>
    <row r="43" spans="1:8">
      <c r="A43" s="1145" t="str">
        <f>Cover!$G$16</f>
        <v>CZ</v>
      </c>
      <c r="B43" s="1145" t="s">
        <v>706</v>
      </c>
      <c r="C43" s="1145">
        <f>Cover!G$18-1</f>
        <v>2021</v>
      </c>
      <c r="D43" s="1145" t="s">
        <v>618</v>
      </c>
      <c r="E43" s="1146" t="s">
        <v>684</v>
      </c>
      <c r="F43" s="1145" t="s">
        <v>703</v>
      </c>
      <c r="G43" s="1145">
        <f>IF(ISNUMBER('JQ1 Production'!D20),IF('JQ1 Production'!D20="","",'JQ1 Production'!D20),"")</f>
        <v>0</v>
      </c>
      <c r="H43" s="1147" t="str">
        <f>IF('JQ1 Production'!F20="","",'JQ1 Production'!F20)</f>
        <v/>
      </c>
    </row>
    <row r="44" spans="1:8">
      <c r="A44" s="1145" t="str">
        <f>Cover!$G$16</f>
        <v>CZ</v>
      </c>
      <c r="B44" s="1145" t="s">
        <v>706</v>
      </c>
      <c r="C44" s="1145">
        <f>Cover!G$18-1</f>
        <v>2021</v>
      </c>
      <c r="D44" s="1145" t="s">
        <v>619</v>
      </c>
      <c r="E44" s="1146" t="s">
        <v>628</v>
      </c>
      <c r="F44" s="1145" t="s">
        <v>703</v>
      </c>
      <c r="G44" s="1145">
        <f>IF(ISNUMBER('JQ1 Production'!D21),IF('JQ1 Production'!D21="","",'JQ1 Production'!D21),"")</f>
        <v>17739</v>
      </c>
      <c r="H44" s="1147" t="str">
        <f>IF('JQ1 Production'!F21="","",'JQ1 Production'!F21)</f>
        <v/>
      </c>
    </row>
    <row r="45" spans="1:8">
      <c r="A45" s="1145" t="str">
        <f>Cover!$G$16</f>
        <v>CZ</v>
      </c>
      <c r="B45" s="1145" t="s">
        <v>706</v>
      </c>
      <c r="C45" s="1145">
        <f>Cover!G$18-1</f>
        <v>2021</v>
      </c>
      <c r="D45" s="1145" t="s">
        <v>619</v>
      </c>
      <c r="E45" s="1146" t="s">
        <v>672</v>
      </c>
      <c r="F45" s="1145" t="s">
        <v>703</v>
      </c>
      <c r="G45" s="1145">
        <f>IF(ISNUMBER('JQ1 Production'!D22),IF('JQ1 Production'!D22="","",'JQ1 Production'!D22),"")</f>
        <v>17301</v>
      </c>
      <c r="H45" s="1147" t="str">
        <f>IF('JQ1 Production'!F22="","",'JQ1 Production'!F22)</f>
        <v/>
      </c>
    </row>
    <row r="46" spans="1:8">
      <c r="A46" s="1145" t="str">
        <f>Cover!$G$16</f>
        <v>CZ</v>
      </c>
      <c r="B46" s="1145" t="s">
        <v>706</v>
      </c>
      <c r="C46" s="1145">
        <f>Cover!G$18-1</f>
        <v>2021</v>
      </c>
      <c r="D46" s="1145" t="s">
        <v>619</v>
      </c>
      <c r="E46" s="1146" t="s">
        <v>675</v>
      </c>
      <c r="F46" s="1145" t="s">
        <v>703</v>
      </c>
      <c r="G46" s="1145">
        <f>IF(ISNUMBER('JQ1 Production'!D23),IF('JQ1 Production'!D23="","",'JQ1 Production'!D23),"")</f>
        <v>438</v>
      </c>
      <c r="H46" s="1147" t="str">
        <f>IF('JQ1 Production'!F23="","",'JQ1 Production'!F23)</f>
        <v/>
      </c>
    </row>
    <row r="47" spans="1:8">
      <c r="A47" s="1145" t="str">
        <f>Cover!$G$16</f>
        <v>CZ</v>
      </c>
      <c r="B47" s="1145" t="s">
        <v>706</v>
      </c>
      <c r="C47" s="1145">
        <f>Cover!G$18-1</f>
        <v>2021</v>
      </c>
      <c r="D47" s="1145" t="s">
        <v>620</v>
      </c>
      <c r="E47" s="1146" t="s">
        <v>628</v>
      </c>
      <c r="F47" s="1145" t="s">
        <v>703</v>
      </c>
      <c r="G47" s="1145">
        <f>IF(ISNUMBER('JQ1 Production'!D24),IF('JQ1 Production'!D24="","",'JQ1 Production'!D24),"")</f>
        <v>7294</v>
      </c>
      <c r="H47" s="1147" t="str">
        <f>IF('JQ1 Production'!F24="","",'JQ1 Production'!F24)</f>
        <v/>
      </c>
    </row>
    <row r="48" spans="1:8">
      <c r="A48" s="1145" t="str">
        <f>Cover!$G$16</f>
        <v>CZ</v>
      </c>
      <c r="B48" s="1145" t="s">
        <v>706</v>
      </c>
      <c r="C48" s="1145">
        <f>Cover!G$18-1</f>
        <v>2021</v>
      </c>
      <c r="D48" s="1145" t="s">
        <v>620</v>
      </c>
      <c r="E48" s="1146" t="s">
        <v>672</v>
      </c>
      <c r="F48" s="1145" t="s">
        <v>703</v>
      </c>
      <c r="G48" s="1145">
        <f>IF(ISNUMBER('JQ1 Production'!D25),IF('JQ1 Production'!D25="","",'JQ1 Production'!D25),"")</f>
        <v>6841</v>
      </c>
      <c r="H48" s="1147" t="str">
        <f>IF('JQ1 Production'!F25="","",'JQ1 Production'!F25)</f>
        <v/>
      </c>
    </row>
    <row r="49" spans="1:8">
      <c r="A49" s="1145" t="str">
        <f>Cover!$G$16</f>
        <v>CZ</v>
      </c>
      <c r="B49" s="1145" t="s">
        <v>706</v>
      </c>
      <c r="C49" s="1145">
        <f>Cover!G$18-1</f>
        <v>2021</v>
      </c>
      <c r="D49" s="1145" t="s">
        <v>620</v>
      </c>
      <c r="E49" s="1146" t="s">
        <v>675</v>
      </c>
      <c r="F49" s="1145" t="s">
        <v>703</v>
      </c>
      <c r="G49" s="1145">
        <f>IF(ISNUMBER('JQ1 Production'!D26),IF('JQ1 Production'!D26="","",'JQ1 Production'!D26),"")</f>
        <v>453</v>
      </c>
      <c r="H49" s="1147" t="str">
        <f>IF('JQ1 Production'!F26="","",'JQ1 Production'!F26)</f>
        <v/>
      </c>
    </row>
    <row r="50" spans="1:8">
      <c r="A50" s="1145" t="str">
        <f>Cover!$G$16</f>
        <v>CZ</v>
      </c>
      <c r="B50" s="1145" t="s">
        <v>706</v>
      </c>
      <c r="C50" s="1145">
        <f>Cover!G$18-1</f>
        <v>2021</v>
      </c>
      <c r="D50" s="1145" t="s">
        <v>621</v>
      </c>
      <c r="E50" s="1146" t="s">
        <v>628</v>
      </c>
      <c r="F50" s="1145" t="s">
        <v>703</v>
      </c>
      <c r="G50" s="1145">
        <f>IF(ISNUMBER('JQ1 Production'!D27),IF('JQ1 Production'!D27="","",'JQ1 Production'!D27),"")</f>
        <v>113</v>
      </c>
      <c r="H50" s="1147" t="str">
        <f>IF('JQ1 Production'!F27="","",'JQ1 Production'!F27)</f>
        <v/>
      </c>
    </row>
    <row r="51" spans="1:8">
      <c r="A51" s="1145" t="str">
        <f>Cover!$G$16</f>
        <v>CZ</v>
      </c>
      <c r="B51" s="1145" t="s">
        <v>706</v>
      </c>
      <c r="C51" s="1145">
        <f>Cover!G$18-1</f>
        <v>2021</v>
      </c>
      <c r="D51" s="1145" t="s">
        <v>621</v>
      </c>
      <c r="E51" s="1146" t="s">
        <v>672</v>
      </c>
      <c r="F51" s="1145" t="s">
        <v>703</v>
      </c>
      <c r="G51" s="1145">
        <f>IF(ISNUMBER('JQ1 Production'!D28),IF('JQ1 Production'!D28="","",'JQ1 Production'!D28),"")</f>
        <v>109</v>
      </c>
      <c r="H51" s="1147" t="str">
        <f>IF('JQ1 Production'!F28="","",'JQ1 Production'!F28)</f>
        <v/>
      </c>
    </row>
    <row r="52" spans="1:8">
      <c r="A52" s="1145" t="str">
        <f>Cover!$G$16</f>
        <v>CZ</v>
      </c>
      <c r="B52" s="1145" t="s">
        <v>706</v>
      </c>
      <c r="C52" s="1145">
        <f>Cover!G$18-1</f>
        <v>2021</v>
      </c>
      <c r="D52" s="1145" t="s">
        <v>621</v>
      </c>
      <c r="E52" s="1146" t="s">
        <v>675</v>
      </c>
      <c r="F52" s="1145" t="s">
        <v>703</v>
      </c>
      <c r="G52" s="1145">
        <f>IF(ISNUMBER('JQ1 Production'!D29),IF('JQ1 Production'!D29="","",'JQ1 Production'!D29),"")</f>
        <v>4</v>
      </c>
      <c r="H52" s="1147" t="str">
        <f>IF('JQ1 Production'!F29="","",'JQ1 Production'!F29)</f>
        <v/>
      </c>
    </row>
    <row r="53" spans="1:8">
      <c r="A53" s="1145" t="str">
        <f>Cover!$G$16</f>
        <v>CZ</v>
      </c>
      <c r="B53" s="1145" t="s">
        <v>706</v>
      </c>
      <c r="C53" s="1145">
        <f>Cover!G$18-1</f>
        <v>2021</v>
      </c>
      <c r="D53" s="1145" t="s">
        <v>629</v>
      </c>
      <c r="E53" s="1146" t="s">
        <v>628</v>
      </c>
      <c r="F53" s="1145" t="s">
        <v>705</v>
      </c>
      <c r="G53" s="1145">
        <f>IF(ISNUMBER('JQ1 Production'!D31),IF('JQ1 Production'!D31="","",'JQ1 Production'!D31),"")</f>
        <v>6115</v>
      </c>
      <c r="H53" s="1147" t="str">
        <f>IF('JQ1 Production'!F31="","",'JQ1 Production'!F31)</f>
        <v/>
      </c>
    </row>
    <row r="54" spans="1:8">
      <c r="A54" s="1145" t="str">
        <f>Cover!$G$16</f>
        <v>CZ</v>
      </c>
      <c r="B54" s="1145" t="s">
        <v>706</v>
      </c>
      <c r="C54" s="1145">
        <f>Cover!G$18-1</f>
        <v>2021</v>
      </c>
      <c r="D54" s="1145" t="s">
        <v>630</v>
      </c>
      <c r="E54" s="1146" t="s">
        <v>628</v>
      </c>
      <c r="F54" s="1145" t="s">
        <v>703</v>
      </c>
      <c r="G54" s="1145">
        <f>IF(ISNUMBER('JQ1 Production'!D32),IF('JQ1 Production'!D32="","",'JQ1 Production'!D32),"")</f>
        <v>1733</v>
      </c>
      <c r="H54" s="1147" t="str">
        <f>IF('JQ1 Production'!F32="","",'JQ1 Production'!F32)</f>
        <v/>
      </c>
    </row>
    <row r="55" spans="1:8">
      <c r="A55" s="1145" t="str">
        <f>Cover!$G$16</f>
        <v>CZ</v>
      </c>
      <c r="B55" s="1145" t="s">
        <v>706</v>
      </c>
      <c r="C55" s="1145">
        <f>Cover!G$18-1</f>
        <v>2021</v>
      </c>
      <c r="D55" s="1145" t="s">
        <v>631</v>
      </c>
      <c r="E55" s="1146" t="s">
        <v>628</v>
      </c>
      <c r="F55" s="1145" t="s">
        <v>703</v>
      </c>
      <c r="G55" s="1145">
        <f>IF(ISNUMBER('JQ1 Production'!D33),IF('JQ1 Production'!D33="","",'JQ1 Production'!D33),"")</f>
        <v>1036</v>
      </c>
      <c r="H55" s="1147" t="str">
        <f>IF('JQ1 Production'!F33="","",'JQ1 Production'!F33)</f>
        <v/>
      </c>
    </row>
    <row r="56" spans="1:8">
      <c r="A56" s="1145" t="str">
        <f>Cover!$G$16</f>
        <v>CZ</v>
      </c>
      <c r="B56" s="1145" t="s">
        <v>706</v>
      </c>
      <c r="C56" s="1145">
        <f>Cover!G$18-1</f>
        <v>2021</v>
      </c>
      <c r="D56" s="1145" t="s">
        <v>632</v>
      </c>
      <c r="E56" s="1146" t="s">
        <v>628</v>
      </c>
      <c r="F56" s="1145" t="s">
        <v>703</v>
      </c>
      <c r="G56" s="1145">
        <f>IF(ISNUMBER('JQ1 Production'!D34),IF('JQ1 Production'!D34="","",'JQ1 Production'!D34),"")</f>
        <v>697</v>
      </c>
      <c r="H56" s="1147" t="str">
        <f>IF('JQ1 Production'!F34="","",'JQ1 Production'!F34)</f>
        <v/>
      </c>
    </row>
    <row r="57" spans="1:8">
      <c r="A57" s="1145" t="str">
        <f>Cover!$G$16</f>
        <v>CZ</v>
      </c>
      <c r="B57" s="1145" t="s">
        <v>706</v>
      </c>
      <c r="C57" s="1145">
        <f>Cover!G$18-1</f>
        <v>2021</v>
      </c>
      <c r="D57" s="1145" t="s">
        <v>1143</v>
      </c>
      <c r="E57" s="1146" t="s">
        <v>628</v>
      </c>
      <c r="F57" s="1145" t="s">
        <v>703</v>
      </c>
      <c r="G57" s="1145" t="str">
        <f>IF(ISNUMBER('JQ1 Production'!D35),IF('JQ1 Production'!D35="","",'JQ1 Production'!D35),"")</f>
        <v/>
      </c>
      <c r="H57" s="1147" t="str">
        <f>IF('JQ1 Production'!F35="","",'JQ1 Production'!F35)</f>
        <v/>
      </c>
    </row>
    <row r="58" spans="1:8">
      <c r="A58" s="1145" t="str">
        <f>Cover!$G$16</f>
        <v>CZ</v>
      </c>
      <c r="B58" s="1145" t="s">
        <v>706</v>
      </c>
      <c r="C58" s="1145">
        <f>Cover!G$18-1</f>
        <v>2021</v>
      </c>
      <c r="D58" s="1145" t="s">
        <v>633</v>
      </c>
      <c r="E58" s="1146" t="s">
        <v>628</v>
      </c>
      <c r="F58" s="1145" t="s">
        <v>705</v>
      </c>
      <c r="G58" s="1145">
        <f>IF(ISNUMBER('JQ1 Production'!D36),IF('JQ1 Production'!D36="","",'JQ1 Production'!D36),"")</f>
        <v>882</v>
      </c>
      <c r="H58" s="1147" t="str">
        <f>IF('JQ1 Production'!F36="","",'JQ1 Production'!F36)</f>
        <v/>
      </c>
    </row>
    <row r="59" spans="1:8">
      <c r="A59" s="1145" t="str">
        <f>Cover!$G$16</f>
        <v>CZ</v>
      </c>
      <c r="B59" s="1145" t="s">
        <v>706</v>
      </c>
      <c r="C59" s="1145">
        <f>Cover!G$18-1</f>
        <v>2021</v>
      </c>
      <c r="D59" s="1145" t="s">
        <v>634</v>
      </c>
      <c r="E59" s="1146" t="s">
        <v>628</v>
      </c>
      <c r="F59" s="1145" t="s">
        <v>705</v>
      </c>
      <c r="G59" s="1145">
        <f>IF(ISNUMBER('JQ1 Production'!D37),IF('JQ1 Production'!D37="","",'JQ1 Production'!D37),"")</f>
        <v>634</v>
      </c>
      <c r="H59" s="1147" t="str">
        <f>IF('JQ1 Production'!F37="","",'JQ1 Production'!F37)</f>
        <v/>
      </c>
    </row>
    <row r="60" spans="1:8">
      <c r="A60" s="1145" t="str">
        <f>Cover!$G$16</f>
        <v>CZ</v>
      </c>
      <c r="B60" s="1145" t="s">
        <v>706</v>
      </c>
      <c r="C60" s="1145">
        <f>Cover!G$18-1</f>
        <v>2021</v>
      </c>
      <c r="D60" s="1145" t="s">
        <v>635</v>
      </c>
      <c r="E60" s="1146" t="s">
        <v>628</v>
      </c>
      <c r="F60" s="1145" t="s">
        <v>705</v>
      </c>
      <c r="G60" s="1145">
        <f>IF(ISNUMBER('JQ1 Production'!D38),IF('JQ1 Production'!D38="","",'JQ1 Production'!D38),"")</f>
        <v>490</v>
      </c>
      <c r="H60" s="1147" t="str">
        <f>IF('JQ1 Production'!F38="","",'JQ1 Production'!F38)</f>
        <v/>
      </c>
    </row>
    <row r="61" spans="1:8">
      <c r="A61" s="1145" t="str">
        <f>Cover!$G$16</f>
        <v>CZ</v>
      </c>
      <c r="B61" s="1145" t="s">
        <v>706</v>
      </c>
      <c r="C61" s="1145">
        <f>Cover!G$18-1</f>
        <v>2021</v>
      </c>
      <c r="D61" s="1145" t="s">
        <v>636</v>
      </c>
      <c r="E61" s="1146" t="s">
        <v>628</v>
      </c>
      <c r="F61" s="1145" t="s">
        <v>705</v>
      </c>
      <c r="G61" s="1145">
        <f>IF(ISNUMBER('JQ1 Production'!D39),IF('JQ1 Production'!D39="","",'JQ1 Production'!D39),"")</f>
        <v>144</v>
      </c>
      <c r="H61" s="1147" t="str">
        <f>IF('JQ1 Production'!F39="","",'JQ1 Production'!F39)</f>
        <v/>
      </c>
    </row>
    <row r="62" spans="1:8">
      <c r="A62" s="1145" t="str">
        <f>Cover!$G$16</f>
        <v>CZ</v>
      </c>
      <c r="B62" s="1145" t="s">
        <v>706</v>
      </c>
      <c r="C62" s="1145">
        <f>Cover!G$18-1</f>
        <v>2021</v>
      </c>
      <c r="D62" s="1145" t="s">
        <v>637</v>
      </c>
      <c r="E62" s="1146" t="s">
        <v>628</v>
      </c>
      <c r="F62" s="1145" t="s">
        <v>703</v>
      </c>
      <c r="G62" s="1145">
        <f>IF(ISNUMBER('JQ1 Production'!D40),IF('JQ1 Production'!D40="","",'JQ1 Production'!D40),"")</f>
        <v>5160</v>
      </c>
      <c r="H62" s="1147" t="str">
        <f>IF('JQ1 Production'!F40="","",'JQ1 Production'!F40)</f>
        <v/>
      </c>
    </row>
    <row r="63" spans="1:8">
      <c r="A63" s="1145" t="str">
        <f>Cover!$G$16</f>
        <v>CZ</v>
      </c>
      <c r="B63" s="1145" t="s">
        <v>706</v>
      </c>
      <c r="C63" s="1145">
        <f>Cover!G$18-1</f>
        <v>2021</v>
      </c>
      <c r="D63" s="1145" t="s">
        <v>637</v>
      </c>
      <c r="E63" s="1146" t="s">
        <v>672</v>
      </c>
      <c r="F63" s="1145" t="s">
        <v>703</v>
      </c>
      <c r="G63" s="1145">
        <f>IF(ISNUMBER('JQ1 Production'!D41),IF('JQ1 Production'!D41="","",'JQ1 Production'!D41),"")</f>
        <v>5015</v>
      </c>
      <c r="H63" s="1147" t="str">
        <f>IF('JQ1 Production'!F41="","",'JQ1 Production'!F41)</f>
        <v/>
      </c>
    </row>
    <row r="64" spans="1:8">
      <c r="A64" s="1145" t="str">
        <f>Cover!$G$16</f>
        <v>CZ</v>
      </c>
      <c r="B64" s="1145" t="s">
        <v>706</v>
      </c>
      <c r="C64" s="1145">
        <f>Cover!G$18-1</f>
        <v>2021</v>
      </c>
      <c r="D64" s="1145" t="s">
        <v>637</v>
      </c>
      <c r="E64" s="1146" t="s">
        <v>675</v>
      </c>
      <c r="F64" s="1145" t="s">
        <v>703</v>
      </c>
      <c r="G64" s="1145">
        <f>IF(ISNUMBER('JQ1 Production'!D42),IF('JQ1 Production'!D42="","",'JQ1 Production'!D42),"")</f>
        <v>145</v>
      </c>
      <c r="H64" s="1147" t="str">
        <f>IF('JQ1 Production'!F42="","",'JQ1 Production'!F42)</f>
        <v/>
      </c>
    </row>
    <row r="65" spans="1:8">
      <c r="A65" s="1145" t="str">
        <f>Cover!$G$16</f>
        <v>CZ</v>
      </c>
      <c r="B65" s="1145" t="s">
        <v>706</v>
      </c>
      <c r="C65" s="1145">
        <f>Cover!G$18-1</f>
        <v>2021</v>
      </c>
      <c r="D65" s="1145" t="s">
        <v>637</v>
      </c>
      <c r="E65" s="1146" t="s">
        <v>684</v>
      </c>
      <c r="F65" s="1145" t="s">
        <v>703</v>
      </c>
      <c r="G65" s="1145">
        <f>IF(ISNUMBER('JQ1 Production'!D43),IF('JQ1 Production'!D43="","",'JQ1 Production'!D43),"")</f>
        <v>0</v>
      </c>
      <c r="H65" s="1147" t="str">
        <f>IF('JQ1 Production'!F43="","",'JQ1 Production'!F43)</f>
        <v/>
      </c>
    </row>
    <row r="66" spans="1:8">
      <c r="A66" s="1145" t="str">
        <f>Cover!$G$16</f>
        <v>CZ</v>
      </c>
      <c r="B66" s="1145" t="s">
        <v>706</v>
      </c>
      <c r="C66" s="1145">
        <f>Cover!G$18-1</f>
        <v>2021</v>
      </c>
      <c r="D66" s="1145" t="s">
        <v>638</v>
      </c>
      <c r="E66" s="1146" t="s">
        <v>628</v>
      </c>
      <c r="F66" s="1145" t="s">
        <v>703</v>
      </c>
      <c r="G66" s="1145">
        <f>IF(ISNUMBER('JQ1 Production'!D44),IF('JQ1 Production'!D44="","",'JQ1 Production'!D44),"")</f>
        <v>30</v>
      </c>
      <c r="H66" s="1147" t="str">
        <f>IF('JQ1 Production'!F44="","",'JQ1 Production'!F44)</f>
        <v/>
      </c>
    </row>
    <row r="67" spans="1:8">
      <c r="A67" s="1145" t="str">
        <f>Cover!$G$16</f>
        <v>CZ</v>
      </c>
      <c r="B67" s="1145" t="s">
        <v>706</v>
      </c>
      <c r="C67" s="1145">
        <f>Cover!G$18-1</f>
        <v>2021</v>
      </c>
      <c r="D67" s="1145" t="s">
        <v>638</v>
      </c>
      <c r="E67" s="1146" t="s">
        <v>672</v>
      </c>
      <c r="F67" s="1145" t="s">
        <v>703</v>
      </c>
      <c r="G67" s="1145">
        <f>IF(ISNUMBER('JQ1 Production'!D45),IF('JQ1 Production'!D45="","",'JQ1 Production'!D45),"")</f>
        <v>15</v>
      </c>
      <c r="H67" s="1147" t="str">
        <f>IF('JQ1 Production'!F45="","",'JQ1 Production'!F45)</f>
        <v/>
      </c>
    </row>
    <row r="68" spans="1:8">
      <c r="A68" s="1145" t="str">
        <f>Cover!$G$16</f>
        <v>CZ</v>
      </c>
      <c r="B68" s="1145" t="s">
        <v>706</v>
      </c>
      <c r="C68" s="1145">
        <f>Cover!G$18-1</f>
        <v>2021</v>
      </c>
      <c r="D68" s="1145" t="s">
        <v>638</v>
      </c>
      <c r="E68" s="1146" t="s">
        <v>675</v>
      </c>
      <c r="F68" s="1145" t="s">
        <v>703</v>
      </c>
      <c r="G68" s="1145">
        <f>IF(ISNUMBER('JQ1 Production'!D46),IF('JQ1 Production'!D46="","",'JQ1 Production'!D46),"")</f>
        <v>15</v>
      </c>
      <c r="H68" s="1147" t="str">
        <f>IF('JQ1 Production'!F46="","",'JQ1 Production'!F46)</f>
        <v/>
      </c>
    </row>
    <row r="69" spans="1:8">
      <c r="A69" s="1145" t="str">
        <f>Cover!$G$16</f>
        <v>CZ</v>
      </c>
      <c r="B69" s="1145" t="s">
        <v>706</v>
      </c>
      <c r="C69" s="1145">
        <f>Cover!G$18-1</f>
        <v>2021</v>
      </c>
      <c r="D69" s="1145" t="s">
        <v>638</v>
      </c>
      <c r="E69" s="1146" t="s">
        <v>684</v>
      </c>
      <c r="F69" s="1145" t="s">
        <v>703</v>
      </c>
      <c r="G69" s="1145">
        <f>IF(ISNUMBER('JQ1 Production'!D47),IF('JQ1 Production'!D47="","",'JQ1 Production'!D47),"")</f>
        <v>2</v>
      </c>
      <c r="H69" s="1147" t="str">
        <f>IF('JQ1 Production'!F47="","",'JQ1 Production'!F47)</f>
        <v/>
      </c>
    </row>
    <row r="70" spans="1:8">
      <c r="A70" s="1145" t="str">
        <f>Cover!$G$16</f>
        <v>CZ</v>
      </c>
      <c r="B70" s="1145" t="s">
        <v>706</v>
      </c>
      <c r="C70" s="1145">
        <f>Cover!G$18-1</f>
        <v>2021</v>
      </c>
      <c r="D70" s="1145" t="s">
        <v>639</v>
      </c>
      <c r="E70" s="1146" t="s">
        <v>628</v>
      </c>
      <c r="F70" s="1145" t="s">
        <v>703</v>
      </c>
      <c r="G70" s="1145">
        <f>IF(ISNUMBER('JQ1 Production'!D48),IF('JQ1 Production'!D48="","",'JQ1 Production'!D48),"")</f>
        <v>2057</v>
      </c>
      <c r="H70" s="1147" t="str">
        <f>IF('JQ1 Production'!F48="","",'JQ1 Production'!F48)</f>
        <v/>
      </c>
    </row>
    <row r="71" spans="1:8">
      <c r="A71" s="1145" t="str">
        <f>Cover!$G$16</f>
        <v>CZ</v>
      </c>
      <c r="B71" s="1145" t="s">
        <v>706</v>
      </c>
      <c r="C71" s="1145">
        <f>Cover!G$18-1</f>
        <v>2021</v>
      </c>
      <c r="D71" s="1145" t="s">
        <v>640</v>
      </c>
      <c r="E71" s="1146" t="s">
        <v>628</v>
      </c>
      <c r="F71" s="1145" t="s">
        <v>703</v>
      </c>
      <c r="G71" s="1145">
        <f>IF(ISNUMBER('JQ1 Production'!D49),IF('JQ1 Production'!D49="","",'JQ1 Production'!D49),"")</f>
        <v>260</v>
      </c>
      <c r="H71" s="1147" t="str">
        <f>IF('JQ1 Production'!F49="","",'JQ1 Production'!F49)</f>
        <v/>
      </c>
    </row>
    <row r="72" spans="1:8">
      <c r="A72" s="1145" t="str">
        <f>Cover!$G$16</f>
        <v>CZ</v>
      </c>
      <c r="B72" s="1145" t="s">
        <v>706</v>
      </c>
      <c r="C72" s="1145">
        <f>Cover!G$18-1</f>
        <v>2021</v>
      </c>
      <c r="D72" s="1145" t="s">
        <v>640</v>
      </c>
      <c r="E72" s="1146" t="s">
        <v>672</v>
      </c>
      <c r="F72" s="1145" t="s">
        <v>703</v>
      </c>
      <c r="G72" s="1145">
        <f>IF(ISNUMBER('JQ1 Production'!D50),IF('JQ1 Production'!D50="","",'JQ1 Production'!D50),"")</f>
        <v>180</v>
      </c>
      <c r="H72" s="1147" t="str">
        <f>IF('JQ1 Production'!F50="","",'JQ1 Production'!F50)</f>
        <v/>
      </c>
    </row>
    <row r="73" spans="1:8">
      <c r="A73" s="1145" t="str">
        <f>Cover!$G$16</f>
        <v>CZ</v>
      </c>
      <c r="B73" s="1145" t="s">
        <v>706</v>
      </c>
      <c r="C73" s="1145">
        <f>Cover!G$18-1</f>
        <v>2021</v>
      </c>
      <c r="D73" s="1145" t="s">
        <v>640</v>
      </c>
      <c r="E73" s="1146" t="s">
        <v>675</v>
      </c>
      <c r="F73" s="1145" t="s">
        <v>703</v>
      </c>
      <c r="G73" s="1145">
        <f>IF(ISNUMBER('JQ1 Production'!D51),IF('JQ1 Production'!D51="","",'JQ1 Production'!D51),"")</f>
        <v>80</v>
      </c>
      <c r="H73" s="1147" t="str">
        <f>IF('JQ1 Production'!F51="","",'JQ1 Production'!F51)</f>
        <v/>
      </c>
    </row>
    <row r="74" spans="1:8">
      <c r="A74" s="1145" t="str">
        <f>Cover!$G$16</f>
        <v>CZ</v>
      </c>
      <c r="B74" s="1145" t="s">
        <v>706</v>
      </c>
      <c r="C74" s="1145">
        <f>Cover!G$18-1</f>
        <v>2021</v>
      </c>
      <c r="D74" s="1145" t="s">
        <v>640</v>
      </c>
      <c r="E74" s="1146" t="s">
        <v>684</v>
      </c>
      <c r="F74" s="1145" t="s">
        <v>703</v>
      </c>
      <c r="G74" s="1145">
        <f>IF(ISNUMBER('JQ1 Production'!D52),IF('JQ1 Production'!D52="","",'JQ1 Production'!D52),"")</f>
        <v>2</v>
      </c>
      <c r="H74" s="1147" t="str">
        <f>IF('JQ1 Production'!F52="","",'JQ1 Production'!F52)</f>
        <v/>
      </c>
    </row>
    <row r="75" spans="1:8">
      <c r="A75" s="1145" t="str">
        <f>Cover!$G$16</f>
        <v>CZ</v>
      </c>
      <c r="B75" s="1145" t="s">
        <v>706</v>
      </c>
      <c r="C75" s="1145">
        <f>Cover!G$18-1</f>
        <v>2021</v>
      </c>
      <c r="D75" s="1145" t="s">
        <v>1144</v>
      </c>
      <c r="E75" s="1146" t="s">
        <v>628</v>
      </c>
      <c r="F75" s="1145" t="s">
        <v>703</v>
      </c>
      <c r="G75" s="1145" t="str">
        <f>IF(ISNUMBER('JQ1 Production'!D53),IF('JQ1 Production'!D53="","",'JQ1 Production'!D53),"")</f>
        <v/>
      </c>
      <c r="H75" s="1147" t="str">
        <f>IF('JQ1 Production'!F53="","",'JQ1 Production'!F53)</f>
        <v/>
      </c>
    </row>
    <row r="76" spans="1:8">
      <c r="A76" s="1145" t="str">
        <f>Cover!$G$16</f>
        <v>CZ</v>
      </c>
      <c r="B76" s="1145" t="s">
        <v>706</v>
      </c>
      <c r="C76" s="1145">
        <f>Cover!G$18-1</f>
        <v>2021</v>
      </c>
      <c r="D76" s="1145" t="s">
        <v>1144</v>
      </c>
      <c r="E76" s="1146" t="s">
        <v>672</v>
      </c>
      <c r="F76" s="1145" t="s">
        <v>703</v>
      </c>
      <c r="G76" s="1145" t="str">
        <f>IF(ISNUMBER('JQ1 Production'!D54),IF('JQ1 Production'!D54="","",'JQ1 Production'!D54),"")</f>
        <v/>
      </c>
      <c r="H76" s="1147" t="str">
        <f>IF('JQ1 Production'!F54="","",'JQ1 Production'!F54)</f>
        <v/>
      </c>
    </row>
    <row r="77" spans="1:8">
      <c r="A77" s="1145" t="str">
        <f>Cover!$G$16</f>
        <v>CZ</v>
      </c>
      <c r="B77" s="1145" t="s">
        <v>706</v>
      </c>
      <c r="C77" s="1145">
        <f>Cover!G$18-1</f>
        <v>2021</v>
      </c>
      <c r="D77" s="1145" t="s">
        <v>1144</v>
      </c>
      <c r="E77" s="1146" t="s">
        <v>675</v>
      </c>
      <c r="F77" s="1145" t="s">
        <v>703</v>
      </c>
      <c r="G77" s="1145" t="str">
        <f>IF(ISNUMBER('JQ1 Production'!D55),IF('JQ1 Production'!D55="","",'JQ1 Production'!D55),"")</f>
        <v/>
      </c>
      <c r="H77" s="1147" t="str">
        <f>IF('JQ1 Production'!F55="","",'JQ1 Production'!F55)</f>
        <v/>
      </c>
    </row>
    <row r="78" spans="1:8">
      <c r="A78" s="1145" t="str">
        <f>Cover!$G$16</f>
        <v>CZ</v>
      </c>
      <c r="B78" s="1145" t="s">
        <v>706</v>
      </c>
      <c r="C78" s="1145">
        <f>Cover!G$18-1</f>
        <v>2021</v>
      </c>
      <c r="D78" s="1145" t="s">
        <v>1144</v>
      </c>
      <c r="E78" s="1146" t="s">
        <v>684</v>
      </c>
      <c r="F78" s="1145" t="s">
        <v>703</v>
      </c>
      <c r="G78" s="1145" t="str">
        <f>IF(ISNUMBER('JQ1 Production'!D56),IF('JQ1 Production'!D56="","",'JQ1 Production'!D56),"")</f>
        <v/>
      </c>
      <c r="H78" s="1147" t="str">
        <f>IF('JQ1 Production'!F56="","",'JQ1 Production'!F56)</f>
        <v/>
      </c>
    </row>
    <row r="79" spans="1:8">
      <c r="A79" s="1145" t="str">
        <f>Cover!$G$16</f>
        <v>CZ</v>
      </c>
      <c r="B79" s="1145" t="s">
        <v>706</v>
      </c>
      <c r="C79" s="1145">
        <f>Cover!G$18-1</f>
        <v>2021</v>
      </c>
      <c r="D79" s="1145" t="s">
        <v>641</v>
      </c>
      <c r="E79" s="1146" t="s">
        <v>628</v>
      </c>
      <c r="F79" s="1145" t="s">
        <v>703</v>
      </c>
      <c r="G79" s="1145">
        <f>IF(ISNUMBER('JQ1 Production'!D57),IF('JQ1 Production'!D57="","",'JQ1 Production'!D57),"")</f>
        <v>1710</v>
      </c>
      <c r="H79" s="1147" t="str">
        <f>IF('JQ1 Production'!F57="","",'JQ1 Production'!F57)</f>
        <v/>
      </c>
    </row>
    <row r="80" spans="1:8">
      <c r="A80" s="1145" t="str">
        <f>Cover!$G$16</f>
        <v>CZ</v>
      </c>
      <c r="B80" s="1145" t="s">
        <v>706</v>
      </c>
      <c r="C80" s="1145">
        <f>Cover!G$18-1</f>
        <v>2021</v>
      </c>
      <c r="D80" s="1145" t="s">
        <v>642</v>
      </c>
      <c r="E80" s="1146" t="s">
        <v>628</v>
      </c>
      <c r="F80" s="1145" t="s">
        <v>703</v>
      </c>
      <c r="G80" s="1145">
        <f>IF(ISNUMBER('JQ1 Production'!D58),IF('JQ1 Production'!D58="","",'JQ1 Production'!D58),"")</f>
        <v>745</v>
      </c>
      <c r="H80" s="1147" t="str">
        <f>IF('JQ1 Production'!F58="","",'JQ1 Production'!F58)</f>
        <v/>
      </c>
    </row>
    <row r="81" spans="1:8">
      <c r="A81" s="1145" t="str">
        <f>Cover!$G$16</f>
        <v>CZ</v>
      </c>
      <c r="B81" s="1145" t="s">
        <v>706</v>
      </c>
      <c r="C81" s="1145">
        <f>Cover!G$18-1</f>
        <v>2021</v>
      </c>
      <c r="D81" s="1145" t="s">
        <v>643</v>
      </c>
      <c r="E81" s="1146" t="s">
        <v>628</v>
      </c>
      <c r="F81" s="1145" t="s">
        <v>703</v>
      </c>
      <c r="G81" s="1145">
        <f>IF(ISNUMBER('JQ1 Production'!D59),IF('JQ1 Production'!D59="","",'JQ1 Production'!D59),"")</f>
        <v>45</v>
      </c>
      <c r="H81" s="1147" t="str">
        <f>IF('JQ1 Production'!F59="","",'JQ1 Production'!F59)</f>
        <v/>
      </c>
    </row>
    <row r="82" spans="1:8">
      <c r="A82" s="1145" t="str">
        <f>Cover!$G$16</f>
        <v>CZ</v>
      </c>
      <c r="B82" s="1145" t="s">
        <v>706</v>
      </c>
      <c r="C82" s="1145">
        <f>Cover!G$18-1</f>
        <v>2021</v>
      </c>
      <c r="D82" s="1145" t="s">
        <v>644</v>
      </c>
      <c r="E82" s="1146" t="s">
        <v>628</v>
      </c>
      <c r="F82" s="1145" t="s">
        <v>703</v>
      </c>
      <c r="G82" s="1145">
        <f>IF(ISNUMBER('JQ1 Production'!D60),IF('JQ1 Production'!D60="","",'JQ1 Production'!D60),"")</f>
        <v>0</v>
      </c>
      <c r="H82" s="1147" t="str">
        <f>IF('JQ1 Production'!F60="","",'JQ1 Production'!F60)</f>
        <v/>
      </c>
    </row>
    <row r="83" spans="1:8">
      <c r="A83" s="1145" t="str">
        <f>Cover!$G$16</f>
        <v>CZ</v>
      </c>
      <c r="B83" s="1145" t="s">
        <v>706</v>
      </c>
      <c r="C83" s="1145">
        <f>Cover!G$18-1</f>
        <v>2021</v>
      </c>
      <c r="D83" s="1145" t="s">
        <v>645</v>
      </c>
      <c r="E83" s="1146" t="s">
        <v>628</v>
      </c>
      <c r="F83" s="1145" t="s">
        <v>703</v>
      </c>
      <c r="G83" s="1145">
        <f>IF(ISNUMBER('JQ1 Production'!D61),IF('JQ1 Production'!D61="","",'JQ1 Production'!D61),"")</f>
        <v>45</v>
      </c>
      <c r="H83" s="1147" t="str">
        <f>IF('JQ1 Production'!F61="","",'JQ1 Production'!F61)</f>
        <v/>
      </c>
    </row>
    <row r="84" spans="1:8">
      <c r="A84" s="1145" t="str">
        <f>Cover!$G$16</f>
        <v>CZ</v>
      </c>
      <c r="B84" s="1145" t="s">
        <v>706</v>
      </c>
      <c r="C84" s="1145">
        <f>Cover!G$18-1</f>
        <v>2021</v>
      </c>
      <c r="D84" s="1145" t="s">
        <v>646</v>
      </c>
      <c r="E84" s="1146" t="s">
        <v>628</v>
      </c>
      <c r="F84" s="1145" t="s">
        <v>703</v>
      </c>
      <c r="G84" s="1145">
        <f>IF(ISNUMBER('JQ1 Production'!D62),IF('JQ1 Production'!D62="","",'JQ1 Production'!D62),"")</f>
        <v>0</v>
      </c>
      <c r="H84" s="1147" t="str">
        <f>IF('JQ1 Production'!F62="","",'JQ1 Production'!F62)</f>
        <v/>
      </c>
    </row>
    <row r="85" spans="1:8">
      <c r="A85" s="1145" t="str">
        <f>Cover!$G$16</f>
        <v>CZ</v>
      </c>
      <c r="B85" s="1145" t="s">
        <v>706</v>
      </c>
      <c r="C85" s="1145">
        <f>Cover!G$18-1</f>
        <v>2021</v>
      </c>
      <c r="D85" s="1145" t="s">
        <v>647</v>
      </c>
      <c r="E85" s="1146" t="s">
        <v>628</v>
      </c>
      <c r="F85" s="1145" t="s">
        <v>705</v>
      </c>
      <c r="G85" s="1145">
        <f>IF(ISNUMBER('JQ1 Production'!D63),IF('JQ1 Production'!D63="","",'JQ1 Production'!D63),"")</f>
        <v>614</v>
      </c>
      <c r="H85" s="1147" t="str">
        <f>IF('JQ1 Production'!F63="","",'JQ1 Production'!F63)</f>
        <v/>
      </c>
    </row>
    <row r="86" spans="1:8">
      <c r="A86" s="1145" t="str">
        <f>Cover!$G$16</f>
        <v>CZ</v>
      </c>
      <c r="B86" s="1145" t="s">
        <v>706</v>
      </c>
      <c r="C86" s="1145">
        <f>Cover!G$18-1</f>
        <v>2021</v>
      </c>
      <c r="D86" s="1145" t="s">
        <v>648</v>
      </c>
      <c r="E86" s="1146" t="s">
        <v>628</v>
      </c>
      <c r="F86" s="1145" t="s">
        <v>705</v>
      </c>
      <c r="G86" s="1145">
        <f>IF(ISNUMBER('JQ1 Production'!D64),IF('JQ1 Production'!D64="","",'JQ1 Production'!D64),"")</f>
        <v>0</v>
      </c>
      <c r="H86" s="1147" t="str">
        <f>IF('JQ1 Production'!F64="","",'JQ1 Production'!F64)</f>
        <v/>
      </c>
    </row>
    <row r="87" spans="1:8">
      <c r="A87" s="1145" t="str">
        <f>Cover!$G$16</f>
        <v>CZ</v>
      </c>
      <c r="B87" s="1145" t="s">
        <v>706</v>
      </c>
      <c r="C87" s="1145">
        <f>Cover!G$18-1</f>
        <v>2021</v>
      </c>
      <c r="D87" s="1145" t="s">
        <v>649</v>
      </c>
      <c r="E87" s="1146" t="s">
        <v>628</v>
      </c>
      <c r="F87" s="1145" t="s">
        <v>705</v>
      </c>
      <c r="G87" s="1145">
        <f>IF(ISNUMBER('JQ1 Production'!D65),IF('JQ1 Production'!D65="","",'JQ1 Production'!D65),"")</f>
        <v>611</v>
      </c>
      <c r="H87" s="1147" t="str">
        <f>IF('JQ1 Production'!F65="","",'JQ1 Production'!F65)</f>
        <v/>
      </c>
    </row>
    <row r="88" spans="1:8">
      <c r="A88" s="1145" t="str">
        <f>Cover!$G$16</f>
        <v>CZ</v>
      </c>
      <c r="B88" s="1145" t="s">
        <v>706</v>
      </c>
      <c r="C88" s="1145">
        <f>Cover!G$18-1</f>
        <v>2021</v>
      </c>
      <c r="D88" s="1145" t="s">
        <v>650</v>
      </c>
      <c r="E88" s="1146" t="s">
        <v>628</v>
      </c>
      <c r="F88" s="1145" t="s">
        <v>705</v>
      </c>
      <c r="G88" s="1145">
        <f>IF(ISNUMBER('JQ1 Production'!D66),IF('JQ1 Production'!D66="","",'JQ1 Production'!D66),"")</f>
        <v>611</v>
      </c>
      <c r="H88" s="1147" t="str">
        <f>IF('JQ1 Production'!F66="","",'JQ1 Production'!F66)</f>
        <v/>
      </c>
    </row>
    <row r="89" spans="1:8">
      <c r="A89" s="1145" t="str">
        <f>Cover!$G$16</f>
        <v>CZ</v>
      </c>
      <c r="B89" s="1145" t="s">
        <v>706</v>
      </c>
      <c r="C89" s="1145">
        <f>Cover!G$18-1</f>
        <v>2021</v>
      </c>
      <c r="D89" s="1145" t="s">
        <v>651</v>
      </c>
      <c r="E89" s="1146" t="s">
        <v>628</v>
      </c>
      <c r="F89" s="1145" t="s">
        <v>705</v>
      </c>
      <c r="G89" s="1145">
        <f>IF(ISNUMBER('JQ1 Production'!D67),IF('JQ1 Production'!D67="","",'JQ1 Production'!D67),"")</f>
        <v>316</v>
      </c>
      <c r="H89" s="1147" t="str">
        <f>IF('JQ1 Production'!F67="","",'JQ1 Production'!F67)</f>
        <v/>
      </c>
    </row>
    <row r="90" spans="1:8">
      <c r="A90" s="1145" t="str">
        <f>Cover!$G$16</f>
        <v>CZ</v>
      </c>
      <c r="B90" s="1145" t="s">
        <v>706</v>
      </c>
      <c r="C90" s="1145">
        <f>Cover!G$18-1</f>
        <v>2021</v>
      </c>
      <c r="D90" s="1145" t="s">
        <v>652</v>
      </c>
      <c r="E90" s="1146" t="s">
        <v>628</v>
      </c>
      <c r="F90" s="1145" t="s">
        <v>705</v>
      </c>
      <c r="G90" s="1145">
        <f>IF(ISNUMBER('JQ1 Production'!D68),IF('JQ1 Production'!D68="","",'JQ1 Production'!D68),"")</f>
        <v>0</v>
      </c>
      <c r="H90" s="1147" t="str">
        <f>IF('JQ1 Production'!F68="","",'JQ1 Production'!F68)</f>
        <v/>
      </c>
    </row>
    <row r="91" spans="1:8">
      <c r="A91" s="1145" t="str">
        <f>Cover!$G$16</f>
        <v>CZ</v>
      </c>
      <c r="B91" s="1145" t="s">
        <v>706</v>
      </c>
      <c r="C91" s="1145">
        <f>Cover!G$18-1</f>
        <v>2021</v>
      </c>
      <c r="D91" s="1145" t="s">
        <v>653</v>
      </c>
      <c r="E91" s="1146" t="s">
        <v>628</v>
      </c>
      <c r="F91" s="1145" t="s">
        <v>705</v>
      </c>
      <c r="G91" s="1145">
        <f>IF(ISNUMBER('JQ1 Production'!D69),IF('JQ1 Production'!D69="","",'JQ1 Production'!D69),"")</f>
        <v>3</v>
      </c>
      <c r="H91" s="1147" t="str">
        <f>IF('JQ1 Production'!F69="","",'JQ1 Production'!F69)</f>
        <v/>
      </c>
    </row>
    <row r="92" spans="1:8">
      <c r="A92" s="1145" t="str">
        <f>Cover!$G$16</f>
        <v>CZ</v>
      </c>
      <c r="B92" s="1145" t="s">
        <v>706</v>
      </c>
      <c r="C92" s="1145">
        <f>Cover!G$18-1</f>
        <v>2021</v>
      </c>
      <c r="D92" s="1145" t="s">
        <v>654</v>
      </c>
      <c r="E92" s="1146" t="s">
        <v>628</v>
      </c>
      <c r="F92" s="1145" t="s">
        <v>705</v>
      </c>
      <c r="G92" s="1145">
        <f>IF(ISNUMBER('JQ1 Production'!D70),IF('JQ1 Production'!D70="","",'JQ1 Production'!D70),"")</f>
        <v>902</v>
      </c>
      <c r="H92" s="1147" t="str">
        <f>IF('JQ1 Production'!F70="","",'JQ1 Production'!F70)</f>
        <v/>
      </c>
    </row>
    <row r="93" spans="1:8">
      <c r="A93" s="1145" t="str">
        <f>Cover!$G$16</f>
        <v>CZ</v>
      </c>
      <c r="B93" s="1145" t="s">
        <v>706</v>
      </c>
      <c r="C93" s="1145">
        <f>Cover!G$18-1</f>
        <v>2021</v>
      </c>
      <c r="D93" s="1145" t="s">
        <v>655</v>
      </c>
      <c r="E93" s="1146" t="s">
        <v>628</v>
      </c>
      <c r="F93" s="1145" t="s">
        <v>705</v>
      </c>
      <c r="G93" s="1145">
        <f>IF(ISNUMBER('JQ1 Production'!D71),IF('JQ1 Production'!D71="","",'JQ1 Production'!D71),"")</f>
        <v>446</v>
      </c>
      <c r="H93" s="1147" t="str">
        <f>IF('JQ1 Production'!F71="","",'JQ1 Production'!F71)</f>
        <v/>
      </c>
    </row>
    <row r="94" spans="1:8">
      <c r="A94" s="1145" t="str">
        <f>Cover!$G$16</f>
        <v>CZ</v>
      </c>
      <c r="B94" s="1145" t="s">
        <v>706</v>
      </c>
      <c r="C94" s="1145">
        <f>Cover!G$18-1</f>
        <v>2021</v>
      </c>
      <c r="D94" s="1145" t="s">
        <v>656</v>
      </c>
      <c r="E94" s="1146" t="s">
        <v>628</v>
      </c>
      <c r="F94" s="1145" t="s">
        <v>705</v>
      </c>
      <c r="G94" s="1145">
        <f>IF(ISNUMBER('JQ1 Production'!D72),IF('JQ1 Production'!D72="","",'JQ1 Production'!D72),"")</f>
        <v>456</v>
      </c>
      <c r="H94" s="1147" t="str">
        <f>IF('JQ1 Production'!F72="","",'JQ1 Production'!F72)</f>
        <v/>
      </c>
    </row>
    <row r="95" spans="1:8">
      <c r="A95" s="1145" t="str">
        <f>Cover!$G$16</f>
        <v>CZ</v>
      </c>
      <c r="B95" s="1145" t="s">
        <v>706</v>
      </c>
      <c r="C95" s="1145">
        <f>Cover!G$18-1</f>
        <v>2021</v>
      </c>
      <c r="D95" s="1145" t="s">
        <v>657</v>
      </c>
      <c r="E95" s="1146" t="s">
        <v>628</v>
      </c>
      <c r="F95" s="1145" t="s">
        <v>705</v>
      </c>
      <c r="G95" s="1145">
        <f>IF(ISNUMBER('JQ1 Production'!D73),IF('JQ1 Production'!D73="","",'JQ1 Production'!D73),"")</f>
        <v>1108</v>
      </c>
      <c r="H95" s="1147" t="str">
        <f>IF('JQ1 Production'!F73="","",'JQ1 Production'!F73)</f>
        <v/>
      </c>
    </row>
    <row r="96" spans="1:8">
      <c r="A96" s="1145" t="str">
        <f>Cover!$G$16</f>
        <v>CZ</v>
      </c>
      <c r="B96" s="1145" t="s">
        <v>706</v>
      </c>
      <c r="C96" s="1145">
        <f>Cover!G$18-1</f>
        <v>2021</v>
      </c>
      <c r="D96" s="1145" t="s">
        <v>658</v>
      </c>
      <c r="E96" s="1146" t="s">
        <v>628</v>
      </c>
      <c r="F96" s="1145" t="s">
        <v>705</v>
      </c>
      <c r="G96" s="1145">
        <f>IF(ISNUMBER('JQ1 Production'!D74),IF('JQ1 Production'!D74="","",'JQ1 Production'!D74),"")</f>
        <v>901</v>
      </c>
      <c r="H96" s="1147" t="str">
        <f>IF('JQ1 Production'!F74="","",'JQ1 Production'!F74)</f>
        <v/>
      </c>
    </row>
    <row r="97" spans="1:8">
      <c r="A97" s="1145" t="str">
        <f>Cover!$G$16</f>
        <v>CZ</v>
      </c>
      <c r="B97" s="1145" t="s">
        <v>706</v>
      </c>
      <c r="C97" s="1145">
        <f>Cover!G$18-1</f>
        <v>2021</v>
      </c>
      <c r="D97" s="1145" t="s">
        <v>659</v>
      </c>
      <c r="E97" s="1146" t="s">
        <v>628</v>
      </c>
      <c r="F97" s="1145" t="s">
        <v>705</v>
      </c>
      <c r="G97" s="1145">
        <f>IF(ISNUMBER('JQ1 Production'!D75),IF('JQ1 Production'!D75="","",'JQ1 Production'!D75),"")</f>
        <v>72</v>
      </c>
      <c r="H97" s="1147" t="str">
        <f>IF('JQ1 Production'!F75="","",'JQ1 Production'!F75)</f>
        <v/>
      </c>
    </row>
    <row r="98" spans="1:8">
      <c r="A98" s="1145" t="str">
        <f>Cover!$G$16</f>
        <v>CZ</v>
      </c>
      <c r="B98" s="1145" t="s">
        <v>706</v>
      </c>
      <c r="C98" s="1145">
        <f>Cover!G$18-1</f>
        <v>2021</v>
      </c>
      <c r="D98" s="1145" t="s">
        <v>660</v>
      </c>
      <c r="E98" s="1146" t="s">
        <v>628</v>
      </c>
      <c r="F98" s="1145" t="s">
        <v>705</v>
      </c>
      <c r="G98" s="1145">
        <f>IF(ISNUMBER('JQ1 Production'!D76),IF('JQ1 Production'!D76="","",'JQ1 Production'!D76),"")</f>
        <v>0</v>
      </c>
      <c r="H98" s="1147" t="str">
        <f>IF('JQ1 Production'!F76="","",'JQ1 Production'!F76)</f>
        <v/>
      </c>
    </row>
    <row r="99" spans="1:8">
      <c r="A99" s="1145" t="str">
        <f>Cover!$G$16</f>
        <v>CZ</v>
      </c>
      <c r="B99" s="1145" t="s">
        <v>706</v>
      </c>
      <c r="C99" s="1145">
        <f>Cover!G$18-1</f>
        <v>2021</v>
      </c>
      <c r="D99" s="1145" t="s">
        <v>661</v>
      </c>
      <c r="E99" s="1146" t="s">
        <v>628</v>
      </c>
      <c r="F99" s="1145" t="s">
        <v>705</v>
      </c>
      <c r="G99" s="1145">
        <f>IF(ISNUMBER('JQ1 Production'!D77),IF('JQ1 Production'!D77="","",'JQ1 Production'!D77),"")</f>
        <v>0</v>
      </c>
      <c r="H99" s="1147" t="str">
        <f>IF('JQ1 Production'!F77="","",'JQ1 Production'!F77)</f>
        <v/>
      </c>
    </row>
    <row r="100" spans="1:8">
      <c r="A100" s="1145" t="str">
        <f>Cover!$G$16</f>
        <v>CZ</v>
      </c>
      <c r="B100" s="1145" t="s">
        <v>706</v>
      </c>
      <c r="C100" s="1145">
        <f>Cover!G$18-1</f>
        <v>2021</v>
      </c>
      <c r="D100" s="1145" t="s">
        <v>662</v>
      </c>
      <c r="E100" s="1146" t="s">
        <v>628</v>
      </c>
      <c r="F100" s="1145" t="s">
        <v>705</v>
      </c>
      <c r="G100" s="1145">
        <f>IF(ISNUMBER('JQ1 Production'!D78),IF('JQ1 Production'!D78="","",'JQ1 Production'!D78),"")</f>
        <v>71</v>
      </c>
      <c r="H100" s="1147" t="str">
        <f>IF('JQ1 Production'!F78="","",'JQ1 Production'!F78)</f>
        <v/>
      </c>
    </row>
    <row r="101" spans="1:8">
      <c r="A101" s="1145" t="str">
        <f>Cover!$G$16</f>
        <v>CZ</v>
      </c>
      <c r="B101" s="1145" t="s">
        <v>706</v>
      </c>
      <c r="C101" s="1145">
        <f>Cover!G$18-1</f>
        <v>2021</v>
      </c>
      <c r="D101" s="1145" t="s">
        <v>663</v>
      </c>
      <c r="E101" s="1146" t="s">
        <v>628</v>
      </c>
      <c r="F101" s="1145" t="s">
        <v>705</v>
      </c>
      <c r="G101" s="1145">
        <f>IF(ISNUMBER('JQ1 Production'!D79),IF('JQ1 Production'!D79="","",'JQ1 Production'!D79),"")</f>
        <v>1</v>
      </c>
      <c r="H101" s="1147" t="str">
        <f>IF('JQ1 Production'!F79="","",'JQ1 Production'!F79)</f>
        <v/>
      </c>
    </row>
    <row r="102" spans="1:8">
      <c r="A102" s="1145" t="str">
        <f>Cover!$G$16</f>
        <v>CZ</v>
      </c>
      <c r="B102" s="1145" t="s">
        <v>706</v>
      </c>
      <c r="C102" s="1145">
        <f>Cover!G$18-1</f>
        <v>2021</v>
      </c>
      <c r="D102" s="1145" t="s">
        <v>664</v>
      </c>
      <c r="E102" s="1146" t="s">
        <v>628</v>
      </c>
      <c r="F102" s="1145" t="s">
        <v>705</v>
      </c>
      <c r="G102" s="1145">
        <f>IF(ISNUMBER('JQ1 Production'!D80),IF('JQ1 Production'!D80="","",'JQ1 Production'!D80),"")</f>
        <v>6</v>
      </c>
      <c r="H102" s="1147" t="str">
        <f>IF('JQ1 Production'!F80="","",'JQ1 Production'!F80)</f>
        <v/>
      </c>
    </row>
    <row r="103" spans="1:8">
      <c r="A103" s="1145" t="str">
        <f>Cover!$G$16</f>
        <v>CZ</v>
      </c>
      <c r="B103" s="1145" t="s">
        <v>706</v>
      </c>
      <c r="C103" s="1145">
        <f>Cover!G$18-1</f>
        <v>2021</v>
      </c>
      <c r="D103" s="1145" t="s">
        <v>665</v>
      </c>
      <c r="E103" s="1146" t="s">
        <v>628</v>
      </c>
      <c r="F103" s="1145" t="s">
        <v>705</v>
      </c>
      <c r="G103" s="1145">
        <f>IF(ISNUMBER('JQ1 Production'!D81),IF('JQ1 Production'!D81="","",'JQ1 Production'!D81),"")</f>
        <v>782</v>
      </c>
      <c r="H103" s="1147" t="str">
        <f>IF('JQ1 Production'!F81="","",'JQ1 Production'!F81)</f>
        <v/>
      </c>
    </row>
    <row r="104" spans="1:8">
      <c r="A104" s="1145" t="str">
        <f>Cover!$G$16</f>
        <v>CZ</v>
      </c>
      <c r="B104" s="1145" t="s">
        <v>706</v>
      </c>
      <c r="C104" s="1145">
        <f>Cover!G$18-1</f>
        <v>2021</v>
      </c>
      <c r="D104" s="1145" t="s">
        <v>666</v>
      </c>
      <c r="E104" s="1146" t="s">
        <v>628</v>
      </c>
      <c r="F104" s="1145" t="s">
        <v>705</v>
      </c>
      <c r="G104" s="1145">
        <f>IF(ISNUMBER('JQ1 Production'!D82),IF('JQ1 Production'!D82="","",'JQ1 Production'!D82),"")</f>
        <v>172</v>
      </c>
      <c r="H104" s="1147" t="str">
        <f>IF('JQ1 Production'!F82="","",'JQ1 Production'!F82)</f>
        <v/>
      </c>
    </row>
    <row r="105" spans="1:8">
      <c r="A105" s="1145" t="str">
        <f>Cover!$G$16</f>
        <v>CZ</v>
      </c>
      <c r="B105" s="1145" t="s">
        <v>706</v>
      </c>
      <c r="C105" s="1145">
        <f>Cover!G$18-1</f>
        <v>2021</v>
      </c>
      <c r="D105" s="1145" t="s">
        <v>667</v>
      </c>
      <c r="E105" s="1146" t="s">
        <v>628</v>
      </c>
      <c r="F105" s="1145" t="s">
        <v>705</v>
      </c>
      <c r="G105" s="1145">
        <f>IF(ISNUMBER('JQ1 Production'!D83),IF('JQ1 Production'!D83="","",'JQ1 Production'!D83),"")</f>
        <v>13</v>
      </c>
      <c r="H105" s="1147" t="str">
        <f>IF('JQ1 Production'!F83="","",'JQ1 Production'!F83)</f>
        <v/>
      </c>
    </row>
    <row r="106" spans="1:8">
      <c r="A106" s="1145" t="str">
        <f>Cover!$G$16</f>
        <v>CZ</v>
      </c>
      <c r="B106" s="1145" t="s">
        <v>706</v>
      </c>
      <c r="C106" s="1145">
        <f>Cover!G$18-1</f>
        <v>2021</v>
      </c>
      <c r="D106" s="1145" t="s">
        <v>668</v>
      </c>
      <c r="E106" s="1146" t="s">
        <v>628</v>
      </c>
      <c r="F106" s="1145" t="s">
        <v>705</v>
      </c>
      <c r="G106" s="1145">
        <f>IF(ISNUMBER('JQ1 Production'!D84),IF('JQ1 Production'!D84="","",'JQ1 Production'!D84),"")</f>
        <v>547</v>
      </c>
      <c r="H106" s="1147" t="str">
        <f>IF('JQ1 Production'!F84="","",'JQ1 Production'!F84)</f>
        <v/>
      </c>
    </row>
    <row r="107" spans="1:8">
      <c r="A107" s="1145" t="str">
        <f>Cover!$G$16</f>
        <v>CZ</v>
      </c>
      <c r="B107" s="1145" t="s">
        <v>706</v>
      </c>
      <c r="C107" s="1145">
        <f>Cover!G$18-1</f>
        <v>2021</v>
      </c>
      <c r="D107" s="1145" t="s">
        <v>669</v>
      </c>
      <c r="E107" s="1146" t="s">
        <v>628</v>
      </c>
      <c r="F107" s="1145" t="s">
        <v>705</v>
      </c>
      <c r="G107" s="1145">
        <f>IF(ISNUMBER('JQ1 Production'!D85),IF('JQ1 Production'!D85="","",'JQ1 Production'!D85),"")</f>
        <v>50</v>
      </c>
      <c r="H107" s="1147" t="str">
        <f>IF('JQ1 Production'!F85="","",'JQ1 Production'!F85)</f>
        <v/>
      </c>
    </row>
    <row r="108" spans="1:8">
      <c r="A108" s="1145" t="str">
        <f>Cover!$G$16</f>
        <v>CZ</v>
      </c>
      <c r="B108" s="1145" t="s">
        <v>706</v>
      </c>
      <c r="C108" s="1145">
        <f>Cover!G$18-1</f>
        <v>2021</v>
      </c>
      <c r="D108" s="1145" t="s">
        <v>670</v>
      </c>
      <c r="E108" s="1146" t="s">
        <v>628</v>
      </c>
      <c r="F108" s="1145" t="s">
        <v>705</v>
      </c>
      <c r="G108" s="1145">
        <f>IF(ISNUMBER('JQ1 Production'!D86),IF('JQ1 Production'!D86="","",'JQ1 Production'!D86),"")</f>
        <v>41</v>
      </c>
      <c r="H108" s="1147" t="str">
        <f>IF('JQ1 Production'!F86="","",'JQ1 Production'!F86)</f>
        <v/>
      </c>
    </row>
    <row r="109" spans="1:8">
      <c r="A109" s="1145" t="str">
        <f>Cover!$G$16</f>
        <v>CZ</v>
      </c>
      <c r="B109" s="1145" t="s">
        <v>706</v>
      </c>
      <c r="C109" s="1145">
        <f>Cover!G$18-1</f>
        <v>2021</v>
      </c>
      <c r="D109" s="1145" t="s">
        <v>1145</v>
      </c>
      <c r="E109" s="1146" t="s">
        <v>628</v>
      </c>
      <c r="F109" s="1145" t="s">
        <v>703</v>
      </c>
      <c r="G109" s="1145" t="str">
        <f>IF(ISNUMBER('JQ1 Production'!D87),IF('JQ1 Production'!D87="","",'JQ1 Production'!D87),"")</f>
        <v/>
      </c>
      <c r="H109" s="1147" t="str">
        <f>IF('JQ1 Production'!F87="","",'JQ1 Production'!F87)</f>
        <v/>
      </c>
    </row>
    <row r="110" spans="1:8">
      <c r="A110" s="1145" t="str">
        <f>Cover!$G$16</f>
        <v>CZ</v>
      </c>
      <c r="B110" s="1145" t="s">
        <v>706</v>
      </c>
      <c r="C110" s="1145">
        <f>Cover!G$18-1</f>
        <v>2021</v>
      </c>
      <c r="D110" s="1145" t="s">
        <v>1146</v>
      </c>
      <c r="E110" s="1146" t="s">
        <v>628</v>
      </c>
      <c r="F110" s="1145" t="s">
        <v>703</v>
      </c>
      <c r="G110" s="1145" t="str">
        <f>IF(ISNUMBER('JQ1 Production'!D88),IF('JQ1 Production'!D88="","",'JQ1 Production'!D88),"")</f>
        <v/>
      </c>
      <c r="H110" s="1147" t="str">
        <f>IF('JQ1 Production'!F88="","",'JQ1 Production'!F88)</f>
        <v/>
      </c>
    </row>
    <row r="111" spans="1:8">
      <c r="A111" s="1145" t="str">
        <f>Cover!$G$16</f>
        <v>CZ</v>
      </c>
      <c r="B111" s="1145" t="s">
        <v>706</v>
      </c>
      <c r="C111" s="1145">
        <f>Cover!G$18-1</f>
        <v>2021</v>
      </c>
      <c r="D111" s="1145" t="s">
        <v>1147</v>
      </c>
      <c r="E111" s="1146" t="s">
        <v>628</v>
      </c>
      <c r="F111" s="1145" t="s">
        <v>703</v>
      </c>
      <c r="G111" s="1145" t="str">
        <f>IF(ISNUMBER('JQ1 Production'!D89),IF('JQ1 Production'!D89="","",'JQ1 Production'!D89),"")</f>
        <v/>
      </c>
      <c r="H111" s="1147" t="str">
        <f>IF('JQ1 Production'!F89="","",'JQ1 Production'!F89)</f>
        <v/>
      </c>
    </row>
    <row r="112" spans="1:8">
      <c r="A112" s="1145" t="str">
        <f>Cover!$G$16</f>
        <v>CZ</v>
      </c>
      <c r="B112" s="1145" t="s">
        <v>706</v>
      </c>
      <c r="C112" s="1145">
        <f>Cover!G$18-1</f>
        <v>2021</v>
      </c>
      <c r="D112" s="1145" t="s">
        <v>1148</v>
      </c>
      <c r="E112" s="1146" t="s">
        <v>628</v>
      </c>
      <c r="F112" s="1145" t="s">
        <v>705</v>
      </c>
      <c r="G112" s="1145" t="str">
        <f>IF(ISNUMBER('JQ1 Production'!D90),IF('JQ1 Production'!D90="","",'JQ1 Production'!D90),"")</f>
        <v/>
      </c>
      <c r="H112" s="1147" t="str">
        <f>IF('JQ1 Production'!F90="","",'JQ1 Production'!F90)</f>
        <v/>
      </c>
    </row>
    <row r="113" spans="1:8">
      <c r="A113" s="1145" t="str">
        <f>Cover!$G$16</f>
        <v>CZ</v>
      </c>
      <c r="B113" s="1145" t="s">
        <v>706</v>
      </c>
      <c r="C113" s="1145">
        <f>Cover!G$18</f>
        <v>2022</v>
      </c>
      <c r="D113" s="1145" t="s">
        <v>616</v>
      </c>
      <c r="E113" s="1146" t="s">
        <v>628</v>
      </c>
      <c r="F113" s="1145" t="s">
        <v>703</v>
      </c>
      <c r="G113" s="1145">
        <f>IF(ISNUMBER('JQ1 Production'!E13),IF('JQ1 Production'!E13="","",'JQ1 Production'!E13),"")</f>
        <v>25110</v>
      </c>
      <c r="H113" s="1147" t="str">
        <f>IF('JQ1 Production'!G13="","",'JQ1 Production'!G13)</f>
        <v/>
      </c>
    </row>
    <row r="114" spans="1:8">
      <c r="A114" s="1145" t="str">
        <f>Cover!$G$16</f>
        <v>CZ</v>
      </c>
      <c r="B114" s="1145" t="s">
        <v>706</v>
      </c>
      <c r="C114" s="1145">
        <f>Cover!G$18</f>
        <v>2022</v>
      </c>
      <c r="D114" s="1145" t="s">
        <v>617</v>
      </c>
      <c r="E114" s="1146" t="s">
        <v>628</v>
      </c>
      <c r="F114" s="1145" t="s">
        <v>703</v>
      </c>
      <c r="G114" s="1145">
        <f>IF(ISNUMBER('JQ1 Production'!E14),IF('JQ1 Production'!E14="","",'JQ1 Production'!E14),"")</f>
        <v>4405</v>
      </c>
      <c r="H114" s="1147" t="str">
        <f>IF('JQ1 Production'!G14="","",'JQ1 Production'!G14)</f>
        <v/>
      </c>
    </row>
    <row r="115" spans="1:8">
      <c r="A115" s="1145" t="str">
        <f>Cover!$G$16</f>
        <v>CZ</v>
      </c>
      <c r="B115" s="1145" t="s">
        <v>706</v>
      </c>
      <c r="C115" s="1145">
        <f>Cover!G$18</f>
        <v>2022</v>
      </c>
      <c r="D115" s="1145" t="s">
        <v>617</v>
      </c>
      <c r="E115" s="1146" t="s">
        <v>672</v>
      </c>
      <c r="F115" s="1145" t="s">
        <v>703</v>
      </c>
      <c r="G115" s="1145">
        <f>IF(ISNUMBER('JQ1 Production'!E15),IF('JQ1 Production'!E15="","",'JQ1 Production'!E15),"")</f>
        <v>3610</v>
      </c>
      <c r="H115" s="1147" t="str">
        <f>IF('JQ1 Production'!G15="","",'JQ1 Production'!G15)</f>
        <v/>
      </c>
    </row>
    <row r="116" spans="1:8">
      <c r="A116" s="1145" t="str">
        <f>Cover!$G$16</f>
        <v>CZ</v>
      </c>
      <c r="B116" s="1145" t="s">
        <v>706</v>
      </c>
      <c r="C116" s="1145">
        <f>Cover!G$18</f>
        <v>2022</v>
      </c>
      <c r="D116" s="1145" t="s">
        <v>617</v>
      </c>
      <c r="E116" s="1146" t="s">
        <v>675</v>
      </c>
      <c r="F116" s="1145" t="s">
        <v>703</v>
      </c>
      <c r="G116" s="1145">
        <f>IF(ISNUMBER('JQ1 Production'!E16),IF('JQ1 Production'!E16="","",'JQ1 Production'!E16),"")</f>
        <v>795</v>
      </c>
      <c r="H116" s="1147" t="str">
        <f>IF('JQ1 Production'!G16="","",'JQ1 Production'!G16)</f>
        <v/>
      </c>
    </row>
    <row r="117" spans="1:8">
      <c r="A117" s="1145" t="str">
        <f>Cover!$G$16</f>
        <v>CZ</v>
      </c>
      <c r="B117" s="1145" t="s">
        <v>706</v>
      </c>
      <c r="C117" s="1145">
        <f>Cover!G$18</f>
        <v>2022</v>
      </c>
      <c r="D117" s="1145" t="s">
        <v>618</v>
      </c>
      <c r="E117" s="1146" t="s">
        <v>628</v>
      </c>
      <c r="F117" s="1145" t="s">
        <v>703</v>
      </c>
      <c r="G117" s="1145">
        <f>IF(ISNUMBER('JQ1 Production'!E17),IF('JQ1 Production'!E17="","",'JQ1 Production'!E17),"")</f>
        <v>20705</v>
      </c>
      <c r="H117" s="1147" t="str">
        <f>IF('JQ1 Production'!G17="","",'JQ1 Production'!G17)</f>
        <v/>
      </c>
    </row>
    <row r="118" spans="1:8">
      <c r="A118" s="1145" t="str">
        <f>Cover!$G$16</f>
        <v>CZ</v>
      </c>
      <c r="B118" s="1145" t="s">
        <v>706</v>
      </c>
      <c r="C118" s="1145">
        <f>Cover!G$18</f>
        <v>2022</v>
      </c>
      <c r="D118" s="1145" t="s">
        <v>618</v>
      </c>
      <c r="E118" s="1146" t="s">
        <v>672</v>
      </c>
      <c r="F118" s="1145" t="s">
        <v>703</v>
      </c>
      <c r="G118" s="1145">
        <f>IF(ISNUMBER('JQ1 Production'!E18),IF('JQ1 Production'!E18="","",'JQ1 Production'!E18),"")</f>
        <v>19440</v>
      </c>
      <c r="H118" s="1147" t="str">
        <f>IF('JQ1 Production'!G18="","",'JQ1 Production'!G18)</f>
        <v/>
      </c>
    </row>
    <row r="119" spans="1:8">
      <c r="A119" s="1145" t="str">
        <f>Cover!$G$16</f>
        <v>CZ</v>
      </c>
      <c r="B119" s="1145" t="s">
        <v>706</v>
      </c>
      <c r="C119" s="1145">
        <f>Cover!G$18</f>
        <v>2022</v>
      </c>
      <c r="D119" s="1145" t="s">
        <v>618</v>
      </c>
      <c r="E119" s="1146" t="s">
        <v>675</v>
      </c>
      <c r="F119" s="1145" t="s">
        <v>703</v>
      </c>
      <c r="G119" s="1145">
        <f>IF(ISNUMBER('JQ1 Production'!E19),IF('JQ1 Production'!E19="","",'JQ1 Production'!E19),"")</f>
        <v>1265</v>
      </c>
      <c r="H119" s="1147" t="str">
        <f>IF('JQ1 Production'!G19="","",'JQ1 Production'!G19)</f>
        <v/>
      </c>
    </row>
    <row r="120" spans="1:8">
      <c r="A120" s="1145" t="str">
        <f>Cover!$G$16</f>
        <v>CZ</v>
      </c>
      <c r="B120" s="1145" t="s">
        <v>706</v>
      </c>
      <c r="C120" s="1145">
        <f>Cover!G$18</f>
        <v>2022</v>
      </c>
      <c r="D120" s="1145" t="s">
        <v>618</v>
      </c>
      <c r="E120" s="1146" t="s">
        <v>684</v>
      </c>
      <c r="F120" s="1145" t="s">
        <v>703</v>
      </c>
      <c r="G120" s="1145">
        <f>IF(ISNUMBER('JQ1 Production'!E20),IF('JQ1 Production'!E20="","",'JQ1 Production'!E20),"")</f>
        <v>0</v>
      </c>
      <c r="H120" s="1147" t="str">
        <f>IF('JQ1 Production'!G20="","",'JQ1 Production'!G20)</f>
        <v/>
      </c>
    </row>
    <row r="121" spans="1:8">
      <c r="A121" s="1145" t="str">
        <f>Cover!$G$16</f>
        <v>CZ</v>
      </c>
      <c r="B121" s="1145" t="s">
        <v>706</v>
      </c>
      <c r="C121" s="1145">
        <f>Cover!G$18</f>
        <v>2022</v>
      </c>
      <c r="D121" s="1145" t="s">
        <v>619</v>
      </c>
      <c r="E121" s="1146" t="s">
        <v>628</v>
      </c>
      <c r="F121" s="1145" t="s">
        <v>703</v>
      </c>
      <c r="G121" s="1145">
        <f>IF(ISNUMBER('JQ1 Production'!E21),IF('JQ1 Production'!E21="","",'JQ1 Production'!E21),"")</f>
        <v>14635</v>
      </c>
      <c r="H121" s="1147" t="str">
        <f>IF('JQ1 Production'!G21="","",'JQ1 Production'!G21)</f>
        <v/>
      </c>
    </row>
    <row r="122" spans="1:8">
      <c r="A122" s="1145" t="str">
        <f>Cover!$G$16</f>
        <v>CZ</v>
      </c>
      <c r="B122" s="1145" t="s">
        <v>706</v>
      </c>
      <c r="C122" s="1145">
        <f>Cover!G$18</f>
        <v>2022</v>
      </c>
      <c r="D122" s="1145" t="s">
        <v>619</v>
      </c>
      <c r="E122" s="1146" t="s">
        <v>672</v>
      </c>
      <c r="F122" s="1145" t="s">
        <v>703</v>
      </c>
      <c r="G122" s="1145">
        <f>IF(ISNUMBER('JQ1 Production'!E22),IF('JQ1 Production'!E22="","",'JQ1 Production'!E22),"")</f>
        <v>14019</v>
      </c>
      <c r="H122" s="1147" t="str">
        <f>IF('JQ1 Production'!G22="","",'JQ1 Production'!G22)</f>
        <v/>
      </c>
    </row>
    <row r="123" spans="1:8">
      <c r="A123" s="1145" t="str">
        <f>Cover!$G$16</f>
        <v>CZ</v>
      </c>
      <c r="B123" s="1145" t="s">
        <v>706</v>
      </c>
      <c r="C123" s="1145">
        <f>Cover!G$18</f>
        <v>2022</v>
      </c>
      <c r="D123" s="1145" t="s">
        <v>619</v>
      </c>
      <c r="E123" s="1146" t="s">
        <v>675</v>
      </c>
      <c r="F123" s="1145" t="s">
        <v>703</v>
      </c>
      <c r="G123" s="1145">
        <f>IF(ISNUMBER('JQ1 Production'!E23),IF('JQ1 Production'!E23="","",'JQ1 Production'!E23),"")</f>
        <v>616</v>
      </c>
      <c r="H123" s="1147" t="str">
        <f>IF('JQ1 Production'!G23="","",'JQ1 Production'!G23)</f>
        <v/>
      </c>
    </row>
    <row r="124" spans="1:8">
      <c r="A124" s="1145" t="str">
        <f>Cover!$G$16</f>
        <v>CZ</v>
      </c>
      <c r="B124" s="1145" t="s">
        <v>706</v>
      </c>
      <c r="C124" s="1145">
        <f>Cover!G$18</f>
        <v>2022</v>
      </c>
      <c r="D124" s="1145" t="s">
        <v>620</v>
      </c>
      <c r="E124" s="1146" t="s">
        <v>628</v>
      </c>
      <c r="F124" s="1145" t="s">
        <v>703</v>
      </c>
      <c r="G124" s="1145">
        <f>IF(ISNUMBER('JQ1 Production'!E24),IF('JQ1 Production'!E24="","",'JQ1 Production'!E24),"")</f>
        <v>5962</v>
      </c>
      <c r="H124" s="1147" t="str">
        <f>IF('JQ1 Production'!G24="","",'JQ1 Production'!G24)</f>
        <v/>
      </c>
    </row>
    <row r="125" spans="1:8">
      <c r="A125" s="1145" t="str">
        <f>Cover!$G$16</f>
        <v>CZ</v>
      </c>
      <c r="B125" s="1145" t="s">
        <v>706</v>
      </c>
      <c r="C125" s="1145">
        <f>Cover!G$18</f>
        <v>2022</v>
      </c>
      <c r="D125" s="1145" t="s">
        <v>620</v>
      </c>
      <c r="E125" s="1146" t="s">
        <v>672</v>
      </c>
      <c r="F125" s="1145" t="s">
        <v>703</v>
      </c>
      <c r="G125" s="1145">
        <f>IF(ISNUMBER('JQ1 Production'!E25),IF('JQ1 Production'!E25="","",'JQ1 Production'!E25),"")</f>
        <v>5316</v>
      </c>
      <c r="H125" s="1147" t="str">
        <f>IF('JQ1 Production'!G25="","",'JQ1 Production'!G25)</f>
        <v/>
      </c>
    </row>
    <row r="126" spans="1:8">
      <c r="A126" s="1145" t="str">
        <f>Cover!$G$16</f>
        <v>CZ</v>
      </c>
      <c r="B126" s="1145" t="s">
        <v>706</v>
      </c>
      <c r="C126" s="1145">
        <f>Cover!G$18</f>
        <v>2022</v>
      </c>
      <c r="D126" s="1145" t="s">
        <v>620</v>
      </c>
      <c r="E126" s="1146" t="s">
        <v>675</v>
      </c>
      <c r="F126" s="1145" t="s">
        <v>703</v>
      </c>
      <c r="G126" s="1145">
        <f>IF(ISNUMBER('JQ1 Production'!E26),IF('JQ1 Production'!E26="","",'JQ1 Production'!E26),"")</f>
        <v>646</v>
      </c>
      <c r="H126" s="1147" t="str">
        <f>IF('JQ1 Production'!G26="","",'JQ1 Production'!G26)</f>
        <v/>
      </c>
    </row>
    <row r="127" spans="1:8">
      <c r="A127" s="1145" t="str">
        <f>Cover!$G$16</f>
        <v>CZ</v>
      </c>
      <c r="B127" s="1145" t="s">
        <v>706</v>
      </c>
      <c r="C127" s="1145">
        <f>Cover!G$18</f>
        <v>2022</v>
      </c>
      <c r="D127" s="1145" t="s">
        <v>621</v>
      </c>
      <c r="E127" s="1146" t="s">
        <v>628</v>
      </c>
      <c r="F127" s="1145" t="s">
        <v>703</v>
      </c>
      <c r="G127" s="1145">
        <f>IF(ISNUMBER('JQ1 Production'!E27),IF('JQ1 Production'!E27="","",'JQ1 Production'!E27),"")</f>
        <v>108</v>
      </c>
      <c r="H127" s="1147" t="str">
        <f>IF('JQ1 Production'!G27="","",'JQ1 Production'!G27)</f>
        <v/>
      </c>
    </row>
    <row r="128" spans="1:8">
      <c r="A128" s="1145" t="str">
        <f>Cover!$G$16</f>
        <v>CZ</v>
      </c>
      <c r="B128" s="1145" t="s">
        <v>706</v>
      </c>
      <c r="C128" s="1145">
        <f>Cover!G$18</f>
        <v>2022</v>
      </c>
      <c r="D128" s="1145" t="s">
        <v>621</v>
      </c>
      <c r="E128" s="1146" t="s">
        <v>672</v>
      </c>
      <c r="F128" s="1145" t="s">
        <v>703</v>
      </c>
      <c r="G128" s="1145">
        <f>IF(ISNUMBER('JQ1 Production'!E28),IF('JQ1 Production'!E28="","",'JQ1 Production'!E28),"")</f>
        <v>105</v>
      </c>
      <c r="H128" s="1147" t="str">
        <f>IF('JQ1 Production'!G28="","",'JQ1 Production'!G28)</f>
        <v/>
      </c>
    </row>
    <row r="129" spans="1:8">
      <c r="A129" s="1145" t="str">
        <f>Cover!$G$16</f>
        <v>CZ</v>
      </c>
      <c r="B129" s="1145" t="s">
        <v>706</v>
      </c>
      <c r="C129" s="1145">
        <f>Cover!G$18</f>
        <v>2022</v>
      </c>
      <c r="D129" s="1145" t="s">
        <v>621</v>
      </c>
      <c r="E129" s="1146" t="s">
        <v>675</v>
      </c>
      <c r="F129" s="1145" t="s">
        <v>703</v>
      </c>
      <c r="G129" s="1145">
        <f>IF(ISNUMBER('JQ1 Production'!E29),IF('JQ1 Production'!E29="","",'JQ1 Production'!E29),"")</f>
        <v>3</v>
      </c>
      <c r="H129" s="1147" t="str">
        <f>IF('JQ1 Production'!G29="","",'JQ1 Production'!G29)</f>
        <v/>
      </c>
    </row>
    <row r="130" spans="1:8">
      <c r="A130" s="1145" t="str">
        <f>Cover!$G$16</f>
        <v>CZ</v>
      </c>
      <c r="B130" s="1145" t="s">
        <v>706</v>
      </c>
      <c r="C130" s="1145">
        <f>Cover!G$18</f>
        <v>2022</v>
      </c>
      <c r="D130" s="1145" t="s">
        <v>629</v>
      </c>
      <c r="E130" s="1146" t="s">
        <v>628</v>
      </c>
      <c r="F130" s="1145" t="s">
        <v>705</v>
      </c>
      <c r="G130" s="1145">
        <f>IF(ISNUMBER('JQ1 Production'!E31),IF('JQ1 Production'!E31="","",'JQ1 Production'!E31),"")</f>
        <v>5556</v>
      </c>
      <c r="H130" s="1147" t="str">
        <f>IF('JQ1 Production'!G31="","",'JQ1 Production'!G31)</f>
        <v/>
      </c>
    </row>
    <row r="131" spans="1:8">
      <c r="A131" s="1145" t="str">
        <f>Cover!$G$16</f>
        <v>CZ</v>
      </c>
      <c r="B131" s="1145" t="s">
        <v>706</v>
      </c>
      <c r="C131" s="1145">
        <f>Cover!G$18</f>
        <v>2022</v>
      </c>
      <c r="D131" s="1145" t="s">
        <v>630</v>
      </c>
      <c r="E131" s="1146" t="s">
        <v>628</v>
      </c>
      <c r="F131" s="1145" t="s">
        <v>703</v>
      </c>
      <c r="G131" s="1145">
        <f>IF(ISNUMBER('JQ1 Production'!E32),IF('JQ1 Production'!E32="","",'JQ1 Production'!E32),"")</f>
        <v>1699</v>
      </c>
      <c r="H131" s="1147" t="str">
        <f>IF('JQ1 Production'!G32="","",'JQ1 Production'!G32)</f>
        <v/>
      </c>
    </row>
    <row r="132" spans="1:8">
      <c r="A132" s="1145" t="str">
        <f>Cover!$G$16</f>
        <v>CZ</v>
      </c>
      <c r="B132" s="1145" t="s">
        <v>706</v>
      </c>
      <c r="C132" s="1145">
        <f>Cover!G$18</f>
        <v>2022</v>
      </c>
      <c r="D132" s="1145" t="s">
        <v>631</v>
      </c>
      <c r="E132" s="1146" t="s">
        <v>628</v>
      </c>
      <c r="F132" s="1145" t="s">
        <v>703</v>
      </c>
      <c r="G132" s="1145">
        <f>IF(ISNUMBER('JQ1 Production'!E33),IF('JQ1 Production'!E33="","",'JQ1 Production'!E33),"")</f>
        <v>1009</v>
      </c>
      <c r="H132" s="1147" t="str">
        <f>IF('JQ1 Production'!G33="","",'JQ1 Production'!G33)</f>
        <v/>
      </c>
    </row>
    <row r="133" spans="1:8">
      <c r="A133" s="1145" t="str">
        <f>Cover!$G$16</f>
        <v>CZ</v>
      </c>
      <c r="B133" s="1145" t="s">
        <v>706</v>
      </c>
      <c r="C133" s="1145">
        <f>Cover!G$18</f>
        <v>2022</v>
      </c>
      <c r="D133" s="1145" t="s">
        <v>632</v>
      </c>
      <c r="E133" s="1146" t="s">
        <v>628</v>
      </c>
      <c r="F133" s="1145" t="s">
        <v>703</v>
      </c>
      <c r="G133" s="1145">
        <f>IF(ISNUMBER('JQ1 Production'!E34),IF('JQ1 Production'!E34="","",'JQ1 Production'!E34),"")</f>
        <v>690</v>
      </c>
      <c r="H133" s="1147" t="str">
        <f>IF('JQ1 Production'!G34="","",'JQ1 Production'!G34)</f>
        <v/>
      </c>
    </row>
    <row r="134" spans="1:8">
      <c r="A134" s="1145" t="str">
        <f>Cover!$G$16</f>
        <v>CZ</v>
      </c>
      <c r="B134" s="1145" t="s">
        <v>706</v>
      </c>
      <c r="C134" s="1145">
        <f>Cover!G$18</f>
        <v>2022</v>
      </c>
      <c r="D134" s="1145" t="s">
        <v>1143</v>
      </c>
      <c r="E134" s="1146" t="s">
        <v>628</v>
      </c>
      <c r="F134" s="1145" t="s">
        <v>703</v>
      </c>
      <c r="G134" s="1145">
        <f>IF(ISNUMBER('JQ1 Production'!E35),IF('JQ1 Production'!E35="","",'JQ1 Production'!E35),"")</f>
        <v>212</v>
      </c>
      <c r="H134" s="1147" t="str">
        <f>IF('JQ1 Production'!G35="","",'JQ1 Production'!G35)</f>
        <v/>
      </c>
    </row>
    <row r="135" spans="1:8">
      <c r="A135" s="1145" t="str">
        <f>Cover!$G$16</f>
        <v>CZ</v>
      </c>
      <c r="B135" s="1145" t="s">
        <v>706</v>
      </c>
      <c r="C135" s="1145">
        <f>Cover!G$18</f>
        <v>2022</v>
      </c>
      <c r="D135" s="1145" t="s">
        <v>633</v>
      </c>
      <c r="E135" s="1146" t="s">
        <v>628</v>
      </c>
      <c r="F135" s="1145" t="s">
        <v>705</v>
      </c>
      <c r="G135" s="1145">
        <f>IF(ISNUMBER('JQ1 Production'!E36),IF('JQ1 Production'!E36="","",'JQ1 Production'!E36),"")</f>
        <v>795</v>
      </c>
      <c r="H135" s="1147" t="str">
        <f>IF('JQ1 Production'!G36="","",'JQ1 Production'!G36)</f>
        <v/>
      </c>
    </row>
    <row r="136" spans="1:8">
      <c r="A136" s="1145" t="str">
        <f>Cover!$G$16</f>
        <v>CZ</v>
      </c>
      <c r="B136" s="1145" t="s">
        <v>706</v>
      </c>
      <c r="C136" s="1145">
        <f>Cover!G$18</f>
        <v>2022</v>
      </c>
      <c r="D136" s="1145" t="s">
        <v>634</v>
      </c>
      <c r="E136" s="1146" t="s">
        <v>628</v>
      </c>
      <c r="F136" s="1145" t="s">
        <v>705</v>
      </c>
      <c r="G136" s="1145">
        <f>IF(ISNUMBER('JQ1 Production'!E37),IF('JQ1 Production'!E37="","",'JQ1 Production'!E37),"")</f>
        <v>709</v>
      </c>
      <c r="H136" s="1147" t="str">
        <f>IF('JQ1 Production'!G37="","",'JQ1 Production'!G37)</f>
        <v/>
      </c>
    </row>
    <row r="137" spans="1:8">
      <c r="A137" s="1145" t="str">
        <f>Cover!$G$16</f>
        <v>CZ</v>
      </c>
      <c r="B137" s="1145" t="s">
        <v>706</v>
      </c>
      <c r="C137" s="1145">
        <f>Cover!G$18</f>
        <v>2022</v>
      </c>
      <c r="D137" s="1145" t="s">
        <v>635</v>
      </c>
      <c r="E137" s="1146" t="s">
        <v>628</v>
      </c>
      <c r="F137" s="1145" t="s">
        <v>705</v>
      </c>
      <c r="G137" s="1145">
        <f>IF(ISNUMBER('JQ1 Production'!E38),IF('JQ1 Production'!E38="","",'JQ1 Production'!E38),"")</f>
        <v>540</v>
      </c>
      <c r="H137" s="1147" t="str">
        <f>IF('JQ1 Production'!G38="","",'JQ1 Production'!G38)</f>
        <v/>
      </c>
    </row>
    <row r="138" spans="1:8">
      <c r="A138" s="1145" t="str">
        <f>Cover!$G$16</f>
        <v>CZ</v>
      </c>
      <c r="B138" s="1145" t="s">
        <v>706</v>
      </c>
      <c r="C138" s="1145">
        <f>Cover!G$18</f>
        <v>2022</v>
      </c>
      <c r="D138" s="1145" t="s">
        <v>636</v>
      </c>
      <c r="E138" s="1146" t="s">
        <v>628</v>
      </c>
      <c r="F138" s="1145" t="s">
        <v>705</v>
      </c>
      <c r="G138" s="1145">
        <f>IF(ISNUMBER('JQ1 Production'!E39),IF('JQ1 Production'!E39="","",'JQ1 Production'!E39),"")</f>
        <v>169</v>
      </c>
      <c r="H138" s="1147" t="str">
        <f>IF('JQ1 Production'!G39="","",'JQ1 Production'!G39)</f>
        <v/>
      </c>
    </row>
    <row r="139" spans="1:8">
      <c r="A139" s="1145" t="str">
        <f>Cover!$G$16</f>
        <v>CZ</v>
      </c>
      <c r="B139" s="1145" t="s">
        <v>706</v>
      </c>
      <c r="C139" s="1145">
        <f>Cover!G$18</f>
        <v>2022</v>
      </c>
      <c r="D139" s="1145" t="s">
        <v>637</v>
      </c>
      <c r="E139" s="1146" t="s">
        <v>628</v>
      </c>
      <c r="F139" s="1145" t="s">
        <v>703</v>
      </c>
      <c r="G139" s="1145">
        <f>IF(ISNUMBER('JQ1 Production'!E40),IF('JQ1 Production'!E40="","",'JQ1 Production'!E40),"")</f>
        <v>4942</v>
      </c>
      <c r="H139" s="1147" t="str">
        <f>IF('JQ1 Production'!G40="","",'JQ1 Production'!G40)</f>
        <v/>
      </c>
    </row>
    <row r="140" spans="1:8">
      <c r="A140" s="1145" t="str">
        <f>Cover!$G$16</f>
        <v>CZ</v>
      </c>
      <c r="B140" s="1145" t="s">
        <v>706</v>
      </c>
      <c r="C140" s="1145">
        <f>Cover!G$18</f>
        <v>2022</v>
      </c>
      <c r="D140" s="1145" t="s">
        <v>637</v>
      </c>
      <c r="E140" s="1146" t="s">
        <v>672</v>
      </c>
      <c r="F140" s="1145" t="s">
        <v>703</v>
      </c>
      <c r="G140" s="1145">
        <f>IF(ISNUMBER('JQ1 Production'!E41),IF('JQ1 Production'!E41="","",'JQ1 Production'!E41),"")</f>
        <v>4720</v>
      </c>
      <c r="H140" s="1147" t="str">
        <f>IF('JQ1 Production'!G41="","",'JQ1 Production'!G41)</f>
        <v/>
      </c>
    </row>
    <row r="141" spans="1:8">
      <c r="A141" s="1145" t="str">
        <f>Cover!$G$16</f>
        <v>CZ</v>
      </c>
      <c r="B141" s="1145" t="s">
        <v>706</v>
      </c>
      <c r="C141" s="1145">
        <f>Cover!G$18</f>
        <v>2022</v>
      </c>
      <c r="D141" s="1145" t="s">
        <v>637</v>
      </c>
      <c r="E141" s="1146" t="s">
        <v>675</v>
      </c>
      <c r="F141" s="1145" t="s">
        <v>703</v>
      </c>
      <c r="G141" s="1145">
        <f>IF(ISNUMBER('JQ1 Production'!E42),IF('JQ1 Production'!E42="","",'JQ1 Production'!E42),"")</f>
        <v>222</v>
      </c>
      <c r="H141" s="1147" t="str">
        <f>IF('JQ1 Production'!G42="","",'JQ1 Production'!G42)</f>
        <v/>
      </c>
    </row>
    <row r="142" spans="1:8">
      <c r="A142" s="1145" t="str">
        <f>Cover!$G$16</f>
        <v>CZ</v>
      </c>
      <c r="B142" s="1145" t="s">
        <v>706</v>
      </c>
      <c r="C142" s="1145">
        <f>Cover!G$18</f>
        <v>2022</v>
      </c>
      <c r="D142" s="1145" t="s">
        <v>637</v>
      </c>
      <c r="E142" s="1146" t="s">
        <v>684</v>
      </c>
      <c r="F142" s="1145" t="s">
        <v>703</v>
      </c>
      <c r="G142" s="1145">
        <f>IF(ISNUMBER('JQ1 Production'!E43),IF('JQ1 Production'!E43="","",'JQ1 Production'!E43),"")</f>
        <v>0</v>
      </c>
      <c r="H142" s="1147" t="str">
        <f>IF('JQ1 Production'!G43="","",'JQ1 Production'!G43)</f>
        <v/>
      </c>
    </row>
    <row r="143" spans="1:8">
      <c r="A143" s="1145" t="str">
        <f>Cover!$G$16</f>
        <v>CZ</v>
      </c>
      <c r="B143" s="1145" t="s">
        <v>706</v>
      </c>
      <c r="C143" s="1145">
        <f>Cover!G$18</f>
        <v>2022</v>
      </c>
      <c r="D143" s="1145" t="s">
        <v>638</v>
      </c>
      <c r="E143" s="1146" t="s">
        <v>628</v>
      </c>
      <c r="F143" s="1145" t="s">
        <v>703</v>
      </c>
      <c r="G143" s="1145">
        <f>IF(ISNUMBER('JQ1 Production'!E44),IF('JQ1 Production'!E44="","",'JQ1 Production'!E44),"")</f>
        <v>28</v>
      </c>
      <c r="H143" s="1147" t="str">
        <f>IF('JQ1 Production'!G44="","",'JQ1 Production'!G44)</f>
        <v/>
      </c>
    </row>
    <row r="144" spans="1:8">
      <c r="A144" s="1145" t="str">
        <f>Cover!$G$16</f>
        <v>CZ</v>
      </c>
      <c r="B144" s="1145" t="s">
        <v>706</v>
      </c>
      <c r="C144" s="1145">
        <f>Cover!G$18</f>
        <v>2022</v>
      </c>
      <c r="D144" s="1145" t="s">
        <v>638</v>
      </c>
      <c r="E144" s="1146" t="s">
        <v>672</v>
      </c>
      <c r="F144" s="1145" t="s">
        <v>703</v>
      </c>
      <c r="G144" s="1145">
        <f>IF(ISNUMBER('JQ1 Production'!E45),IF('JQ1 Production'!E45="","",'JQ1 Production'!E45),"")</f>
        <v>15</v>
      </c>
      <c r="H144" s="1147" t="str">
        <f>IF('JQ1 Production'!G45="","",'JQ1 Production'!G45)</f>
        <v/>
      </c>
    </row>
    <row r="145" spans="1:8">
      <c r="A145" s="1145" t="str">
        <f>Cover!$G$16</f>
        <v>CZ</v>
      </c>
      <c r="B145" s="1145" t="s">
        <v>706</v>
      </c>
      <c r="C145" s="1145">
        <f>Cover!G$18</f>
        <v>2022</v>
      </c>
      <c r="D145" s="1145" t="s">
        <v>638</v>
      </c>
      <c r="E145" s="1146" t="s">
        <v>675</v>
      </c>
      <c r="F145" s="1145" t="s">
        <v>703</v>
      </c>
      <c r="G145" s="1145">
        <f>IF(ISNUMBER('JQ1 Production'!E46),IF('JQ1 Production'!E46="","",'JQ1 Production'!E46),"")</f>
        <v>13</v>
      </c>
      <c r="H145" s="1147" t="str">
        <f>IF('JQ1 Production'!G46="","",'JQ1 Production'!G46)</f>
        <v/>
      </c>
    </row>
    <row r="146" spans="1:8">
      <c r="A146" s="1145" t="str">
        <f>Cover!$G$16</f>
        <v>CZ</v>
      </c>
      <c r="B146" s="1145" t="s">
        <v>706</v>
      </c>
      <c r="C146" s="1145">
        <f>Cover!G$18</f>
        <v>2022</v>
      </c>
      <c r="D146" s="1145" t="s">
        <v>638</v>
      </c>
      <c r="E146" s="1146" t="s">
        <v>684</v>
      </c>
      <c r="F146" s="1145" t="s">
        <v>703</v>
      </c>
      <c r="G146" s="1145">
        <f>IF(ISNUMBER('JQ1 Production'!E47),IF('JQ1 Production'!E47="","",'JQ1 Production'!E47),"")</f>
        <v>2</v>
      </c>
      <c r="H146" s="1147" t="str">
        <f>IF('JQ1 Production'!G47="","",'JQ1 Production'!G47)</f>
        <v/>
      </c>
    </row>
    <row r="147" spans="1:8">
      <c r="A147" s="1145" t="str">
        <f>Cover!$G$16</f>
        <v>CZ</v>
      </c>
      <c r="B147" s="1145" t="s">
        <v>706</v>
      </c>
      <c r="C147" s="1145">
        <f>Cover!G$18</f>
        <v>2022</v>
      </c>
      <c r="D147" s="1145" t="s">
        <v>639</v>
      </c>
      <c r="E147" s="1146" t="s">
        <v>628</v>
      </c>
      <c r="F147" s="1145" t="s">
        <v>703</v>
      </c>
      <c r="G147" s="1145">
        <f>IF(ISNUMBER('JQ1 Production'!E48),IF('JQ1 Production'!E48="","",'JQ1 Production'!E48),"")</f>
        <v>1932</v>
      </c>
      <c r="H147" s="1147" t="str">
        <f>IF('JQ1 Production'!G48="","",'JQ1 Production'!G48)</f>
        <v/>
      </c>
    </row>
    <row r="148" spans="1:8">
      <c r="A148" s="1145" t="str">
        <f>Cover!$G$16</f>
        <v>CZ</v>
      </c>
      <c r="B148" s="1145" t="s">
        <v>706</v>
      </c>
      <c r="C148" s="1145">
        <f>Cover!G$18</f>
        <v>2022</v>
      </c>
      <c r="D148" s="1145" t="s">
        <v>640</v>
      </c>
      <c r="E148" s="1146" t="s">
        <v>628</v>
      </c>
      <c r="F148" s="1145" t="s">
        <v>703</v>
      </c>
      <c r="G148" s="1145">
        <f>IF(ISNUMBER('JQ1 Production'!E49),IF('JQ1 Production'!E49="","",'JQ1 Production'!E49),"")</f>
        <v>240</v>
      </c>
      <c r="H148" s="1147" t="str">
        <f>IF('JQ1 Production'!G49="","",'JQ1 Production'!G49)</f>
        <v/>
      </c>
    </row>
    <row r="149" spans="1:8">
      <c r="A149" s="1145" t="str">
        <f>Cover!$G$16</f>
        <v>CZ</v>
      </c>
      <c r="B149" s="1145" t="s">
        <v>706</v>
      </c>
      <c r="C149" s="1145">
        <f>Cover!G$18</f>
        <v>2022</v>
      </c>
      <c r="D149" s="1145" t="s">
        <v>640</v>
      </c>
      <c r="E149" s="1146" t="s">
        <v>672</v>
      </c>
      <c r="F149" s="1145" t="s">
        <v>703</v>
      </c>
      <c r="G149" s="1145">
        <f>IF(ISNUMBER('JQ1 Production'!E50),IF('JQ1 Production'!E50="","",'JQ1 Production'!E50),"")</f>
        <v>164</v>
      </c>
      <c r="H149" s="1147" t="str">
        <f>IF('JQ1 Production'!G50="","",'JQ1 Production'!G50)</f>
        <v/>
      </c>
    </row>
    <row r="150" spans="1:8">
      <c r="A150" s="1145" t="str">
        <f>Cover!$G$16</f>
        <v>CZ</v>
      </c>
      <c r="B150" s="1145" t="s">
        <v>706</v>
      </c>
      <c r="C150" s="1145">
        <f>Cover!G$18</f>
        <v>2022</v>
      </c>
      <c r="D150" s="1145" t="s">
        <v>640</v>
      </c>
      <c r="E150" s="1146" t="s">
        <v>675</v>
      </c>
      <c r="F150" s="1145" t="s">
        <v>703</v>
      </c>
      <c r="G150" s="1145">
        <f>IF(ISNUMBER('JQ1 Production'!E51),IF('JQ1 Production'!E51="","",'JQ1 Production'!E51),"")</f>
        <v>76</v>
      </c>
      <c r="H150" s="1147" t="str">
        <f>IF('JQ1 Production'!G51="","",'JQ1 Production'!G51)</f>
        <v/>
      </c>
    </row>
    <row r="151" spans="1:8">
      <c r="A151" s="1145" t="str">
        <f>Cover!$G$16</f>
        <v>CZ</v>
      </c>
      <c r="B151" s="1145" t="s">
        <v>706</v>
      </c>
      <c r="C151" s="1145">
        <f>Cover!G$18</f>
        <v>2022</v>
      </c>
      <c r="D151" s="1145" t="s">
        <v>640</v>
      </c>
      <c r="E151" s="1146" t="s">
        <v>684</v>
      </c>
      <c r="F151" s="1145" t="s">
        <v>703</v>
      </c>
      <c r="G151" s="1145">
        <f>IF(ISNUMBER('JQ1 Production'!E52),IF('JQ1 Production'!E52="","",'JQ1 Production'!E52),"")</f>
        <v>2</v>
      </c>
      <c r="H151" s="1147" t="str">
        <f>IF('JQ1 Production'!G52="","",'JQ1 Production'!G52)</f>
        <v/>
      </c>
    </row>
    <row r="152" spans="1:8">
      <c r="A152" s="1145" t="str">
        <f>Cover!$G$16</f>
        <v>CZ</v>
      </c>
      <c r="B152" s="1145" t="s">
        <v>706</v>
      </c>
      <c r="C152" s="1145">
        <f>Cover!G$18</f>
        <v>2022</v>
      </c>
      <c r="D152" s="1145" t="s">
        <v>1144</v>
      </c>
      <c r="E152" s="1146" t="s">
        <v>628</v>
      </c>
      <c r="F152" s="1145" t="s">
        <v>703</v>
      </c>
      <c r="G152" s="1145">
        <f>IF(ISNUMBER('JQ1 Production'!E53),IF('JQ1 Production'!E53="","",'JQ1 Production'!E53),"")</f>
        <v>1</v>
      </c>
      <c r="H152" s="1147" t="str">
        <f>IF('JQ1 Production'!G53="","",'JQ1 Production'!G53)</f>
        <v/>
      </c>
    </row>
    <row r="153" spans="1:8">
      <c r="A153" s="1145" t="str">
        <f>Cover!$G$16</f>
        <v>CZ</v>
      </c>
      <c r="B153" s="1145" t="s">
        <v>706</v>
      </c>
      <c r="C153" s="1145">
        <f>Cover!G$18</f>
        <v>2022</v>
      </c>
      <c r="D153" s="1145" t="s">
        <v>1144</v>
      </c>
      <c r="E153" s="1146" t="s">
        <v>672</v>
      </c>
      <c r="F153" s="1145" t="s">
        <v>703</v>
      </c>
      <c r="G153" s="1145">
        <f>IF(ISNUMBER('JQ1 Production'!E54),IF('JQ1 Production'!E54="","",'JQ1 Production'!E54),"")</f>
        <v>1</v>
      </c>
      <c r="H153" s="1147" t="str">
        <f>IF('JQ1 Production'!G54="","",'JQ1 Production'!G54)</f>
        <v/>
      </c>
    </row>
    <row r="154" spans="1:8">
      <c r="A154" s="1145" t="str">
        <f>Cover!$G$16</f>
        <v>CZ</v>
      </c>
      <c r="B154" s="1145" t="s">
        <v>706</v>
      </c>
      <c r="C154" s="1145">
        <f>Cover!G$18</f>
        <v>2022</v>
      </c>
      <c r="D154" s="1145" t="s">
        <v>1144</v>
      </c>
      <c r="E154" s="1146" t="s">
        <v>675</v>
      </c>
      <c r="F154" s="1145" t="s">
        <v>703</v>
      </c>
      <c r="G154" s="1145">
        <f>IF(ISNUMBER('JQ1 Production'!E55),IF('JQ1 Production'!E55="","",'JQ1 Production'!E55),"")</f>
        <v>0</v>
      </c>
      <c r="H154" s="1147" t="str">
        <f>IF('JQ1 Production'!G55="","",'JQ1 Production'!G55)</f>
        <v/>
      </c>
    </row>
    <row r="155" spans="1:8">
      <c r="A155" s="1145" t="str">
        <f>Cover!$G$16</f>
        <v>CZ</v>
      </c>
      <c r="B155" s="1145" t="s">
        <v>706</v>
      </c>
      <c r="C155" s="1145">
        <f>Cover!G$18</f>
        <v>2022</v>
      </c>
      <c r="D155" s="1145" t="s">
        <v>1144</v>
      </c>
      <c r="E155" s="1146" t="s">
        <v>684</v>
      </c>
      <c r="F155" s="1145" t="s">
        <v>703</v>
      </c>
      <c r="G155" s="1145">
        <f>IF(ISNUMBER('JQ1 Production'!E56),IF('JQ1 Production'!E56="","",'JQ1 Production'!E56),"")</f>
        <v>0</v>
      </c>
      <c r="H155" s="1147" t="str">
        <f>IF('JQ1 Production'!G56="","",'JQ1 Production'!G56)</f>
        <v/>
      </c>
    </row>
    <row r="156" spans="1:8">
      <c r="A156" s="1145" t="str">
        <f>Cover!$G$16</f>
        <v>CZ</v>
      </c>
      <c r="B156" s="1145" t="s">
        <v>706</v>
      </c>
      <c r="C156" s="1145">
        <f>Cover!G$18</f>
        <v>2022</v>
      </c>
      <c r="D156" s="1145" t="s">
        <v>641</v>
      </c>
      <c r="E156" s="1146" t="s">
        <v>628</v>
      </c>
      <c r="F156" s="1145" t="s">
        <v>703</v>
      </c>
      <c r="G156" s="1145">
        <f>IF(ISNUMBER('JQ1 Production'!E57),IF('JQ1 Production'!E57="","",'JQ1 Production'!E57),"")</f>
        <v>1651</v>
      </c>
      <c r="H156" s="1147" t="str">
        <f>IF('JQ1 Production'!G57="","",'JQ1 Production'!G57)</f>
        <v/>
      </c>
    </row>
    <row r="157" spans="1:8">
      <c r="A157" s="1145" t="str">
        <f>Cover!$G$16</f>
        <v>CZ</v>
      </c>
      <c r="B157" s="1145" t="s">
        <v>706</v>
      </c>
      <c r="C157" s="1145">
        <f>Cover!G$18</f>
        <v>2022</v>
      </c>
      <c r="D157" s="1145" t="s">
        <v>642</v>
      </c>
      <c r="E157" s="1146" t="s">
        <v>628</v>
      </c>
      <c r="F157" s="1145" t="s">
        <v>703</v>
      </c>
      <c r="G157" s="1145">
        <f>IF(ISNUMBER('JQ1 Production'!E58),IF('JQ1 Production'!E58="","",'JQ1 Production'!E58),"")</f>
        <v>689</v>
      </c>
      <c r="H157" s="1147" t="str">
        <f>IF('JQ1 Production'!G58="","",'JQ1 Production'!G58)</f>
        <v/>
      </c>
    </row>
    <row r="158" spans="1:8">
      <c r="A158" s="1145" t="str">
        <f>Cover!$G$16</f>
        <v>CZ</v>
      </c>
      <c r="B158" s="1145" t="s">
        <v>706</v>
      </c>
      <c r="C158" s="1145">
        <f>Cover!G$18</f>
        <v>2022</v>
      </c>
      <c r="D158" s="1145" t="s">
        <v>643</v>
      </c>
      <c r="E158" s="1146" t="s">
        <v>628</v>
      </c>
      <c r="F158" s="1145" t="s">
        <v>703</v>
      </c>
      <c r="G158" s="1145">
        <f>IF(ISNUMBER('JQ1 Production'!E59),IF('JQ1 Production'!E59="","",'JQ1 Production'!E59),"")</f>
        <v>41</v>
      </c>
      <c r="H158" s="1147" t="str">
        <f>IF('JQ1 Production'!G59="","",'JQ1 Production'!G59)</f>
        <v/>
      </c>
    </row>
    <row r="159" spans="1:8">
      <c r="A159" s="1145" t="str">
        <f>Cover!$G$16</f>
        <v>CZ</v>
      </c>
      <c r="B159" s="1145" t="s">
        <v>706</v>
      </c>
      <c r="C159" s="1145">
        <f>Cover!G$18</f>
        <v>2022</v>
      </c>
      <c r="D159" s="1145" t="s">
        <v>644</v>
      </c>
      <c r="E159" s="1146" t="s">
        <v>628</v>
      </c>
      <c r="F159" s="1145" t="s">
        <v>703</v>
      </c>
      <c r="G159" s="1145">
        <f>IF(ISNUMBER('JQ1 Production'!E60),IF('JQ1 Production'!E60="","",'JQ1 Production'!E60),"")</f>
        <v>0</v>
      </c>
      <c r="H159" s="1147" t="str">
        <f>IF('JQ1 Production'!G60="","",'JQ1 Production'!G60)</f>
        <v/>
      </c>
    </row>
    <row r="160" spans="1:8">
      <c r="A160" s="1145" t="str">
        <f>Cover!$G$16</f>
        <v>CZ</v>
      </c>
      <c r="B160" s="1145" t="s">
        <v>706</v>
      </c>
      <c r="C160" s="1145">
        <f>Cover!G$18</f>
        <v>2022</v>
      </c>
      <c r="D160" s="1145" t="s">
        <v>645</v>
      </c>
      <c r="E160" s="1146" t="s">
        <v>628</v>
      </c>
      <c r="F160" s="1145" t="s">
        <v>703</v>
      </c>
      <c r="G160" s="1145">
        <f>IF(ISNUMBER('JQ1 Production'!E61),IF('JQ1 Production'!E61="","",'JQ1 Production'!E61),"")</f>
        <v>41</v>
      </c>
      <c r="H160" s="1147" t="str">
        <f>IF('JQ1 Production'!G61="","",'JQ1 Production'!G61)</f>
        <v/>
      </c>
    </row>
    <row r="161" spans="1:8">
      <c r="A161" s="1145" t="str">
        <f>Cover!$G$16</f>
        <v>CZ</v>
      </c>
      <c r="B161" s="1145" t="s">
        <v>706</v>
      </c>
      <c r="C161" s="1145">
        <f>Cover!G$18</f>
        <v>2022</v>
      </c>
      <c r="D161" s="1145" t="s">
        <v>646</v>
      </c>
      <c r="E161" s="1146" t="s">
        <v>628</v>
      </c>
      <c r="F161" s="1145" t="s">
        <v>703</v>
      </c>
      <c r="G161" s="1145">
        <f>IF(ISNUMBER('JQ1 Production'!E62),IF('JQ1 Production'!E62="","",'JQ1 Production'!E62),"")</f>
        <v>0</v>
      </c>
      <c r="H161" s="1147" t="str">
        <f>IF('JQ1 Production'!G62="","",'JQ1 Production'!G62)</f>
        <v/>
      </c>
    </row>
    <row r="162" spans="1:8">
      <c r="A162" s="1145" t="str">
        <f>Cover!$G$16</f>
        <v>CZ</v>
      </c>
      <c r="B162" s="1145" t="s">
        <v>706</v>
      </c>
      <c r="C162" s="1145">
        <f>Cover!G$18</f>
        <v>2022</v>
      </c>
      <c r="D162" s="1145" t="s">
        <v>647</v>
      </c>
      <c r="E162" s="1146" t="s">
        <v>628</v>
      </c>
      <c r="F162" s="1145" t="s">
        <v>705</v>
      </c>
      <c r="G162" s="1145">
        <f>IF(ISNUMBER('JQ1 Production'!E63),IF('JQ1 Production'!E63="","",'JQ1 Production'!E63),"")</f>
        <v>640</v>
      </c>
      <c r="H162" s="1147" t="str">
        <f>IF('JQ1 Production'!G63="","",'JQ1 Production'!G63)</f>
        <v/>
      </c>
    </row>
    <row r="163" spans="1:8">
      <c r="A163" s="1145" t="str">
        <f>Cover!$G$16</f>
        <v>CZ</v>
      </c>
      <c r="B163" s="1145" t="s">
        <v>706</v>
      </c>
      <c r="C163" s="1145">
        <f>Cover!G$18</f>
        <v>2022</v>
      </c>
      <c r="D163" s="1145" t="s">
        <v>648</v>
      </c>
      <c r="E163" s="1146" t="s">
        <v>628</v>
      </c>
      <c r="F163" s="1145" t="s">
        <v>705</v>
      </c>
      <c r="G163" s="1145">
        <f>IF(ISNUMBER('JQ1 Production'!E64),IF('JQ1 Production'!E64="","",'JQ1 Production'!E64),"")</f>
        <v>0</v>
      </c>
      <c r="H163" s="1147" t="str">
        <f>IF('JQ1 Production'!G64="","",'JQ1 Production'!G64)</f>
        <v/>
      </c>
    </row>
    <row r="164" spans="1:8">
      <c r="A164" s="1145" t="str">
        <f>Cover!$G$16</f>
        <v>CZ</v>
      </c>
      <c r="B164" s="1145" t="s">
        <v>706</v>
      </c>
      <c r="C164" s="1145">
        <f>Cover!G$18</f>
        <v>2022</v>
      </c>
      <c r="D164" s="1145" t="s">
        <v>649</v>
      </c>
      <c r="E164" s="1146" t="s">
        <v>628</v>
      </c>
      <c r="F164" s="1145" t="s">
        <v>705</v>
      </c>
      <c r="G164" s="1145">
        <f>IF(ISNUMBER('JQ1 Production'!E65),IF('JQ1 Production'!E65="","",'JQ1 Production'!E65),"")</f>
        <v>637</v>
      </c>
      <c r="H164" s="1147" t="str">
        <f>IF('JQ1 Production'!G65="","",'JQ1 Production'!G65)</f>
        <v/>
      </c>
    </row>
    <row r="165" spans="1:8">
      <c r="A165" s="1145" t="str">
        <f>Cover!$G$16</f>
        <v>CZ</v>
      </c>
      <c r="B165" s="1145" t="s">
        <v>706</v>
      </c>
      <c r="C165" s="1145">
        <f>Cover!G$18</f>
        <v>2022</v>
      </c>
      <c r="D165" s="1145" t="s">
        <v>650</v>
      </c>
      <c r="E165" s="1146" t="s">
        <v>628</v>
      </c>
      <c r="F165" s="1145" t="s">
        <v>705</v>
      </c>
      <c r="G165" s="1145">
        <f>IF(ISNUMBER('JQ1 Production'!E66),IF('JQ1 Production'!E66="","",'JQ1 Production'!E66),"")</f>
        <v>637</v>
      </c>
      <c r="H165" s="1147" t="str">
        <f>IF('JQ1 Production'!G66="","",'JQ1 Production'!G66)</f>
        <v/>
      </c>
    </row>
    <row r="166" spans="1:8">
      <c r="A166" s="1145" t="str">
        <f>Cover!$G$16</f>
        <v>CZ</v>
      </c>
      <c r="B166" s="1145" t="s">
        <v>706</v>
      </c>
      <c r="C166" s="1145">
        <f>Cover!G$18</f>
        <v>2022</v>
      </c>
      <c r="D166" s="1145" t="s">
        <v>651</v>
      </c>
      <c r="E166" s="1146" t="s">
        <v>628</v>
      </c>
      <c r="F166" s="1145" t="s">
        <v>705</v>
      </c>
      <c r="G166" s="1145">
        <f>IF(ISNUMBER('JQ1 Production'!E67),IF('JQ1 Production'!E67="","",'JQ1 Production'!E67),"")</f>
        <v>338</v>
      </c>
      <c r="H166" s="1147" t="str">
        <f>IF('JQ1 Production'!G67="","",'JQ1 Production'!G67)</f>
        <v/>
      </c>
    </row>
    <row r="167" spans="1:8">
      <c r="A167" s="1145" t="str">
        <f>Cover!$G$16</f>
        <v>CZ</v>
      </c>
      <c r="B167" s="1145" t="s">
        <v>706</v>
      </c>
      <c r="C167" s="1145">
        <f>Cover!G$18</f>
        <v>2022</v>
      </c>
      <c r="D167" s="1145" t="s">
        <v>652</v>
      </c>
      <c r="E167" s="1146" t="s">
        <v>628</v>
      </c>
      <c r="F167" s="1145" t="s">
        <v>705</v>
      </c>
      <c r="G167" s="1145">
        <f>IF(ISNUMBER('JQ1 Production'!E68),IF('JQ1 Production'!E68="","",'JQ1 Production'!E68),"")</f>
        <v>0</v>
      </c>
      <c r="H167" s="1147" t="str">
        <f>IF('JQ1 Production'!G68="","",'JQ1 Production'!G68)</f>
        <v/>
      </c>
    </row>
    <row r="168" spans="1:8">
      <c r="A168" s="1145" t="str">
        <f>Cover!$G$16</f>
        <v>CZ</v>
      </c>
      <c r="B168" s="1145" t="s">
        <v>706</v>
      </c>
      <c r="C168" s="1145">
        <f>Cover!G$18</f>
        <v>2022</v>
      </c>
      <c r="D168" s="1145" t="s">
        <v>653</v>
      </c>
      <c r="E168" s="1146" t="s">
        <v>628</v>
      </c>
      <c r="F168" s="1145" t="s">
        <v>705</v>
      </c>
      <c r="G168" s="1145">
        <f>IF(ISNUMBER('JQ1 Production'!E69),IF('JQ1 Production'!E69="","",'JQ1 Production'!E69),"")</f>
        <v>3</v>
      </c>
      <c r="H168" s="1147" t="str">
        <f>IF('JQ1 Production'!G69="","",'JQ1 Production'!G69)</f>
        <v/>
      </c>
    </row>
    <row r="169" spans="1:8">
      <c r="A169" s="1145" t="str">
        <f>Cover!$G$16</f>
        <v>CZ</v>
      </c>
      <c r="B169" s="1145" t="s">
        <v>706</v>
      </c>
      <c r="C169" s="1145">
        <f>Cover!G$18</f>
        <v>2022</v>
      </c>
      <c r="D169" s="1145" t="s">
        <v>654</v>
      </c>
      <c r="E169" s="1146" t="s">
        <v>628</v>
      </c>
      <c r="F169" s="1145" t="s">
        <v>705</v>
      </c>
      <c r="G169" s="1145">
        <f>IF(ISNUMBER('JQ1 Production'!E70),IF('JQ1 Production'!E70="","",'JQ1 Production'!E70),"")</f>
        <v>859</v>
      </c>
      <c r="H169" s="1147" t="str">
        <f>IF('JQ1 Production'!G70="","",'JQ1 Production'!G70)</f>
        <v/>
      </c>
    </row>
    <row r="170" spans="1:8">
      <c r="A170" s="1145" t="str">
        <f>Cover!$G$16</f>
        <v>CZ</v>
      </c>
      <c r="B170" s="1145" t="s">
        <v>706</v>
      </c>
      <c r="C170" s="1145">
        <f>Cover!G$18</f>
        <v>2022</v>
      </c>
      <c r="D170" s="1145" t="s">
        <v>655</v>
      </c>
      <c r="E170" s="1146" t="s">
        <v>628</v>
      </c>
      <c r="F170" s="1145" t="s">
        <v>705</v>
      </c>
      <c r="G170" s="1145">
        <f>IF(ISNUMBER('JQ1 Production'!E71),IF('JQ1 Production'!E71="","",'JQ1 Production'!E71),"")</f>
        <v>424</v>
      </c>
      <c r="H170" s="1147" t="str">
        <f>IF('JQ1 Production'!G71="","",'JQ1 Production'!G71)</f>
        <v/>
      </c>
    </row>
    <row r="171" spans="1:8">
      <c r="A171" s="1145" t="str">
        <f>Cover!$G$16</f>
        <v>CZ</v>
      </c>
      <c r="B171" s="1145" t="s">
        <v>706</v>
      </c>
      <c r="C171" s="1145">
        <f>Cover!G$18</f>
        <v>2022</v>
      </c>
      <c r="D171" s="1145" t="s">
        <v>656</v>
      </c>
      <c r="E171" s="1146" t="s">
        <v>628</v>
      </c>
      <c r="F171" s="1145" t="s">
        <v>705</v>
      </c>
      <c r="G171" s="1145">
        <f>IF(ISNUMBER('JQ1 Production'!E72),IF('JQ1 Production'!E72="","",'JQ1 Production'!E72),"")</f>
        <v>435</v>
      </c>
      <c r="H171" s="1147" t="str">
        <f>IF('JQ1 Production'!G72="","",'JQ1 Production'!G72)</f>
        <v/>
      </c>
    </row>
    <row r="172" spans="1:8">
      <c r="A172" s="1145" t="str">
        <f>Cover!$G$16</f>
        <v>CZ</v>
      </c>
      <c r="B172" s="1145" t="s">
        <v>706</v>
      </c>
      <c r="C172" s="1145">
        <f>Cover!G$18</f>
        <v>2022</v>
      </c>
      <c r="D172" s="1145" t="s">
        <v>657</v>
      </c>
      <c r="E172" s="1146" t="s">
        <v>628</v>
      </c>
      <c r="F172" s="1145" t="s">
        <v>705</v>
      </c>
      <c r="G172" s="1145">
        <f>IF(ISNUMBER('JQ1 Production'!E73),IF('JQ1 Production'!E73="","",'JQ1 Production'!E73),"")</f>
        <v>1030</v>
      </c>
      <c r="H172" s="1147" t="str">
        <f>IF('JQ1 Production'!G73="","",'JQ1 Production'!G73)</f>
        <v/>
      </c>
    </row>
    <row r="173" spans="1:8">
      <c r="A173" s="1145" t="str">
        <f>Cover!$G$16</f>
        <v>CZ</v>
      </c>
      <c r="B173" s="1145" t="s">
        <v>706</v>
      </c>
      <c r="C173" s="1145">
        <f>Cover!G$18</f>
        <v>2022</v>
      </c>
      <c r="D173" s="1145" t="s">
        <v>658</v>
      </c>
      <c r="E173" s="1146" t="s">
        <v>628</v>
      </c>
      <c r="F173" s="1145" t="s">
        <v>705</v>
      </c>
      <c r="G173" s="1145">
        <f>IF(ISNUMBER('JQ1 Production'!E74),IF('JQ1 Production'!E74="","",'JQ1 Production'!E74),"")</f>
        <v>938</v>
      </c>
      <c r="H173" s="1147" t="str">
        <f>IF('JQ1 Production'!G74="","",'JQ1 Production'!G74)</f>
        <v/>
      </c>
    </row>
    <row r="174" spans="1:8">
      <c r="A174" s="1145" t="str">
        <f>Cover!$G$16</f>
        <v>CZ</v>
      </c>
      <c r="B174" s="1145" t="s">
        <v>706</v>
      </c>
      <c r="C174" s="1145">
        <f>Cover!G$18</f>
        <v>2022</v>
      </c>
      <c r="D174" s="1145" t="s">
        <v>659</v>
      </c>
      <c r="E174" s="1146" t="s">
        <v>628</v>
      </c>
      <c r="F174" s="1145" t="s">
        <v>705</v>
      </c>
      <c r="G174" s="1145">
        <f>IF(ISNUMBER('JQ1 Production'!E75),IF('JQ1 Production'!E75="","",'JQ1 Production'!E75),"")</f>
        <v>86</v>
      </c>
      <c r="H174" s="1147" t="str">
        <f>IF('JQ1 Production'!G75="","",'JQ1 Production'!G75)</f>
        <v/>
      </c>
    </row>
    <row r="175" spans="1:8">
      <c r="A175" s="1145" t="str">
        <f>Cover!$G$16</f>
        <v>CZ</v>
      </c>
      <c r="B175" s="1145" t="s">
        <v>706</v>
      </c>
      <c r="C175" s="1145">
        <f>Cover!G$18</f>
        <v>2022</v>
      </c>
      <c r="D175" s="1145" t="s">
        <v>660</v>
      </c>
      <c r="E175" s="1146" t="s">
        <v>628</v>
      </c>
      <c r="F175" s="1145" t="s">
        <v>705</v>
      </c>
      <c r="G175" s="1145">
        <f>IF(ISNUMBER('JQ1 Production'!E76),IF('JQ1 Production'!E76="","",'JQ1 Production'!E76),"")</f>
        <v>0</v>
      </c>
      <c r="H175" s="1147" t="str">
        <f>IF('JQ1 Production'!G76="","",'JQ1 Production'!G76)</f>
        <v/>
      </c>
    </row>
    <row r="176" spans="1:8">
      <c r="A176" s="1145" t="str">
        <f>Cover!$G$16</f>
        <v>CZ</v>
      </c>
      <c r="B176" s="1145" t="s">
        <v>706</v>
      </c>
      <c r="C176" s="1145">
        <f>Cover!G$18</f>
        <v>2022</v>
      </c>
      <c r="D176" s="1145" t="s">
        <v>661</v>
      </c>
      <c r="E176" s="1146" t="s">
        <v>628</v>
      </c>
      <c r="F176" s="1145" t="s">
        <v>705</v>
      </c>
      <c r="G176" s="1145">
        <f>IF(ISNUMBER('JQ1 Production'!E77),IF('JQ1 Production'!E77="","",'JQ1 Production'!E77),"")</f>
        <v>0</v>
      </c>
      <c r="H176" s="1147" t="str">
        <f>IF('JQ1 Production'!G77="","",'JQ1 Production'!G77)</f>
        <v/>
      </c>
    </row>
    <row r="177" spans="1:8">
      <c r="A177" s="1145" t="str">
        <f>Cover!$G$16</f>
        <v>CZ</v>
      </c>
      <c r="B177" s="1145" t="s">
        <v>706</v>
      </c>
      <c r="C177" s="1145">
        <f>Cover!G$18</f>
        <v>2022</v>
      </c>
      <c r="D177" s="1145" t="s">
        <v>662</v>
      </c>
      <c r="E177" s="1146" t="s">
        <v>628</v>
      </c>
      <c r="F177" s="1145" t="s">
        <v>705</v>
      </c>
      <c r="G177" s="1145">
        <f>IF(ISNUMBER('JQ1 Production'!E78),IF('JQ1 Production'!E78="","",'JQ1 Production'!E78),"")</f>
        <v>84</v>
      </c>
      <c r="H177" s="1147" t="str">
        <f>IF('JQ1 Production'!G78="","",'JQ1 Production'!G78)</f>
        <v/>
      </c>
    </row>
    <row r="178" spans="1:8">
      <c r="A178" s="1145" t="str">
        <f>Cover!$G$16</f>
        <v>CZ</v>
      </c>
      <c r="B178" s="1145" t="s">
        <v>706</v>
      </c>
      <c r="C178" s="1145">
        <f>Cover!G$18</f>
        <v>2022</v>
      </c>
      <c r="D178" s="1145" t="s">
        <v>663</v>
      </c>
      <c r="E178" s="1146" t="s">
        <v>628</v>
      </c>
      <c r="F178" s="1145" t="s">
        <v>705</v>
      </c>
      <c r="G178" s="1145">
        <f>IF(ISNUMBER('JQ1 Production'!E79),IF('JQ1 Production'!E79="","",'JQ1 Production'!E79),"")</f>
        <v>2</v>
      </c>
      <c r="H178" s="1147" t="str">
        <f>IF('JQ1 Production'!G79="","",'JQ1 Production'!G79)</f>
        <v/>
      </c>
    </row>
    <row r="179" spans="1:8">
      <c r="A179" s="1145" t="str">
        <f>Cover!$G$16</f>
        <v>CZ</v>
      </c>
      <c r="B179" s="1145" t="s">
        <v>706</v>
      </c>
      <c r="C179" s="1145">
        <f>Cover!G$18</f>
        <v>2022</v>
      </c>
      <c r="D179" s="1145" t="s">
        <v>664</v>
      </c>
      <c r="E179" s="1146" t="s">
        <v>628</v>
      </c>
      <c r="F179" s="1145" t="s">
        <v>705</v>
      </c>
      <c r="G179" s="1145">
        <f>IF(ISNUMBER('JQ1 Production'!E80),IF('JQ1 Production'!E80="","",'JQ1 Production'!E80),"")</f>
        <v>5</v>
      </c>
      <c r="H179" s="1147" t="str">
        <f>IF('JQ1 Production'!G80="","",'JQ1 Production'!G80)</f>
        <v/>
      </c>
    </row>
    <row r="180" spans="1:8">
      <c r="A180" s="1145" t="str">
        <f>Cover!$G$16</f>
        <v>CZ</v>
      </c>
      <c r="B180" s="1145" t="s">
        <v>706</v>
      </c>
      <c r="C180" s="1145">
        <f>Cover!G$18</f>
        <v>2022</v>
      </c>
      <c r="D180" s="1145" t="s">
        <v>665</v>
      </c>
      <c r="E180" s="1146" t="s">
        <v>628</v>
      </c>
      <c r="F180" s="1145" t="s">
        <v>705</v>
      </c>
      <c r="G180" s="1145">
        <f>IF(ISNUMBER('JQ1 Production'!E81),IF('JQ1 Production'!E81="","",'JQ1 Production'!E81),"")</f>
        <v>804</v>
      </c>
      <c r="H180" s="1147" t="str">
        <f>IF('JQ1 Production'!G81="","",'JQ1 Production'!G81)</f>
        <v/>
      </c>
    </row>
    <row r="181" spans="1:8">
      <c r="A181" s="1145" t="str">
        <f>Cover!$G$16</f>
        <v>CZ</v>
      </c>
      <c r="B181" s="1145" t="s">
        <v>706</v>
      </c>
      <c r="C181" s="1145">
        <f>Cover!G$18</f>
        <v>2022</v>
      </c>
      <c r="D181" s="1145" t="s">
        <v>666</v>
      </c>
      <c r="E181" s="1146" t="s">
        <v>628</v>
      </c>
      <c r="F181" s="1145" t="s">
        <v>705</v>
      </c>
      <c r="G181" s="1145">
        <f>IF(ISNUMBER('JQ1 Production'!E82),IF('JQ1 Production'!E82="","",'JQ1 Production'!E82),"")</f>
        <v>186</v>
      </c>
      <c r="H181" s="1147" t="str">
        <f>IF('JQ1 Production'!G82="","",'JQ1 Production'!G82)</f>
        <v/>
      </c>
    </row>
    <row r="182" spans="1:8">
      <c r="A182" s="1145" t="str">
        <f>Cover!$G$16</f>
        <v>CZ</v>
      </c>
      <c r="B182" s="1145" t="s">
        <v>706</v>
      </c>
      <c r="C182" s="1145">
        <f>Cover!G$18</f>
        <v>2022</v>
      </c>
      <c r="D182" s="1145" t="s">
        <v>667</v>
      </c>
      <c r="E182" s="1146" t="s">
        <v>628</v>
      </c>
      <c r="F182" s="1145" t="s">
        <v>705</v>
      </c>
      <c r="G182" s="1145">
        <f>IF(ISNUMBER('JQ1 Production'!E83),IF('JQ1 Production'!E83="","",'JQ1 Production'!E83),"")</f>
        <v>13</v>
      </c>
      <c r="H182" s="1147" t="str">
        <f>IF('JQ1 Production'!G83="","",'JQ1 Production'!G83)</f>
        <v/>
      </c>
    </row>
    <row r="183" spans="1:8">
      <c r="A183" s="1145" t="str">
        <f>Cover!$G$16</f>
        <v>CZ</v>
      </c>
      <c r="B183" s="1145" t="s">
        <v>706</v>
      </c>
      <c r="C183" s="1145">
        <f>Cover!G$18</f>
        <v>2022</v>
      </c>
      <c r="D183" s="1145" t="s">
        <v>668</v>
      </c>
      <c r="E183" s="1146" t="s">
        <v>628</v>
      </c>
      <c r="F183" s="1145" t="s">
        <v>705</v>
      </c>
      <c r="G183" s="1145">
        <f>IF(ISNUMBER('JQ1 Production'!E84),IF('JQ1 Production'!E84="","",'JQ1 Production'!E84),"")</f>
        <v>556</v>
      </c>
      <c r="H183" s="1147" t="str">
        <f>IF('JQ1 Production'!G84="","",'JQ1 Production'!G84)</f>
        <v/>
      </c>
    </row>
    <row r="184" spans="1:8">
      <c r="A184" s="1145" t="str">
        <f>Cover!$G$16</f>
        <v>CZ</v>
      </c>
      <c r="B184" s="1145" t="s">
        <v>706</v>
      </c>
      <c r="C184" s="1145">
        <f>Cover!G$18</f>
        <v>2022</v>
      </c>
      <c r="D184" s="1145" t="s">
        <v>669</v>
      </c>
      <c r="E184" s="1146" t="s">
        <v>628</v>
      </c>
      <c r="F184" s="1145" t="s">
        <v>705</v>
      </c>
      <c r="G184" s="1145">
        <f>IF(ISNUMBER('JQ1 Production'!E85),IF('JQ1 Production'!E85="","",'JQ1 Production'!E85),"")</f>
        <v>49</v>
      </c>
      <c r="H184" s="1147" t="str">
        <f>IF('JQ1 Production'!G85="","",'JQ1 Production'!G85)</f>
        <v/>
      </c>
    </row>
    <row r="185" spans="1:8">
      <c r="A185" s="1145" t="str">
        <f>Cover!$G$16</f>
        <v>CZ</v>
      </c>
      <c r="B185" s="1145" t="s">
        <v>706</v>
      </c>
      <c r="C185" s="1145">
        <f>Cover!G$18</f>
        <v>2022</v>
      </c>
      <c r="D185" s="1145" t="s">
        <v>670</v>
      </c>
      <c r="E185" s="1146" t="s">
        <v>628</v>
      </c>
      <c r="F185" s="1145" t="s">
        <v>705</v>
      </c>
      <c r="G185" s="1145">
        <f>IF(ISNUMBER('JQ1 Production'!E86),IF('JQ1 Production'!E86="","",'JQ1 Production'!E86),"")</f>
        <v>43</v>
      </c>
      <c r="H185" s="1147" t="str">
        <f>IF('JQ1 Production'!G86="","",'JQ1 Production'!G86)</f>
        <v/>
      </c>
    </row>
    <row r="186" spans="1:8">
      <c r="A186" s="1145" t="str">
        <f>Cover!$G$16</f>
        <v>CZ</v>
      </c>
      <c r="B186" s="1145" t="s">
        <v>706</v>
      </c>
      <c r="C186" s="1145">
        <f>Cover!G$18</f>
        <v>2022</v>
      </c>
      <c r="D186" s="1145" t="s">
        <v>1145</v>
      </c>
      <c r="E186" s="1146" t="s">
        <v>628</v>
      </c>
      <c r="F186" s="1145" t="s">
        <v>703</v>
      </c>
      <c r="G186" s="1145">
        <f>IF(ISNUMBER('JQ1 Production'!E87),IF('JQ1 Production'!E87="","",'JQ1 Production'!E87),"")</f>
        <v>767</v>
      </c>
      <c r="H186" s="1147" t="str">
        <f>IF('JQ1 Production'!G87="","",'JQ1 Production'!G87)</f>
        <v/>
      </c>
    </row>
    <row r="187" spans="1:8">
      <c r="A187" s="1145" t="str">
        <f>Cover!$G$16</f>
        <v>CZ</v>
      </c>
      <c r="B187" s="1145" t="s">
        <v>706</v>
      </c>
      <c r="C187" s="1145">
        <f>Cover!G$18</f>
        <v>2022</v>
      </c>
      <c r="D187" s="1145" t="s">
        <v>1146</v>
      </c>
      <c r="E187" s="1146" t="s">
        <v>628</v>
      </c>
      <c r="F187" s="1145" t="s">
        <v>703</v>
      </c>
      <c r="G187" s="1145">
        <f>IF(ISNUMBER('JQ1 Production'!E88),IF('JQ1 Production'!E88="","",'JQ1 Production'!E88),"")</f>
        <v>13</v>
      </c>
      <c r="H187" s="1147" t="str">
        <f>IF('JQ1 Production'!G88="","",'JQ1 Production'!G88)</f>
        <v/>
      </c>
    </row>
    <row r="188" spans="1:8">
      <c r="A188" s="1145" t="str">
        <f>Cover!$G$16</f>
        <v>CZ</v>
      </c>
      <c r="B188" s="1145" t="s">
        <v>706</v>
      </c>
      <c r="C188" s="1145">
        <f>Cover!G$18</f>
        <v>2022</v>
      </c>
      <c r="D188" s="1145" t="s">
        <v>1147</v>
      </c>
      <c r="E188" s="1146" t="s">
        <v>628</v>
      </c>
      <c r="F188" s="1145" t="s">
        <v>703</v>
      </c>
      <c r="G188" s="1145">
        <f>IF(ISNUMBER('JQ1 Production'!E89),IF('JQ1 Production'!E89="","",'JQ1 Production'!E89),"")</f>
        <v>754</v>
      </c>
      <c r="H188" s="1147" t="str">
        <f>IF('JQ1 Production'!G89="","",'JQ1 Production'!G89)</f>
        <v/>
      </c>
    </row>
    <row r="189" spans="1:8">
      <c r="A189" s="1145" t="str">
        <f>Cover!$G$16</f>
        <v>CZ</v>
      </c>
      <c r="B189" s="1145" t="s">
        <v>706</v>
      </c>
      <c r="C189" s="1145">
        <f>Cover!G$18</f>
        <v>2022</v>
      </c>
      <c r="D189" s="1145" t="s">
        <v>1148</v>
      </c>
      <c r="E189" s="1146" t="s">
        <v>628</v>
      </c>
      <c r="F189" s="1145" t="s">
        <v>705</v>
      </c>
      <c r="G189" s="1145">
        <f>IF(ISNUMBER('JQ1 Production'!E90),IF('JQ1 Production'!E90="","",'JQ1 Production'!E90),"")</f>
        <v>49</v>
      </c>
      <c r="H189" s="1147" t="str">
        <f>IF('JQ1 Production'!G90="","",'JQ1 Production'!G90)</f>
        <v/>
      </c>
    </row>
    <row r="190" spans="1:8">
      <c r="A190" s="1142" t="str">
        <f>Cover!$G$16</f>
        <v>CZ</v>
      </c>
      <c r="B190" s="1142" t="s">
        <v>671</v>
      </c>
      <c r="C190" s="1142">
        <f>Cover!G$18-1</f>
        <v>2021</v>
      </c>
      <c r="D190" s="1142" t="s">
        <v>616</v>
      </c>
      <c r="E190" s="1143" t="s">
        <v>628</v>
      </c>
      <c r="F190" s="1142" t="s">
        <v>703</v>
      </c>
      <c r="G190" s="1142">
        <f>IF(ISNUMBER('JQ2 Trade'!D11),IF('JQ2 Trade'!D11="","",'JQ2 Trade'!D11),"")</f>
        <v>1204.9559999999999</v>
      </c>
      <c r="H190" s="1144" t="str">
        <f>IF('JQ2 Trade'!L11="","",'JQ2 Trade'!L11)</f>
        <v/>
      </c>
    </row>
    <row r="191" spans="1:8">
      <c r="A191" s="1142" t="str">
        <f>Cover!$G$16</f>
        <v>CZ</v>
      </c>
      <c r="B191" s="1142" t="s">
        <v>671</v>
      </c>
      <c r="C191" s="1142">
        <f>Cover!G$18-1</f>
        <v>2021</v>
      </c>
      <c r="D191" s="1142" t="s">
        <v>617</v>
      </c>
      <c r="E191" s="1143" t="s">
        <v>628</v>
      </c>
      <c r="F191" s="1142" t="s">
        <v>703</v>
      </c>
      <c r="G191" s="1142">
        <f>IF(ISNUMBER('JQ2 Trade'!D12),IF('JQ2 Trade'!D12="","",'JQ2 Trade'!D12),"")</f>
        <v>50.377000000000002</v>
      </c>
      <c r="H191" s="1144" t="str">
        <f>IF('JQ2 Trade'!L12="","",'JQ2 Trade'!L12)</f>
        <v/>
      </c>
    </row>
    <row r="192" spans="1:8">
      <c r="A192" s="1142" t="str">
        <f>Cover!$G$16</f>
        <v>CZ</v>
      </c>
      <c r="B192" s="1142" t="s">
        <v>671</v>
      </c>
      <c r="C192" s="1142">
        <f>Cover!G$18-1</f>
        <v>2021</v>
      </c>
      <c r="D192" s="1142" t="s">
        <v>617</v>
      </c>
      <c r="E192" s="1143" t="s">
        <v>672</v>
      </c>
      <c r="F192" s="1142" t="s">
        <v>703</v>
      </c>
      <c r="G192" s="1142">
        <f>IF(ISNUMBER('JQ2 Trade'!D13),IF('JQ2 Trade'!D13="","",'JQ2 Trade'!D13),"")</f>
        <v>21.233000000000001</v>
      </c>
      <c r="H192" s="1144" t="str">
        <f>IF('JQ2 Trade'!L13="","",'JQ2 Trade'!L13)</f>
        <v/>
      </c>
    </row>
    <row r="193" spans="1:8">
      <c r="A193" s="1142" t="str">
        <f>Cover!$G$16</f>
        <v>CZ</v>
      </c>
      <c r="B193" s="1142" t="s">
        <v>671</v>
      </c>
      <c r="C193" s="1142">
        <f>Cover!G$18-1</f>
        <v>2021</v>
      </c>
      <c r="D193" s="1142" t="s">
        <v>617</v>
      </c>
      <c r="E193" s="1143" t="s">
        <v>675</v>
      </c>
      <c r="F193" s="1142" t="s">
        <v>703</v>
      </c>
      <c r="G193" s="1142">
        <f>IF(ISNUMBER('JQ2 Trade'!D14),IF('JQ2 Trade'!D14="","",'JQ2 Trade'!D14),"")</f>
        <v>29.143999999999998</v>
      </c>
      <c r="H193" s="1144" t="str">
        <f>IF('JQ2 Trade'!L14="","",'JQ2 Trade'!L14)</f>
        <v/>
      </c>
    </row>
    <row r="194" spans="1:8">
      <c r="A194" s="1142" t="str">
        <f>Cover!$G$16</f>
        <v>CZ</v>
      </c>
      <c r="B194" s="1142" t="s">
        <v>671</v>
      </c>
      <c r="C194" s="1142">
        <f>Cover!G$18-1</f>
        <v>2021</v>
      </c>
      <c r="D194" s="1142" t="s">
        <v>618</v>
      </c>
      <c r="E194" s="1143" t="s">
        <v>628</v>
      </c>
      <c r="F194" s="1142" t="s">
        <v>703</v>
      </c>
      <c r="G194" s="1142">
        <f>IF(ISNUMBER('JQ2 Trade'!D15),IF('JQ2 Trade'!D15="","",'JQ2 Trade'!D15),"")</f>
        <v>1154.579</v>
      </c>
      <c r="H194" s="1144" t="str">
        <f>IF('JQ2 Trade'!L15="","",'JQ2 Trade'!L15)</f>
        <v/>
      </c>
    </row>
    <row r="195" spans="1:8">
      <c r="A195" s="1142" t="str">
        <f>Cover!$G$16</f>
        <v>CZ</v>
      </c>
      <c r="B195" s="1142" t="s">
        <v>671</v>
      </c>
      <c r="C195" s="1142">
        <f>Cover!G$18-1</f>
        <v>2021</v>
      </c>
      <c r="D195" s="1142" t="s">
        <v>618</v>
      </c>
      <c r="E195" s="1143" t="s">
        <v>672</v>
      </c>
      <c r="F195" s="1142" t="s">
        <v>703</v>
      </c>
      <c r="G195" s="1142">
        <f>IF(ISNUMBER('JQ2 Trade'!D16),IF('JQ2 Trade'!D16="","",'JQ2 Trade'!D16),"")</f>
        <v>1020.235</v>
      </c>
      <c r="H195" s="1144" t="str">
        <f>IF('JQ2 Trade'!L16="","",'JQ2 Trade'!L16)</f>
        <v/>
      </c>
    </row>
    <row r="196" spans="1:8">
      <c r="A196" s="1142" t="str">
        <f>Cover!$G$16</f>
        <v>CZ</v>
      </c>
      <c r="B196" s="1142" t="s">
        <v>671</v>
      </c>
      <c r="C196" s="1142">
        <f>Cover!G$18-1</f>
        <v>2021</v>
      </c>
      <c r="D196" s="1142" t="s">
        <v>618</v>
      </c>
      <c r="E196" s="1143" t="s">
        <v>675</v>
      </c>
      <c r="F196" s="1142" t="s">
        <v>703</v>
      </c>
      <c r="G196" s="1142">
        <f>IF(ISNUMBER('JQ2 Trade'!D17),IF('JQ2 Trade'!D17="","",'JQ2 Trade'!D17),"")</f>
        <v>134.34399999999999</v>
      </c>
      <c r="H196" s="1144" t="str">
        <f>IF('JQ2 Trade'!L17="","",'JQ2 Trade'!L17)</f>
        <v/>
      </c>
    </row>
    <row r="197" spans="1:8">
      <c r="A197" s="1142" t="str">
        <f>Cover!$G$16</f>
        <v>CZ</v>
      </c>
      <c r="B197" s="1142" t="s">
        <v>671</v>
      </c>
      <c r="C197" s="1142">
        <f>Cover!G$18-1</f>
        <v>2021</v>
      </c>
      <c r="D197" s="1142" t="s">
        <v>618</v>
      </c>
      <c r="E197" s="1143" t="s">
        <v>684</v>
      </c>
      <c r="F197" s="1142" t="s">
        <v>703</v>
      </c>
      <c r="G197" s="1142">
        <f>IF(ISNUMBER('JQ2 Trade'!D18),IF('JQ2 Trade'!D18="","",'JQ2 Trade'!D18),"")</f>
        <v>0.38300000000000001</v>
      </c>
      <c r="H197" s="1144" t="str">
        <f>IF('JQ2 Trade'!L18="","",'JQ2 Trade'!L18)</f>
        <v/>
      </c>
    </row>
    <row r="198" spans="1:8">
      <c r="A198" s="1142" t="str">
        <f>Cover!$G$16</f>
        <v>CZ</v>
      </c>
      <c r="B198" s="1142" t="s">
        <v>671</v>
      </c>
      <c r="C198" s="1142">
        <f>Cover!G$18-1</f>
        <v>2021</v>
      </c>
      <c r="D198" s="1142" t="s">
        <v>629</v>
      </c>
      <c r="E198" s="1143" t="s">
        <v>628</v>
      </c>
      <c r="F198" s="1142" t="s">
        <v>705</v>
      </c>
      <c r="G198" s="1142">
        <f>IF(ISNUMBER('JQ2 Trade'!D19),IF('JQ2 Trade'!D19="","",'JQ2 Trade'!D19),"")</f>
        <v>10.023</v>
      </c>
      <c r="H198" s="1144" t="str">
        <f>IF('JQ2 Trade'!L19="","",'JQ2 Trade'!L19)</f>
        <v/>
      </c>
    </row>
    <row r="199" spans="1:8">
      <c r="A199" s="1142" t="str">
        <f>Cover!$G$16</f>
        <v>CZ</v>
      </c>
      <c r="B199" s="1142" t="s">
        <v>671</v>
      </c>
      <c r="C199" s="1142">
        <f>Cover!G$18-1</f>
        <v>2021</v>
      </c>
      <c r="D199" s="1142" t="s">
        <v>630</v>
      </c>
      <c r="E199" s="1143" t="s">
        <v>628</v>
      </c>
      <c r="F199" s="1142" t="s">
        <v>703</v>
      </c>
      <c r="G199" s="1142">
        <f>IF(ISNUMBER('JQ2 Trade'!D20),IF('JQ2 Trade'!D20="","",'JQ2 Trade'!D20),"")</f>
        <v>202.49600000000001</v>
      </c>
      <c r="H199" s="1144" t="str">
        <f>IF('JQ2 Trade'!L20="","",'JQ2 Trade'!L20)</f>
        <v/>
      </c>
    </row>
    <row r="200" spans="1:8">
      <c r="A200" s="1142" t="str">
        <f>Cover!$G$16</f>
        <v>CZ</v>
      </c>
      <c r="B200" s="1142" t="s">
        <v>671</v>
      </c>
      <c r="C200" s="1142">
        <f>Cover!G$18-1</f>
        <v>2021</v>
      </c>
      <c r="D200" s="1142" t="s">
        <v>631</v>
      </c>
      <c r="E200" s="1143" t="s">
        <v>628</v>
      </c>
      <c r="F200" s="1142" t="s">
        <v>703</v>
      </c>
      <c r="G200" s="1142">
        <f>IF(ISNUMBER('JQ2 Trade'!D21),IF('JQ2 Trade'!D21="","",'JQ2 Trade'!D21),"")</f>
        <v>180.624</v>
      </c>
      <c r="H200" s="1144" t="str">
        <f>IF('JQ2 Trade'!L21="","",'JQ2 Trade'!L21)</f>
        <v/>
      </c>
    </row>
    <row r="201" spans="1:8">
      <c r="A201" s="1142" t="str">
        <f>Cover!$G$16</f>
        <v>CZ</v>
      </c>
      <c r="B201" s="1142" t="s">
        <v>671</v>
      </c>
      <c r="C201" s="1142">
        <f>Cover!G$18-1</f>
        <v>2021</v>
      </c>
      <c r="D201" s="1142" t="s">
        <v>632</v>
      </c>
      <c r="E201" s="1143" t="s">
        <v>628</v>
      </c>
      <c r="F201" s="1142" t="s">
        <v>703</v>
      </c>
      <c r="G201" s="1142">
        <f>IF(ISNUMBER('JQ2 Trade'!D22),IF('JQ2 Trade'!D22="","",'JQ2 Trade'!D22),"")</f>
        <v>21.872</v>
      </c>
      <c r="H201" s="1144" t="str">
        <f>IF('JQ2 Trade'!L22="","",'JQ2 Trade'!L22)</f>
        <v/>
      </c>
    </row>
    <row r="202" spans="1:8">
      <c r="A202" s="1142" t="str">
        <f>Cover!$G$16</f>
        <v>CZ</v>
      </c>
      <c r="B202" s="1142" t="s">
        <v>671</v>
      </c>
      <c r="C202" s="1142">
        <f>Cover!G$18-1</f>
        <v>2021</v>
      </c>
      <c r="D202" s="1142" t="s">
        <v>1143</v>
      </c>
      <c r="E202" s="1143" t="s">
        <v>628</v>
      </c>
      <c r="F202" s="1142" t="s">
        <v>703</v>
      </c>
      <c r="G202" s="1142" t="str">
        <f>IF(ISNUMBER('JQ2 Trade'!D23),IF('JQ2 Trade'!D23="","",'JQ2 Trade'!D23),"")</f>
        <v/>
      </c>
      <c r="H202" s="1144" t="str">
        <f>IF('JQ2 Trade'!L23="","",'JQ2 Trade'!L23)</f>
        <v/>
      </c>
    </row>
    <row r="203" spans="1:8">
      <c r="A203" s="1142" t="str">
        <f>Cover!$G$16</f>
        <v>CZ</v>
      </c>
      <c r="B203" s="1142" t="s">
        <v>671</v>
      </c>
      <c r="C203" s="1142">
        <f>Cover!G$18-1</f>
        <v>2021</v>
      </c>
      <c r="D203" s="1142" t="s">
        <v>633</v>
      </c>
      <c r="E203" s="1143" t="s">
        <v>628</v>
      </c>
      <c r="F203" s="1142" t="s">
        <v>705</v>
      </c>
      <c r="G203" s="1142">
        <f>IF(ISNUMBER('JQ2 Trade'!D24),IF('JQ2 Trade'!D24="","",'JQ2 Trade'!D24),"")</f>
        <v>59.334000000000003</v>
      </c>
      <c r="H203" s="1144" t="str">
        <f>IF('JQ2 Trade'!L24="","",'JQ2 Trade'!L24)</f>
        <v/>
      </c>
    </row>
    <row r="204" spans="1:8">
      <c r="A204" s="1142" t="str">
        <f>Cover!$G$16</f>
        <v>CZ</v>
      </c>
      <c r="B204" s="1142" t="s">
        <v>671</v>
      </c>
      <c r="C204" s="1142">
        <f>Cover!G$18-1</f>
        <v>2021</v>
      </c>
      <c r="D204" s="1142" t="s">
        <v>634</v>
      </c>
      <c r="E204" s="1143" t="s">
        <v>628</v>
      </c>
      <c r="F204" s="1142" t="s">
        <v>705</v>
      </c>
      <c r="G204" s="1142">
        <f>IF(ISNUMBER('JQ2 Trade'!D25),IF('JQ2 Trade'!D25="","",'JQ2 Trade'!D25),"")</f>
        <v>84.932000000000002</v>
      </c>
      <c r="H204" s="1144" t="str">
        <f>IF('JQ2 Trade'!L25="","",'JQ2 Trade'!L25)</f>
        <v/>
      </c>
    </row>
    <row r="205" spans="1:8">
      <c r="A205" s="1142" t="str">
        <f>Cover!$G$16</f>
        <v>CZ</v>
      </c>
      <c r="B205" s="1142" t="s">
        <v>671</v>
      </c>
      <c r="C205" s="1142">
        <f>Cover!G$18-1</f>
        <v>2021</v>
      </c>
      <c r="D205" s="1142" t="s">
        <v>635</v>
      </c>
      <c r="E205" s="1143" t="s">
        <v>628</v>
      </c>
      <c r="F205" s="1142" t="s">
        <v>705</v>
      </c>
      <c r="G205" s="1142">
        <f>IF(ISNUMBER('JQ2 Trade'!D26),IF('JQ2 Trade'!D26="","",'JQ2 Trade'!D26),"")</f>
        <v>39.115000000000002</v>
      </c>
      <c r="H205" s="1144" t="str">
        <f>IF('JQ2 Trade'!L26="","",'JQ2 Trade'!L26)</f>
        <v/>
      </c>
    </row>
    <row r="206" spans="1:8">
      <c r="A206" s="1142" t="str">
        <f>Cover!$G$16</f>
        <v>CZ</v>
      </c>
      <c r="B206" s="1142" t="s">
        <v>671</v>
      </c>
      <c r="C206" s="1142">
        <f>Cover!G$18-1</f>
        <v>2021</v>
      </c>
      <c r="D206" s="1142" t="s">
        <v>636</v>
      </c>
      <c r="E206" s="1143" t="s">
        <v>628</v>
      </c>
      <c r="F206" s="1142" t="s">
        <v>705</v>
      </c>
      <c r="G206" s="1142">
        <f>IF(ISNUMBER('JQ2 Trade'!D27),IF('JQ2 Trade'!D27="","",'JQ2 Trade'!D27),"")</f>
        <v>45.817</v>
      </c>
      <c r="H206" s="1144" t="str">
        <f>IF('JQ2 Trade'!L27="","",'JQ2 Trade'!L27)</f>
        <v/>
      </c>
    </row>
    <row r="207" spans="1:8">
      <c r="A207" s="1142" t="str">
        <f>Cover!$G$16</f>
        <v>CZ</v>
      </c>
      <c r="B207" s="1142" t="s">
        <v>671</v>
      </c>
      <c r="C207" s="1142">
        <f>Cover!G$18-1</f>
        <v>2021</v>
      </c>
      <c r="D207" s="1142" t="s">
        <v>637</v>
      </c>
      <c r="E207" s="1143" t="s">
        <v>628</v>
      </c>
      <c r="F207" s="1142" t="s">
        <v>703</v>
      </c>
      <c r="G207" s="1142">
        <f>IF(ISNUMBER('JQ2 Trade'!D28),IF('JQ2 Trade'!D28="","",'JQ2 Trade'!D28),"")</f>
        <v>864.697</v>
      </c>
      <c r="H207" s="1144" t="str">
        <f>IF('JQ2 Trade'!L28="","",'JQ2 Trade'!L28)</f>
        <v/>
      </c>
    </row>
    <row r="208" spans="1:8">
      <c r="A208" s="1142" t="str">
        <f>Cover!$G$16</f>
        <v>CZ</v>
      </c>
      <c r="B208" s="1142" t="s">
        <v>671</v>
      </c>
      <c r="C208" s="1142">
        <f>Cover!G$18-1</f>
        <v>2021</v>
      </c>
      <c r="D208" s="1142" t="s">
        <v>637</v>
      </c>
      <c r="E208" s="1143" t="s">
        <v>672</v>
      </c>
      <c r="F208" s="1142" t="s">
        <v>703</v>
      </c>
      <c r="G208" s="1142">
        <f>IF(ISNUMBER('JQ2 Trade'!D29),IF('JQ2 Trade'!D29="","",'JQ2 Trade'!D29),"")</f>
        <v>526.18799999999999</v>
      </c>
      <c r="H208" s="1144" t="str">
        <f>IF('JQ2 Trade'!L29="","",'JQ2 Trade'!L29)</f>
        <v/>
      </c>
    </row>
    <row r="209" spans="1:8">
      <c r="A209" s="1142" t="str">
        <f>Cover!$G$16</f>
        <v>CZ</v>
      </c>
      <c r="B209" s="1142" t="s">
        <v>671</v>
      </c>
      <c r="C209" s="1142">
        <f>Cover!G$18-1</f>
        <v>2021</v>
      </c>
      <c r="D209" s="1142" t="s">
        <v>637</v>
      </c>
      <c r="E209" s="1143" t="s">
        <v>675</v>
      </c>
      <c r="F209" s="1142" t="s">
        <v>703</v>
      </c>
      <c r="G209" s="1142">
        <f>IF(ISNUMBER('JQ2 Trade'!D30),IF('JQ2 Trade'!D30="","",'JQ2 Trade'!D30),"")</f>
        <v>338.50900000000001</v>
      </c>
      <c r="H209" s="1144" t="str">
        <f>IF('JQ2 Trade'!L30="","",'JQ2 Trade'!L30)</f>
        <v/>
      </c>
    </row>
    <row r="210" spans="1:8">
      <c r="A210" s="1142" t="str">
        <f>Cover!$G$16</f>
        <v>CZ</v>
      </c>
      <c r="B210" s="1142" t="s">
        <v>671</v>
      </c>
      <c r="C210" s="1142">
        <f>Cover!G$18-1</f>
        <v>2021</v>
      </c>
      <c r="D210" s="1142" t="s">
        <v>637</v>
      </c>
      <c r="E210" s="1143" t="s">
        <v>684</v>
      </c>
      <c r="F210" s="1142" t="s">
        <v>703</v>
      </c>
      <c r="G210" s="1142">
        <f>IF(ISNUMBER('JQ2 Trade'!D31),IF('JQ2 Trade'!D31="","",'JQ2 Trade'!D31),"")</f>
        <v>19.602</v>
      </c>
      <c r="H210" s="1144" t="str">
        <f>IF('JQ2 Trade'!L31="","",'JQ2 Trade'!L31)</f>
        <v/>
      </c>
    </row>
    <row r="211" spans="1:8">
      <c r="A211" s="1142" t="str">
        <f>Cover!$G$16</f>
        <v>CZ</v>
      </c>
      <c r="B211" s="1142" t="s">
        <v>671</v>
      </c>
      <c r="C211" s="1142">
        <f>Cover!G$18-1</f>
        <v>2021</v>
      </c>
      <c r="D211" s="1142" t="s">
        <v>638</v>
      </c>
      <c r="E211" s="1143" t="s">
        <v>628</v>
      </c>
      <c r="F211" s="1142" t="s">
        <v>703</v>
      </c>
      <c r="G211" s="1142">
        <f>IF(ISNUMBER('JQ2 Trade'!D32),IF('JQ2 Trade'!D32="","",'JQ2 Trade'!D32),"")</f>
        <v>41.795999999999999</v>
      </c>
      <c r="H211" s="1144" t="str">
        <f>IF('JQ2 Trade'!L32="","",'JQ2 Trade'!L32)</f>
        <v/>
      </c>
    </row>
    <row r="212" spans="1:8">
      <c r="A212" s="1142" t="str">
        <f>Cover!$G$16</f>
        <v>CZ</v>
      </c>
      <c r="B212" s="1142" t="s">
        <v>671</v>
      </c>
      <c r="C212" s="1142">
        <f>Cover!G$18-1</f>
        <v>2021</v>
      </c>
      <c r="D212" s="1142" t="s">
        <v>638</v>
      </c>
      <c r="E212" s="1143" t="s">
        <v>672</v>
      </c>
      <c r="F212" s="1142" t="s">
        <v>703</v>
      </c>
      <c r="G212" s="1142">
        <f>IF(ISNUMBER('JQ2 Trade'!D33),IF('JQ2 Trade'!D33="","",'JQ2 Trade'!D33),"")</f>
        <v>5.4</v>
      </c>
      <c r="H212" s="1144" t="str">
        <f>IF('JQ2 Trade'!L33="","",'JQ2 Trade'!L33)</f>
        <v/>
      </c>
    </row>
    <row r="213" spans="1:8">
      <c r="A213" s="1142" t="str">
        <f>Cover!$G$16</f>
        <v>CZ</v>
      </c>
      <c r="B213" s="1142" t="s">
        <v>671</v>
      </c>
      <c r="C213" s="1142">
        <f>Cover!G$18-1</f>
        <v>2021</v>
      </c>
      <c r="D213" s="1142" t="s">
        <v>638</v>
      </c>
      <c r="E213" s="1143" t="s">
        <v>675</v>
      </c>
      <c r="F213" s="1142" t="s">
        <v>703</v>
      </c>
      <c r="G213" s="1142">
        <f>IF(ISNUMBER('JQ2 Trade'!D34),IF('JQ2 Trade'!D34="","",'JQ2 Trade'!D34),"")</f>
        <v>36.396000000000001</v>
      </c>
      <c r="H213" s="1144" t="str">
        <f>IF('JQ2 Trade'!L34="","",'JQ2 Trade'!L34)</f>
        <v/>
      </c>
    </row>
    <row r="214" spans="1:8">
      <c r="A214" s="1142" t="str">
        <f>Cover!$G$16</f>
        <v>CZ</v>
      </c>
      <c r="B214" s="1142" t="s">
        <v>671</v>
      </c>
      <c r="C214" s="1142">
        <f>Cover!G$18-1</f>
        <v>2021</v>
      </c>
      <c r="D214" s="1142" t="s">
        <v>638</v>
      </c>
      <c r="E214" s="1143" t="s">
        <v>684</v>
      </c>
      <c r="F214" s="1142" t="s">
        <v>703</v>
      </c>
      <c r="G214" s="1142">
        <f>IF(ISNUMBER('JQ2 Trade'!D35),IF('JQ2 Trade'!D35="","",'JQ2 Trade'!D35),"")</f>
        <v>0.81399999999999995</v>
      </c>
      <c r="H214" s="1144" t="str">
        <f>IF('JQ2 Trade'!L35="","",'JQ2 Trade'!L35)</f>
        <v/>
      </c>
    </row>
    <row r="215" spans="1:8">
      <c r="A215" s="1142" t="str">
        <f>Cover!$G$16</f>
        <v>CZ</v>
      </c>
      <c r="B215" s="1142" t="s">
        <v>671</v>
      </c>
      <c r="C215" s="1142">
        <f>Cover!G$18-1</f>
        <v>2021</v>
      </c>
      <c r="D215" s="1142" t="s">
        <v>639</v>
      </c>
      <c r="E215" s="1143" t="s">
        <v>628</v>
      </c>
      <c r="F215" s="1142" t="s">
        <v>703</v>
      </c>
      <c r="G215" s="1142">
        <f>IF(ISNUMBER('JQ2 Trade'!D36),IF('JQ2 Trade'!D36="","",'JQ2 Trade'!D36),"")</f>
        <v>1365.296</v>
      </c>
      <c r="H215" s="1144" t="str">
        <f>IF('JQ2 Trade'!L36="","",'JQ2 Trade'!L36)</f>
        <v/>
      </c>
    </row>
    <row r="216" spans="1:8">
      <c r="A216" s="1142" t="str">
        <f>Cover!$G$16</f>
        <v>CZ</v>
      </c>
      <c r="B216" s="1142" t="s">
        <v>671</v>
      </c>
      <c r="C216" s="1142">
        <f>Cover!G$18-1</f>
        <v>2021</v>
      </c>
      <c r="D216" s="1142" t="s">
        <v>640</v>
      </c>
      <c r="E216" s="1143" t="s">
        <v>628</v>
      </c>
      <c r="F216" s="1142" t="s">
        <v>703</v>
      </c>
      <c r="G216" s="1142">
        <f>IF(ISNUMBER('JQ2 Trade'!D37),IF('JQ2 Trade'!D37="","",'JQ2 Trade'!D37),"")</f>
        <v>185.679</v>
      </c>
      <c r="H216" s="1144" t="str">
        <f>IF('JQ2 Trade'!L37="","",'JQ2 Trade'!L37)</f>
        <v/>
      </c>
    </row>
    <row r="217" spans="1:8">
      <c r="A217" s="1142" t="str">
        <f>Cover!$G$16</f>
        <v>CZ</v>
      </c>
      <c r="B217" s="1142" t="s">
        <v>671</v>
      </c>
      <c r="C217" s="1142">
        <f>Cover!G$18-1</f>
        <v>2021</v>
      </c>
      <c r="D217" s="1142" t="s">
        <v>640</v>
      </c>
      <c r="E217" s="1143" t="s">
        <v>672</v>
      </c>
      <c r="F217" s="1142" t="s">
        <v>703</v>
      </c>
      <c r="G217" s="1142">
        <f>IF(ISNUMBER('JQ2 Trade'!D38),IF('JQ2 Trade'!D38="","",'JQ2 Trade'!D38),"")</f>
        <v>30.31</v>
      </c>
      <c r="H217" s="1144" t="str">
        <f>IF('JQ2 Trade'!L38="","",'JQ2 Trade'!L38)</f>
        <v/>
      </c>
    </row>
    <row r="218" spans="1:8">
      <c r="A218" s="1142" t="str">
        <f>Cover!$G$16</f>
        <v>CZ</v>
      </c>
      <c r="B218" s="1142" t="s">
        <v>671</v>
      </c>
      <c r="C218" s="1142">
        <f>Cover!G$18-1</f>
        <v>2021</v>
      </c>
      <c r="D218" s="1142" t="s">
        <v>640</v>
      </c>
      <c r="E218" s="1143" t="s">
        <v>675</v>
      </c>
      <c r="F218" s="1142" t="s">
        <v>703</v>
      </c>
      <c r="G218" s="1142">
        <f>IF(ISNUMBER('JQ2 Trade'!D39),IF('JQ2 Trade'!D39="","",'JQ2 Trade'!D39),"")</f>
        <v>155.369</v>
      </c>
      <c r="H218" s="1144" t="str">
        <f>IF('JQ2 Trade'!L39="","",'JQ2 Trade'!L39)</f>
        <v/>
      </c>
    </row>
    <row r="219" spans="1:8">
      <c r="A219" s="1142" t="str">
        <f>Cover!$G$16</f>
        <v>CZ</v>
      </c>
      <c r="B219" s="1142" t="s">
        <v>671</v>
      </c>
      <c r="C219" s="1142">
        <f>Cover!G$18-1</f>
        <v>2021</v>
      </c>
      <c r="D219" s="1142" t="s">
        <v>640</v>
      </c>
      <c r="E219" s="1143" t="s">
        <v>684</v>
      </c>
      <c r="F219" s="1142" t="s">
        <v>703</v>
      </c>
      <c r="G219" s="1142">
        <f>IF(ISNUMBER('JQ2 Trade'!D40),IF('JQ2 Trade'!D40="","",'JQ2 Trade'!D40),"")</f>
        <v>4.399</v>
      </c>
      <c r="H219" s="1144" t="str">
        <f>IF('JQ2 Trade'!L40="","",'JQ2 Trade'!L40)</f>
        <v/>
      </c>
    </row>
    <row r="220" spans="1:8">
      <c r="A220" s="1142" t="str">
        <f>Cover!$G$16</f>
        <v>CZ</v>
      </c>
      <c r="B220" s="1142" t="s">
        <v>671</v>
      </c>
      <c r="C220" s="1142">
        <f>Cover!G$18-1</f>
        <v>2021</v>
      </c>
      <c r="D220" s="1142" t="s">
        <v>1144</v>
      </c>
      <c r="E220" s="1143" t="s">
        <v>628</v>
      </c>
      <c r="F220" s="1142" t="s">
        <v>703</v>
      </c>
      <c r="G220" s="1142" t="str">
        <f>IF(ISNUMBER('JQ2 Trade'!D41),IF('JQ2 Trade'!D41="","",'JQ2 Trade'!D41),"")</f>
        <v/>
      </c>
      <c r="H220" s="1144" t="str">
        <f>IF('JQ2 Trade'!L41="","",'JQ2 Trade'!L41)</f>
        <v/>
      </c>
    </row>
    <row r="221" spans="1:8">
      <c r="A221" s="1142" t="str">
        <f>Cover!$G$16</f>
        <v>CZ</v>
      </c>
      <c r="B221" s="1142" t="s">
        <v>671</v>
      </c>
      <c r="C221" s="1142">
        <f>Cover!G$18-1</f>
        <v>2021</v>
      </c>
      <c r="D221" s="1142" t="s">
        <v>1144</v>
      </c>
      <c r="E221" s="1143" t="s">
        <v>672</v>
      </c>
      <c r="F221" s="1142" t="s">
        <v>703</v>
      </c>
      <c r="G221" s="1142" t="str">
        <f>IF(ISNUMBER('JQ2 Trade'!D42),IF('JQ2 Trade'!D42="","",'JQ2 Trade'!D42),"")</f>
        <v/>
      </c>
      <c r="H221" s="1144" t="str">
        <f>IF('JQ2 Trade'!L42="","",'JQ2 Trade'!L42)</f>
        <v/>
      </c>
    </row>
    <row r="222" spans="1:8">
      <c r="A222" s="1142" t="str">
        <f>Cover!$G$16</f>
        <v>CZ</v>
      </c>
      <c r="B222" s="1142" t="s">
        <v>671</v>
      </c>
      <c r="C222" s="1142">
        <f>Cover!G$18-1</f>
        <v>2021</v>
      </c>
      <c r="D222" s="1142" t="s">
        <v>1144</v>
      </c>
      <c r="E222" s="1143" t="s">
        <v>675</v>
      </c>
      <c r="F222" s="1142" t="s">
        <v>703</v>
      </c>
      <c r="G222" s="1142" t="str">
        <f>IF(ISNUMBER('JQ2 Trade'!D43),IF('JQ2 Trade'!D43="","",'JQ2 Trade'!D43),"")</f>
        <v/>
      </c>
      <c r="H222" s="1144" t="str">
        <f>IF('JQ2 Trade'!L43="","",'JQ2 Trade'!L43)</f>
        <v/>
      </c>
    </row>
    <row r="223" spans="1:8">
      <c r="A223" s="1142" t="str">
        <f>Cover!$G$16</f>
        <v>CZ</v>
      </c>
      <c r="B223" s="1142" t="s">
        <v>671</v>
      </c>
      <c r="C223" s="1142">
        <f>Cover!G$18-1</f>
        <v>2021</v>
      </c>
      <c r="D223" s="1142" t="s">
        <v>1144</v>
      </c>
      <c r="E223" s="1143" t="s">
        <v>684</v>
      </c>
      <c r="F223" s="1142" t="s">
        <v>703</v>
      </c>
      <c r="G223" s="1142" t="str">
        <f>IF(ISNUMBER('JQ2 Trade'!D44),IF('JQ2 Trade'!D44="","",'JQ2 Trade'!D44),"")</f>
        <v/>
      </c>
      <c r="H223" s="1144" t="str">
        <f>IF('JQ2 Trade'!L44="","",'JQ2 Trade'!L44)</f>
        <v/>
      </c>
    </row>
    <row r="224" spans="1:8">
      <c r="A224" s="1142" t="str">
        <f>Cover!$G$16</f>
        <v>CZ</v>
      </c>
      <c r="B224" s="1142" t="s">
        <v>671</v>
      </c>
      <c r="C224" s="1142">
        <f>Cover!G$18-1</f>
        <v>2021</v>
      </c>
      <c r="D224" s="1142" t="s">
        <v>641</v>
      </c>
      <c r="E224" s="1143" t="s">
        <v>628</v>
      </c>
      <c r="F224" s="1142" t="s">
        <v>703</v>
      </c>
      <c r="G224" s="1142">
        <f>IF(ISNUMBER('JQ2 Trade'!D45),IF('JQ2 Trade'!D45="","",'JQ2 Trade'!D45),"")</f>
        <v>705.34400000000005</v>
      </c>
      <c r="H224" s="1144" t="str">
        <f>IF('JQ2 Trade'!L45="","",'JQ2 Trade'!L45)</f>
        <v/>
      </c>
    </row>
    <row r="225" spans="1:8">
      <c r="A225" s="1142" t="str">
        <f>Cover!$G$16</f>
        <v>CZ</v>
      </c>
      <c r="B225" s="1142" t="s">
        <v>671</v>
      </c>
      <c r="C225" s="1142">
        <f>Cover!G$18-1</f>
        <v>2021</v>
      </c>
      <c r="D225" s="1142" t="s">
        <v>642</v>
      </c>
      <c r="E225" s="1143" t="s">
        <v>628</v>
      </c>
      <c r="F225" s="1142" t="s">
        <v>703</v>
      </c>
      <c r="G225" s="1142">
        <f>IF(ISNUMBER('JQ2 Trade'!D46),IF('JQ2 Trade'!D46="","",'JQ2 Trade'!D46),"")</f>
        <v>126.506</v>
      </c>
      <c r="H225" s="1144" t="str">
        <f>IF('JQ2 Trade'!L46="","",'JQ2 Trade'!L46)</f>
        <v/>
      </c>
    </row>
    <row r="226" spans="1:8">
      <c r="A226" s="1142" t="str">
        <f>Cover!$G$16</f>
        <v>CZ</v>
      </c>
      <c r="B226" s="1142" t="s">
        <v>671</v>
      </c>
      <c r="C226" s="1142">
        <f>Cover!G$18-1</f>
        <v>2021</v>
      </c>
      <c r="D226" s="1142" t="s">
        <v>643</v>
      </c>
      <c r="E226" s="1143" t="s">
        <v>628</v>
      </c>
      <c r="F226" s="1142" t="s">
        <v>703</v>
      </c>
      <c r="G226" s="1142">
        <f>IF(ISNUMBER('JQ2 Trade'!D47),IF('JQ2 Trade'!D47="","",'JQ2 Trade'!D47),"")</f>
        <v>474.27300000000002</v>
      </c>
      <c r="H226" s="1144" t="str">
        <f>IF('JQ2 Trade'!L47="","",'JQ2 Trade'!L47)</f>
        <v/>
      </c>
    </row>
    <row r="227" spans="1:8">
      <c r="A227" s="1142" t="str">
        <f>Cover!$G$16</f>
        <v>CZ</v>
      </c>
      <c r="B227" s="1142" t="s">
        <v>671</v>
      </c>
      <c r="C227" s="1142">
        <f>Cover!G$18-1</f>
        <v>2021</v>
      </c>
      <c r="D227" s="1142" t="s">
        <v>644</v>
      </c>
      <c r="E227" s="1143" t="s">
        <v>628</v>
      </c>
      <c r="F227" s="1142" t="s">
        <v>703</v>
      </c>
      <c r="G227" s="1142">
        <f>IF(ISNUMBER('JQ2 Trade'!D48),IF('JQ2 Trade'!D48="","",'JQ2 Trade'!D48),"")</f>
        <v>66.864000000000004</v>
      </c>
      <c r="H227" s="1144" t="str">
        <f>IF('JQ2 Trade'!L48="","",'JQ2 Trade'!L48)</f>
        <v/>
      </c>
    </row>
    <row r="228" spans="1:8">
      <c r="A228" s="1142" t="str">
        <f>Cover!$G$16</f>
        <v>CZ</v>
      </c>
      <c r="B228" s="1142" t="s">
        <v>671</v>
      </c>
      <c r="C228" s="1142">
        <f>Cover!G$18-1</f>
        <v>2021</v>
      </c>
      <c r="D228" s="1142" t="s">
        <v>645</v>
      </c>
      <c r="E228" s="1143" t="s">
        <v>628</v>
      </c>
      <c r="F228" s="1142" t="s">
        <v>703</v>
      </c>
      <c r="G228" s="1142">
        <f>IF(ISNUMBER('JQ2 Trade'!D49),IF('JQ2 Trade'!D49="","",'JQ2 Trade'!D49),"")</f>
        <v>243.37700000000001</v>
      </c>
      <c r="H228" s="1144" t="str">
        <f>IF('JQ2 Trade'!L49="","",'JQ2 Trade'!L49)</f>
        <v/>
      </c>
    </row>
    <row r="229" spans="1:8">
      <c r="A229" s="1142" t="str">
        <f>Cover!$G$16</f>
        <v>CZ</v>
      </c>
      <c r="B229" s="1142" t="s">
        <v>671</v>
      </c>
      <c r="C229" s="1142">
        <f>Cover!G$18-1</f>
        <v>2021</v>
      </c>
      <c r="D229" s="1142" t="s">
        <v>646</v>
      </c>
      <c r="E229" s="1143" t="s">
        <v>628</v>
      </c>
      <c r="F229" s="1142" t="s">
        <v>703</v>
      </c>
      <c r="G229" s="1142">
        <f>IF(ISNUMBER('JQ2 Trade'!D50),IF('JQ2 Trade'!D50="","",'JQ2 Trade'!D50),"")</f>
        <v>164.03200000000001</v>
      </c>
      <c r="H229" s="1144" t="str">
        <f>IF('JQ2 Trade'!L50="","",'JQ2 Trade'!L50)</f>
        <v/>
      </c>
    </row>
    <row r="230" spans="1:8">
      <c r="A230" s="1142" t="str">
        <f>Cover!$G$16</f>
        <v>CZ</v>
      </c>
      <c r="B230" s="1142" t="s">
        <v>671</v>
      </c>
      <c r="C230" s="1142">
        <f>Cover!G$18-1</f>
        <v>2021</v>
      </c>
      <c r="D230" s="1142" t="s">
        <v>647</v>
      </c>
      <c r="E230" s="1143" t="s">
        <v>628</v>
      </c>
      <c r="F230" s="1142" t="s">
        <v>705</v>
      </c>
      <c r="G230" s="1142">
        <f>IF(ISNUMBER('JQ2 Trade'!D51),IF('JQ2 Trade'!D51="","",'JQ2 Trade'!D51),"")</f>
        <v>309.63400000000001</v>
      </c>
      <c r="H230" s="1144" t="str">
        <f>IF('JQ2 Trade'!L51="","",'JQ2 Trade'!L51)</f>
        <v/>
      </c>
    </row>
    <row r="231" spans="1:8">
      <c r="A231" s="1142" t="str">
        <f>Cover!$G$16</f>
        <v>CZ</v>
      </c>
      <c r="B231" s="1142" t="s">
        <v>671</v>
      </c>
      <c r="C231" s="1142">
        <f>Cover!G$18-1</f>
        <v>2021</v>
      </c>
      <c r="D231" s="1142" t="s">
        <v>648</v>
      </c>
      <c r="E231" s="1143" t="s">
        <v>628</v>
      </c>
      <c r="F231" s="1142" t="s">
        <v>705</v>
      </c>
      <c r="G231" s="1142">
        <f>IF(ISNUMBER('JQ2 Trade'!D52),IF('JQ2 Trade'!D52="","",'JQ2 Trade'!D52),"")</f>
        <v>1.089</v>
      </c>
      <c r="H231" s="1144" t="str">
        <f>IF('JQ2 Trade'!L52="","",'JQ2 Trade'!L52)</f>
        <v/>
      </c>
    </row>
    <row r="232" spans="1:8">
      <c r="A232" s="1142" t="str">
        <f>Cover!$G$16</f>
        <v>CZ</v>
      </c>
      <c r="B232" s="1142" t="s">
        <v>671</v>
      </c>
      <c r="C232" s="1142">
        <f>Cover!G$18-1</f>
        <v>2021</v>
      </c>
      <c r="D232" s="1142" t="s">
        <v>649</v>
      </c>
      <c r="E232" s="1143" t="s">
        <v>628</v>
      </c>
      <c r="F232" s="1142" t="s">
        <v>705</v>
      </c>
      <c r="G232" s="1142">
        <f>IF(ISNUMBER('JQ2 Trade'!D53),IF('JQ2 Trade'!D53="","",'JQ2 Trade'!D53),"")</f>
        <v>270.07900000000001</v>
      </c>
      <c r="H232" s="1144" t="str">
        <f>IF('JQ2 Trade'!L53="","",'JQ2 Trade'!L53)</f>
        <v/>
      </c>
    </row>
    <row r="233" spans="1:8">
      <c r="A233" s="1142" t="str">
        <f>Cover!$G$16</f>
        <v>CZ</v>
      </c>
      <c r="B233" s="1142" t="s">
        <v>671</v>
      </c>
      <c r="C233" s="1142">
        <f>Cover!G$18-1</f>
        <v>2021</v>
      </c>
      <c r="D233" s="1142" t="s">
        <v>650</v>
      </c>
      <c r="E233" s="1143" t="s">
        <v>628</v>
      </c>
      <c r="F233" s="1142" t="s">
        <v>705</v>
      </c>
      <c r="G233" s="1142">
        <f>IF(ISNUMBER('JQ2 Trade'!D54),IF('JQ2 Trade'!D54="","",'JQ2 Trade'!D54),"")</f>
        <v>267.822</v>
      </c>
      <c r="H233" s="1144" t="str">
        <f>IF('JQ2 Trade'!L54="","",'JQ2 Trade'!L54)</f>
        <v/>
      </c>
    </row>
    <row r="234" spans="1:8">
      <c r="A234" s="1142" t="str">
        <f>Cover!$G$16</f>
        <v>CZ</v>
      </c>
      <c r="B234" s="1142" t="s">
        <v>671</v>
      </c>
      <c r="C234" s="1142">
        <f>Cover!G$18-1</f>
        <v>2021</v>
      </c>
      <c r="D234" s="1142" t="s">
        <v>651</v>
      </c>
      <c r="E234" s="1143" t="s">
        <v>628</v>
      </c>
      <c r="F234" s="1142" t="s">
        <v>705</v>
      </c>
      <c r="G234" s="1142">
        <f>IF(ISNUMBER('JQ2 Trade'!D55),IF('JQ2 Trade'!D55="","",'JQ2 Trade'!D55),"")</f>
        <v>262.572</v>
      </c>
      <c r="H234" s="1144" t="str">
        <f>IF('JQ2 Trade'!L55="","",'JQ2 Trade'!L55)</f>
        <v/>
      </c>
    </row>
    <row r="235" spans="1:8">
      <c r="A235" s="1142" t="str">
        <f>Cover!$G$16</f>
        <v>CZ</v>
      </c>
      <c r="B235" s="1142" t="s">
        <v>671</v>
      </c>
      <c r="C235" s="1142">
        <f>Cover!G$18-1</f>
        <v>2021</v>
      </c>
      <c r="D235" s="1142" t="s">
        <v>652</v>
      </c>
      <c r="E235" s="1143" t="s">
        <v>628</v>
      </c>
      <c r="F235" s="1142" t="s">
        <v>705</v>
      </c>
      <c r="G235" s="1142">
        <f>IF(ISNUMBER('JQ2 Trade'!D56),IF('JQ2 Trade'!D56="","",'JQ2 Trade'!D56),"")</f>
        <v>2.2570000000000001</v>
      </c>
      <c r="H235" s="1144" t="str">
        <f>IF('JQ2 Trade'!L56="","",'JQ2 Trade'!L56)</f>
        <v/>
      </c>
    </row>
    <row r="236" spans="1:8">
      <c r="A236" s="1142" t="str">
        <f>Cover!$G$16</f>
        <v>CZ</v>
      </c>
      <c r="B236" s="1142" t="s">
        <v>671</v>
      </c>
      <c r="C236" s="1142">
        <f>Cover!G$18-1</f>
        <v>2021</v>
      </c>
      <c r="D236" s="1142" t="s">
        <v>653</v>
      </c>
      <c r="E236" s="1143" t="s">
        <v>628</v>
      </c>
      <c r="F236" s="1142" t="s">
        <v>705</v>
      </c>
      <c r="G236" s="1142">
        <f>IF(ISNUMBER('JQ2 Trade'!D57),IF('JQ2 Trade'!D57="","",'JQ2 Trade'!D57),"")</f>
        <v>38.466000000000001</v>
      </c>
      <c r="H236" s="1144" t="str">
        <f>IF('JQ2 Trade'!L57="","",'JQ2 Trade'!L57)</f>
        <v/>
      </c>
    </row>
    <row r="237" spans="1:8">
      <c r="A237" s="1142" t="str">
        <f>Cover!$G$16</f>
        <v>CZ</v>
      </c>
      <c r="B237" s="1142" t="s">
        <v>671</v>
      </c>
      <c r="C237" s="1142">
        <f>Cover!G$18-1</f>
        <v>2021</v>
      </c>
      <c r="D237" s="1142" t="s">
        <v>654</v>
      </c>
      <c r="E237" s="1143" t="s">
        <v>628</v>
      </c>
      <c r="F237" s="1142" t="s">
        <v>705</v>
      </c>
      <c r="G237" s="1142">
        <f>IF(ISNUMBER('JQ2 Trade'!D58),IF('JQ2 Trade'!D58="","",'JQ2 Trade'!D58),"")</f>
        <v>37.218000000000004</v>
      </c>
      <c r="H237" s="1144" t="str">
        <f>IF('JQ2 Trade'!L58="","",'JQ2 Trade'!L58)</f>
        <v/>
      </c>
    </row>
    <row r="238" spans="1:8">
      <c r="A238" s="1142" t="str">
        <f>Cover!$G$16</f>
        <v>CZ</v>
      </c>
      <c r="B238" s="1142" t="s">
        <v>671</v>
      </c>
      <c r="C238" s="1142">
        <f>Cover!G$18-1</f>
        <v>2021</v>
      </c>
      <c r="D238" s="1142" t="s">
        <v>655</v>
      </c>
      <c r="E238" s="1143" t="s">
        <v>628</v>
      </c>
      <c r="F238" s="1142" t="s">
        <v>705</v>
      </c>
      <c r="G238" s="1142">
        <f>IF(ISNUMBER('JQ2 Trade'!D59),IF('JQ2 Trade'!D59="","",'JQ2 Trade'!D59),"")</f>
        <v>31.164000000000001</v>
      </c>
      <c r="H238" s="1144" t="str">
        <f>IF('JQ2 Trade'!L59="","",'JQ2 Trade'!L59)</f>
        <v/>
      </c>
    </row>
    <row r="239" spans="1:8">
      <c r="A239" s="1142" t="str">
        <f>Cover!$G$16</f>
        <v>CZ</v>
      </c>
      <c r="B239" s="1142" t="s">
        <v>671</v>
      </c>
      <c r="C239" s="1142">
        <f>Cover!G$18-1</f>
        <v>2021</v>
      </c>
      <c r="D239" s="1142" t="s">
        <v>656</v>
      </c>
      <c r="E239" s="1143" t="s">
        <v>628</v>
      </c>
      <c r="F239" s="1142" t="s">
        <v>705</v>
      </c>
      <c r="G239" s="1142">
        <f>IF(ISNUMBER('JQ2 Trade'!D60),IF('JQ2 Trade'!D60="","",'JQ2 Trade'!D60),"")</f>
        <v>6.0540000000000003</v>
      </c>
      <c r="H239" s="1144" t="str">
        <f>IF('JQ2 Trade'!L60="","",'JQ2 Trade'!L60)</f>
        <v/>
      </c>
    </row>
    <row r="240" spans="1:8">
      <c r="A240" s="1142" t="str">
        <f>Cover!$G$16</f>
        <v>CZ</v>
      </c>
      <c r="B240" s="1142" t="s">
        <v>671</v>
      </c>
      <c r="C240" s="1142">
        <f>Cover!G$18-1</f>
        <v>2021</v>
      </c>
      <c r="D240" s="1142" t="s">
        <v>657</v>
      </c>
      <c r="E240" s="1143" t="s">
        <v>628</v>
      </c>
      <c r="F240" s="1142" t="s">
        <v>705</v>
      </c>
      <c r="G240" s="1142">
        <f>IF(ISNUMBER('JQ2 Trade'!D61),IF('JQ2 Trade'!D61="","",'JQ2 Trade'!D61),"")</f>
        <v>87.040999999999997</v>
      </c>
      <c r="H240" s="1144" t="str">
        <f>IF('JQ2 Trade'!L61="","",'JQ2 Trade'!L61)</f>
        <v/>
      </c>
    </row>
    <row r="241" spans="1:8">
      <c r="A241" s="1142" t="str">
        <f>Cover!$G$16</f>
        <v>CZ</v>
      </c>
      <c r="B241" s="1142" t="s">
        <v>671</v>
      </c>
      <c r="C241" s="1142">
        <f>Cover!G$18-1</f>
        <v>2021</v>
      </c>
      <c r="D241" s="1142" t="s">
        <v>658</v>
      </c>
      <c r="E241" s="1143" t="s">
        <v>628</v>
      </c>
      <c r="F241" s="1142" t="s">
        <v>705</v>
      </c>
      <c r="G241" s="1142">
        <f>IF(ISNUMBER('JQ2 Trade'!D62),IF('JQ2 Trade'!D62="","",'JQ2 Trade'!D62),"")</f>
        <v>1628.7539999999999</v>
      </c>
      <c r="H241" s="1144" t="str">
        <f>IF('JQ2 Trade'!L62="","",'JQ2 Trade'!L62)</f>
        <v/>
      </c>
    </row>
    <row r="242" spans="1:8">
      <c r="A242" s="1142" t="str">
        <f>Cover!$G$16</f>
        <v>CZ</v>
      </c>
      <c r="B242" s="1142" t="s">
        <v>671</v>
      </c>
      <c r="C242" s="1142">
        <f>Cover!G$18-1</f>
        <v>2021</v>
      </c>
      <c r="D242" s="1142" t="s">
        <v>659</v>
      </c>
      <c r="E242" s="1143" t="s">
        <v>628</v>
      </c>
      <c r="F242" s="1142" t="s">
        <v>705</v>
      </c>
      <c r="G242" s="1142">
        <f>IF(ISNUMBER('JQ2 Trade'!D63),IF('JQ2 Trade'!D63="","",'JQ2 Trade'!D63),"")</f>
        <v>482.613</v>
      </c>
      <c r="H242" s="1144" t="str">
        <f>IF('JQ2 Trade'!L63="","",'JQ2 Trade'!L63)</f>
        <v/>
      </c>
    </row>
    <row r="243" spans="1:8">
      <c r="A243" s="1142" t="str">
        <f>Cover!$G$16</f>
        <v>CZ</v>
      </c>
      <c r="B243" s="1142" t="s">
        <v>671</v>
      </c>
      <c r="C243" s="1142">
        <f>Cover!G$18-1</f>
        <v>2021</v>
      </c>
      <c r="D243" s="1142" t="s">
        <v>660</v>
      </c>
      <c r="E243" s="1143" t="s">
        <v>628</v>
      </c>
      <c r="F243" s="1142" t="s">
        <v>705</v>
      </c>
      <c r="G243" s="1142">
        <f>IF(ISNUMBER('JQ2 Trade'!D64),IF('JQ2 Trade'!D64="","",'JQ2 Trade'!D64),"")</f>
        <v>60.814</v>
      </c>
      <c r="H243" s="1144" t="str">
        <f>IF('JQ2 Trade'!L64="","",'JQ2 Trade'!L64)</f>
        <v/>
      </c>
    </row>
    <row r="244" spans="1:8">
      <c r="A244" s="1142" t="str">
        <f>Cover!$G$16</f>
        <v>CZ</v>
      </c>
      <c r="B244" s="1142" t="s">
        <v>671</v>
      </c>
      <c r="C244" s="1142">
        <f>Cover!G$18-1</f>
        <v>2021</v>
      </c>
      <c r="D244" s="1142" t="s">
        <v>661</v>
      </c>
      <c r="E244" s="1143" t="s">
        <v>628</v>
      </c>
      <c r="F244" s="1142" t="s">
        <v>705</v>
      </c>
      <c r="G244" s="1142">
        <f>IF(ISNUMBER('JQ2 Trade'!D65),IF('JQ2 Trade'!D65="","",'JQ2 Trade'!D65),"")</f>
        <v>179.26900000000001</v>
      </c>
      <c r="H244" s="1144" t="str">
        <f>IF('JQ2 Trade'!L65="","",'JQ2 Trade'!L65)</f>
        <v/>
      </c>
    </row>
    <row r="245" spans="1:8">
      <c r="A245" s="1142" t="str">
        <f>Cover!$G$16</f>
        <v>CZ</v>
      </c>
      <c r="B245" s="1142" t="s">
        <v>671</v>
      </c>
      <c r="C245" s="1142">
        <f>Cover!G$18-1</f>
        <v>2021</v>
      </c>
      <c r="D245" s="1142" t="s">
        <v>662</v>
      </c>
      <c r="E245" s="1143" t="s">
        <v>628</v>
      </c>
      <c r="F245" s="1142" t="s">
        <v>705</v>
      </c>
      <c r="G245" s="1142">
        <f>IF(ISNUMBER('JQ2 Trade'!D66),IF('JQ2 Trade'!D66="","",'JQ2 Trade'!D66),"")</f>
        <v>143.38999999999999</v>
      </c>
      <c r="H245" s="1144" t="str">
        <f>IF('JQ2 Trade'!L66="","",'JQ2 Trade'!L66)</f>
        <v/>
      </c>
    </row>
    <row r="246" spans="1:8">
      <c r="A246" s="1142" t="str">
        <f>Cover!$G$16</f>
        <v>CZ</v>
      </c>
      <c r="B246" s="1142" t="s">
        <v>671</v>
      </c>
      <c r="C246" s="1142">
        <f>Cover!G$18-1</f>
        <v>2021</v>
      </c>
      <c r="D246" s="1142" t="s">
        <v>663</v>
      </c>
      <c r="E246" s="1143" t="s">
        <v>628</v>
      </c>
      <c r="F246" s="1142" t="s">
        <v>705</v>
      </c>
      <c r="G246" s="1142">
        <f>IF(ISNUMBER('JQ2 Trade'!D67),IF('JQ2 Trade'!D67="","",'JQ2 Trade'!D67),"")</f>
        <v>93.14</v>
      </c>
      <c r="H246" s="1144" t="str">
        <f>IF('JQ2 Trade'!L67="","",'JQ2 Trade'!L67)</f>
        <v/>
      </c>
    </row>
    <row r="247" spans="1:8">
      <c r="A247" s="1142" t="str">
        <f>Cover!$G$16</f>
        <v>CZ</v>
      </c>
      <c r="B247" s="1142" t="s">
        <v>671</v>
      </c>
      <c r="C247" s="1142">
        <f>Cover!G$18-1</f>
        <v>2021</v>
      </c>
      <c r="D247" s="1142" t="s">
        <v>664</v>
      </c>
      <c r="E247" s="1143" t="s">
        <v>628</v>
      </c>
      <c r="F247" s="1142" t="s">
        <v>705</v>
      </c>
      <c r="G247" s="1142">
        <f>IF(ISNUMBER('JQ2 Trade'!D68),IF('JQ2 Trade'!D68="","",'JQ2 Trade'!D68),"")</f>
        <v>26.07</v>
      </c>
      <c r="H247" s="1144" t="str">
        <f>IF('JQ2 Trade'!L68="","",'JQ2 Trade'!L68)</f>
        <v/>
      </c>
    </row>
    <row r="248" spans="1:8">
      <c r="A248" s="1142" t="str">
        <f>Cover!$G$16</f>
        <v>CZ</v>
      </c>
      <c r="B248" s="1142" t="s">
        <v>671</v>
      </c>
      <c r="C248" s="1142">
        <f>Cover!G$18-1</f>
        <v>2021</v>
      </c>
      <c r="D248" s="1142" t="s">
        <v>665</v>
      </c>
      <c r="E248" s="1143" t="s">
        <v>628</v>
      </c>
      <c r="F248" s="1142" t="s">
        <v>705</v>
      </c>
      <c r="G248" s="1142">
        <f>IF(ISNUMBER('JQ2 Trade'!D69),IF('JQ2 Trade'!D69="","",'JQ2 Trade'!D69),"")</f>
        <v>1081.0329999999999</v>
      </c>
      <c r="H248" s="1144" t="str">
        <f>IF('JQ2 Trade'!L69="","",'JQ2 Trade'!L69)</f>
        <v/>
      </c>
    </row>
    <row r="249" spans="1:8">
      <c r="A249" s="1142" t="str">
        <f>Cover!$G$16</f>
        <v>CZ</v>
      </c>
      <c r="B249" s="1142" t="s">
        <v>671</v>
      </c>
      <c r="C249" s="1142">
        <f>Cover!G$18-1</f>
        <v>2021</v>
      </c>
      <c r="D249" s="1142" t="s">
        <v>666</v>
      </c>
      <c r="E249" s="1143" t="s">
        <v>628</v>
      </c>
      <c r="F249" s="1142" t="s">
        <v>705</v>
      </c>
      <c r="G249" s="1142">
        <f>IF(ISNUMBER('JQ2 Trade'!D70),IF('JQ2 Trade'!D70="","",'JQ2 Trade'!D70),"")</f>
        <v>719.44899999999996</v>
      </c>
      <c r="H249" s="1144" t="str">
        <f>IF('JQ2 Trade'!L70="","",'JQ2 Trade'!L70)</f>
        <v/>
      </c>
    </row>
    <row r="250" spans="1:8">
      <c r="A250" s="1142" t="str">
        <f>Cover!$G$16</f>
        <v>CZ</v>
      </c>
      <c r="B250" s="1142" t="s">
        <v>671</v>
      </c>
      <c r="C250" s="1142">
        <f>Cover!G$18-1</f>
        <v>2021</v>
      </c>
      <c r="D250" s="1142" t="s">
        <v>667</v>
      </c>
      <c r="E250" s="1143" t="s">
        <v>628</v>
      </c>
      <c r="F250" s="1142" t="s">
        <v>705</v>
      </c>
      <c r="G250" s="1142">
        <f>IF(ISNUMBER('JQ2 Trade'!D71),IF('JQ2 Trade'!D71="","",'JQ2 Trade'!D71),"")</f>
        <v>203.773</v>
      </c>
      <c r="H250" s="1144" t="str">
        <f>IF('JQ2 Trade'!L71="","",'JQ2 Trade'!L71)</f>
        <v/>
      </c>
    </row>
    <row r="251" spans="1:8">
      <c r="A251" s="1142" t="str">
        <f>Cover!$G$16</f>
        <v>CZ</v>
      </c>
      <c r="B251" s="1142" t="s">
        <v>671</v>
      </c>
      <c r="C251" s="1142">
        <f>Cover!G$18-1</f>
        <v>2021</v>
      </c>
      <c r="D251" s="1142" t="s">
        <v>668</v>
      </c>
      <c r="E251" s="1143" t="s">
        <v>628</v>
      </c>
      <c r="F251" s="1142" t="s">
        <v>705</v>
      </c>
      <c r="G251" s="1142">
        <f>IF(ISNUMBER('JQ2 Trade'!D72),IF('JQ2 Trade'!D72="","",'JQ2 Trade'!D72),"")</f>
        <v>101.827</v>
      </c>
      <c r="H251" s="1144" t="str">
        <f>IF('JQ2 Trade'!L72="","",'JQ2 Trade'!L72)</f>
        <v/>
      </c>
    </row>
    <row r="252" spans="1:8">
      <c r="A252" s="1142" t="str">
        <f>Cover!$G$16</f>
        <v>CZ</v>
      </c>
      <c r="B252" s="1142" t="s">
        <v>671</v>
      </c>
      <c r="C252" s="1142">
        <f>Cover!G$18-1</f>
        <v>2021</v>
      </c>
      <c r="D252" s="1142" t="s">
        <v>669</v>
      </c>
      <c r="E252" s="1143" t="s">
        <v>628</v>
      </c>
      <c r="F252" s="1142" t="s">
        <v>705</v>
      </c>
      <c r="G252" s="1142">
        <f>IF(ISNUMBER('JQ2 Trade'!D73),IF('JQ2 Trade'!D73="","",'JQ2 Trade'!D73),"")</f>
        <v>46.695999999999998</v>
      </c>
      <c r="H252" s="1144" t="str">
        <f>IF('JQ2 Trade'!L73="","",'JQ2 Trade'!L73)</f>
        <v/>
      </c>
    </row>
    <row r="253" spans="1:8">
      <c r="A253" s="1142" t="str">
        <f>Cover!$G$16</f>
        <v>CZ</v>
      </c>
      <c r="B253" s="1142" t="s">
        <v>671</v>
      </c>
      <c r="C253" s="1142">
        <f>Cover!G$18-1</f>
        <v>2021</v>
      </c>
      <c r="D253" s="1142" t="s">
        <v>670</v>
      </c>
      <c r="E253" s="1143" t="s">
        <v>628</v>
      </c>
      <c r="F253" s="1142" t="s">
        <v>705</v>
      </c>
      <c r="G253" s="1142">
        <f>IF(ISNUMBER('JQ2 Trade'!D74),IF('JQ2 Trade'!D74="","",'JQ2 Trade'!D74),"")</f>
        <v>39.037999999999997</v>
      </c>
      <c r="H253" s="1144" t="str">
        <f>IF('JQ2 Trade'!L74="","",'JQ2 Trade'!L74)</f>
        <v/>
      </c>
    </row>
    <row r="254" spans="1:8">
      <c r="A254" s="1142" t="str">
        <f>Cover!$G$16</f>
        <v>CZ</v>
      </c>
      <c r="B254" s="1142" t="s">
        <v>671</v>
      </c>
      <c r="C254" s="1142">
        <f>Cover!G$18-1</f>
        <v>2021</v>
      </c>
      <c r="D254" s="1142" t="s">
        <v>1145</v>
      </c>
      <c r="E254" s="1143" t="s">
        <v>628</v>
      </c>
      <c r="F254" s="1142" t="s">
        <v>703</v>
      </c>
      <c r="G254" s="1142" t="str">
        <f>IF(ISNUMBER('JQ2 Trade'!D75),IF('JQ2 Trade'!D75="","",'JQ2 Trade'!D75),"")</f>
        <v/>
      </c>
      <c r="H254" s="1144" t="str">
        <f>IF('JQ2 Trade'!L75="","",'JQ2 Trade'!L75)</f>
        <v/>
      </c>
    </row>
    <row r="255" spans="1:8">
      <c r="A255" s="1142" t="str">
        <f>Cover!$G$16</f>
        <v>CZ</v>
      </c>
      <c r="B255" s="1142" t="s">
        <v>671</v>
      </c>
      <c r="C255" s="1142">
        <f>Cover!G$18-1</f>
        <v>2021</v>
      </c>
      <c r="D255" s="1142" t="s">
        <v>1146</v>
      </c>
      <c r="E255" s="1143" t="s">
        <v>628</v>
      </c>
      <c r="F255" s="1142" t="s">
        <v>703</v>
      </c>
      <c r="G255" s="1142" t="str">
        <f>IF(ISNUMBER('JQ2 Trade'!D76),IF('JQ2 Trade'!D76="","",'JQ2 Trade'!D76),"")</f>
        <v/>
      </c>
      <c r="H255" s="1144" t="str">
        <f>IF('JQ2 Trade'!L76="","",'JQ2 Trade'!L76)</f>
        <v/>
      </c>
    </row>
    <row r="256" spans="1:8">
      <c r="A256" s="1142" t="str">
        <f>Cover!$G$16</f>
        <v>CZ</v>
      </c>
      <c r="B256" s="1142" t="s">
        <v>671</v>
      </c>
      <c r="C256" s="1142">
        <f>Cover!G$18-1</f>
        <v>2021</v>
      </c>
      <c r="D256" s="1142" t="s">
        <v>1147</v>
      </c>
      <c r="E256" s="1143" t="s">
        <v>628</v>
      </c>
      <c r="F256" s="1142" t="s">
        <v>703</v>
      </c>
      <c r="G256" s="1142" t="str">
        <f>IF(ISNUMBER('JQ2 Trade'!D77),IF('JQ2 Trade'!D77="","",'JQ2 Trade'!D77),"")</f>
        <v/>
      </c>
      <c r="H256" s="1144" t="str">
        <f>IF('JQ2 Trade'!L77="","",'JQ2 Trade'!L77)</f>
        <v/>
      </c>
    </row>
    <row r="257" spans="1:8">
      <c r="A257" s="1142" t="str">
        <f>Cover!$G$16</f>
        <v>CZ</v>
      </c>
      <c r="B257" s="1142" t="s">
        <v>671</v>
      </c>
      <c r="C257" s="1142">
        <f>Cover!G$18-1</f>
        <v>2021</v>
      </c>
      <c r="D257" s="1142" t="s">
        <v>1148</v>
      </c>
      <c r="E257" s="1143" t="s">
        <v>628</v>
      </c>
      <c r="F257" s="1142" t="s">
        <v>705</v>
      </c>
      <c r="G257" s="1142" t="str">
        <f>IF(ISNUMBER('JQ2 Trade'!D78),IF('JQ2 Trade'!D78="","",'JQ2 Trade'!D78),"")</f>
        <v/>
      </c>
      <c r="H257" s="1144" t="str">
        <f>IF('JQ2 Trade'!L78="","",'JQ2 Trade'!L78)</f>
        <v/>
      </c>
    </row>
    <row r="258" spans="1:8">
      <c r="A258" s="1142" t="str">
        <f>Cover!$G$16</f>
        <v>CZ</v>
      </c>
      <c r="B258" s="1142" t="s">
        <v>671</v>
      </c>
      <c r="C258" s="1142">
        <f>Cover!G$18-1</f>
        <v>2021</v>
      </c>
      <c r="D258" s="1142" t="s">
        <v>616</v>
      </c>
      <c r="E258" s="1143" t="s">
        <v>628</v>
      </c>
      <c r="F258" s="1142" t="s">
        <v>704</v>
      </c>
      <c r="G258" s="1142">
        <f>IF(ISNUMBER('JQ2 Trade'!E11),IF('JQ2 Trade'!E11="","",'JQ2 Trade'!E11),"")</f>
        <v>2471239</v>
      </c>
      <c r="H258" s="1144" t="str">
        <f>IF('JQ2 Trade'!M11="","",'JQ2 Trade'!M11)</f>
        <v/>
      </c>
    </row>
    <row r="259" spans="1:8">
      <c r="A259" s="1142" t="str">
        <f>Cover!$G$16</f>
        <v>CZ</v>
      </c>
      <c r="B259" s="1142" t="s">
        <v>671</v>
      </c>
      <c r="C259" s="1142">
        <f>Cover!G$18-1</f>
        <v>2021</v>
      </c>
      <c r="D259" s="1142" t="s">
        <v>617</v>
      </c>
      <c r="E259" s="1143" t="s">
        <v>628</v>
      </c>
      <c r="F259" s="1142" t="s">
        <v>704</v>
      </c>
      <c r="G259" s="1142">
        <f>IF(ISNUMBER('JQ2 Trade'!E12),IF('JQ2 Trade'!E12="","",'JQ2 Trade'!E12),"")</f>
        <v>38974</v>
      </c>
      <c r="H259" s="1144" t="str">
        <f>IF('JQ2 Trade'!M12="","",'JQ2 Trade'!M12)</f>
        <v/>
      </c>
    </row>
    <row r="260" spans="1:8">
      <c r="A260" s="1142" t="str">
        <f>Cover!$G$16</f>
        <v>CZ</v>
      </c>
      <c r="B260" s="1142" t="s">
        <v>671</v>
      </c>
      <c r="C260" s="1142">
        <f>Cover!G$18-1</f>
        <v>2021</v>
      </c>
      <c r="D260" s="1142" t="s">
        <v>617</v>
      </c>
      <c r="E260" s="1143" t="s">
        <v>672</v>
      </c>
      <c r="F260" s="1142" t="s">
        <v>704</v>
      </c>
      <c r="G260" s="1142">
        <f>IF(ISNUMBER('JQ2 Trade'!E13),IF('JQ2 Trade'!E13="","",'JQ2 Trade'!E13),"")</f>
        <v>9616</v>
      </c>
      <c r="H260" s="1144" t="str">
        <f>IF('JQ2 Trade'!M13="","",'JQ2 Trade'!M13)</f>
        <v/>
      </c>
    </row>
    <row r="261" spans="1:8">
      <c r="A261" s="1142" t="str">
        <f>Cover!$G$16</f>
        <v>CZ</v>
      </c>
      <c r="B261" s="1142" t="s">
        <v>671</v>
      </c>
      <c r="C261" s="1142">
        <f>Cover!G$18-1</f>
        <v>2021</v>
      </c>
      <c r="D261" s="1142" t="s">
        <v>617</v>
      </c>
      <c r="E261" s="1143" t="s">
        <v>675</v>
      </c>
      <c r="F261" s="1142" t="s">
        <v>704</v>
      </c>
      <c r="G261" s="1142">
        <f>IF(ISNUMBER('JQ2 Trade'!E14),IF('JQ2 Trade'!E14="","",'JQ2 Trade'!E14),"")</f>
        <v>29358</v>
      </c>
      <c r="H261" s="1144" t="str">
        <f>IF('JQ2 Trade'!M14="","",'JQ2 Trade'!M14)</f>
        <v/>
      </c>
    </row>
    <row r="262" spans="1:8">
      <c r="A262" s="1142" t="str">
        <f>Cover!$G$16</f>
        <v>CZ</v>
      </c>
      <c r="B262" s="1142" t="s">
        <v>671</v>
      </c>
      <c r="C262" s="1142">
        <f>Cover!G$18-1</f>
        <v>2021</v>
      </c>
      <c r="D262" s="1142" t="s">
        <v>618</v>
      </c>
      <c r="E262" s="1143" t="s">
        <v>628</v>
      </c>
      <c r="F262" s="1142" t="s">
        <v>704</v>
      </c>
      <c r="G262" s="1142">
        <f>IF(ISNUMBER('JQ2 Trade'!E15),IF('JQ2 Trade'!E15="","",'JQ2 Trade'!E15),"")</f>
        <v>2432265</v>
      </c>
      <c r="H262" s="1144" t="str">
        <f>IF('JQ2 Trade'!M15="","",'JQ2 Trade'!M15)</f>
        <v/>
      </c>
    </row>
    <row r="263" spans="1:8">
      <c r="A263" s="1142" t="str">
        <f>Cover!$G$16</f>
        <v>CZ</v>
      </c>
      <c r="B263" s="1142" t="s">
        <v>671</v>
      </c>
      <c r="C263" s="1142">
        <f>Cover!G$18-1</f>
        <v>2021</v>
      </c>
      <c r="D263" s="1142" t="s">
        <v>618</v>
      </c>
      <c r="E263" s="1143" t="s">
        <v>672</v>
      </c>
      <c r="F263" s="1142" t="s">
        <v>704</v>
      </c>
      <c r="G263" s="1142">
        <f>IF(ISNUMBER('JQ2 Trade'!E16),IF('JQ2 Trade'!E16="","",'JQ2 Trade'!E16),"")</f>
        <v>1681347</v>
      </c>
      <c r="H263" s="1144" t="str">
        <f>IF('JQ2 Trade'!M16="","",'JQ2 Trade'!M16)</f>
        <v/>
      </c>
    </row>
    <row r="264" spans="1:8">
      <c r="A264" s="1142" t="str">
        <f>Cover!$G$16</f>
        <v>CZ</v>
      </c>
      <c r="B264" s="1142" t="s">
        <v>671</v>
      </c>
      <c r="C264" s="1142">
        <f>Cover!G$18-1</f>
        <v>2021</v>
      </c>
      <c r="D264" s="1142" t="s">
        <v>618</v>
      </c>
      <c r="E264" s="1143" t="s">
        <v>675</v>
      </c>
      <c r="F264" s="1142" t="s">
        <v>704</v>
      </c>
      <c r="G264" s="1142">
        <f>IF(ISNUMBER('JQ2 Trade'!E17),IF('JQ2 Trade'!E17="","",'JQ2 Trade'!E17),"")</f>
        <v>750918</v>
      </c>
      <c r="H264" s="1144" t="str">
        <f>IF('JQ2 Trade'!M17="","",'JQ2 Trade'!M17)</f>
        <v/>
      </c>
    </row>
    <row r="265" spans="1:8">
      <c r="A265" s="1142" t="str">
        <f>Cover!$G$16</f>
        <v>CZ</v>
      </c>
      <c r="B265" s="1142" t="s">
        <v>671</v>
      </c>
      <c r="C265" s="1142">
        <f>Cover!G$18-1</f>
        <v>2021</v>
      </c>
      <c r="D265" s="1142" t="s">
        <v>618</v>
      </c>
      <c r="E265" s="1143" t="s">
        <v>684</v>
      </c>
      <c r="F265" s="1142" t="s">
        <v>704</v>
      </c>
      <c r="G265" s="1142">
        <f>IF(ISNUMBER('JQ2 Trade'!E18),IF('JQ2 Trade'!E18="","",'JQ2 Trade'!E18),"")</f>
        <v>4972</v>
      </c>
      <c r="H265" s="1144" t="str">
        <f>IF('JQ2 Trade'!M18="","",'JQ2 Trade'!M18)</f>
        <v/>
      </c>
    </row>
    <row r="266" spans="1:8">
      <c r="A266" s="1142" t="str">
        <f>Cover!$G$16</f>
        <v>CZ</v>
      </c>
      <c r="B266" s="1142" t="s">
        <v>671</v>
      </c>
      <c r="C266" s="1142">
        <f>Cover!G$18-1</f>
        <v>2021</v>
      </c>
      <c r="D266" s="1142" t="s">
        <v>629</v>
      </c>
      <c r="E266" s="1143" t="s">
        <v>628</v>
      </c>
      <c r="F266" s="1142" t="s">
        <v>704</v>
      </c>
      <c r="G266" s="1142">
        <f>IF(ISNUMBER('JQ2 Trade'!E19),IF('JQ2 Trade'!E19="","",'JQ2 Trade'!E19),"")</f>
        <v>130071</v>
      </c>
      <c r="H266" s="1144" t="str">
        <f>IF('JQ2 Trade'!M19="","",'JQ2 Trade'!M19)</f>
        <v/>
      </c>
    </row>
    <row r="267" spans="1:8">
      <c r="A267" s="1142" t="str">
        <f>Cover!$G$16</f>
        <v>CZ</v>
      </c>
      <c r="B267" s="1142" t="s">
        <v>671</v>
      </c>
      <c r="C267" s="1142">
        <f>Cover!G$18-1</f>
        <v>2021</v>
      </c>
      <c r="D267" s="1142" t="s">
        <v>630</v>
      </c>
      <c r="E267" s="1143" t="s">
        <v>628</v>
      </c>
      <c r="F267" s="1142" t="s">
        <v>704</v>
      </c>
      <c r="G267" s="1142">
        <f>IF(ISNUMBER('JQ2 Trade'!E20),IF('JQ2 Trade'!E20="","",'JQ2 Trade'!E20),"")</f>
        <v>184317</v>
      </c>
      <c r="H267" s="1144" t="str">
        <f>IF('JQ2 Trade'!M20="","",'JQ2 Trade'!M20)</f>
        <v/>
      </c>
    </row>
    <row r="268" spans="1:8">
      <c r="A268" s="1142" t="str">
        <f>Cover!$G$16</f>
        <v>CZ</v>
      </c>
      <c r="B268" s="1142" t="s">
        <v>671</v>
      </c>
      <c r="C268" s="1142">
        <f>Cover!G$18-1</f>
        <v>2021</v>
      </c>
      <c r="D268" s="1142" t="s">
        <v>631</v>
      </c>
      <c r="E268" s="1143" t="s">
        <v>628</v>
      </c>
      <c r="F268" s="1142" t="s">
        <v>704</v>
      </c>
      <c r="G268" s="1142">
        <f>IF(ISNUMBER('JQ2 Trade'!E21),IF('JQ2 Trade'!E21="","",'JQ2 Trade'!E21),"")</f>
        <v>166535</v>
      </c>
      <c r="H268" s="1144" t="str">
        <f>IF('JQ2 Trade'!M21="","",'JQ2 Trade'!M21)</f>
        <v/>
      </c>
    </row>
    <row r="269" spans="1:8">
      <c r="A269" s="1142" t="str">
        <f>Cover!$G$16</f>
        <v>CZ</v>
      </c>
      <c r="B269" s="1142" t="s">
        <v>671</v>
      </c>
      <c r="C269" s="1142">
        <f>Cover!G$18-1</f>
        <v>2021</v>
      </c>
      <c r="D269" s="1142" t="s">
        <v>632</v>
      </c>
      <c r="E269" s="1143" t="s">
        <v>628</v>
      </c>
      <c r="F269" s="1142" t="s">
        <v>704</v>
      </c>
      <c r="G269" s="1142">
        <f>IF(ISNUMBER('JQ2 Trade'!E22),IF('JQ2 Trade'!E22="","",'JQ2 Trade'!E22),"")</f>
        <v>17782</v>
      </c>
      <c r="H269" s="1144" t="str">
        <f>IF('JQ2 Trade'!M22="","",'JQ2 Trade'!M22)</f>
        <v/>
      </c>
    </row>
    <row r="270" spans="1:8">
      <c r="A270" s="1142" t="str">
        <f>Cover!$G$16</f>
        <v>CZ</v>
      </c>
      <c r="B270" s="1142" t="s">
        <v>671</v>
      </c>
      <c r="C270" s="1142">
        <f>Cover!G$18-1</f>
        <v>2021</v>
      </c>
      <c r="D270" s="1142" t="s">
        <v>1143</v>
      </c>
      <c r="E270" s="1143" t="s">
        <v>628</v>
      </c>
      <c r="F270" s="1142" t="s">
        <v>704</v>
      </c>
      <c r="G270" s="1142" t="str">
        <f>IF(ISNUMBER('JQ2 Trade'!E23),IF('JQ2 Trade'!E23="","",'JQ2 Trade'!E23),"")</f>
        <v/>
      </c>
      <c r="H270" s="1144" t="str">
        <f>IF('JQ2 Trade'!M23="","",'JQ2 Trade'!M23)</f>
        <v/>
      </c>
    </row>
    <row r="271" spans="1:8">
      <c r="A271" s="1142" t="str">
        <f>Cover!$G$16</f>
        <v>CZ</v>
      </c>
      <c r="B271" s="1142" t="s">
        <v>671</v>
      </c>
      <c r="C271" s="1142">
        <f>Cover!G$18-1</f>
        <v>2021</v>
      </c>
      <c r="D271" s="1142" t="s">
        <v>633</v>
      </c>
      <c r="E271" s="1143" t="s">
        <v>628</v>
      </c>
      <c r="F271" s="1142" t="s">
        <v>704</v>
      </c>
      <c r="G271" s="1142">
        <f>IF(ISNUMBER('JQ2 Trade'!E24),IF('JQ2 Trade'!E24="","",'JQ2 Trade'!E24),"")</f>
        <v>92265</v>
      </c>
      <c r="H271" s="1144" t="str">
        <f>IF('JQ2 Trade'!M24="","",'JQ2 Trade'!M24)</f>
        <v/>
      </c>
    </row>
    <row r="272" spans="1:8">
      <c r="A272" s="1142" t="str">
        <f>Cover!$G$16</f>
        <v>CZ</v>
      </c>
      <c r="B272" s="1142" t="s">
        <v>671</v>
      </c>
      <c r="C272" s="1142">
        <f>Cover!G$18-1</f>
        <v>2021</v>
      </c>
      <c r="D272" s="1142" t="s">
        <v>634</v>
      </c>
      <c r="E272" s="1143" t="s">
        <v>628</v>
      </c>
      <c r="F272" s="1142" t="s">
        <v>704</v>
      </c>
      <c r="G272" s="1142">
        <f>IF(ISNUMBER('JQ2 Trade'!E25),IF('JQ2 Trade'!E25="","",'JQ2 Trade'!E25),"")</f>
        <v>314583</v>
      </c>
      <c r="H272" s="1144" t="str">
        <f>IF('JQ2 Trade'!M25="","",'JQ2 Trade'!M25)</f>
        <v/>
      </c>
    </row>
    <row r="273" spans="1:8">
      <c r="A273" s="1142" t="str">
        <f>Cover!$G$16</f>
        <v>CZ</v>
      </c>
      <c r="B273" s="1142" t="s">
        <v>671</v>
      </c>
      <c r="C273" s="1142">
        <f>Cover!G$18-1</f>
        <v>2021</v>
      </c>
      <c r="D273" s="1142" t="s">
        <v>635</v>
      </c>
      <c r="E273" s="1143" t="s">
        <v>628</v>
      </c>
      <c r="F273" s="1142" t="s">
        <v>704</v>
      </c>
      <c r="G273" s="1142">
        <f>IF(ISNUMBER('JQ2 Trade'!E26),IF('JQ2 Trade'!E26="","",'JQ2 Trade'!E26),"")</f>
        <v>153996</v>
      </c>
      <c r="H273" s="1144" t="str">
        <f>IF('JQ2 Trade'!M26="","",'JQ2 Trade'!M26)</f>
        <v/>
      </c>
    </row>
    <row r="274" spans="1:8">
      <c r="A274" s="1142" t="str">
        <f>Cover!$G$16</f>
        <v>CZ</v>
      </c>
      <c r="B274" s="1142" t="s">
        <v>671</v>
      </c>
      <c r="C274" s="1142">
        <f>Cover!G$18-1</f>
        <v>2021</v>
      </c>
      <c r="D274" s="1142" t="s">
        <v>636</v>
      </c>
      <c r="E274" s="1143" t="s">
        <v>628</v>
      </c>
      <c r="F274" s="1142" t="s">
        <v>704</v>
      </c>
      <c r="G274" s="1142">
        <f>IF(ISNUMBER('JQ2 Trade'!E27),IF('JQ2 Trade'!E27="","",'JQ2 Trade'!E27),"")</f>
        <v>160587</v>
      </c>
      <c r="H274" s="1144" t="str">
        <f>IF('JQ2 Trade'!M27="","",'JQ2 Trade'!M27)</f>
        <v/>
      </c>
    </row>
    <row r="275" spans="1:8">
      <c r="A275" s="1142" t="str">
        <f>Cover!$G$16</f>
        <v>CZ</v>
      </c>
      <c r="B275" s="1142" t="s">
        <v>671</v>
      </c>
      <c r="C275" s="1142">
        <f>Cover!G$18-1</f>
        <v>2021</v>
      </c>
      <c r="D275" s="1142" t="s">
        <v>637</v>
      </c>
      <c r="E275" s="1143" t="s">
        <v>628</v>
      </c>
      <c r="F275" s="1142" t="s">
        <v>704</v>
      </c>
      <c r="G275" s="1142">
        <f>IF(ISNUMBER('JQ2 Trade'!E28),IF('JQ2 Trade'!E28="","",'JQ2 Trade'!E28),"")</f>
        <v>5094644</v>
      </c>
      <c r="H275" s="1144" t="str">
        <f>IF('JQ2 Trade'!M28="","",'JQ2 Trade'!M28)</f>
        <v/>
      </c>
    </row>
    <row r="276" spans="1:8">
      <c r="A276" s="1142" t="str">
        <f>Cover!$G$16</f>
        <v>CZ</v>
      </c>
      <c r="B276" s="1142" t="s">
        <v>671</v>
      </c>
      <c r="C276" s="1142">
        <f>Cover!G$18-1</f>
        <v>2021</v>
      </c>
      <c r="D276" s="1142" t="s">
        <v>637</v>
      </c>
      <c r="E276" s="1143" t="s">
        <v>672</v>
      </c>
      <c r="F276" s="1142" t="s">
        <v>704</v>
      </c>
      <c r="G276" s="1142">
        <f>IF(ISNUMBER('JQ2 Trade'!E29),IF('JQ2 Trade'!E29="","",'JQ2 Trade'!E29),"")</f>
        <v>3952773</v>
      </c>
      <c r="H276" s="1144" t="str">
        <f>IF('JQ2 Trade'!M29="","",'JQ2 Trade'!M29)</f>
        <v/>
      </c>
    </row>
    <row r="277" spans="1:8">
      <c r="A277" s="1142" t="str">
        <f>Cover!$G$16</f>
        <v>CZ</v>
      </c>
      <c r="B277" s="1142" t="s">
        <v>671</v>
      </c>
      <c r="C277" s="1142">
        <f>Cover!G$18-1</f>
        <v>2021</v>
      </c>
      <c r="D277" s="1142" t="s">
        <v>637</v>
      </c>
      <c r="E277" s="1143" t="s">
        <v>675</v>
      </c>
      <c r="F277" s="1142" t="s">
        <v>704</v>
      </c>
      <c r="G277" s="1142">
        <f>IF(ISNUMBER('JQ2 Trade'!E30),IF('JQ2 Trade'!E30="","",'JQ2 Trade'!E30),"")</f>
        <v>1141871</v>
      </c>
      <c r="H277" s="1144" t="str">
        <f>IF('JQ2 Trade'!M30="","",'JQ2 Trade'!M30)</f>
        <v/>
      </c>
    </row>
    <row r="278" spans="1:8">
      <c r="A278" s="1142" t="str">
        <f>Cover!$G$16</f>
        <v>CZ</v>
      </c>
      <c r="B278" s="1142" t="s">
        <v>671</v>
      </c>
      <c r="C278" s="1142">
        <f>Cover!G$18-1</f>
        <v>2021</v>
      </c>
      <c r="D278" s="1142" t="s">
        <v>637</v>
      </c>
      <c r="E278" s="1143" t="s">
        <v>684</v>
      </c>
      <c r="F278" s="1142" t="s">
        <v>704</v>
      </c>
      <c r="G278" s="1142">
        <f>IF(ISNUMBER('JQ2 Trade'!E31),IF('JQ2 Trade'!E31="","",'JQ2 Trade'!E31),"")</f>
        <v>227408</v>
      </c>
      <c r="H278" s="1144" t="str">
        <f>IF('JQ2 Trade'!M31="","",'JQ2 Trade'!M31)</f>
        <v/>
      </c>
    </row>
    <row r="279" spans="1:8">
      <c r="A279" s="1142" t="str">
        <f>Cover!$G$16</f>
        <v>CZ</v>
      </c>
      <c r="B279" s="1142" t="s">
        <v>671</v>
      </c>
      <c r="C279" s="1142">
        <f>Cover!G$18-1</f>
        <v>2021</v>
      </c>
      <c r="D279" s="1142" t="s">
        <v>638</v>
      </c>
      <c r="E279" s="1143" t="s">
        <v>628</v>
      </c>
      <c r="F279" s="1142" t="s">
        <v>704</v>
      </c>
      <c r="G279" s="1142">
        <f>IF(ISNUMBER('JQ2 Trade'!E32),IF('JQ2 Trade'!E32="","",'JQ2 Trade'!E32),"")</f>
        <v>624665</v>
      </c>
      <c r="H279" s="1144" t="str">
        <f>IF('JQ2 Trade'!M32="","",'JQ2 Trade'!M32)</f>
        <v/>
      </c>
    </row>
    <row r="280" spans="1:8">
      <c r="A280" s="1142" t="str">
        <f>Cover!$G$16</f>
        <v>CZ</v>
      </c>
      <c r="B280" s="1142" t="s">
        <v>671</v>
      </c>
      <c r="C280" s="1142">
        <f>Cover!G$18-1</f>
        <v>2021</v>
      </c>
      <c r="D280" s="1142" t="s">
        <v>638</v>
      </c>
      <c r="E280" s="1143" t="s">
        <v>672</v>
      </c>
      <c r="F280" s="1142" t="s">
        <v>704</v>
      </c>
      <c r="G280" s="1142">
        <f>IF(ISNUMBER('JQ2 Trade'!E33),IF('JQ2 Trade'!E33="","",'JQ2 Trade'!E33),"")</f>
        <v>64421</v>
      </c>
      <c r="H280" s="1144" t="str">
        <f>IF('JQ2 Trade'!M33="","",'JQ2 Trade'!M33)</f>
        <v/>
      </c>
    </row>
    <row r="281" spans="1:8">
      <c r="A281" s="1142" t="str">
        <f>Cover!$G$16</f>
        <v>CZ</v>
      </c>
      <c r="B281" s="1142" t="s">
        <v>671</v>
      </c>
      <c r="C281" s="1142">
        <f>Cover!G$18-1</f>
        <v>2021</v>
      </c>
      <c r="D281" s="1142" t="s">
        <v>638</v>
      </c>
      <c r="E281" s="1143" t="s">
        <v>675</v>
      </c>
      <c r="F281" s="1142" t="s">
        <v>704</v>
      </c>
      <c r="G281" s="1142">
        <f>IF(ISNUMBER('JQ2 Trade'!E34),IF('JQ2 Trade'!E34="","",'JQ2 Trade'!E34),"")</f>
        <v>560244</v>
      </c>
      <c r="H281" s="1144" t="str">
        <f>IF('JQ2 Trade'!M34="","",'JQ2 Trade'!M34)</f>
        <v/>
      </c>
    </row>
    <row r="282" spans="1:8">
      <c r="A282" s="1142" t="str">
        <f>Cover!$G$16</f>
        <v>CZ</v>
      </c>
      <c r="B282" s="1142" t="s">
        <v>671</v>
      </c>
      <c r="C282" s="1142">
        <f>Cover!G$18-1</f>
        <v>2021</v>
      </c>
      <c r="D282" s="1142" t="s">
        <v>638</v>
      </c>
      <c r="E282" s="1143" t="s">
        <v>684</v>
      </c>
      <c r="F282" s="1142" t="s">
        <v>704</v>
      </c>
      <c r="G282" s="1142">
        <f>IF(ISNUMBER('JQ2 Trade'!E35),IF('JQ2 Trade'!E35="","",'JQ2 Trade'!E35),"")</f>
        <v>14568</v>
      </c>
      <c r="H282" s="1144" t="str">
        <f>IF('JQ2 Trade'!M35="","",'JQ2 Trade'!M35)</f>
        <v/>
      </c>
    </row>
    <row r="283" spans="1:8">
      <c r="A283" s="1142" t="str">
        <f>Cover!$G$16</f>
        <v>CZ</v>
      </c>
      <c r="B283" s="1142" t="s">
        <v>671</v>
      </c>
      <c r="C283" s="1142">
        <f>Cover!G$18-1</f>
        <v>2021</v>
      </c>
      <c r="D283" s="1142" t="s">
        <v>639</v>
      </c>
      <c r="E283" s="1143" t="s">
        <v>628</v>
      </c>
      <c r="F283" s="1142" t="s">
        <v>704</v>
      </c>
      <c r="G283" s="1142">
        <f>IF(ISNUMBER('JQ2 Trade'!E36),IF('JQ2 Trade'!E36="","",'JQ2 Trade'!E36),"")</f>
        <v>8993867</v>
      </c>
      <c r="H283" s="1144" t="str">
        <f>IF('JQ2 Trade'!M36="","",'JQ2 Trade'!M36)</f>
        <v/>
      </c>
    </row>
    <row r="284" spans="1:8">
      <c r="A284" s="1142" t="str">
        <f>Cover!$G$16</f>
        <v>CZ</v>
      </c>
      <c r="B284" s="1142" t="s">
        <v>671</v>
      </c>
      <c r="C284" s="1142">
        <f>Cover!G$18-1</f>
        <v>2021</v>
      </c>
      <c r="D284" s="1142" t="s">
        <v>640</v>
      </c>
      <c r="E284" s="1143" t="s">
        <v>628</v>
      </c>
      <c r="F284" s="1142" t="s">
        <v>704</v>
      </c>
      <c r="G284" s="1142">
        <f>IF(ISNUMBER('JQ2 Trade'!E37),IF('JQ2 Trade'!E37="","",'JQ2 Trade'!E37),"")</f>
        <v>2355888</v>
      </c>
      <c r="H284" s="1144" t="str">
        <f>IF('JQ2 Trade'!M37="","",'JQ2 Trade'!M37)</f>
        <v/>
      </c>
    </row>
    <row r="285" spans="1:8">
      <c r="A285" s="1142" t="str">
        <f>Cover!$G$16</f>
        <v>CZ</v>
      </c>
      <c r="B285" s="1142" t="s">
        <v>671</v>
      </c>
      <c r="C285" s="1142">
        <f>Cover!G$18-1</f>
        <v>2021</v>
      </c>
      <c r="D285" s="1142" t="s">
        <v>640</v>
      </c>
      <c r="E285" s="1143" t="s">
        <v>672</v>
      </c>
      <c r="F285" s="1142" t="s">
        <v>704</v>
      </c>
      <c r="G285" s="1142">
        <f>IF(ISNUMBER('JQ2 Trade'!E38),IF('JQ2 Trade'!E38="","",'JQ2 Trade'!E38),"")</f>
        <v>363902</v>
      </c>
      <c r="H285" s="1144" t="str">
        <f>IF('JQ2 Trade'!M38="","",'JQ2 Trade'!M38)</f>
        <v/>
      </c>
    </row>
    <row r="286" spans="1:8">
      <c r="A286" s="1142" t="str">
        <f>Cover!$G$16</f>
        <v>CZ</v>
      </c>
      <c r="B286" s="1142" t="s">
        <v>671</v>
      </c>
      <c r="C286" s="1142">
        <f>Cover!G$18-1</f>
        <v>2021</v>
      </c>
      <c r="D286" s="1142" t="s">
        <v>640</v>
      </c>
      <c r="E286" s="1143" t="s">
        <v>675</v>
      </c>
      <c r="F286" s="1142" t="s">
        <v>704</v>
      </c>
      <c r="G286" s="1142">
        <f>IF(ISNUMBER('JQ2 Trade'!E39),IF('JQ2 Trade'!E39="","",'JQ2 Trade'!E39),"")</f>
        <v>1991986</v>
      </c>
      <c r="H286" s="1144" t="str">
        <f>IF('JQ2 Trade'!M39="","",'JQ2 Trade'!M39)</f>
        <v/>
      </c>
    </row>
    <row r="287" spans="1:8">
      <c r="A287" s="1142" t="str">
        <f>Cover!$G$16</f>
        <v>CZ</v>
      </c>
      <c r="B287" s="1142" t="s">
        <v>671</v>
      </c>
      <c r="C287" s="1142">
        <f>Cover!G$18-1</f>
        <v>2021</v>
      </c>
      <c r="D287" s="1142" t="s">
        <v>640</v>
      </c>
      <c r="E287" s="1143" t="s">
        <v>684</v>
      </c>
      <c r="F287" s="1142" t="s">
        <v>704</v>
      </c>
      <c r="G287" s="1142">
        <f>IF(ISNUMBER('JQ2 Trade'!E40),IF('JQ2 Trade'!E40="","",'JQ2 Trade'!E40),"")</f>
        <v>39628</v>
      </c>
      <c r="H287" s="1144" t="str">
        <f>IF('JQ2 Trade'!M40="","",'JQ2 Trade'!M40)</f>
        <v/>
      </c>
    </row>
    <row r="288" spans="1:8">
      <c r="A288" s="1142" t="str">
        <f>Cover!$G$16</f>
        <v>CZ</v>
      </c>
      <c r="B288" s="1142" t="s">
        <v>671</v>
      </c>
      <c r="C288" s="1142">
        <f>Cover!G$18-1</f>
        <v>2021</v>
      </c>
      <c r="D288" s="1142" t="s">
        <v>1144</v>
      </c>
      <c r="E288" s="1143" t="s">
        <v>628</v>
      </c>
      <c r="F288" s="1142" t="s">
        <v>704</v>
      </c>
      <c r="G288" s="1142" t="str">
        <f>IF(ISNUMBER('JQ2 Trade'!E41),IF('JQ2 Trade'!E41="","",'JQ2 Trade'!E41),"")</f>
        <v/>
      </c>
      <c r="H288" s="1144" t="str">
        <f>IF('JQ2 Trade'!M41="","",'JQ2 Trade'!M41)</f>
        <v/>
      </c>
    </row>
    <row r="289" spans="1:8">
      <c r="A289" s="1142" t="str">
        <f>Cover!$G$16</f>
        <v>CZ</v>
      </c>
      <c r="B289" s="1142" t="s">
        <v>671</v>
      </c>
      <c r="C289" s="1142">
        <f>Cover!G$18-1</f>
        <v>2021</v>
      </c>
      <c r="D289" s="1142" t="s">
        <v>1144</v>
      </c>
      <c r="E289" s="1143" t="s">
        <v>672</v>
      </c>
      <c r="F289" s="1142" t="s">
        <v>704</v>
      </c>
      <c r="G289" s="1142" t="str">
        <f>IF(ISNUMBER('JQ2 Trade'!E42),IF('JQ2 Trade'!E42="","",'JQ2 Trade'!E42),"")</f>
        <v/>
      </c>
      <c r="H289" s="1144" t="str">
        <f>IF('JQ2 Trade'!M42="","",'JQ2 Trade'!M42)</f>
        <v/>
      </c>
    </row>
    <row r="290" spans="1:8">
      <c r="A290" s="1142" t="str">
        <f>Cover!$G$16</f>
        <v>CZ</v>
      </c>
      <c r="B290" s="1142" t="s">
        <v>671</v>
      </c>
      <c r="C290" s="1142">
        <f>Cover!G$18-1</f>
        <v>2021</v>
      </c>
      <c r="D290" s="1142" t="s">
        <v>1144</v>
      </c>
      <c r="E290" s="1143" t="s">
        <v>675</v>
      </c>
      <c r="F290" s="1142" t="s">
        <v>704</v>
      </c>
      <c r="G290" s="1142" t="str">
        <f>IF(ISNUMBER('JQ2 Trade'!E43),IF('JQ2 Trade'!E43="","",'JQ2 Trade'!E43),"")</f>
        <v/>
      </c>
      <c r="H290" s="1144" t="str">
        <f>IF('JQ2 Trade'!M43="","",'JQ2 Trade'!M43)</f>
        <v/>
      </c>
    </row>
    <row r="291" spans="1:8">
      <c r="A291" s="1142" t="str">
        <f>Cover!$G$16</f>
        <v>CZ</v>
      </c>
      <c r="B291" s="1142" t="s">
        <v>671</v>
      </c>
      <c r="C291" s="1142">
        <f>Cover!G$18-1</f>
        <v>2021</v>
      </c>
      <c r="D291" s="1142" t="s">
        <v>1144</v>
      </c>
      <c r="E291" s="1143" t="s">
        <v>684</v>
      </c>
      <c r="F291" s="1142" t="s">
        <v>704</v>
      </c>
      <c r="G291" s="1142" t="str">
        <f>IF(ISNUMBER('JQ2 Trade'!E44),IF('JQ2 Trade'!E44="","",'JQ2 Trade'!E44),"")</f>
        <v/>
      </c>
      <c r="H291" s="1144" t="str">
        <f>IF('JQ2 Trade'!M44="","",'JQ2 Trade'!M44)</f>
        <v/>
      </c>
    </row>
    <row r="292" spans="1:8">
      <c r="A292" s="1142" t="str">
        <f>Cover!$G$16</f>
        <v>CZ</v>
      </c>
      <c r="B292" s="1142" t="s">
        <v>671</v>
      </c>
      <c r="C292" s="1142">
        <f>Cover!G$18-1</f>
        <v>2021</v>
      </c>
      <c r="D292" s="1142" t="s">
        <v>641</v>
      </c>
      <c r="E292" s="1143" t="s">
        <v>628</v>
      </c>
      <c r="F292" s="1142" t="s">
        <v>704</v>
      </c>
      <c r="G292" s="1142">
        <f>IF(ISNUMBER('JQ2 Trade'!E45),IF('JQ2 Trade'!E45="","",'JQ2 Trade'!E45),"")</f>
        <v>4179746</v>
      </c>
      <c r="H292" s="1144" t="str">
        <f>IF('JQ2 Trade'!M45="","",'JQ2 Trade'!M45)</f>
        <v/>
      </c>
    </row>
    <row r="293" spans="1:8">
      <c r="A293" s="1142" t="str">
        <f>Cover!$G$16</f>
        <v>CZ</v>
      </c>
      <c r="B293" s="1142" t="s">
        <v>671</v>
      </c>
      <c r="C293" s="1142">
        <f>Cover!G$18-1</f>
        <v>2021</v>
      </c>
      <c r="D293" s="1142" t="s">
        <v>642</v>
      </c>
      <c r="E293" s="1143" t="s">
        <v>628</v>
      </c>
      <c r="F293" s="1142" t="s">
        <v>704</v>
      </c>
      <c r="G293" s="1142">
        <f>IF(ISNUMBER('JQ2 Trade'!E46),IF('JQ2 Trade'!E46="","",'JQ2 Trade'!E46),"")</f>
        <v>1123881</v>
      </c>
      <c r="H293" s="1144" t="str">
        <f>IF('JQ2 Trade'!M46="","",'JQ2 Trade'!M46)</f>
        <v/>
      </c>
    </row>
    <row r="294" spans="1:8">
      <c r="A294" s="1142" t="str">
        <f>Cover!$G$16</f>
        <v>CZ</v>
      </c>
      <c r="B294" s="1142" t="s">
        <v>671</v>
      </c>
      <c r="C294" s="1142">
        <f>Cover!G$18-1</f>
        <v>2021</v>
      </c>
      <c r="D294" s="1142" t="s">
        <v>643</v>
      </c>
      <c r="E294" s="1143" t="s">
        <v>628</v>
      </c>
      <c r="F294" s="1142" t="s">
        <v>704</v>
      </c>
      <c r="G294" s="1142">
        <f>IF(ISNUMBER('JQ2 Trade'!E47),IF('JQ2 Trade'!E47="","",'JQ2 Trade'!E47),"")</f>
        <v>2458233</v>
      </c>
      <c r="H294" s="1144" t="str">
        <f>IF('JQ2 Trade'!M47="","",'JQ2 Trade'!M47)</f>
        <v/>
      </c>
    </row>
    <row r="295" spans="1:8">
      <c r="A295" s="1142" t="str">
        <f>Cover!$G$16</f>
        <v>CZ</v>
      </c>
      <c r="B295" s="1142" t="s">
        <v>671</v>
      </c>
      <c r="C295" s="1142">
        <f>Cover!G$18-1</f>
        <v>2021</v>
      </c>
      <c r="D295" s="1142" t="s">
        <v>644</v>
      </c>
      <c r="E295" s="1143" t="s">
        <v>628</v>
      </c>
      <c r="F295" s="1142" t="s">
        <v>704</v>
      </c>
      <c r="G295" s="1142">
        <f>IF(ISNUMBER('JQ2 Trade'!E48),IF('JQ2 Trade'!E48="","",'JQ2 Trade'!E48),"")</f>
        <v>356293</v>
      </c>
      <c r="H295" s="1144" t="str">
        <f>IF('JQ2 Trade'!M48="","",'JQ2 Trade'!M48)</f>
        <v/>
      </c>
    </row>
    <row r="296" spans="1:8">
      <c r="A296" s="1142" t="str">
        <f>Cover!$G$16</f>
        <v>CZ</v>
      </c>
      <c r="B296" s="1142" t="s">
        <v>671</v>
      </c>
      <c r="C296" s="1142">
        <f>Cover!G$18-1</f>
        <v>2021</v>
      </c>
      <c r="D296" s="1142" t="s">
        <v>645</v>
      </c>
      <c r="E296" s="1143" t="s">
        <v>628</v>
      </c>
      <c r="F296" s="1142" t="s">
        <v>704</v>
      </c>
      <c r="G296" s="1142">
        <f>IF(ISNUMBER('JQ2 Trade'!E49),IF('JQ2 Trade'!E49="","",'JQ2 Trade'!E49),"")</f>
        <v>1114941</v>
      </c>
      <c r="H296" s="1144" t="str">
        <f>IF('JQ2 Trade'!M49="","",'JQ2 Trade'!M49)</f>
        <v/>
      </c>
    </row>
    <row r="297" spans="1:8">
      <c r="A297" s="1142" t="str">
        <f>Cover!$G$16</f>
        <v>CZ</v>
      </c>
      <c r="B297" s="1142" t="s">
        <v>671</v>
      </c>
      <c r="C297" s="1142">
        <f>Cover!G$18-1</f>
        <v>2021</v>
      </c>
      <c r="D297" s="1142" t="s">
        <v>646</v>
      </c>
      <c r="E297" s="1143" t="s">
        <v>628</v>
      </c>
      <c r="F297" s="1142" t="s">
        <v>704</v>
      </c>
      <c r="G297" s="1142">
        <f>IF(ISNUMBER('JQ2 Trade'!E50),IF('JQ2 Trade'!E50="","",'JQ2 Trade'!E50),"")</f>
        <v>986999</v>
      </c>
      <c r="H297" s="1144" t="str">
        <f>IF('JQ2 Trade'!M50="","",'JQ2 Trade'!M50)</f>
        <v/>
      </c>
    </row>
    <row r="298" spans="1:8">
      <c r="A298" s="1142" t="str">
        <f>Cover!$G$16</f>
        <v>CZ</v>
      </c>
      <c r="B298" s="1142" t="s">
        <v>671</v>
      </c>
      <c r="C298" s="1142">
        <f>Cover!G$18-1</f>
        <v>2021</v>
      </c>
      <c r="D298" s="1142" t="s">
        <v>647</v>
      </c>
      <c r="E298" s="1143" t="s">
        <v>628</v>
      </c>
      <c r="F298" s="1142" t="s">
        <v>704</v>
      </c>
      <c r="G298" s="1142">
        <f>IF(ISNUMBER('JQ2 Trade'!E51),IF('JQ2 Trade'!E51="","",'JQ2 Trade'!E51),"")</f>
        <v>5390198</v>
      </c>
      <c r="H298" s="1144" t="str">
        <f>IF('JQ2 Trade'!M51="","",'JQ2 Trade'!M51)</f>
        <v/>
      </c>
    </row>
    <row r="299" spans="1:8">
      <c r="A299" s="1142" t="str">
        <f>Cover!$G$16</f>
        <v>CZ</v>
      </c>
      <c r="B299" s="1142" t="s">
        <v>671</v>
      </c>
      <c r="C299" s="1142">
        <f>Cover!G$18-1</f>
        <v>2021</v>
      </c>
      <c r="D299" s="1142" t="s">
        <v>648</v>
      </c>
      <c r="E299" s="1143" t="s">
        <v>628</v>
      </c>
      <c r="F299" s="1142" t="s">
        <v>704</v>
      </c>
      <c r="G299" s="1142">
        <f>IF(ISNUMBER('JQ2 Trade'!E52),IF('JQ2 Trade'!E52="","",'JQ2 Trade'!E52),"")</f>
        <v>13366</v>
      </c>
      <c r="H299" s="1144" t="str">
        <f>IF('JQ2 Trade'!M52="","",'JQ2 Trade'!M52)</f>
        <v/>
      </c>
    </row>
    <row r="300" spans="1:8">
      <c r="A300" s="1142" t="str">
        <f>Cover!$G$16</f>
        <v>CZ</v>
      </c>
      <c r="B300" s="1142" t="s">
        <v>671</v>
      </c>
      <c r="C300" s="1142">
        <f>Cover!G$18-1</f>
        <v>2021</v>
      </c>
      <c r="D300" s="1142" t="s">
        <v>649</v>
      </c>
      <c r="E300" s="1143" t="s">
        <v>628</v>
      </c>
      <c r="F300" s="1142" t="s">
        <v>704</v>
      </c>
      <c r="G300" s="1142">
        <f>IF(ISNUMBER('JQ2 Trade'!E53),IF('JQ2 Trade'!E53="","",'JQ2 Trade'!E53),"")</f>
        <v>4168384</v>
      </c>
      <c r="H300" s="1144" t="str">
        <f>IF('JQ2 Trade'!M53="","",'JQ2 Trade'!M53)</f>
        <v/>
      </c>
    </row>
    <row r="301" spans="1:8">
      <c r="A301" s="1142" t="str">
        <f>Cover!$G$16</f>
        <v>CZ</v>
      </c>
      <c r="B301" s="1142" t="s">
        <v>671</v>
      </c>
      <c r="C301" s="1142">
        <f>Cover!G$18-1</f>
        <v>2021</v>
      </c>
      <c r="D301" s="1142" t="s">
        <v>650</v>
      </c>
      <c r="E301" s="1143" t="s">
        <v>628</v>
      </c>
      <c r="F301" s="1142" t="s">
        <v>704</v>
      </c>
      <c r="G301" s="1142">
        <f>IF(ISNUMBER('JQ2 Trade'!E54),IF('JQ2 Trade'!E54="","",'JQ2 Trade'!E54),"")</f>
        <v>4109861</v>
      </c>
      <c r="H301" s="1144" t="str">
        <f>IF('JQ2 Trade'!M54="","",'JQ2 Trade'!M54)</f>
        <v/>
      </c>
    </row>
    <row r="302" spans="1:8">
      <c r="A302" s="1142" t="str">
        <f>Cover!$G$16</f>
        <v>CZ</v>
      </c>
      <c r="B302" s="1142" t="s">
        <v>671</v>
      </c>
      <c r="C302" s="1142">
        <f>Cover!G$18-1</f>
        <v>2021</v>
      </c>
      <c r="D302" s="1142" t="s">
        <v>651</v>
      </c>
      <c r="E302" s="1143" t="s">
        <v>628</v>
      </c>
      <c r="F302" s="1142" t="s">
        <v>704</v>
      </c>
      <c r="G302" s="1142">
        <f>IF(ISNUMBER('JQ2 Trade'!E55),IF('JQ2 Trade'!E55="","",'JQ2 Trade'!E55),"")</f>
        <v>4025801</v>
      </c>
      <c r="H302" s="1144" t="str">
        <f>IF('JQ2 Trade'!M55="","",'JQ2 Trade'!M55)</f>
        <v/>
      </c>
    </row>
    <row r="303" spans="1:8">
      <c r="A303" s="1142" t="str">
        <f>Cover!$G$16</f>
        <v>CZ</v>
      </c>
      <c r="B303" s="1142" t="s">
        <v>671</v>
      </c>
      <c r="C303" s="1142">
        <f>Cover!G$18-1</f>
        <v>2021</v>
      </c>
      <c r="D303" s="1142" t="s">
        <v>652</v>
      </c>
      <c r="E303" s="1143" t="s">
        <v>628</v>
      </c>
      <c r="F303" s="1142" t="s">
        <v>704</v>
      </c>
      <c r="G303" s="1142">
        <f>IF(ISNUMBER('JQ2 Trade'!E56),IF('JQ2 Trade'!E56="","",'JQ2 Trade'!E56),"")</f>
        <v>58523</v>
      </c>
      <c r="H303" s="1144" t="str">
        <f>IF('JQ2 Trade'!M56="","",'JQ2 Trade'!M56)</f>
        <v/>
      </c>
    </row>
    <row r="304" spans="1:8">
      <c r="A304" s="1142" t="str">
        <f>Cover!$G$16</f>
        <v>CZ</v>
      </c>
      <c r="B304" s="1142" t="s">
        <v>671</v>
      </c>
      <c r="C304" s="1142">
        <f>Cover!G$18-1</f>
        <v>2021</v>
      </c>
      <c r="D304" s="1142" t="s">
        <v>653</v>
      </c>
      <c r="E304" s="1143" t="s">
        <v>628</v>
      </c>
      <c r="F304" s="1142" t="s">
        <v>704</v>
      </c>
      <c r="G304" s="1142">
        <f>IF(ISNUMBER('JQ2 Trade'!E57),IF('JQ2 Trade'!E57="","",'JQ2 Trade'!E57),"")</f>
        <v>1208448</v>
      </c>
      <c r="H304" s="1144" t="str">
        <f>IF('JQ2 Trade'!M57="","",'JQ2 Trade'!M57)</f>
        <v/>
      </c>
    </row>
    <row r="305" spans="1:8">
      <c r="A305" s="1142" t="str">
        <f>Cover!$G$16</f>
        <v>CZ</v>
      </c>
      <c r="B305" s="1142" t="s">
        <v>671</v>
      </c>
      <c r="C305" s="1142">
        <f>Cover!G$18-1</f>
        <v>2021</v>
      </c>
      <c r="D305" s="1142" t="s">
        <v>654</v>
      </c>
      <c r="E305" s="1143" t="s">
        <v>628</v>
      </c>
      <c r="F305" s="1142" t="s">
        <v>704</v>
      </c>
      <c r="G305" s="1142">
        <f>IF(ISNUMBER('JQ2 Trade'!E58),IF('JQ2 Trade'!E58="","",'JQ2 Trade'!E58),"")</f>
        <v>49117</v>
      </c>
      <c r="H305" s="1144" t="str">
        <f>IF('JQ2 Trade'!M58="","",'JQ2 Trade'!M58)</f>
        <v/>
      </c>
    </row>
    <row r="306" spans="1:8">
      <c r="A306" s="1142" t="str">
        <f>Cover!$G$16</f>
        <v>CZ</v>
      </c>
      <c r="B306" s="1142" t="s">
        <v>671</v>
      </c>
      <c r="C306" s="1142">
        <f>Cover!G$18-1</f>
        <v>2021</v>
      </c>
      <c r="D306" s="1142" t="s">
        <v>655</v>
      </c>
      <c r="E306" s="1143" t="s">
        <v>628</v>
      </c>
      <c r="F306" s="1142" t="s">
        <v>704</v>
      </c>
      <c r="G306" s="1142">
        <f>IF(ISNUMBER('JQ2 Trade'!E59),IF('JQ2 Trade'!E59="","",'JQ2 Trade'!E59),"")</f>
        <v>38207</v>
      </c>
      <c r="H306" s="1144" t="str">
        <f>IF('JQ2 Trade'!M59="","",'JQ2 Trade'!M59)</f>
        <v/>
      </c>
    </row>
    <row r="307" spans="1:8">
      <c r="A307" s="1142" t="str">
        <f>Cover!$G$16</f>
        <v>CZ</v>
      </c>
      <c r="B307" s="1142" t="s">
        <v>671</v>
      </c>
      <c r="C307" s="1142">
        <f>Cover!G$18-1</f>
        <v>2021</v>
      </c>
      <c r="D307" s="1142" t="s">
        <v>656</v>
      </c>
      <c r="E307" s="1143" t="s">
        <v>628</v>
      </c>
      <c r="F307" s="1142" t="s">
        <v>704</v>
      </c>
      <c r="G307" s="1142">
        <f>IF(ISNUMBER('JQ2 Trade'!E60),IF('JQ2 Trade'!E60="","",'JQ2 Trade'!E60),"")</f>
        <v>10910</v>
      </c>
      <c r="H307" s="1144" t="str">
        <f>IF('JQ2 Trade'!M60="","",'JQ2 Trade'!M60)</f>
        <v/>
      </c>
    </row>
    <row r="308" spans="1:8">
      <c r="A308" s="1142" t="str">
        <f>Cover!$G$16</f>
        <v>CZ</v>
      </c>
      <c r="B308" s="1142" t="s">
        <v>671</v>
      </c>
      <c r="C308" s="1142">
        <f>Cover!G$18-1</f>
        <v>2021</v>
      </c>
      <c r="D308" s="1142" t="s">
        <v>657</v>
      </c>
      <c r="E308" s="1143" t="s">
        <v>628</v>
      </c>
      <c r="F308" s="1142" t="s">
        <v>704</v>
      </c>
      <c r="G308" s="1142">
        <f>IF(ISNUMBER('JQ2 Trade'!E61),IF('JQ2 Trade'!E61="","",'JQ2 Trade'!E61),"")</f>
        <v>146925</v>
      </c>
      <c r="H308" s="1144" t="str">
        <f>IF('JQ2 Trade'!M61="","",'JQ2 Trade'!M61)</f>
        <v/>
      </c>
    </row>
    <row r="309" spans="1:8">
      <c r="A309" s="1142" t="str">
        <f>Cover!$G$16</f>
        <v>CZ</v>
      </c>
      <c r="B309" s="1142" t="s">
        <v>671</v>
      </c>
      <c r="C309" s="1142">
        <f>Cover!G$18-1</f>
        <v>2021</v>
      </c>
      <c r="D309" s="1142" t="s">
        <v>658</v>
      </c>
      <c r="E309" s="1143" t="s">
        <v>628</v>
      </c>
      <c r="F309" s="1142" t="s">
        <v>704</v>
      </c>
      <c r="G309" s="1142">
        <f>IF(ISNUMBER('JQ2 Trade'!E62),IF('JQ2 Trade'!E62="","",'JQ2 Trade'!E62),"")</f>
        <v>29566057</v>
      </c>
      <c r="H309" s="1144" t="str">
        <f>IF('JQ2 Trade'!M62="","",'JQ2 Trade'!M62)</f>
        <v/>
      </c>
    </row>
    <row r="310" spans="1:8">
      <c r="A310" s="1142" t="str">
        <f>Cover!$G$16</f>
        <v>CZ</v>
      </c>
      <c r="B310" s="1142" t="s">
        <v>671</v>
      </c>
      <c r="C310" s="1142">
        <f>Cover!G$18-1</f>
        <v>2021</v>
      </c>
      <c r="D310" s="1142" t="s">
        <v>659</v>
      </c>
      <c r="E310" s="1143" t="s">
        <v>628</v>
      </c>
      <c r="F310" s="1142" t="s">
        <v>704</v>
      </c>
      <c r="G310" s="1142">
        <f>IF(ISNUMBER('JQ2 Trade'!E63),IF('JQ2 Trade'!E63="","",'JQ2 Trade'!E63),"")</f>
        <v>8454406</v>
      </c>
      <c r="H310" s="1144" t="str">
        <f>IF('JQ2 Trade'!M63="","",'JQ2 Trade'!M63)</f>
        <v/>
      </c>
    </row>
    <row r="311" spans="1:8">
      <c r="A311" s="1142" t="str">
        <f>Cover!$G$16</f>
        <v>CZ</v>
      </c>
      <c r="B311" s="1142" t="s">
        <v>671</v>
      </c>
      <c r="C311" s="1142">
        <f>Cover!G$18-1</f>
        <v>2021</v>
      </c>
      <c r="D311" s="1142" t="s">
        <v>660</v>
      </c>
      <c r="E311" s="1143" t="s">
        <v>628</v>
      </c>
      <c r="F311" s="1142" t="s">
        <v>704</v>
      </c>
      <c r="G311" s="1142">
        <f>IF(ISNUMBER('JQ2 Trade'!E64),IF('JQ2 Trade'!E64="","",'JQ2 Trade'!E64),"")</f>
        <v>681269</v>
      </c>
      <c r="H311" s="1144" t="str">
        <f>IF('JQ2 Trade'!M64="","",'JQ2 Trade'!M64)</f>
        <v/>
      </c>
    </row>
    <row r="312" spans="1:8">
      <c r="A312" s="1142" t="str">
        <f>Cover!$G$16</f>
        <v>CZ</v>
      </c>
      <c r="B312" s="1142" t="s">
        <v>671</v>
      </c>
      <c r="C312" s="1142">
        <f>Cover!G$18-1</f>
        <v>2021</v>
      </c>
      <c r="D312" s="1142" t="s">
        <v>661</v>
      </c>
      <c r="E312" s="1143" t="s">
        <v>628</v>
      </c>
      <c r="F312" s="1142" t="s">
        <v>704</v>
      </c>
      <c r="G312" s="1142">
        <f>IF(ISNUMBER('JQ2 Trade'!E65),IF('JQ2 Trade'!E65="","",'JQ2 Trade'!E65),"")</f>
        <v>1543937</v>
      </c>
      <c r="H312" s="1144" t="str">
        <f>IF('JQ2 Trade'!M65="","",'JQ2 Trade'!M65)</f>
        <v/>
      </c>
    </row>
    <row r="313" spans="1:8">
      <c r="A313" s="1142" t="str">
        <f>Cover!$G$16</f>
        <v>CZ</v>
      </c>
      <c r="B313" s="1142" t="s">
        <v>671</v>
      </c>
      <c r="C313" s="1142">
        <f>Cover!G$18-1</f>
        <v>2021</v>
      </c>
      <c r="D313" s="1142" t="s">
        <v>662</v>
      </c>
      <c r="E313" s="1143" t="s">
        <v>628</v>
      </c>
      <c r="F313" s="1142" t="s">
        <v>704</v>
      </c>
      <c r="G313" s="1142">
        <f>IF(ISNUMBER('JQ2 Trade'!E66),IF('JQ2 Trade'!E66="","",'JQ2 Trade'!E66),"")</f>
        <v>2884412</v>
      </c>
      <c r="H313" s="1144" t="str">
        <f>IF('JQ2 Trade'!M66="","",'JQ2 Trade'!M66)</f>
        <v/>
      </c>
    </row>
    <row r="314" spans="1:8">
      <c r="A314" s="1142" t="str">
        <f>Cover!$G$16</f>
        <v>CZ</v>
      </c>
      <c r="B314" s="1142" t="s">
        <v>671</v>
      </c>
      <c r="C314" s="1142">
        <f>Cover!G$18-1</f>
        <v>2021</v>
      </c>
      <c r="D314" s="1142" t="s">
        <v>663</v>
      </c>
      <c r="E314" s="1143" t="s">
        <v>628</v>
      </c>
      <c r="F314" s="1142" t="s">
        <v>704</v>
      </c>
      <c r="G314" s="1142">
        <f>IF(ISNUMBER('JQ2 Trade'!E67),IF('JQ2 Trade'!E67="","",'JQ2 Trade'!E67),"")</f>
        <v>3344788</v>
      </c>
      <c r="H314" s="1144" t="str">
        <f>IF('JQ2 Trade'!M67="","",'JQ2 Trade'!M67)</f>
        <v/>
      </c>
    </row>
    <row r="315" spans="1:8">
      <c r="A315" s="1142" t="str">
        <f>Cover!$G$16</f>
        <v>CZ</v>
      </c>
      <c r="B315" s="1142" t="s">
        <v>671</v>
      </c>
      <c r="C315" s="1142">
        <f>Cover!G$18-1</f>
        <v>2021</v>
      </c>
      <c r="D315" s="1142" t="s">
        <v>664</v>
      </c>
      <c r="E315" s="1143" t="s">
        <v>628</v>
      </c>
      <c r="F315" s="1142" t="s">
        <v>704</v>
      </c>
      <c r="G315" s="1142">
        <f>IF(ISNUMBER('JQ2 Trade'!E68),IF('JQ2 Trade'!E68="","",'JQ2 Trade'!E68),"")</f>
        <v>687251</v>
      </c>
      <c r="H315" s="1144" t="str">
        <f>IF('JQ2 Trade'!M68="","",'JQ2 Trade'!M68)</f>
        <v/>
      </c>
    </row>
    <row r="316" spans="1:8">
      <c r="A316" s="1142" t="str">
        <f>Cover!$G$16</f>
        <v>CZ</v>
      </c>
      <c r="B316" s="1142" t="s">
        <v>671</v>
      </c>
      <c r="C316" s="1142">
        <f>Cover!G$18-1</f>
        <v>2021</v>
      </c>
      <c r="D316" s="1142" t="s">
        <v>665</v>
      </c>
      <c r="E316" s="1143" t="s">
        <v>628</v>
      </c>
      <c r="F316" s="1142" t="s">
        <v>704</v>
      </c>
      <c r="G316" s="1142">
        <f>IF(ISNUMBER('JQ2 Trade'!E69),IF('JQ2 Trade'!E69="","",'JQ2 Trade'!E69),"")</f>
        <v>18956060</v>
      </c>
      <c r="H316" s="1144" t="str">
        <f>IF('JQ2 Trade'!M69="","",'JQ2 Trade'!M69)</f>
        <v/>
      </c>
    </row>
    <row r="317" spans="1:8">
      <c r="A317" s="1142" t="str">
        <f>Cover!$G$16</f>
        <v>CZ</v>
      </c>
      <c r="B317" s="1142" t="s">
        <v>671</v>
      </c>
      <c r="C317" s="1142">
        <f>Cover!G$18-1</f>
        <v>2021</v>
      </c>
      <c r="D317" s="1142" t="s">
        <v>666</v>
      </c>
      <c r="E317" s="1143" t="s">
        <v>628</v>
      </c>
      <c r="F317" s="1142" t="s">
        <v>704</v>
      </c>
      <c r="G317" s="1142">
        <f>IF(ISNUMBER('JQ2 Trade'!E70),IF('JQ2 Trade'!E70="","",'JQ2 Trade'!E70),"")</f>
        <v>9263957</v>
      </c>
      <c r="H317" s="1144" t="str">
        <f>IF('JQ2 Trade'!M70="","",'JQ2 Trade'!M70)</f>
        <v/>
      </c>
    </row>
    <row r="318" spans="1:8">
      <c r="A318" s="1142" t="str">
        <f>Cover!$G$16</f>
        <v>CZ</v>
      </c>
      <c r="B318" s="1142" t="s">
        <v>671</v>
      </c>
      <c r="C318" s="1142">
        <f>Cover!G$18-1</f>
        <v>2021</v>
      </c>
      <c r="D318" s="1142" t="s">
        <v>667</v>
      </c>
      <c r="E318" s="1143" t="s">
        <v>628</v>
      </c>
      <c r="F318" s="1142" t="s">
        <v>704</v>
      </c>
      <c r="G318" s="1142">
        <f>IF(ISNUMBER('JQ2 Trade'!E71),IF('JQ2 Trade'!E71="","",'JQ2 Trade'!E71),"")</f>
        <v>5298522</v>
      </c>
      <c r="H318" s="1144" t="str">
        <f>IF('JQ2 Trade'!M71="","",'JQ2 Trade'!M71)</f>
        <v/>
      </c>
    </row>
    <row r="319" spans="1:8">
      <c r="A319" s="1142" t="str">
        <f>Cover!$G$16</f>
        <v>CZ</v>
      </c>
      <c r="B319" s="1142" t="s">
        <v>671</v>
      </c>
      <c r="C319" s="1142">
        <f>Cover!G$18-1</f>
        <v>2021</v>
      </c>
      <c r="D319" s="1142" t="s">
        <v>668</v>
      </c>
      <c r="E319" s="1143" t="s">
        <v>628</v>
      </c>
      <c r="F319" s="1142" t="s">
        <v>704</v>
      </c>
      <c r="G319" s="1142">
        <f>IF(ISNUMBER('JQ2 Trade'!E72),IF('JQ2 Trade'!E72="","",'JQ2 Trade'!E72),"")</f>
        <v>3870540</v>
      </c>
      <c r="H319" s="1144" t="str">
        <f>IF('JQ2 Trade'!M72="","",'JQ2 Trade'!M72)</f>
        <v/>
      </c>
    </row>
    <row r="320" spans="1:8">
      <c r="A320" s="1142" t="str">
        <f>Cover!$G$16</f>
        <v>CZ</v>
      </c>
      <c r="B320" s="1142" t="s">
        <v>671</v>
      </c>
      <c r="C320" s="1142">
        <f>Cover!G$18-1</f>
        <v>2021</v>
      </c>
      <c r="D320" s="1142" t="s">
        <v>669</v>
      </c>
      <c r="E320" s="1143" t="s">
        <v>628</v>
      </c>
      <c r="F320" s="1142" t="s">
        <v>704</v>
      </c>
      <c r="G320" s="1142">
        <f>IF(ISNUMBER('JQ2 Trade'!E73),IF('JQ2 Trade'!E73="","",'JQ2 Trade'!E73),"")</f>
        <v>523041</v>
      </c>
      <c r="H320" s="1144" t="str">
        <f>IF('JQ2 Trade'!M73="","",'JQ2 Trade'!M73)</f>
        <v/>
      </c>
    </row>
    <row r="321" spans="1:8">
      <c r="A321" s="1142" t="str">
        <f>Cover!$G$16</f>
        <v>CZ</v>
      </c>
      <c r="B321" s="1142" t="s">
        <v>671</v>
      </c>
      <c r="C321" s="1142">
        <f>Cover!G$18-1</f>
        <v>2021</v>
      </c>
      <c r="D321" s="1142" t="s">
        <v>670</v>
      </c>
      <c r="E321" s="1143" t="s">
        <v>628</v>
      </c>
      <c r="F321" s="1142" t="s">
        <v>704</v>
      </c>
      <c r="G321" s="1142">
        <f>IF(ISNUMBER('JQ2 Trade'!E74),IF('JQ2 Trade'!E74="","",'JQ2 Trade'!E74),"")</f>
        <v>1468340</v>
      </c>
      <c r="H321" s="1144" t="str">
        <f>IF('JQ2 Trade'!M74="","",'JQ2 Trade'!M74)</f>
        <v/>
      </c>
    </row>
    <row r="322" spans="1:8">
      <c r="A322" s="1142" t="str">
        <f>Cover!$G$16</f>
        <v>CZ</v>
      </c>
      <c r="B322" s="1142" t="s">
        <v>671</v>
      </c>
      <c r="C322" s="1142">
        <f>Cover!G$18-1</f>
        <v>2021</v>
      </c>
      <c r="D322" s="1142" t="s">
        <v>1145</v>
      </c>
      <c r="E322" s="1143" t="s">
        <v>628</v>
      </c>
      <c r="F322" s="1142" t="s">
        <v>704</v>
      </c>
      <c r="G322" s="1142" t="str">
        <f>IF(ISNUMBER('JQ2 Trade'!E75),IF('JQ2 Trade'!E75="","",'JQ2 Trade'!E75),"")</f>
        <v/>
      </c>
      <c r="H322" s="1144" t="str">
        <f>IF('JQ2 Trade'!M75="","",'JQ2 Trade'!M75)</f>
        <v/>
      </c>
    </row>
    <row r="323" spans="1:8">
      <c r="A323" s="1142" t="str">
        <f>Cover!$G$16</f>
        <v>CZ</v>
      </c>
      <c r="B323" s="1142" t="s">
        <v>671</v>
      </c>
      <c r="C323" s="1142">
        <f>Cover!G$18-1</f>
        <v>2021</v>
      </c>
      <c r="D323" s="1142" t="s">
        <v>1146</v>
      </c>
      <c r="E323" s="1143" t="s">
        <v>628</v>
      </c>
      <c r="F323" s="1142" t="s">
        <v>704</v>
      </c>
      <c r="G323" s="1142" t="str">
        <f>IF(ISNUMBER('JQ2 Trade'!E76),IF('JQ2 Trade'!E76="","",'JQ2 Trade'!E76),"")</f>
        <v/>
      </c>
      <c r="H323" s="1144" t="str">
        <f>IF('JQ2 Trade'!M76="","",'JQ2 Trade'!M76)</f>
        <v/>
      </c>
    </row>
    <row r="324" spans="1:8">
      <c r="A324" s="1142" t="str">
        <f>Cover!$G$16</f>
        <v>CZ</v>
      </c>
      <c r="B324" s="1142" t="s">
        <v>671</v>
      </c>
      <c r="C324" s="1142">
        <f>Cover!G$18-1</f>
        <v>2021</v>
      </c>
      <c r="D324" s="1142" t="s">
        <v>1147</v>
      </c>
      <c r="E324" s="1143" t="s">
        <v>628</v>
      </c>
      <c r="F324" s="1142" t="s">
        <v>704</v>
      </c>
      <c r="G324" s="1142" t="str">
        <f>IF(ISNUMBER('JQ2 Trade'!E77),IF('JQ2 Trade'!E77="","",'JQ2 Trade'!E77),"")</f>
        <v/>
      </c>
      <c r="H324" s="1144" t="str">
        <f>IF('JQ2 Trade'!M77="","",'JQ2 Trade'!M77)</f>
        <v/>
      </c>
    </row>
    <row r="325" spans="1:8">
      <c r="A325" s="1142" t="str">
        <f>Cover!$G$16</f>
        <v>CZ</v>
      </c>
      <c r="B325" s="1142" t="s">
        <v>671</v>
      </c>
      <c r="C325" s="1142">
        <f>Cover!G$18-1</f>
        <v>2021</v>
      </c>
      <c r="D325" s="1142" t="s">
        <v>1148</v>
      </c>
      <c r="E325" s="1143" t="s">
        <v>628</v>
      </c>
      <c r="F325" s="1142" t="s">
        <v>704</v>
      </c>
      <c r="G325" s="1142" t="str">
        <f>IF(ISNUMBER('JQ2 Trade'!E78),IF('JQ2 Trade'!E78="","",'JQ2 Trade'!E78),"")</f>
        <v/>
      </c>
      <c r="H325" s="1144" t="str">
        <f>IF('JQ2 Trade'!M78="","",'JQ2 Trade'!M78)</f>
        <v/>
      </c>
    </row>
    <row r="326" spans="1:8">
      <c r="A326" s="1142" t="str">
        <f>Cover!$G$16</f>
        <v>CZ</v>
      </c>
      <c r="B326" s="1142" t="s">
        <v>671</v>
      </c>
      <c r="C326" s="1142">
        <f>Cover!G$18</f>
        <v>2022</v>
      </c>
      <c r="D326" s="1142" t="s">
        <v>616</v>
      </c>
      <c r="E326" s="1143" t="s">
        <v>628</v>
      </c>
      <c r="F326" s="1142" t="s">
        <v>703</v>
      </c>
      <c r="G326" s="1142">
        <f>IF(ISNUMBER('JQ2 Trade'!F11),IF('JQ2 Trade'!F11="","",'JQ2 Trade'!F11),"")</f>
        <v>1449.2529999999999</v>
      </c>
      <c r="H326" s="1144" t="str">
        <f>IF('JQ2 Trade'!N11="","",'JQ2 Trade'!N11)</f>
        <v/>
      </c>
    </row>
    <row r="327" spans="1:8">
      <c r="A327" s="1142" t="str">
        <f>Cover!$G$16</f>
        <v>CZ</v>
      </c>
      <c r="B327" s="1142" t="s">
        <v>671</v>
      </c>
      <c r="C327" s="1142">
        <f>Cover!G$18</f>
        <v>2022</v>
      </c>
      <c r="D327" s="1142" t="s">
        <v>617</v>
      </c>
      <c r="E327" s="1143" t="s">
        <v>628</v>
      </c>
      <c r="F327" s="1142" t="s">
        <v>703</v>
      </c>
      <c r="G327" s="1142">
        <f>IF(ISNUMBER('JQ2 Trade'!F12),IF('JQ2 Trade'!F12="","",'JQ2 Trade'!F12),"")</f>
        <v>80.14</v>
      </c>
      <c r="H327" s="1144" t="str">
        <f>IF('JQ2 Trade'!N12="","",'JQ2 Trade'!N12)</f>
        <v/>
      </c>
    </row>
    <row r="328" spans="1:8">
      <c r="A328" s="1142" t="str">
        <f>Cover!$G$16</f>
        <v>CZ</v>
      </c>
      <c r="B328" s="1142" t="s">
        <v>671</v>
      </c>
      <c r="C328" s="1142">
        <f>Cover!G$18</f>
        <v>2022</v>
      </c>
      <c r="D328" s="1142" t="s">
        <v>617</v>
      </c>
      <c r="E328" s="1143" t="s">
        <v>672</v>
      </c>
      <c r="F328" s="1142" t="s">
        <v>703</v>
      </c>
      <c r="G328" s="1142">
        <f>IF(ISNUMBER('JQ2 Trade'!F13),IF('JQ2 Trade'!F13="","",'JQ2 Trade'!F13),"")</f>
        <v>22.196000000000002</v>
      </c>
      <c r="H328" s="1144" t="str">
        <f>IF('JQ2 Trade'!N13="","",'JQ2 Trade'!N13)</f>
        <v/>
      </c>
    </row>
    <row r="329" spans="1:8">
      <c r="A329" s="1142" t="str">
        <f>Cover!$G$16</f>
        <v>CZ</v>
      </c>
      <c r="B329" s="1142" t="s">
        <v>671</v>
      </c>
      <c r="C329" s="1142">
        <f>Cover!G$18</f>
        <v>2022</v>
      </c>
      <c r="D329" s="1142" t="s">
        <v>617</v>
      </c>
      <c r="E329" s="1143" t="s">
        <v>675</v>
      </c>
      <c r="F329" s="1142" t="s">
        <v>703</v>
      </c>
      <c r="G329" s="1142">
        <f>IF(ISNUMBER('JQ2 Trade'!F14),IF('JQ2 Trade'!F14="","",'JQ2 Trade'!F14),"")</f>
        <v>57.944000000000003</v>
      </c>
      <c r="H329" s="1144" t="str">
        <f>IF('JQ2 Trade'!N14="","",'JQ2 Trade'!N14)</f>
        <v/>
      </c>
    </row>
    <row r="330" spans="1:8">
      <c r="A330" s="1142" t="str">
        <f>Cover!$G$16</f>
        <v>CZ</v>
      </c>
      <c r="B330" s="1142" t="s">
        <v>671</v>
      </c>
      <c r="C330" s="1142">
        <f>Cover!G$18</f>
        <v>2022</v>
      </c>
      <c r="D330" s="1142" t="s">
        <v>618</v>
      </c>
      <c r="E330" s="1143" t="s">
        <v>628</v>
      </c>
      <c r="F330" s="1142" t="s">
        <v>703</v>
      </c>
      <c r="G330" s="1142">
        <f>IF(ISNUMBER('JQ2 Trade'!F15),IF('JQ2 Trade'!F15="","",'JQ2 Trade'!F15),"")</f>
        <v>1369.1130000000001</v>
      </c>
      <c r="H330" s="1144" t="str">
        <f>IF('JQ2 Trade'!N15="","",'JQ2 Trade'!N15)</f>
        <v/>
      </c>
    </row>
    <row r="331" spans="1:8">
      <c r="A331" s="1142" t="str">
        <f>Cover!$G$16</f>
        <v>CZ</v>
      </c>
      <c r="B331" s="1142" t="s">
        <v>671</v>
      </c>
      <c r="C331" s="1142">
        <f>Cover!G$18</f>
        <v>2022</v>
      </c>
      <c r="D331" s="1142" t="s">
        <v>618</v>
      </c>
      <c r="E331" s="1143" t="s">
        <v>672</v>
      </c>
      <c r="F331" s="1142" t="s">
        <v>703</v>
      </c>
      <c r="G331" s="1142">
        <f>IF(ISNUMBER('JQ2 Trade'!F16),IF('JQ2 Trade'!F16="","",'JQ2 Trade'!F16),"")</f>
        <v>1222.1010000000001</v>
      </c>
      <c r="H331" s="1144" t="str">
        <f>IF('JQ2 Trade'!N16="","",'JQ2 Trade'!N16)</f>
        <v/>
      </c>
    </row>
    <row r="332" spans="1:8">
      <c r="A332" s="1142" t="str">
        <f>Cover!$G$16</f>
        <v>CZ</v>
      </c>
      <c r="B332" s="1142" t="s">
        <v>671</v>
      </c>
      <c r="C332" s="1142">
        <f>Cover!G$18</f>
        <v>2022</v>
      </c>
      <c r="D332" s="1142" t="s">
        <v>618</v>
      </c>
      <c r="E332" s="1143" t="s">
        <v>675</v>
      </c>
      <c r="F332" s="1142" t="s">
        <v>703</v>
      </c>
      <c r="G332" s="1142">
        <f>IF(ISNUMBER('JQ2 Trade'!F17),IF('JQ2 Trade'!F17="","",'JQ2 Trade'!F17),"")</f>
        <v>147.012</v>
      </c>
      <c r="H332" s="1144" t="str">
        <f>IF('JQ2 Trade'!N17="","",'JQ2 Trade'!N17)</f>
        <v/>
      </c>
    </row>
    <row r="333" spans="1:8">
      <c r="A333" s="1142" t="str">
        <f>Cover!$G$16</f>
        <v>CZ</v>
      </c>
      <c r="B333" s="1142" t="s">
        <v>671</v>
      </c>
      <c r="C333" s="1142">
        <f>Cover!G$18</f>
        <v>2022</v>
      </c>
      <c r="D333" s="1142" t="s">
        <v>618</v>
      </c>
      <c r="E333" s="1143" t="s">
        <v>684</v>
      </c>
      <c r="F333" s="1142" t="s">
        <v>703</v>
      </c>
      <c r="G333" s="1142">
        <f>IF(ISNUMBER('JQ2 Trade'!F18),IF('JQ2 Trade'!F18="","",'JQ2 Trade'!F18),"")</f>
        <v>0.91300000000000003</v>
      </c>
      <c r="H333" s="1144" t="str">
        <f>IF('JQ2 Trade'!N18="","",'JQ2 Trade'!N18)</f>
        <v/>
      </c>
    </row>
    <row r="334" spans="1:8">
      <c r="A334" s="1142" t="str">
        <f>Cover!$G$16</f>
        <v>CZ</v>
      </c>
      <c r="B334" s="1142" t="s">
        <v>671</v>
      </c>
      <c r="C334" s="1142">
        <f>Cover!G$18</f>
        <v>2022</v>
      </c>
      <c r="D334" s="1142" t="s">
        <v>629</v>
      </c>
      <c r="E334" s="1143" t="s">
        <v>628</v>
      </c>
      <c r="F334" s="1142" t="s">
        <v>705</v>
      </c>
      <c r="G334" s="1142">
        <f>IF(ISNUMBER('JQ2 Trade'!F19),IF('JQ2 Trade'!F19="","",'JQ2 Trade'!F19),"")</f>
        <v>9.5389999999999997</v>
      </c>
      <c r="H334" s="1144" t="str">
        <f>IF('JQ2 Trade'!N19="","",'JQ2 Trade'!N19)</f>
        <v/>
      </c>
    </row>
    <row r="335" spans="1:8">
      <c r="A335" s="1142" t="str">
        <f>Cover!$G$16</f>
        <v>CZ</v>
      </c>
      <c r="B335" s="1142" t="s">
        <v>671</v>
      </c>
      <c r="C335" s="1142">
        <f>Cover!G$18</f>
        <v>2022</v>
      </c>
      <c r="D335" s="1142" t="s">
        <v>630</v>
      </c>
      <c r="E335" s="1143" t="s">
        <v>628</v>
      </c>
      <c r="F335" s="1142" t="s">
        <v>703</v>
      </c>
      <c r="G335" s="1142">
        <f>IF(ISNUMBER('JQ2 Trade'!F20),IF('JQ2 Trade'!F20="","",'JQ2 Trade'!F20),"")</f>
        <v>456.065</v>
      </c>
      <c r="H335" s="1144" t="str">
        <f>IF('JQ2 Trade'!N20="","",'JQ2 Trade'!N20)</f>
        <v/>
      </c>
    </row>
    <row r="336" spans="1:8">
      <c r="A336" s="1142" t="str">
        <f>Cover!$G$16</f>
        <v>CZ</v>
      </c>
      <c r="B336" s="1142" t="s">
        <v>671</v>
      </c>
      <c r="C336" s="1142">
        <f>Cover!G$18</f>
        <v>2022</v>
      </c>
      <c r="D336" s="1142" t="s">
        <v>631</v>
      </c>
      <c r="E336" s="1143" t="s">
        <v>628</v>
      </c>
      <c r="F336" s="1142" t="s">
        <v>703</v>
      </c>
      <c r="G336" s="1142">
        <f>IF(ISNUMBER('JQ2 Trade'!F21),IF('JQ2 Trade'!F21="","",'JQ2 Trade'!F21),"")</f>
        <v>246.303</v>
      </c>
      <c r="H336" s="1144" t="str">
        <f>IF('JQ2 Trade'!N21="","",'JQ2 Trade'!N21)</f>
        <v/>
      </c>
    </row>
    <row r="337" spans="1:8">
      <c r="A337" s="1142" t="str">
        <f>Cover!$G$16</f>
        <v>CZ</v>
      </c>
      <c r="B337" s="1142" t="s">
        <v>671</v>
      </c>
      <c r="C337" s="1142">
        <f>Cover!G$18</f>
        <v>2022</v>
      </c>
      <c r="D337" s="1142" t="s">
        <v>632</v>
      </c>
      <c r="E337" s="1143" t="s">
        <v>628</v>
      </c>
      <c r="F337" s="1142" t="s">
        <v>703</v>
      </c>
      <c r="G337" s="1142">
        <f>IF(ISNUMBER('JQ2 Trade'!F22),IF('JQ2 Trade'!F22="","",'JQ2 Trade'!F22),"")</f>
        <v>209.762</v>
      </c>
      <c r="H337" s="1144" t="str">
        <f>IF('JQ2 Trade'!N22="","",'JQ2 Trade'!N22)</f>
        <v/>
      </c>
    </row>
    <row r="338" spans="1:8">
      <c r="A338" s="1142" t="str">
        <f>Cover!$G$16</f>
        <v>CZ</v>
      </c>
      <c r="B338" s="1142" t="s">
        <v>671</v>
      </c>
      <c r="C338" s="1142">
        <f>Cover!G$18</f>
        <v>2022</v>
      </c>
      <c r="D338" s="1142" t="s">
        <v>1143</v>
      </c>
      <c r="E338" s="1143" t="s">
        <v>628</v>
      </c>
      <c r="F338" s="1142" t="s">
        <v>703</v>
      </c>
      <c r="G338" s="1142">
        <f>IF(ISNUMBER('JQ2 Trade'!F23),IF('JQ2 Trade'!F23="","",'JQ2 Trade'!F23),"")</f>
        <v>25.803000000000001</v>
      </c>
      <c r="H338" s="1144" t="str">
        <f>IF('JQ2 Trade'!N23="","",'JQ2 Trade'!N23)</f>
        <v/>
      </c>
    </row>
    <row r="339" spans="1:8">
      <c r="A339" s="1142" t="str">
        <f>Cover!$G$16</f>
        <v>CZ</v>
      </c>
      <c r="B339" s="1142" t="s">
        <v>671</v>
      </c>
      <c r="C339" s="1142">
        <f>Cover!G$18</f>
        <v>2022</v>
      </c>
      <c r="D339" s="1142" t="s">
        <v>633</v>
      </c>
      <c r="E339" s="1143" t="s">
        <v>628</v>
      </c>
      <c r="F339" s="1142" t="s">
        <v>705</v>
      </c>
      <c r="G339" s="1142">
        <f>IF(ISNUMBER('JQ2 Trade'!F24),IF('JQ2 Trade'!F24="","",'JQ2 Trade'!F24),"")</f>
        <v>251.96</v>
      </c>
      <c r="H339" s="1144" t="str">
        <f>IF('JQ2 Trade'!N24="","",'JQ2 Trade'!N24)</f>
        <v/>
      </c>
    </row>
    <row r="340" spans="1:8">
      <c r="A340" s="1142" t="str">
        <f>Cover!$G$16</f>
        <v>CZ</v>
      </c>
      <c r="B340" s="1142" t="s">
        <v>671</v>
      </c>
      <c r="C340" s="1142">
        <f>Cover!G$18</f>
        <v>2022</v>
      </c>
      <c r="D340" s="1142" t="s">
        <v>634</v>
      </c>
      <c r="E340" s="1143" t="s">
        <v>628</v>
      </c>
      <c r="F340" s="1142" t="s">
        <v>705</v>
      </c>
      <c r="G340" s="1142">
        <f>IF(ISNUMBER('JQ2 Trade'!F25),IF('JQ2 Trade'!F25="","",'JQ2 Trade'!F25),"")</f>
        <v>69.221999999999994</v>
      </c>
      <c r="H340" s="1144" t="str">
        <f>IF('JQ2 Trade'!N25="","",'JQ2 Trade'!N25)</f>
        <v/>
      </c>
    </row>
    <row r="341" spans="1:8">
      <c r="A341" s="1142" t="str">
        <f>Cover!$G$16</f>
        <v>CZ</v>
      </c>
      <c r="B341" s="1142" t="s">
        <v>671</v>
      </c>
      <c r="C341" s="1142">
        <f>Cover!G$18</f>
        <v>2022</v>
      </c>
      <c r="D341" s="1142" t="s">
        <v>635</v>
      </c>
      <c r="E341" s="1143" t="s">
        <v>628</v>
      </c>
      <c r="F341" s="1142" t="s">
        <v>705</v>
      </c>
      <c r="G341" s="1142">
        <f>IF(ISNUMBER('JQ2 Trade'!F26),IF('JQ2 Trade'!F26="","",'JQ2 Trade'!F26),"")</f>
        <v>38.472000000000001</v>
      </c>
      <c r="H341" s="1144" t="str">
        <f>IF('JQ2 Trade'!N26="","",'JQ2 Trade'!N26)</f>
        <v/>
      </c>
    </row>
    <row r="342" spans="1:8">
      <c r="A342" s="1142" t="str">
        <f>Cover!$G$16</f>
        <v>CZ</v>
      </c>
      <c r="B342" s="1142" t="s">
        <v>671</v>
      </c>
      <c r="C342" s="1142">
        <f>Cover!G$18</f>
        <v>2022</v>
      </c>
      <c r="D342" s="1142" t="s">
        <v>636</v>
      </c>
      <c r="E342" s="1143" t="s">
        <v>628</v>
      </c>
      <c r="F342" s="1142" t="s">
        <v>705</v>
      </c>
      <c r="G342" s="1142">
        <f>IF(ISNUMBER('JQ2 Trade'!F27),IF('JQ2 Trade'!F27="","",'JQ2 Trade'!F27),"")</f>
        <v>30.75</v>
      </c>
      <c r="H342" s="1144" t="str">
        <f>IF('JQ2 Trade'!N27="","",'JQ2 Trade'!N27)</f>
        <v/>
      </c>
    </row>
    <row r="343" spans="1:8">
      <c r="A343" s="1142" t="str">
        <f>Cover!$G$16</f>
        <v>CZ</v>
      </c>
      <c r="B343" s="1142" t="s">
        <v>671</v>
      </c>
      <c r="C343" s="1142">
        <f>Cover!G$18</f>
        <v>2022</v>
      </c>
      <c r="D343" s="1142" t="s">
        <v>637</v>
      </c>
      <c r="E343" s="1143" t="s">
        <v>628</v>
      </c>
      <c r="F343" s="1142" t="s">
        <v>703</v>
      </c>
      <c r="G343" s="1142">
        <f>IF(ISNUMBER('JQ2 Trade'!F28),IF('JQ2 Trade'!F28="","",'JQ2 Trade'!F28),"")</f>
        <v>719.03499999999997</v>
      </c>
      <c r="H343" s="1144" t="str">
        <f>IF('JQ2 Trade'!N28="","",'JQ2 Trade'!N28)</f>
        <v/>
      </c>
    </row>
    <row r="344" spans="1:8">
      <c r="A344" s="1142" t="str">
        <f>Cover!$G$16</f>
        <v>CZ</v>
      </c>
      <c r="B344" s="1142" t="s">
        <v>671</v>
      </c>
      <c r="C344" s="1142">
        <f>Cover!G$18</f>
        <v>2022</v>
      </c>
      <c r="D344" s="1142" t="s">
        <v>637</v>
      </c>
      <c r="E344" s="1143" t="s">
        <v>672</v>
      </c>
      <c r="F344" s="1142" t="s">
        <v>703</v>
      </c>
      <c r="G344" s="1142">
        <f>IF(ISNUMBER('JQ2 Trade'!F29),IF('JQ2 Trade'!F29="","",'JQ2 Trade'!F29),"")</f>
        <v>583.01099999999997</v>
      </c>
      <c r="H344" s="1144" t="str">
        <f>IF('JQ2 Trade'!N29="","",'JQ2 Trade'!N29)</f>
        <v/>
      </c>
    </row>
    <row r="345" spans="1:8">
      <c r="A345" s="1142" t="str">
        <f>Cover!$G$16</f>
        <v>CZ</v>
      </c>
      <c r="B345" s="1142" t="s">
        <v>671</v>
      </c>
      <c r="C345" s="1142">
        <f>Cover!G$18</f>
        <v>2022</v>
      </c>
      <c r="D345" s="1142" t="s">
        <v>637</v>
      </c>
      <c r="E345" s="1143" t="s">
        <v>675</v>
      </c>
      <c r="F345" s="1142" t="s">
        <v>703</v>
      </c>
      <c r="G345" s="1142">
        <f>IF(ISNUMBER('JQ2 Trade'!F30),IF('JQ2 Trade'!F30="","",'JQ2 Trade'!F30),"")</f>
        <v>136.024</v>
      </c>
      <c r="H345" s="1144" t="str">
        <f>IF('JQ2 Trade'!N30="","",'JQ2 Trade'!N30)</f>
        <v/>
      </c>
    </row>
    <row r="346" spans="1:8">
      <c r="A346" s="1142" t="str">
        <f>Cover!$G$16</f>
        <v>CZ</v>
      </c>
      <c r="B346" s="1142" t="s">
        <v>671</v>
      </c>
      <c r="C346" s="1142">
        <f>Cover!G$18</f>
        <v>2022</v>
      </c>
      <c r="D346" s="1142" t="s">
        <v>637</v>
      </c>
      <c r="E346" s="1143" t="s">
        <v>684</v>
      </c>
      <c r="F346" s="1142" t="s">
        <v>703</v>
      </c>
      <c r="G346" s="1142">
        <f>IF(ISNUMBER('JQ2 Trade'!F31),IF('JQ2 Trade'!F31="","",'JQ2 Trade'!F31),"")</f>
        <v>17.166</v>
      </c>
      <c r="H346" s="1144" t="str">
        <f>IF('JQ2 Trade'!N31="","",'JQ2 Trade'!N31)</f>
        <v/>
      </c>
    </row>
    <row r="347" spans="1:8">
      <c r="A347" s="1142" t="str">
        <f>Cover!$G$16</f>
        <v>CZ</v>
      </c>
      <c r="B347" s="1142" t="s">
        <v>671</v>
      </c>
      <c r="C347" s="1142">
        <f>Cover!G$18</f>
        <v>2022</v>
      </c>
      <c r="D347" s="1142" t="s">
        <v>638</v>
      </c>
      <c r="E347" s="1143" t="s">
        <v>628</v>
      </c>
      <c r="F347" s="1142" t="s">
        <v>703</v>
      </c>
      <c r="G347" s="1142">
        <f>IF(ISNUMBER('JQ2 Trade'!F32),IF('JQ2 Trade'!F32="","",'JQ2 Trade'!F32),"")</f>
        <v>58.195999999999998</v>
      </c>
      <c r="H347" s="1144" t="str">
        <f>IF('JQ2 Trade'!N32="","",'JQ2 Trade'!N32)</f>
        <v/>
      </c>
    </row>
    <row r="348" spans="1:8">
      <c r="A348" s="1142" t="str">
        <f>Cover!$G$16</f>
        <v>CZ</v>
      </c>
      <c r="B348" s="1142" t="s">
        <v>671</v>
      </c>
      <c r="C348" s="1142">
        <f>Cover!G$18</f>
        <v>2022</v>
      </c>
      <c r="D348" s="1142" t="s">
        <v>638</v>
      </c>
      <c r="E348" s="1143" t="s">
        <v>672</v>
      </c>
      <c r="F348" s="1142" t="s">
        <v>703</v>
      </c>
      <c r="G348" s="1142">
        <f>IF(ISNUMBER('JQ2 Trade'!F33),IF('JQ2 Trade'!F33="","",'JQ2 Trade'!F33),"")</f>
        <v>13.978</v>
      </c>
      <c r="H348" s="1144" t="str">
        <f>IF('JQ2 Trade'!N33="","",'JQ2 Trade'!N33)</f>
        <v/>
      </c>
    </row>
    <row r="349" spans="1:8">
      <c r="A349" s="1142" t="str">
        <f>Cover!$G$16</f>
        <v>CZ</v>
      </c>
      <c r="B349" s="1142" t="s">
        <v>671</v>
      </c>
      <c r="C349" s="1142">
        <f>Cover!G$18</f>
        <v>2022</v>
      </c>
      <c r="D349" s="1142" t="s">
        <v>638</v>
      </c>
      <c r="E349" s="1143" t="s">
        <v>675</v>
      </c>
      <c r="F349" s="1142" t="s">
        <v>703</v>
      </c>
      <c r="G349" s="1142">
        <f>IF(ISNUMBER('JQ2 Trade'!F34),IF('JQ2 Trade'!F34="","",'JQ2 Trade'!F34),"")</f>
        <v>44.218000000000004</v>
      </c>
      <c r="H349" s="1144" t="str">
        <f>IF('JQ2 Trade'!N34="","",'JQ2 Trade'!N34)</f>
        <v/>
      </c>
    </row>
    <row r="350" spans="1:8">
      <c r="A350" s="1142" t="str">
        <f>Cover!$G$16</f>
        <v>CZ</v>
      </c>
      <c r="B350" s="1142" t="s">
        <v>671</v>
      </c>
      <c r="C350" s="1142">
        <f>Cover!G$18</f>
        <v>2022</v>
      </c>
      <c r="D350" s="1142" t="s">
        <v>638</v>
      </c>
      <c r="E350" s="1143" t="s">
        <v>684</v>
      </c>
      <c r="F350" s="1142" t="s">
        <v>703</v>
      </c>
      <c r="G350" s="1142">
        <f>IF(ISNUMBER('JQ2 Trade'!F35),IF('JQ2 Trade'!F35="","",'JQ2 Trade'!F35),"")</f>
        <v>0.88300000000000001</v>
      </c>
      <c r="H350" s="1144" t="str">
        <f>IF('JQ2 Trade'!N35="","",'JQ2 Trade'!N35)</f>
        <v/>
      </c>
    </row>
    <row r="351" spans="1:8">
      <c r="A351" s="1142" t="str">
        <f>Cover!$G$16</f>
        <v>CZ</v>
      </c>
      <c r="B351" s="1142" t="s">
        <v>671</v>
      </c>
      <c r="C351" s="1142">
        <f>Cover!G$18</f>
        <v>2022</v>
      </c>
      <c r="D351" s="1142" t="s">
        <v>639</v>
      </c>
      <c r="E351" s="1143" t="s">
        <v>628</v>
      </c>
      <c r="F351" s="1142" t="s">
        <v>703</v>
      </c>
      <c r="G351" s="1142">
        <f>IF(ISNUMBER('JQ2 Trade'!F36),IF('JQ2 Trade'!F36="","",'JQ2 Trade'!F36),"")</f>
        <v>1472.33</v>
      </c>
      <c r="H351" s="1144" t="str">
        <f>IF('JQ2 Trade'!N36="","",'JQ2 Trade'!N36)</f>
        <v/>
      </c>
    </row>
    <row r="352" spans="1:8">
      <c r="A352" s="1142" t="str">
        <f>Cover!$G$16</f>
        <v>CZ</v>
      </c>
      <c r="B352" s="1142" t="s">
        <v>671</v>
      </c>
      <c r="C352" s="1142">
        <f>Cover!G$18</f>
        <v>2022</v>
      </c>
      <c r="D352" s="1142" t="s">
        <v>640</v>
      </c>
      <c r="E352" s="1143" t="s">
        <v>628</v>
      </c>
      <c r="F352" s="1142" t="s">
        <v>703</v>
      </c>
      <c r="G352" s="1142">
        <f>IF(ISNUMBER('JQ2 Trade'!F37),IF('JQ2 Trade'!F37="","",'JQ2 Trade'!F37),"")</f>
        <v>230.095</v>
      </c>
      <c r="H352" s="1144" t="str">
        <f>IF('JQ2 Trade'!N37="","",'JQ2 Trade'!N37)</f>
        <v/>
      </c>
    </row>
    <row r="353" spans="1:8">
      <c r="A353" s="1142" t="str">
        <f>Cover!$G$16</f>
        <v>CZ</v>
      </c>
      <c r="B353" s="1142" t="s">
        <v>671</v>
      </c>
      <c r="C353" s="1142">
        <f>Cover!G$18</f>
        <v>2022</v>
      </c>
      <c r="D353" s="1142" t="s">
        <v>640</v>
      </c>
      <c r="E353" s="1143" t="s">
        <v>672</v>
      </c>
      <c r="F353" s="1142" t="s">
        <v>703</v>
      </c>
      <c r="G353" s="1142">
        <f>IF(ISNUMBER('JQ2 Trade'!F38),IF('JQ2 Trade'!F38="","",'JQ2 Trade'!F38),"")</f>
        <v>35.231000000000002</v>
      </c>
      <c r="H353" s="1144" t="str">
        <f>IF('JQ2 Trade'!N38="","",'JQ2 Trade'!N38)</f>
        <v/>
      </c>
    </row>
    <row r="354" spans="1:8">
      <c r="A354" s="1142" t="str">
        <f>Cover!$G$16</f>
        <v>CZ</v>
      </c>
      <c r="B354" s="1142" t="s">
        <v>671</v>
      </c>
      <c r="C354" s="1142">
        <f>Cover!G$18</f>
        <v>2022</v>
      </c>
      <c r="D354" s="1142" t="s">
        <v>640</v>
      </c>
      <c r="E354" s="1143" t="s">
        <v>675</v>
      </c>
      <c r="F354" s="1142" t="s">
        <v>703</v>
      </c>
      <c r="G354" s="1142">
        <f>IF(ISNUMBER('JQ2 Trade'!F39),IF('JQ2 Trade'!F39="","",'JQ2 Trade'!F39),"")</f>
        <v>194.864</v>
      </c>
      <c r="H354" s="1144" t="str">
        <f>IF('JQ2 Trade'!N39="","",'JQ2 Trade'!N39)</f>
        <v/>
      </c>
    </row>
    <row r="355" spans="1:8">
      <c r="A355" s="1142" t="str">
        <f>Cover!$G$16</f>
        <v>CZ</v>
      </c>
      <c r="B355" s="1142" t="s">
        <v>671</v>
      </c>
      <c r="C355" s="1142">
        <f>Cover!G$18</f>
        <v>2022</v>
      </c>
      <c r="D355" s="1142" t="s">
        <v>640</v>
      </c>
      <c r="E355" s="1143" t="s">
        <v>684</v>
      </c>
      <c r="F355" s="1142" t="s">
        <v>703</v>
      </c>
      <c r="G355" s="1142">
        <f>IF(ISNUMBER('JQ2 Trade'!F40),IF('JQ2 Trade'!F40="","",'JQ2 Trade'!F40),"")</f>
        <v>19.841999999999999</v>
      </c>
      <c r="H355" s="1144" t="str">
        <f>IF('JQ2 Trade'!N40="","",'JQ2 Trade'!N40)</f>
        <v/>
      </c>
    </row>
    <row r="356" spans="1:8">
      <c r="A356" s="1142" t="str">
        <f>Cover!$G$16</f>
        <v>CZ</v>
      </c>
      <c r="B356" s="1142" t="s">
        <v>671</v>
      </c>
      <c r="C356" s="1142">
        <f>Cover!G$18</f>
        <v>2022</v>
      </c>
      <c r="D356" s="1142" t="s">
        <v>1144</v>
      </c>
      <c r="E356" s="1143" t="s">
        <v>628</v>
      </c>
      <c r="F356" s="1142" t="s">
        <v>703</v>
      </c>
      <c r="G356" s="1142">
        <f>IF(ISNUMBER('JQ2 Trade'!F41),IF('JQ2 Trade'!F41="","",'JQ2 Trade'!F41),"")</f>
        <v>1.1220000000000001</v>
      </c>
      <c r="H356" s="1144" t="str">
        <f>IF('JQ2 Trade'!N41="","",'JQ2 Trade'!N41)</f>
        <v/>
      </c>
    </row>
    <row r="357" spans="1:8">
      <c r="A357" s="1142" t="str">
        <f>Cover!$G$16</f>
        <v>CZ</v>
      </c>
      <c r="B357" s="1142" t="s">
        <v>671</v>
      </c>
      <c r="C357" s="1142">
        <f>Cover!G$18</f>
        <v>2022</v>
      </c>
      <c r="D357" s="1142" t="s">
        <v>1144</v>
      </c>
      <c r="E357" s="1143" t="s">
        <v>672</v>
      </c>
      <c r="F357" s="1142" t="s">
        <v>703</v>
      </c>
      <c r="G357" s="1142">
        <f>IF(ISNUMBER('JQ2 Trade'!F42),IF('JQ2 Trade'!F42="","",'JQ2 Trade'!F42),"")</f>
        <v>0.21199999999999999</v>
      </c>
      <c r="H357" s="1144" t="str">
        <f>IF('JQ2 Trade'!N42="","",'JQ2 Trade'!N42)</f>
        <v/>
      </c>
    </row>
    <row r="358" spans="1:8">
      <c r="A358" s="1142" t="str">
        <f>Cover!$G$16</f>
        <v>CZ</v>
      </c>
      <c r="B358" s="1142" t="s">
        <v>671</v>
      </c>
      <c r="C358" s="1142">
        <f>Cover!G$18</f>
        <v>2022</v>
      </c>
      <c r="D358" s="1142" t="s">
        <v>1144</v>
      </c>
      <c r="E358" s="1143" t="s">
        <v>675</v>
      </c>
      <c r="F358" s="1142" t="s">
        <v>703</v>
      </c>
      <c r="G358" s="1142">
        <f>IF(ISNUMBER('JQ2 Trade'!F43),IF('JQ2 Trade'!F43="","",'JQ2 Trade'!F43),"")</f>
        <v>0.91</v>
      </c>
      <c r="H358" s="1144" t="str">
        <f>IF('JQ2 Trade'!N43="","",'JQ2 Trade'!N43)</f>
        <v/>
      </c>
    </row>
    <row r="359" spans="1:8">
      <c r="A359" s="1142" t="str">
        <f>Cover!$G$16</f>
        <v>CZ</v>
      </c>
      <c r="B359" s="1142" t="s">
        <v>671</v>
      </c>
      <c r="C359" s="1142">
        <f>Cover!G$18</f>
        <v>2022</v>
      </c>
      <c r="D359" s="1142" t="s">
        <v>1144</v>
      </c>
      <c r="E359" s="1143" t="s">
        <v>684</v>
      </c>
      <c r="F359" s="1142" t="s">
        <v>703</v>
      </c>
      <c r="G359" s="1142">
        <f>IF(ISNUMBER('JQ2 Trade'!F44),IF('JQ2 Trade'!F44="","",'JQ2 Trade'!F44),"")</f>
        <v>0.67800000000000005</v>
      </c>
      <c r="H359" s="1144" t="str">
        <f>IF('JQ2 Trade'!N44="","",'JQ2 Trade'!N44)</f>
        <v/>
      </c>
    </row>
    <row r="360" spans="1:8">
      <c r="A360" s="1142" t="str">
        <f>Cover!$G$16</f>
        <v>CZ</v>
      </c>
      <c r="B360" s="1142" t="s">
        <v>671</v>
      </c>
      <c r="C360" s="1142">
        <f>Cover!G$18</f>
        <v>2022</v>
      </c>
      <c r="D360" s="1142" t="s">
        <v>641</v>
      </c>
      <c r="E360" s="1143" t="s">
        <v>628</v>
      </c>
      <c r="F360" s="1142" t="s">
        <v>703</v>
      </c>
      <c r="G360" s="1142">
        <f>IF(ISNUMBER('JQ2 Trade'!F45),IF('JQ2 Trade'!F45="","",'JQ2 Trade'!F45),"")</f>
        <v>655.89499999999998</v>
      </c>
      <c r="H360" s="1144" t="str">
        <f>IF('JQ2 Trade'!N45="","",'JQ2 Trade'!N45)</f>
        <v/>
      </c>
    </row>
    <row r="361" spans="1:8">
      <c r="A361" s="1142" t="str">
        <f>Cover!$G$16</f>
        <v>CZ</v>
      </c>
      <c r="B361" s="1142" t="s">
        <v>671</v>
      </c>
      <c r="C361" s="1142">
        <f>Cover!G$18</f>
        <v>2022</v>
      </c>
      <c r="D361" s="1142" t="s">
        <v>642</v>
      </c>
      <c r="E361" s="1143" t="s">
        <v>628</v>
      </c>
      <c r="F361" s="1142" t="s">
        <v>703</v>
      </c>
      <c r="G361" s="1142">
        <f>IF(ISNUMBER('JQ2 Trade'!F46),IF('JQ2 Trade'!F46="","",'JQ2 Trade'!F46),"")</f>
        <v>126.004</v>
      </c>
      <c r="H361" s="1144" t="str">
        <f>IF('JQ2 Trade'!N46="","",'JQ2 Trade'!N46)</f>
        <v/>
      </c>
    </row>
    <row r="362" spans="1:8">
      <c r="A362" s="1142" t="str">
        <f>Cover!$G$16</f>
        <v>CZ</v>
      </c>
      <c r="B362" s="1142" t="s">
        <v>671</v>
      </c>
      <c r="C362" s="1142">
        <f>Cover!G$18</f>
        <v>2022</v>
      </c>
      <c r="D362" s="1142" t="s">
        <v>643</v>
      </c>
      <c r="E362" s="1143" t="s">
        <v>628</v>
      </c>
      <c r="F362" s="1142" t="s">
        <v>703</v>
      </c>
      <c r="G362" s="1142">
        <f>IF(ISNUMBER('JQ2 Trade'!F47),IF('JQ2 Trade'!F47="","",'JQ2 Trade'!F47),"")</f>
        <v>438.14100000000002</v>
      </c>
      <c r="H362" s="1144" t="str">
        <f>IF('JQ2 Trade'!N47="","",'JQ2 Trade'!N47)</f>
        <v/>
      </c>
    </row>
    <row r="363" spans="1:8">
      <c r="A363" s="1142" t="str">
        <f>Cover!$G$16</f>
        <v>CZ</v>
      </c>
      <c r="B363" s="1142" t="s">
        <v>671</v>
      </c>
      <c r="C363" s="1142">
        <f>Cover!G$18</f>
        <v>2022</v>
      </c>
      <c r="D363" s="1142" t="s">
        <v>644</v>
      </c>
      <c r="E363" s="1143" t="s">
        <v>628</v>
      </c>
      <c r="F363" s="1142" t="s">
        <v>703</v>
      </c>
      <c r="G363" s="1142">
        <f>IF(ISNUMBER('JQ2 Trade'!F48),IF('JQ2 Trade'!F48="","",'JQ2 Trade'!F48),"")</f>
        <v>61.137999999999998</v>
      </c>
      <c r="H363" s="1144" t="str">
        <f>IF('JQ2 Trade'!N48="","",'JQ2 Trade'!N48)</f>
        <v/>
      </c>
    </row>
    <row r="364" spans="1:8">
      <c r="A364" s="1142" t="str">
        <f>Cover!$G$16</f>
        <v>CZ</v>
      </c>
      <c r="B364" s="1142" t="s">
        <v>671</v>
      </c>
      <c r="C364" s="1142">
        <f>Cover!G$18</f>
        <v>2022</v>
      </c>
      <c r="D364" s="1142" t="s">
        <v>645</v>
      </c>
      <c r="E364" s="1143" t="s">
        <v>628</v>
      </c>
      <c r="F364" s="1142" t="s">
        <v>703</v>
      </c>
      <c r="G364" s="1142">
        <f>IF(ISNUMBER('JQ2 Trade'!F49),IF('JQ2 Trade'!F49="","",'JQ2 Trade'!F49),"")</f>
        <v>180.30099999999999</v>
      </c>
      <c r="H364" s="1144" t="str">
        <f>IF('JQ2 Trade'!N49="","",'JQ2 Trade'!N49)</f>
        <v/>
      </c>
    </row>
    <row r="365" spans="1:8">
      <c r="A365" s="1142" t="str">
        <f>Cover!$G$16</f>
        <v>CZ</v>
      </c>
      <c r="B365" s="1142" t="s">
        <v>671</v>
      </c>
      <c r="C365" s="1142">
        <f>Cover!G$18</f>
        <v>2022</v>
      </c>
      <c r="D365" s="1142" t="s">
        <v>646</v>
      </c>
      <c r="E365" s="1143" t="s">
        <v>628</v>
      </c>
      <c r="F365" s="1142" t="s">
        <v>703</v>
      </c>
      <c r="G365" s="1142">
        <f>IF(ISNUMBER('JQ2 Trade'!F50),IF('JQ2 Trade'!F50="","",'JQ2 Trade'!F50),"")</f>
        <v>196.702</v>
      </c>
      <c r="H365" s="1144" t="str">
        <f>IF('JQ2 Trade'!N50="","",'JQ2 Trade'!N50)</f>
        <v/>
      </c>
    </row>
    <row r="366" spans="1:8">
      <c r="A366" s="1142" t="str">
        <f>Cover!$G$16</f>
        <v>CZ</v>
      </c>
      <c r="B366" s="1142" t="s">
        <v>671</v>
      </c>
      <c r="C366" s="1142">
        <f>Cover!G$18</f>
        <v>2022</v>
      </c>
      <c r="D366" s="1142" t="s">
        <v>647</v>
      </c>
      <c r="E366" s="1143" t="s">
        <v>628</v>
      </c>
      <c r="F366" s="1142" t="s">
        <v>705</v>
      </c>
      <c r="G366" s="1142">
        <f>IF(ISNUMBER('JQ2 Trade'!F51),IF('JQ2 Trade'!F51="","",'JQ2 Trade'!F51),"")</f>
        <v>324</v>
      </c>
      <c r="H366" s="1144" t="str">
        <f>IF('JQ2 Trade'!N51="","",'JQ2 Trade'!N51)</f>
        <v/>
      </c>
    </row>
    <row r="367" spans="1:8">
      <c r="A367" s="1142" t="str">
        <f>Cover!$G$16</f>
        <v>CZ</v>
      </c>
      <c r="B367" s="1142" t="s">
        <v>671</v>
      </c>
      <c r="C367" s="1142">
        <f>Cover!G$18</f>
        <v>2022</v>
      </c>
      <c r="D367" s="1142" t="s">
        <v>648</v>
      </c>
      <c r="E367" s="1143" t="s">
        <v>628</v>
      </c>
      <c r="F367" s="1142" t="s">
        <v>705</v>
      </c>
      <c r="G367" s="1142">
        <f>IF(ISNUMBER('JQ2 Trade'!F52),IF('JQ2 Trade'!F52="","",'JQ2 Trade'!F52),"")</f>
        <v>0</v>
      </c>
      <c r="H367" s="1144" t="str">
        <f>IF('JQ2 Trade'!N52="","",'JQ2 Trade'!N52)</f>
        <v/>
      </c>
    </row>
    <row r="368" spans="1:8">
      <c r="A368" s="1142" t="str">
        <f>Cover!$G$16</f>
        <v>CZ</v>
      </c>
      <c r="B368" s="1142" t="s">
        <v>671</v>
      </c>
      <c r="C368" s="1142">
        <f>Cover!G$18</f>
        <v>2022</v>
      </c>
      <c r="D368" s="1142" t="s">
        <v>649</v>
      </c>
      <c r="E368" s="1143" t="s">
        <v>628</v>
      </c>
      <c r="F368" s="1142" t="s">
        <v>705</v>
      </c>
      <c r="G368" s="1142">
        <f>IF(ISNUMBER('JQ2 Trade'!F53),IF('JQ2 Trade'!F53="","",'JQ2 Trade'!F53),"")</f>
        <v>282</v>
      </c>
      <c r="H368" s="1144" t="str">
        <f>IF('JQ2 Trade'!N53="","",'JQ2 Trade'!N53)</f>
        <v/>
      </c>
    </row>
    <row r="369" spans="1:8">
      <c r="A369" s="1142" t="str">
        <f>Cover!$G$16</f>
        <v>CZ</v>
      </c>
      <c r="B369" s="1142" t="s">
        <v>671</v>
      </c>
      <c r="C369" s="1142">
        <f>Cover!G$18</f>
        <v>2022</v>
      </c>
      <c r="D369" s="1142" t="s">
        <v>650</v>
      </c>
      <c r="E369" s="1143" t="s">
        <v>628</v>
      </c>
      <c r="F369" s="1142" t="s">
        <v>705</v>
      </c>
      <c r="G369" s="1142">
        <f>IF(ISNUMBER('JQ2 Trade'!F54),IF('JQ2 Trade'!F54="","",'JQ2 Trade'!F54),"")</f>
        <v>280</v>
      </c>
      <c r="H369" s="1144" t="str">
        <f>IF('JQ2 Trade'!N54="","",'JQ2 Trade'!N54)</f>
        <v/>
      </c>
    </row>
    <row r="370" spans="1:8">
      <c r="A370" s="1142" t="str">
        <f>Cover!$G$16</f>
        <v>CZ</v>
      </c>
      <c r="B370" s="1142" t="s">
        <v>671</v>
      </c>
      <c r="C370" s="1142">
        <f>Cover!G$18</f>
        <v>2022</v>
      </c>
      <c r="D370" s="1142" t="s">
        <v>651</v>
      </c>
      <c r="E370" s="1143" t="s">
        <v>628</v>
      </c>
      <c r="F370" s="1142" t="s">
        <v>705</v>
      </c>
      <c r="G370" s="1142">
        <f>IF(ISNUMBER('JQ2 Trade'!F55),IF('JQ2 Trade'!F55="","",'JQ2 Trade'!F55),"")</f>
        <v>274</v>
      </c>
      <c r="H370" s="1144" t="str">
        <f>IF('JQ2 Trade'!N55="","",'JQ2 Trade'!N55)</f>
        <v/>
      </c>
    </row>
    <row r="371" spans="1:8">
      <c r="A371" s="1142" t="str">
        <f>Cover!$G$16</f>
        <v>CZ</v>
      </c>
      <c r="B371" s="1142" t="s">
        <v>671</v>
      </c>
      <c r="C371" s="1142">
        <f>Cover!G$18</f>
        <v>2022</v>
      </c>
      <c r="D371" s="1142" t="s">
        <v>652</v>
      </c>
      <c r="E371" s="1143" t="s">
        <v>628</v>
      </c>
      <c r="F371" s="1142" t="s">
        <v>705</v>
      </c>
      <c r="G371" s="1142">
        <f>IF(ISNUMBER('JQ2 Trade'!F56),IF('JQ2 Trade'!F56="","",'JQ2 Trade'!F56),"")</f>
        <v>2</v>
      </c>
      <c r="H371" s="1144" t="str">
        <f>IF('JQ2 Trade'!N56="","",'JQ2 Trade'!N56)</f>
        <v/>
      </c>
    </row>
    <row r="372" spans="1:8">
      <c r="A372" s="1142" t="str">
        <f>Cover!$G$16</f>
        <v>CZ</v>
      </c>
      <c r="B372" s="1142" t="s">
        <v>671</v>
      </c>
      <c r="C372" s="1142">
        <f>Cover!G$18</f>
        <v>2022</v>
      </c>
      <c r="D372" s="1142" t="s">
        <v>653</v>
      </c>
      <c r="E372" s="1143" t="s">
        <v>628</v>
      </c>
      <c r="F372" s="1142" t="s">
        <v>705</v>
      </c>
      <c r="G372" s="1142">
        <f>IF(ISNUMBER('JQ2 Trade'!F57),IF('JQ2 Trade'!F57="","",'JQ2 Trade'!F57),"")</f>
        <v>42</v>
      </c>
      <c r="H372" s="1144" t="str">
        <f>IF('JQ2 Trade'!N57="","",'JQ2 Trade'!N57)</f>
        <v/>
      </c>
    </row>
    <row r="373" spans="1:8">
      <c r="A373" s="1142" t="str">
        <f>Cover!$G$16</f>
        <v>CZ</v>
      </c>
      <c r="B373" s="1142" t="s">
        <v>671</v>
      </c>
      <c r="C373" s="1142">
        <f>Cover!G$18</f>
        <v>2022</v>
      </c>
      <c r="D373" s="1142" t="s">
        <v>654</v>
      </c>
      <c r="E373" s="1143" t="s">
        <v>628</v>
      </c>
      <c r="F373" s="1142" t="s">
        <v>705</v>
      </c>
      <c r="G373" s="1142">
        <f>IF(ISNUMBER('JQ2 Trade'!F58),IF('JQ2 Trade'!F58="","",'JQ2 Trade'!F58),"")</f>
        <v>42</v>
      </c>
      <c r="H373" s="1144" t="str">
        <f>IF('JQ2 Trade'!N58="","",'JQ2 Trade'!N58)</f>
        <v/>
      </c>
    </row>
    <row r="374" spans="1:8">
      <c r="A374" s="1142" t="str">
        <f>Cover!$G$16</f>
        <v>CZ</v>
      </c>
      <c r="B374" s="1142" t="s">
        <v>671</v>
      </c>
      <c r="C374" s="1142">
        <f>Cover!G$18</f>
        <v>2022</v>
      </c>
      <c r="D374" s="1142" t="s">
        <v>655</v>
      </c>
      <c r="E374" s="1143" t="s">
        <v>628</v>
      </c>
      <c r="F374" s="1142" t="s">
        <v>705</v>
      </c>
      <c r="G374" s="1142">
        <f>IF(ISNUMBER('JQ2 Trade'!F59),IF('JQ2 Trade'!F59="","",'JQ2 Trade'!F59),"")</f>
        <v>38</v>
      </c>
      <c r="H374" s="1144" t="str">
        <f>IF('JQ2 Trade'!N59="","",'JQ2 Trade'!N59)</f>
        <v/>
      </c>
    </row>
    <row r="375" spans="1:8">
      <c r="A375" s="1142" t="str">
        <f>Cover!$G$16</f>
        <v>CZ</v>
      </c>
      <c r="B375" s="1142" t="s">
        <v>671</v>
      </c>
      <c r="C375" s="1142">
        <f>Cover!G$18</f>
        <v>2022</v>
      </c>
      <c r="D375" s="1142" t="s">
        <v>656</v>
      </c>
      <c r="E375" s="1143" t="s">
        <v>628</v>
      </c>
      <c r="F375" s="1142" t="s">
        <v>705</v>
      </c>
      <c r="G375" s="1142">
        <f>IF(ISNUMBER('JQ2 Trade'!F60),IF('JQ2 Trade'!F60="","",'JQ2 Trade'!F60),"")</f>
        <v>4</v>
      </c>
      <c r="H375" s="1144" t="str">
        <f>IF('JQ2 Trade'!N60="","",'JQ2 Trade'!N60)</f>
        <v/>
      </c>
    </row>
    <row r="376" spans="1:8">
      <c r="A376" s="1142" t="str">
        <f>Cover!$G$16</f>
        <v>CZ</v>
      </c>
      <c r="B376" s="1142" t="s">
        <v>671</v>
      </c>
      <c r="C376" s="1142">
        <f>Cover!G$18</f>
        <v>2022</v>
      </c>
      <c r="D376" s="1142" t="s">
        <v>657</v>
      </c>
      <c r="E376" s="1143" t="s">
        <v>628</v>
      </c>
      <c r="F376" s="1142" t="s">
        <v>705</v>
      </c>
      <c r="G376" s="1142">
        <f>IF(ISNUMBER('JQ2 Trade'!F61),IF('JQ2 Trade'!F61="","",'JQ2 Trade'!F61),"")</f>
        <v>66</v>
      </c>
      <c r="H376" s="1144" t="str">
        <f>IF('JQ2 Trade'!N61="","",'JQ2 Trade'!N61)</f>
        <v/>
      </c>
    </row>
    <row r="377" spans="1:8">
      <c r="A377" s="1142" t="str">
        <f>Cover!$G$16</f>
        <v>CZ</v>
      </c>
      <c r="B377" s="1142" t="s">
        <v>671</v>
      </c>
      <c r="C377" s="1142">
        <f>Cover!G$18</f>
        <v>2022</v>
      </c>
      <c r="D377" s="1142" t="s">
        <v>658</v>
      </c>
      <c r="E377" s="1143" t="s">
        <v>628</v>
      </c>
      <c r="F377" s="1142" t="s">
        <v>705</v>
      </c>
      <c r="G377" s="1142">
        <f>IF(ISNUMBER('JQ2 Trade'!F62),IF('JQ2 Trade'!F62="","",'JQ2 Trade'!F62),"")</f>
        <v>1531</v>
      </c>
      <c r="H377" s="1144" t="str">
        <f>IF('JQ2 Trade'!N62="","",'JQ2 Trade'!N62)</f>
        <v/>
      </c>
    </row>
    <row r="378" spans="1:8">
      <c r="A378" s="1142" t="str">
        <f>Cover!$G$16</f>
        <v>CZ</v>
      </c>
      <c r="B378" s="1142" t="s">
        <v>671</v>
      </c>
      <c r="C378" s="1142">
        <f>Cover!G$18</f>
        <v>2022</v>
      </c>
      <c r="D378" s="1142" t="s">
        <v>659</v>
      </c>
      <c r="E378" s="1143" t="s">
        <v>628</v>
      </c>
      <c r="F378" s="1142" t="s">
        <v>705</v>
      </c>
      <c r="G378" s="1142">
        <f>IF(ISNUMBER('JQ2 Trade'!F63),IF('JQ2 Trade'!F63="","",'JQ2 Trade'!F63),"")</f>
        <v>448</v>
      </c>
      <c r="H378" s="1144" t="str">
        <f>IF('JQ2 Trade'!N63="","",'JQ2 Trade'!N63)</f>
        <v/>
      </c>
    </row>
    <row r="379" spans="1:8">
      <c r="A379" s="1142" t="str">
        <f>Cover!$G$16</f>
        <v>CZ</v>
      </c>
      <c r="B379" s="1142" t="s">
        <v>671</v>
      </c>
      <c r="C379" s="1142">
        <f>Cover!G$18</f>
        <v>2022</v>
      </c>
      <c r="D379" s="1142" t="s">
        <v>660</v>
      </c>
      <c r="E379" s="1143" t="s">
        <v>628</v>
      </c>
      <c r="F379" s="1142" t="s">
        <v>705</v>
      </c>
      <c r="G379" s="1142">
        <f>IF(ISNUMBER('JQ2 Trade'!F64),IF('JQ2 Trade'!F64="","",'JQ2 Trade'!F64),"")</f>
        <v>60</v>
      </c>
      <c r="H379" s="1144" t="str">
        <f>IF('JQ2 Trade'!N64="","",'JQ2 Trade'!N64)</f>
        <v/>
      </c>
    </row>
    <row r="380" spans="1:8">
      <c r="A380" s="1142" t="str">
        <f>Cover!$G$16</f>
        <v>CZ</v>
      </c>
      <c r="B380" s="1142" t="s">
        <v>671</v>
      </c>
      <c r="C380" s="1142">
        <f>Cover!G$18</f>
        <v>2022</v>
      </c>
      <c r="D380" s="1142" t="s">
        <v>661</v>
      </c>
      <c r="E380" s="1143" t="s">
        <v>628</v>
      </c>
      <c r="F380" s="1142" t="s">
        <v>705</v>
      </c>
      <c r="G380" s="1142">
        <f>IF(ISNUMBER('JQ2 Trade'!F65),IF('JQ2 Trade'!F65="","",'JQ2 Trade'!F65),"")</f>
        <v>134</v>
      </c>
      <c r="H380" s="1144" t="str">
        <f>IF('JQ2 Trade'!N65="","",'JQ2 Trade'!N65)</f>
        <v/>
      </c>
    </row>
    <row r="381" spans="1:8">
      <c r="A381" s="1142" t="str">
        <f>Cover!$G$16</f>
        <v>CZ</v>
      </c>
      <c r="B381" s="1142" t="s">
        <v>671</v>
      </c>
      <c r="C381" s="1142">
        <f>Cover!G$18</f>
        <v>2022</v>
      </c>
      <c r="D381" s="1142" t="s">
        <v>662</v>
      </c>
      <c r="E381" s="1143" t="s">
        <v>628</v>
      </c>
      <c r="F381" s="1142" t="s">
        <v>705</v>
      </c>
      <c r="G381" s="1142">
        <f>IF(ISNUMBER('JQ2 Trade'!F66),IF('JQ2 Trade'!F66="","",'JQ2 Trade'!F66),"")</f>
        <v>161</v>
      </c>
      <c r="H381" s="1144" t="str">
        <f>IF('JQ2 Trade'!N66="","",'JQ2 Trade'!N66)</f>
        <v/>
      </c>
    </row>
    <row r="382" spans="1:8">
      <c r="A382" s="1142" t="str">
        <f>Cover!$G$16</f>
        <v>CZ</v>
      </c>
      <c r="B382" s="1142" t="s">
        <v>671</v>
      </c>
      <c r="C382" s="1142">
        <f>Cover!G$18</f>
        <v>2022</v>
      </c>
      <c r="D382" s="1142" t="s">
        <v>663</v>
      </c>
      <c r="E382" s="1143" t="s">
        <v>628</v>
      </c>
      <c r="F382" s="1142" t="s">
        <v>705</v>
      </c>
      <c r="G382" s="1142">
        <f>IF(ISNUMBER('JQ2 Trade'!F67),IF('JQ2 Trade'!F67="","",'JQ2 Trade'!F67),"")</f>
        <v>93</v>
      </c>
      <c r="H382" s="1144" t="str">
        <f>IF('JQ2 Trade'!N67="","",'JQ2 Trade'!N67)</f>
        <v/>
      </c>
    </row>
    <row r="383" spans="1:8">
      <c r="A383" s="1142" t="str">
        <f>Cover!$G$16</f>
        <v>CZ</v>
      </c>
      <c r="B383" s="1142" t="s">
        <v>671</v>
      </c>
      <c r="C383" s="1142">
        <f>Cover!G$18</f>
        <v>2022</v>
      </c>
      <c r="D383" s="1142" t="s">
        <v>664</v>
      </c>
      <c r="E383" s="1143" t="s">
        <v>628</v>
      </c>
      <c r="F383" s="1142" t="s">
        <v>705</v>
      </c>
      <c r="G383" s="1142">
        <f>IF(ISNUMBER('JQ2 Trade'!F68),IF('JQ2 Trade'!F68="","",'JQ2 Trade'!F68),"")</f>
        <v>35</v>
      </c>
      <c r="H383" s="1144" t="str">
        <f>IF('JQ2 Trade'!N68="","",'JQ2 Trade'!N68)</f>
        <v/>
      </c>
    </row>
    <row r="384" spans="1:8">
      <c r="A384" s="1142" t="str">
        <f>Cover!$G$16</f>
        <v>CZ</v>
      </c>
      <c r="B384" s="1142" t="s">
        <v>671</v>
      </c>
      <c r="C384" s="1142">
        <f>Cover!G$18</f>
        <v>2022</v>
      </c>
      <c r="D384" s="1142" t="s">
        <v>665</v>
      </c>
      <c r="E384" s="1143" t="s">
        <v>628</v>
      </c>
      <c r="F384" s="1142" t="s">
        <v>705</v>
      </c>
      <c r="G384" s="1142">
        <f>IF(ISNUMBER('JQ2 Trade'!F69),IF('JQ2 Trade'!F69="","",'JQ2 Trade'!F69),"")</f>
        <v>1007</v>
      </c>
      <c r="H384" s="1144" t="str">
        <f>IF('JQ2 Trade'!N69="","",'JQ2 Trade'!N69)</f>
        <v/>
      </c>
    </row>
    <row r="385" spans="1:8">
      <c r="A385" s="1142" t="str">
        <f>Cover!$G$16</f>
        <v>CZ</v>
      </c>
      <c r="B385" s="1142" t="s">
        <v>671</v>
      </c>
      <c r="C385" s="1142">
        <f>Cover!G$18</f>
        <v>2022</v>
      </c>
      <c r="D385" s="1142" t="s">
        <v>666</v>
      </c>
      <c r="E385" s="1143" t="s">
        <v>628</v>
      </c>
      <c r="F385" s="1142" t="s">
        <v>705</v>
      </c>
      <c r="G385" s="1142">
        <f>IF(ISNUMBER('JQ2 Trade'!F70),IF('JQ2 Trade'!F70="","",'JQ2 Trade'!F70),"")</f>
        <v>676</v>
      </c>
      <c r="H385" s="1144" t="str">
        <f>IF('JQ2 Trade'!N70="","",'JQ2 Trade'!N70)</f>
        <v/>
      </c>
    </row>
    <row r="386" spans="1:8">
      <c r="A386" s="1142" t="str">
        <f>Cover!$G$16</f>
        <v>CZ</v>
      </c>
      <c r="B386" s="1142" t="s">
        <v>671</v>
      </c>
      <c r="C386" s="1142">
        <f>Cover!G$18</f>
        <v>2022</v>
      </c>
      <c r="D386" s="1142" t="s">
        <v>667</v>
      </c>
      <c r="E386" s="1143" t="s">
        <v>628</v>
      </c>
      <c r="F386" s="1142" t="s">
        <v>705</v>
      </c>
      <c r="G386" s="1142">
        <f>IF(ISNUMBER('JQ2 Trade'!F71),IF('JQ2 Trade'!F71="","",'JQ2 Trade'!F71),"")</f>
        <v>208</v>
      </c>
      <c r="H386" s="1144" t="str">
        <f>IF('JQ2 Trade'!N71="","",'JQ2 Trade'!N71)</f>
        <v/>
      </c>
    </row>
    <row r="387" spans="1:8">
      <c r="A387" s="1142" t="str">
        <f>Cover!$G$16</f>
        <v>CZ</v>
      </c>
      <c r="B387" s="1142" t="s">
        <v>671</v>
      </c>
      <c r="C387" s="1142">
        <f>Cover!G$18</f>
        <v>2022</v>
      </c>
      <c r="D387" s="1142" t="s">
        <v>668</v>
      </c>
      <c r="E387" s="1143" t="s">
        <v>628</v>
      </c>
      <c r="F387" s="1142" t="s">
        <v>705</v>
      </c>
      <c r="G387" s="1142">
        <f>IF(ISNUMBER('JQ2 Trade'!F72),IF('JQ2 Trade'!F72="","",'JQ2 Trade'!F72),"")</f>
        <v>65</v>
      </c>
      <c r="H387" s="1144" t="str">
        <f>IF('JQ2 Trade'!N72="","",'JQ2 Trade'!N72)</f>
        <v/>
      </c>
    </row>
    <row r="388" spans="1:8">
      <c r="A388" s="1142" t="str">
        <f>Cover!$G$16</f>
        <v>CZ</v>
      </c>
      <c r="B388" s="1142" t="s">
        <v>671</v>
      </c>
      <c r="C388" s="1142">
        <f>Cover!G$18</f>
        <v>2022</v>
      </c>
      <c r="D388" s="1142" t="s">
        <v>669</v>
      </c>
      <c r="E388" s="1143" t="s">
        <v>628</v>
      </c>
      <c r="F388" s="1142" t="s">
        <v>705</v>
      </c>
      <c r="G388" s="1142">
        <f>IF(ISNUMBER('JQ2 Trade'!F73),IF('JQ2 Trade'!F73="","",'JQ2 Trade'!F73),"")</f>
        <v>58</v>
      </c>
      <c r="H388" s="1144" t="str">
        <f>IF('JQ2 Trade'!N73="","",'JQ2 Trade'!N73)</f>
        <v/>
      </c>
    </row>
    <row r="389" spans="1:8">
      <c r="A389" s="1142" t="str">
        <f>Cover!$G$16</f>
        <v>CZ</v>
      </c>
      <c r="B389" s="1142" t="s">
        <v>671</v>
      </c>
      <c r="C389" s="1142">
        <f>Cover!G$18</f>
        <v>2022</v>
      </c>
      <c r="D389" s="1142" t="s">
        <v>670</v>
      </c>
      <c r="E389" s="1143" t="s">
        <v>628</v>
      </c>
      <c r="F389" s="1142" t="s">
        <v>705</v>
      </c>
      <c r="G389" s="1142">
        <f>IF(ISNUMBER('JQ2 Trade'!F74),IF('JQ2 Trade'!F74="","",'JQ2 Trade'!F74),"")</f>
        <v>41</v>
      </c>
      <c r="H389" s="1144" t="str">
        <f>IF('JQ2 Trade'!N74="","",'JQ2 Trade'!N74)</f>
        <v/>
      </c>
    </row>
    <row r="390" spans="1:8">
      <c r="A390" s="1142" t="str">
        <f>Cover!$G$16</f>
        <v>CZ</v>
      </c>
      <c r="B390" s="1142" t="s">
        <v>671</v>
      </c>
      <c r="C390" s="1142">
        <f>Cover!G$18</f>
        <v>2022</v>
      </c>
      <c r="D390" s="1142" t="s">
        <v>1145</v>
      </c>
      <c r="E390" s="1143" t="s">
        <v>628</v>
      </c>
      <c r="F390" s="1142" t="s">
        <v>703</v>
      </c>
      <c r="G390" s="1142">
        <f>IF(ISNUMBER('JQ2 Trade'!F75),IF('JQ2 Trade'!F75="","",'JQ2 Trade'!F75),"")</f>
        <v>1156</v>
      </c>
      <c r="H390" s="1144" t="str">
        <f>IF('JQ2 Trade'!N75="","",'JQ2 Trade'!N75)</f>
        <v/>
      </c>
    </row>
    <row r="391" spans="1:8">
      <c r="A391" s="1142" t="str">
        <f>Cover!$G$16</f>
        <v>CZ</v>
      </c>
      <c r="B391" s="1142" t="s">
        <v>671</v>
      </c>
      <c r="C391" s="1142">
        <f>Cover!G$18</f>
        <v>2022</v>
      </c>
      <c r="D391" s="1142" t="s">
        <v>1146</v>
      </c>
      <c r="E391" s="1143" t="s">
        <v>628</v>
      </c>
      <c r="F391" s="1142" t="s">
        <v>703</v>
      </c>
      <c r="G391" s="1142">
        <f>IF(ISNUMBER('JQ2 Trade'!F76),IF('JQ2 Trade'!F76="","",'JQ2 Trade'!F76),"")</f>
        <v>208</v>
      </c>
      <c r="H391" s="1144" t="str">
        <f>IF('JQ2 Trade'!N76="","",'JQ2 Trade'!N76)</f>
        <v/>
      </c>
    </row>
    <row r="392" spans="1:8">
      <c r="A392" s="1142" t="str">
        <f>Cover!$G$16</f>
        <v>CZ</v>
      </c>
      <c r="B392" s="1142" t="s">
        <v>671</v>
      </c>
      <c r="C392" s="1142">
        <f>Cover!G$18</f>
        <v>2022</v>
      </c>
      <c r="D392" s="1142" t="s">
        <v>1147</v>
      </c>
      <c r="E392" s="1143" t="s">
        <v>628</v>
      </c>
      <c r="F392" s="1142" t="s">
        <v>703</v>
      </c>
      <c r="G392" s="1142">
        <f>IF(ISNUMBER('JQ2 Trade'!F77),IF('JQ2 Trade'!F77="","",'JQ2 Trade'!F77),"")</f>
        <v>948</v>
      </c>
      <c r="H392" s="1144" t="e">
        <f>IF('JQ2 Trade'!#REF!="","",'JQ2 Trade'!#REF!)</f>
        <v>#REF!</v>
      </c>
    </row>
    <row r="393" spans="1:8">
      <c r="A393" s="1142" t="str">
        <f>Cover!$G$16</f>
        <v>CZ</v>
      </c>
      <c r="B393" s="1142" t="s">
        <v>671</v>
      </c>
      <c r="C393" s="1142">
        <f>Cover!G$18</f>
        <v>2022</v>
      </c>
      <c r="D393" s="1142" t="s">
        <v>1148</v>
      </c>
      <c r="E393" s="1143" t="s">
        <v>628</v>
      </c>
      <c r="F393" s="1142" t="s">
        <v>705</v>
      </c>
      <c r="G393" s="1142">
        <f>IF(ISNUMBER('JQ2 Trade'!F78),IF('JQ2 Trade'!F78="","",'JQ2 Trade'!F78),"")</f>
        <v>58</v>
      </c>
      <c r="H393" s="1144" t="str">
        <f>IF('JQ2 Trade'!N78="","",'JQ2 Trade'!N78)</f>
        <v/>
      </c>
    </row>
    <row r="394" spans="1:8">
      <c r="A394" s="1142" t="str">
        <f>Cover!$G$16</f>
        <v>CZ</v>
      </c>
      <c r="B394" s="1142" t="s">
        <v>671</v>
      </c>
      <c r="C394" s="1142">
        <f>Cover!G$18</f>
        <v>2022</v>
      </c>
      <c r="D394" s="1142" t="s">
        <v>616</v>
      </c>
      <c r="E394" s="1143" t="s">
        <v>628</v>
      </c>
      <c r="F394" s="1142" t="s">
        <v>704</v>
      </c>
      <c r="G394" s="1142">
        <f>IF(ISNUMBER('JQ2 Trade'!G11),IF('JQ2 Trade'!G11="","",'JQ2 Trade'!G11),"")</f>
        <v>4034656</v>
      </c>
      <c r="H394" s="1144" t="str">
        <f>IF('JQ2 Trade'!O11="","",'JQ2 Trade'!O11)</f>
        <v/>
      </c>
    </row>
    <row r="395" spans="1:8">
      <c r="A395" s="1142" t="str">
        <f>Cover!$G$16</f>
        <v>CZ</v>
      </c>
      <c r="B395" s="1142" t="s">
        <v>671</v>
      </c>
      <c r="C395" s="1142">
        <f>Cover!G$18</f>
        <v>2022</v>
      </c>
      <c r="D395" s="1142" t="s">
        <v>617</v>
      </c>
      <c r="E395" s="1143" t="s">
        <v>628</v>
      </c>
      <c r="F395" s="1142" t="s">
        <v>704</v>
      </c>
      <c r="G395" s="1142">
        <f>IF(ISNUMBER('JQ2 Trade'!G12),IF('JQ2 Trade'!G12="","",'JQ2 Trade'!G12),"")</f>
        <v>64172</v>
      </c>
      <c r="H395" s="1144" t="str">
        <f>IF('JQ2 Trade'!O12="","",'JQ2 Trade'!O12)</f>
        <v/>
      </c>
    </row>
    <row r="396" spans="1:8">
      <c r="A396" s="1142" t="str">
        <f>Cover!$G$16</f>
        <v>CZ</v>
      </c>
      <c r="B396" s="1142" t="s">
        <v>671</v>
      </c>
      <c r="C396" s="1142">
        <f>Cover!G$18</f>
        <v>2022</v>
      </c>
      <c r="D396" s="1142" t="s">
        <v>617</v>
      </c>
      <c r="E396" s="1143" t="s">
        <v>672</v>
      </c>
      <c r="F396" s="1142" t="s">
        <v>704</v>
      </c>
      <c r="G396" s="1142">
        <f>IF(ISNUMBER('JQ2 Trade'!G13),IF('JQ2 Trade'!G13="","",'JQ2 Trade'!G13),"")</f>
        <v>11675</v>
      </c>
      <c r="H396" s="1144" t="str">
        <f>IF('JQ2 Trade'!O13="","",'JQ2 Trade'!O13)</f>
        <v/>
      </c>
    </row>
    <row r="397" spans="1:8">
      <c r="A397" s="1142" t="str">
        <f>Cover!$G$16</f>
        <v>CZ</v>
      </c>
      <c r="B397" s="1142" t="s">
        <v>671</v>
      </c>
      <c r="C397" s="1142">
        <f>Cover!G$18</f>
        <v>2022</v>
      </c>
      <c r="D397" s="1142" t="s">
        <v>617</v>
      </c>
      <c r="E397" s="1143" t="s">
        <v>675</v>
      </c>
      <c r="F397" s="1142" t="s">
        <v>704</v>
      </c>
      <c r="G397" s="1142">
        <f>IF(ISNUMBER('JQ2 Trade'!G14),IF('JQ2 Trade'!G14="","",'JQ2 Trade'!G14),"")</f>
        <v>52497</v>
      </c>
      <c r="H397" s="1144" t="str">
        <f>IF('JQ2 Trade'!O14="","",'JQ2 Trade'!O14)</f>
        <v/>
      </c>
    </row>
    <row r="398" spans="1:8">
      <c r="A398" s="1142" t="str">
        <f>Cover!$G$16</f>
        <v>CZ</v>
      </c>
      <c r="B398" s="1142" t="s">
        <v>671</v>
      </c>
      <c r="C398" s="1142">
        <f>Cover!G$18</f>
        <v>2022</v>
      </c>
      <c r="D398" s="1142" t="s">
        <v>618</v>
      </c>
      <c r="E398" s="1143" t="s">
        <v>628</v>
      </c>
      <c r="F398" s="1142" t="s">
        <v>704</v>
      </c>
      <c r="G398" s="1142">
        <f>IF(ISNUMBER('JQ2 Trade'!G15),IF('JQ2 Trade'!G15="","",'JQ2 Trade'!G15),"")</f>
        <v>3970484</v>
      </c>
      <c r="H398" s="1144" t="str">
        <f>IF('JQ2 Trade'!O15="","",'JQ2 Trade'!O15)</f>
        <v/>
      </c>
    </row>
    <row r="399" spans="1:8">
      <c r="A399" s="1142" t="str">
        <f>Cover!$G$16</f>
        <v>CZ</v>
      </c>
      <c r="B399" s="1142" t="s">
        <v>671</v>
      </c>
      <c r="C399" s="1142">
        <f>Cover!G$18</f>
        <v>2022</v>
      </c>
      <c r="D399" s="1142" t="s">
        <v>618</v>
      </c>
      <c r="E399" s="1143" t="s">
        <v>672</v>
      </c>
      <c r="F399" s="1142" t="s">
        <v>704</v>
      </c>
      <c r="G399" s="1142">
        <f>IF(ISNUMBER('JQ2 Trade'!G16),IF('JQ2 Trade'!G16="","",'JQ2 Trade'!G16),"")</f>
        <v>2941062</v>
      </c>
      <c r="H399" s="1144" t="str">
        <f>IF('JQ2 Trade'!O16="","",'JQ2 Trade'!O16)</f>
        <v/>
      </c>
    </row>
    <row r="400" spans="1:8">
      <c r="A400" s="1142" t="str">
        <f>Cover!$G$16</f>
        <v>CZ</v>
      </c>
      <c r="B400" s="1142" t="s">
        <v>671</v>
      </c>
      <c r="C400" s="1142">
        <f>Cover!G$18</f>
        <v>2022</v>
      </c>
      <c r="D400" s="1142" t="s">
        <v>618</v>
      </c>
      <c r="E400" s="1143" t="s">
        <v>675</v>
      </c>
      <c r="F400" s="1142" t="s">
        <v>704</v>
      </c>
      <c r="G400" s="1142">
        <f>IF(ISNUMBER('JQ2 Trade'!G17),IF('JQ2 Trade'!G17="","",'JQ2 Trade'!G17),"")</f>
        <v>1029422</v>
      </c>
      <c r="H400" s="1144" t="str">
        <f>IF('JQ2 Trade'!O17="","",'JQ2 Trade'!O17)</f>
        <v/>
      </c>
    </row>
    <row r="401" spans="1:8">
      <c r="A401" s="1142" t="str">
        <f>Cover!$G$16</f>
        <v>CZ</v>
      </c>
      <c r="B401" s="1142" t="s">
        <v>671</v>
      </c>
      <c r="C401" s="1142">
        <f>Cover!G$18</f>
        <v>2022</v>
      </c>
      <c r="D401" s="1142" t="s">
        <v>618</v>
      </c>
      <c r="E401" s="1143" t="s">
        <v>684</v>
      </c>
      <c r="F401" s="1142" t="s">
        <v>704</v>
      </c>
      <c r="G401" s="1142">
        <f>IF(ISNUMBER('JQ2 Trade'!G18),IF('JQ2 Trade'!G18="","",'JQ2 Trade'!G18),"")</f>
        <v>12010</v>
      </c>
      <c r="H401" s="1144" t="str">
        <f>IF('JQ2 Trade'!O18="","",'JQ2 Trade'!O18)</f>
        <v/>
      </c>
    </row>
    <row r="402" spans="1:8">
      <c r="A402" s="1142" t="str">
        <f>Cover!$G$16</f>
        <v>CZ</v>
      </c>
      <c r="B402" s="1142" t="s">
        <v>671</v>
      </c>
      <c r="C402" s="1142">
        <f>Cover!G$18</f>
        <v>2022</v>
      </c>
      <c r="D402" s="1142" t="s">
        <v>629</v>
      </c>
      <c r="E402" s="1143" t="s">
        <v>628</v>
      </c>
      <c r="F402" s="1142" t="s">
        <v>704</v>
      </c>
      <c r="G402" s="1142">
        <f>IF(ISNUMBER('JQ2 Trade'!G19),IF('JQ2 Trade'!G19="","",'JQ2 Trade'!G19),"")</f>
        <v>129429</v>
      </c>
      <c r="H402" s="1144" t="str">
        <f>IF('JQ2 Trade'!O19="","",'JQ2 Trade'!O19)</f>
        <v/>
      </c>
    </row>
    <row r="403" spans="1:8">
      <c r="A403" s="1142" t="str">
        <f>Cover!$G$16</f>
        <v>CZ</v>
      </c>
      <c r="B403" s="1142" t="s">
        <v>671</v>
      </c>
      <c r="C403" s="1142">
        <f>Cover!G$18</f>
        <v>2022</v>
      </c>
      <c r="D403" s="1142" t="s">
        <v>630</v>
      </c>
      <c r="E403" s="1143" t="s">
        <v>628</v>
      </c>
      <c r="F403" s="1142" t="s">
        <v>704</v>
      </c>
      <c r="G403" s="1142">
        <f>IF(ISNUMBER('JQ2 Trade'!G20),IF('JQ2 Trade'!G20="","",'JQ2 Trade'!G20),"")</f>
        <v>401084</v>
      </c>
      <c r="H403" s="1144" t="str">
        <f>IF('JQ2 Trade'!O20="","",'JQ2 Trade'!O20)</f>
        <v/>
      </c>
    </row>
    <row r="404" spans="1:8">
      <c r="A404" s="1142" t="str">
        <f>Cover!$G$16</f>
        <v>CZ</v>
      </c>
      <c r="B404" s="1142" t="s">
        <v>671</v>
      </c>
      <c r="C404" s="1142">
        <f>Cover!G$18</f>
        <v>2022</v>
      </c>
      <c r="D404" s="1142" t="s">
        <v>631</v>
      </c>
      <c r="E404" s="1143" t="s">
        <v>628</v>
      </c>
      <c r="F404" s="1142" t="s">
        <v>704</v>
      </c>
      <c r="G404" s="1142">
        <f>IF(ISNUMBER('JQ2 Trade'!G21),IF('JQ2 Trade'!G21="","",'JQ2 Trade'!G21),"")</f>
        <v>226352</v>
      </c>
      <c r="H404" s="1144" t="str">
        <f>IF('JQ2 Trade'!O21="","",'JQ2 Trade'!O21)</f>
        <v/>
      </c>
    </row>
    <row r="405" spans="1:8">
      <c r="A405" s="1142" t="str">
        <f>Cover!$G$16</f>
        <v>CZ</v>
      </c>
      <c r="B405" s="1142" t="s">
        <v>671</v>
      </c>
      <c r="C405" s="1142">
        <f>Cover!G$18</f>
        <v>2022</v>
      </c>
      <c r="D405" s="1142" t="s">
        <v>632</v>
      </c>
      <c r="E405" s="1143" t="s">
        <v>628</v>
      </c>
      <c r="F405" s="1142" t="s">
        <v>704</v>
      </c>
      <c r="G405" s="1142">
        <f>IF(ISNUMBER('JQ2 Trade'!G22),IF('JQ2 Trade'!G22="","",'JQ2 Trade'!G22),"")</f>
        <v>174732</v>
      </c>
      <c r="H405" s="1144" t="str">
        <f>IF('JQ2 Trade'!O22="","",'JQ2 Trade'!O22)</f>
        <v/>
      </c>
    </row>
    <row r="406" spans="1:8">
      <c r="A406" s="1142" t="str">
        <f>Cover!$G$16</f>
        <v>CZ</v>
      </c>
      <c r="B406" s="1142" t="s">
        <v>671</v>
      </c>
      <c r="C406" s="1142">
        <f>Cover!G$18</f>
        <v>2022</v>
      </c>
      <c r="D406" s="1142" t="s">
        <v>1143</v>
      </c>
      <c r="E406" s="1143" t="s">
        <v>628</v>
      </c>
      <c r="F406" s="1142" t="s">
        <v>704</v>
      </c>
      <c r="G406" s="1142">
        <f>IF(ISNUMBER('JQ2 Trade'!G23),IF('JQ2 Trade'!G23="","",'JQ2 Trade'!G23),"")</f>
        <v>22036</v>
      </c>
      <c r="H406" s="1144" t="str">
        <f>IF('JQ2 Trade'!O23="","",'JQ2 Trade'!O23)</f>
        <v/>
      </c>
    </row>
    <row r="407" spans="1:8">
      <c r="A407" s="1142" t="str">
        <f>Cover!$G$16</f>
        <v>CZ</v>
      </c>
      <c r="B407" s="1142" t="s">
        <v>671</v>
      </c>
      <c r="C407" s="1142">
        <f>Cover!G$18</f>
        <v>2022</v>
      </c>
      <c r="D407" s="1142" t="s">
        <v>633</v>
      </c>
      <c r="E407" s="1143" t="s">
        <v>628</v>
      </c>
      <c r="F407" s="1142" t="s">
        <v>704</v>
      </c>
      <c r="G407" s="1142">
        <f>IF(ISNUMBER('JQ2 Trade'!G24),IF('JQ2 Trade'!G24="","",'JQ2 Trade'!G24),"")</f>
        <v>394462</v>
      </c>
      <c r="H407" s="1144" t="str">
        <f>IF('JQ2 Trade'!O24="","",'JQ2 Trade'!O24)</f>
        <v/>
      </c>
    </row>
    <row r="408" spans="1:8">
      <c r="A408" s="1142" t="str">
        <f>Cover!$G$16</f>
        <v>CZ</v>
      </c>
      <c r="B408" s="1142" t="s">
        <v>671</v>
      </c>
      <c r="C408" s="1142">
        <f>Cover!G$18</f>
        <v>2022</v>
      </c>
      <c r="D408" s="1142" t="s">
        <v>634</v>
      </c>
      <c r="E408" s="1143" t="s">
        <v>628</v>
      </c>
      <c r="F408" s="1142" t="s">
        <v>704</v>
      </c>
      <c r="G408" s="1142">
        <f>IF(ISNUMBER('JQ2 Trade'!G25),IF('JQ2 Trade'!G25="","",'JQ2 Trade'!G25),"")</f>
        <v>404168</v>
      </c>
      <c r="H408" s="1144" t="str">
        <f>IF('JQ2 Trade'!O25="","",'JQ2 Trade'!O25)</f>
        <v/>
      </c>
    </row>
    <row r="409" spans="1:8">
      <c r="A409" s="1142" t="str">
        <f>Cover!$G$16</f>
        <v>CZ</v>
      </c>
      <c r="B409" s="1142" t="s">
        <v>671</v>
      </c>
      <c r="C409" s="1142">
        <f>Cover!G$18</f>
        <v>2022</v>
      </c>
      <c r="D409" s="1142" t="s">
        <v>635</v>
      </c>
      <c r="E409" s="1143" t="s">
        <v>628</v>
      </c>
      <c r="F409" s="1142" t="s">
        <v>704</v>
      </c>
      <c r="G409" s="1142">
        <f>IF(ISNUMBER('JQ2 Trade'!G26),IF('JQ2 Trade'!G26="","",'JQ2 Trade'!G26),"")</f>
        <v>232265</v>
      </c>
      <c r="H409" s="1144" t="str">
        <f>IF('JQ2 Trade'!O26="","",'JQ2 Trade'!O26)</f>
        <v/>
      </c>
    </row>
    <row r="410" spans="1:8">
      <c r="A410" s="1142" t="str">
        <f>Cover!$G$16</f>
        <v>CZ</v>
      </c>
      <c r="B410" s="1142" t="s">
        <v>671</v>
      </c>
      <c r="C410" s="1142">
        <f>Cover!G$18</f>
        <v>2022</v>
      </c>
      <c r="D410" s="1142" t="s">
        <v>636</v>
      </c>
      <c r="E410" s="1143" t="s">
        <v>628</v>
      </c>
      <c r="F410" s="1142" t="s">
        <v>704</v>
      </c>
      <c r="G410" s="1142">
        <f>IF(ISNUMBER('JQ2 Trade'!G27),IF('JQ2 Trade'!G27="","",'JQ2 Trade'!G27),"")</f>
        <v>171903</v>
      </c>
      <c r="H410" s="1144" t="str">
        <f>IF('JQ2 Trade'!O27="","",'JQ2 Trade'!O27)</f>
        <v/>
      </c>
    </row>
    <row r="411" spans="1:8">
      <c r="A411" s="1142" t="str">
        <f>Cover!$G$16</f>
        <v>CZ</v>
      </c>
      <c r="B411" s="1142" t="s">
        <v>671</v>
      </c>
      <c r="C411" s="1142">
        <f>Cover!G$18</f>
        <v>2022</v>
      </c>
      <c r="D411" s="1142" t="s">
        <v>637</v>
      </c>
      <c r="E411" s="1143" t="s">
        <v>628</v>
      </c>
      <c r="F411" s="1142" t="s">
        <v>704</v>
      </c>
      <c r="G411" s="1142">
        <f>IF(ISNUMBER('JQ2 Trade'!G28),IF('JQ2 Trade'!G28="","",'JQ2 Trade'!G28),"")</f>
        <v>5539850</v>
      </c>
      <c r="H411" s="1144" t="str">
        <f>IF('JQ2 Trade'!O28="","",'JQ2 Trade'!O28)</f>
        <v/>
      </c>
    </row>
    <row r="412" spans="1:8">
      <c r="A412" s="1142" t="str">
        <f>Cover!$G$16</f>
        <v>CZ</v>
      </c>
      <c r="B412" s="1142" t="s">
        <v>671</v>
      </c>
      <c r="C412" s="1142">
        <f>Cover!G$18</f>
        <v>2022</v>
      </c>
      <c r="D412" s="1142" t="s">
        <v>637</v>
      </c>
      <c r="E412" s="1143" t="s">
        <v>672</v>
      </c>
      <c r="F412" s="1142" t="s">
        <v>704</v>
      </c>
      <c r="G412" s="1142">
        <f>IF(ISNUMBER('JQ2 Trade'!G29),IF('JQ2 Trade'!G29="","",'JQ2 Trade'!G29),"")</f>
        <v>3793773</v>
      </c>
      <c r="H412" s="1144" t="str">
        <f>IF('JQ2 Trade'!O29="","",'JQ2 Trade'!O29)</f>
        <v/>
      </c>
    </row>
    <row r="413" spans="1:8">
      <c r="A413" s="1142" t="str">
        <f>Cover!$G$16</f>
        <v>CZ</v>
      </c>
      <c r="B413" s="1142" t="s">
        <v>671</v>
      </c>
      <c r="C413" s="1142">
        <f>Cover!G$18</f>
        <v>2022</v>
      </c>
      <c r="D413" s="1142" t="s">
        <v>637</v>
      </c>
      <c r="E413" s="1143" t="s">
        <v>675</v>
      </c>
      <c r="F413" s="1142" t="s">
        <v>704</v>
      </c>
      <c r="G413" s="1142">
        <f>IF(ISNUMBER('JQ2 Trade'!G30),IF('JQ2 Trade'!G30="","",'JQ2 Trade'!G30),"")</f>
        <v>1746077</v>
      </c>
      <c r="H413" s="1144" t="str">
        <f>IF('JQ2 Trade'!O30="","",'JQ2 Trade'!O30)</f>
        <v/>
      </c>
    </row>
    <row r="414" spans="1:8">
      <c r="A414" s="1142" t="str">
        <f>Cover!$G$16</f>
        <v>CZ</v>
      </c>
      <c r="B414" s="1142" t="s">
        <v>671</v>
      </c>
      <c r="C414" s="1142">
        <f>Cover!G$18</f>
        <v>2022</v>
      </c>
      <c r="D414" s="1142" t="s">
        <v>637</v>
      </c>
      <c r="E414" s="1143" t="s">
        <v>684</v>
      </c>
      <c r="F414" s="1142" t="s">
        <v>704</v>
      </c>
      <c r="G414" s="1142">
        <f>IF(ISNUMBER('JQ2 Trade'!G31),IF('JQ2 Trade'!G31="","",'JQ2 Trade'!G31),"")</f>
        <v>226588</v>
      </c>
      <c r="H414" s="1144" t="str">
        <f>IF('JQ2 Trade'!O31="","",'JQ2 Trade'!O31)</f>
        <v/>
      </c>
    </row>
    <row r="415" spans="1:8">
      <c r="A415" s="1142" t="str">
        <f>Cover!$G$16</f>
        <v>CZ</v>
      </c>
      <c r="B415" s="1142" t="s">
        <v>671</v>
      </c>
      <c r="C415" s="1142">
        <f>Cover!G$18</f>
        <v>2022</v>
      </c>
      <c r="D415" s="1142" t="s">
        <v>638</v>
      </c>
      <c r="E415" s="1143" t="s">
        <v>628</v>
      </c>
      <c r="F415" s="1142" t="s">
        <v>704</v>
      </c>
      <c r="G415" s="1142">
        <f>IF(ISNUMBER('JQ2 Trade'!G32),IF('JQ2 Trade'!G32="","",'JQ2 Trade'!G32),"")</f>
        <v>876905</v>
      </c>
      <c r="H415" s="1144" t="str">
        <f>IF('JQ2 Trade'!O32="","",'JQ2 Trade'!O32)</f>
        <v/>
      </c>
    </row>
    <row r="416" spans="1:8">
      <c r="A416" s="1142" t="str">
        <f>Cover!$G$16</f>
        <v>CZ</v>
      </c>
      <c r="B416" s="1142" t="s">
        <v>671</v>
      </c>
      <c r="C416" s="1142">
        <f>Cover!G$18</f>
        <v>2022</v>
      </c>
      <c r="D416" s="1142" t="s">
        <v>638</v>
      </c>
      <c r="E416" s="1143" t="s">
        <v>672</v>
      </c>
      <c r="F416" s="1142" t="s">
        <v>704</v>
      </c>
      <c r="G416" s="1142">
        <f>IF(ISNUMBER('JQ2 Trade'!G33),IF('JQ2 Trade'!G33="","",'JQ2 Trade'!G33),"")</f>
        <v>172387</v>
      </c>
      <c r="H416" s="1144" t="str">
        <f>IF('JQ2 Trade'!O33="","",'JQ2 Trade'!O33)</f>
        <v/>
      </c>
    </row>
    <row r="417" spans="1:8">
      <c r="A417" s="1142" t="str">
        <f>Cover!$G$16</f>
        <v>CZ</v>
      </c>
      <c r="B417" s="1142" t="s">
        <v>671</v>
      </c>
      <c r="C417" s="1142">
        <f>Cover!G$18</f>
        <v>2022</v>
      </c>
      <c r="D417" s="1142" t="s">
        <v>638</v>
      </c>
      <c r="E417" s="1143" t="s">
        <v>675</v>
      </c>
      <c r="F417" s="1142" t="s">
        <v>704</v>
      </c>
      <c r="G417" s="1142">
        <f>IF(ISNUMBER('JQ2 Trade'!G34),IF('JQ2 Trade'!G34="","",'JQ2 Trade'!G34),"")</f>
        <v>704518</v>
      </c>
      <c r="H417" s="1144" t="str">
        <f>IF('JQ2 Trade'!O34="","",'JQ2 Trade'!O34)</f>
        <v/>
      </c>
    </row>
    <row r="418" spans="1:8">
      <c r="A418" s="1142" t="str">
        <f>Cover!$G$16</f>
        <v>CZ</v>
      </c>
      <c r="B418" s="1142" t="s">
        <v>671</v>
      </c>
      <c r="C418" s="1142">
        <f>Cover!G$18</f>
        <v>2022</v>
      </c>
      <c r="D418" s="1142" t="s">
        <v>638</v>
      </c>
      <c r="E418" s="1143" t="s">
        <v>684</v>
      </c>
      <c r="F418" s="1142" t="s">
        <v>704</v>
      </c>
      <c r="G418" s="1142">
        <f>IF(ISNUMBER('JQ2 Trade'!G35),IF('JQ2 Trade'!G35="","",'JQ2 Trade'!G35),"")</f>
        <v>15767</v>
      </c>
      <c r="H418" s="1144" t="str">
        <f>IF('JQ2 Trade'!O35="","",'JQ2 Trade'!O35)</f>
        <v/>
      </c>
    </row>
    <row r="419" spans="1:8">
      <c r="A419" s="1142" t="str">
        <f>Cover!$G$16</f>
        <v>CZ</v>
      </c>
      <c r="B419" s="1142" t="s">
        <v>671</v>
      </c>
      <c r="C419" s="1142">
        <f>Cover!G$18</f>
        <v>2022</v>
      </c>
      <c r="D419" s="1142" t="s">
        <v>639</v>
      </c>
      <c r="E419" s="1143" t="s">
        <v>628</v>
      </c>
      <c r="F419" s="1142" t="s">
        <v>704</v>
      </c>
      <c r="G419" s="1142">
        <f>IF(ISNUMBER('JQ2 Trade'!G36),IF('JQ2 Trade'!G36="","",'JQ2 Trade'!G36),"")</f>
        <v>10413313</v>
      </c>
      <c r="H419" s="1144" t="str">
        <f>IF('JQ2 Trade'!O36="","",'JQ2 Trade'!O36)</f>
        <v/>
      </c>
    </row>
    <row r="420" spans="1:8">
      <c r="A420" s="1142" t="str">
        <f>Cover!$G$16</f>
        <v>CZ</v>
      </c>
      <c r="B420" s="1142" t="s">
        <v>671</v>
      </c>
      <c r="C420" s="1142">
        <f>Cover!G$18</f>
        <v>2022</v>
      </c>
      <c r="D420" s="1142" t="s">
        <v>640</v>
      </c>
      <c r="E420" s="1143" t="s">
        <v>628</v>
      </c>
      <c r="F420" s="1142" t="s">
        <v>704</v>
      </c>
      <c r="G420" s="1142">
        <f>IF(ISNUMBER('JQ2 Trade'!G37),IF('JQ2 Trade'!G37="","",'JQ2 Trade'!G37),"")</f>
        <v>3001625</v>
      </c>
      <c r="H420" s="1144" t="str">
        <f>IF('JQ2 Trade'!O37="","",'JQ2 Trade'!O37)</f>
        <v/>
      </c>
    </row>
    <row r="421" spans="1:8">
      <c r="A421" s="1142" t="str">
        <f>Cover!$G$16</f>
        <v>CZ</v>
      </c>
      <c r="B421" s="1142" t="s">
        <v>671</v>
      </c>
      <c r="C421" s="1142">
        <f>Cover!G$18</f>
        <v>2022</v>
      </c>
      <c r="D421" s="1142" t="s">
        <v>640</v>
      </c>
      <c r="E421" s="1143" t="s">
        <v>672</v>
      </c>
      <c r="F421" s="1142" t="s">
        <v>704</v>
      </c>
      <c r="G421" s="1142">
        <f>IF(ISNUMBER('JQ2 Trade'!G38),IF('JQ2 Trade'!G38="","",'JQ2 Trade'!G38),"")</f>
        <v>421668</v>
      </c>
      <c r="H421" s="1144" t="str">
        <f>IF('JQ2 Trade'!O38="","",'JQ2 Trade'!O38)</f>
        <v/>
      </c>
    </row>
    <row r="422" spans="1:8">
      <c r="A422" s="1142" t="str">
        <f>Cover!$G$16</f>
        <v>CZ</v>
      </c>
      <c r="B422" s="1142" t="s">
        <v>671</v>
      </c>
      <c r="C422" s="1142">
        <f>Cover!G$18</f>
        <v>2022</v>
      </c>
      <c r="D422" s="1142" t="s">
        <v>640</v>
      </c>
      <c r="E422" s="1143" t="s">
        <v>675</v>
      </c>
      <c r="F422" s="1142" t="s">
        <v>704</v>
      </c>
      <c r="G422" s="1142">
        <f>IF(ISNUMBER('JQ2 Trade'!G39),IF('JQ2 Trade'!G39="","",'JQ2 Trade'!G39),"")</f>
        <v>2579957</v>
      </c>
      <c r="H422" s="1144" t="str">
        <f>IF('JQ2 Trade'!O39="","",'JQ2 Trade'!O39)</f>
        <v/>
      </c>
    </row>
    <row r="423" spans="1:8">
      <c r="A423" s="1142" t="str">
        <f>Cover!$G$16</f>
        <v>CZ</v>
      </c>
      <c r="B423" s="1142" t="s">
        <v>671</v>
      </c>
      <c r="C423" s="1142">
        <f>Cover!G$18</f>
        <v>2022</v>
      </c>
      <c r="D423" s="1142" t="s">
        <v>640</v>
      </c>
      <c r="E423" s="1143" t="s">
        <v>684</v>
      </c>
      <c r="F423" s="1142" t="s">
        <v>704</v>
      </c>
      <c r="G423" s="1142">
        <f>IF(ISNUMBER('JQ2 Trade'!G40),IF('JQ2 Trade'!G40="","",'JQ2 Trade'!G40),"")</f>
        <v>180151</v>
      </c>
      <c r="H423" s="1144" t="str">
        <f>IF('JQ2 Trade'!O40="","",'JQ2 Trade'!O40)</f>
        <v/>
      </c>
    </row>
    <row r="424" spans="1:8">
      <c r="A424" s="1142" t="str">
        <f>Cover!$G$16</f>
        <v>CZ</v>
      </c>
      <c r="B424" s="1142" t="s">
        <v>671</v>
      </c>
      <c r="C424" s="1142">
        <f>Cover!G$18</f>
        <v>2022</v>
      </c>
      <c r="D424" s="1142" t="s">
        <v>1144</v>
      </c>
      <c r="E424" s="1143" t="s">
        <v>628</v>
      </c>
      <c r="F424" s="1142" t="s">
        <v>704</v>
      </c>
      <c r="G424" s="1142">
        <f>IF(ISNUMBER('JQ2 Trade'!G41),IF('JQ2 Trade'!G41="","",'JQ2 Trade'!G41),"")</f>
        <v>14596</v>
      </c>
      <c r="H424" s="1144" t="str">
        <f>IF('JQ2 Trade'!O41="","",'JQ2 Trade'!O41)</f>
        <v/>
      </c>
    </row>
    <row r="425" spans="1:8">
      <c r="A425" s="1142" t="str">
        <f>Cover!$G$16</f>
        <v>CZ</v>
      </c>
      <c r="B425" s="1142" t="s">
        <v>671</v>
      </c>
      <c r="C425" s="1142">
        <f>Cover!G$18</f>
        <v>2022</v>
      </c>
      <c r="D425" s="1142" t="s">
        <v>1144</v>
      </c>
      <c r="E425" s="1143" t="s">
        <v>672</v>
      </c>
      <c r="F425" s="1142" t="s">
        <v>704</v>
      </c>
      <c r="G425" s="1142">
        <f>IF(ISNUMBER('JQ2 Trade'!G42),IF('JQ2 Trade'!G42="","",'JQ2 Trade'!G42),"")</f>
        <v>2150</v>
      </c>
      <c r="H425" s="1144" t="str">
        <f>IF('JQ2 Trade'!O42="","",'JQ2 Trade'!O42)</f>
        <v/>
      </c>
    </row>
    <row r="426" spans="1:8">
      <c r="A426" s="1142" t="str">
        <f>Cover!$G$16</f>
        <v>CZ</v>
      </c>
      <c r="B426" s="1142" t="s">
        <v>671</v>
      </c>
      <c r="C426" s="1142">
        <f>Cover!G$18</f>
        <v>2022</v>
      </c>
      <c r="D426" s="1142" t="s">
        <v>1144</v>
      </c>
      <c r="E426" s="1143" t="s">
        <v>675</v>
      </c>
      <c r="F426" s="1142" t="s">
        <v>704</v>
      </c>
      <c r="G426" s="1142">
        <f>IF(ISNUMBER('JQ2 Trade'!G43),IF('JQ2 Trade'!G43="","",'JQ2 Trade'!G43),"")</f>
        <v>12446</v>
      </c>
      <c r="H426" s="1144" t="str">
        <f>IF('JQ2 Trade'!O43="","",'JQ2 Trade'!O43)</f>
        <v/>
      </c>
    </row>
    <row r="427" spans="1:8">
      <c r="A427" s="1142" t="str">
        <f>Cover!$G$16</f>
        <v>CZ</v>
      </c>
      <c r="B427" s="1142" t="s">
        <v>671</v>
      </c>
      <c r="C427" s="1142">
        <f>Cover!G$18</f>
        <v>2022</v>
      </c>
      <c r="D427" s="1142" t="s">
        <v>1144</v>
      </c>
      <c r="E427" s="1143" t="s">
        <v>684</v>
      </c>
      <c r="F427" s="1142" t="s">
        <v>704</v>
      </c>
      <c r="G427" s="1142">
        <f>IF(ISNUMBER('JQ2 Trade'!G44),IF('JQ2 Trade'!G44="","",'JQ2 Trade'!G44),"")</f>
        <v>10861</v>
      </c>
      <c r="H427" s="1144" t="str">
        <f>IF('JQ2 Trade'!O44="","",'JQ2 Trade'!O44)</f>
        <v/>
      </c>
    </row>
    <row r="428" spans="1:8">
      <c r="A428" s="1142" t="str">
        <f>Cover!$G$16</f>
        <v>CZ</v>
      </c>
      <c r="B428" s="1142" t="s">
        <v>671</v>
      </c>
      <c r="C428" s="1142">
        <f>Cover!G$18</f>
        <v>2022</v>
      </c>
      <c r="D428" s="1142" t="s">
        <v>641</v>
      </c>
      <c r="E428" s="1143" t="s">
        <v>628</v>
      </c>
      <c r="F428" s="1142" t="s">
        <v>704</v>
      </c>
      <c r="G428" s="1142">
        <f>IF(ISNUMBER('JQ2 Trade'!G45),IF('JQ2 Trade'!G45="","",'JQ2 Trade'!G45),"")</f>
        <v>4401711</v>
      </c>
      <c r="H428" s="1144" t="str">
        <f>IF('JQ2 Trade'!O45="","",'JQ2 Trade'!O45)</f>
        <v/>
      </c>
    </row>
    <row r="429" spans="1:8">
      <c r="A429" s="1142" t="str">
        <f>Cover!$G$16</f>
        <v>CZ</v>
      </c>
      <c r="B429" s="1142" t="s">
        <v>671</v>
      </c>
      <c r="C429" s="1142">
        <f>Cover!G$18</f>
        <v>2022</v>
      </c>
      <c r="D429" s="1142" t="s">
        <v>642</v>
      </c>
      <c r="E429" s="1143" t="s">
        <v>628</v>
      </c>
      <c r="F429" s="1142" t="s">
        <v>704</v>
      </c>
      <c r="G429" s="1142">
        <f>IF(ISNUMBER('JQ2 Trade'!G46),IF('JQ2 Trade'!G46="","",'JQ2 Trade'!G46),"")</f>
        <v>1146513</v>
      </c>
      <c r="H429" s="1144" t="str">
        <f>IF('JQ2 Trade'!O46="","",'JQ2 Trade'!O46)</f>
        <v/>
      </c>
    </row>
    <row r="430" spans="1:8">
      <c r="A430" s="1142" t="str">
        <f>Cover!$G$16</f>
        <v>CZ</v>
      </c>
      <c r="B430" s="1142" t="s">
        <v>671</v>
      </c>
      <c r="C430" s="1142">
        <f>Cover!G$18</f>
        <v>2022</v>
      </c>
      <c r="D430" s="1142" t="s">
        <v>643</v>
      </c>
      <c r="E430" s="1143" t="s">
        <v>628</v>
      </c>
      <c r="F430" s="1142" t="s">
        <v>704</v>
      </c>
      <c r="G430" s="1142">
        <f>IF(ISNUMBER('JQ2 Trade'!G47),IF('JQ2 Trade'!G47="","",'JQ2 Trade'!G47),"")</f>
        <v>2503052</v>
      </c>
      <c r="H430" s="1144" t="str">
        <f>IF('JQ2 Trade'!O47="","",'JQ2 Trade'!O47)</f>
        <v/>
      </c>
    </row>
    <row r="431" spans="1:8">
      <c r="A431" s="1142" t="str">
        <f>Cover!$G$16</f>
        <v>CZ</v>
      </c>
      <c r="B431" s="1142" t="s">
        <v>671</v>
      </c>
      <c r="C431" s="1142">
        <f>Cover!G$18</f>
        <v>2022</v>
      </c>
      <c r="D431" s="1142" t="s">
        <v>644</v>
      </c>
      <c r="E431" s="1143" t="s">
        <v>628</v>
      </c>
      <c r="F431" s="1142" t="s">
        <v>704</v>
      </c>
      <c r="G431" s="1142">
        <f>IF(ISNUMBER('JQ2 Trade'!G48),IF('JQ2 Trade'!G48="","",'JQ2 Trade'!G48),"")</f>
        <v>310783</v>
      </c>
      <c r="H431" s="1144" t="str">
        <f>IF('JQ2 Trade'!O48="","",'JQ2 Trade'!O48)</f>
        <v/>
      </c>
    </row>
    <row r="432" spans="1:8">
      <c r="A432" s="1142" t="str">
        <f>Cover!$G$16</f>
        <v>CZ</v>
      </c>
      <c r="B432" s="1142" t="s">
        <v>671</v>
      </c>
      <c r="C432" s="1142">
        <f>Cover!G$18</f>
        <v>2022</v>
      </c>
      <c r="D432" s="1142" t="s">
        <v>645</v>
      </c>
      <c r="E432" s="1143" t="s">
        <v>628</v>
      </c>
      <c r="F432" s="1142" t="s">
        <v>704</v>
      </c>
      <c r="G432" s="1142">
        <f>IF(ISNUMBER('JQ2 Trade'!G49),IF('JQ2 Trade'!G49="","",'JQ2 Trade'!G49),"")</f>
        <v>1003085</v>
      </c>
      <c r="H432" s="1144" t="str">
        <f>IF('JQ2 Trade'!O49="","",'JQ2 Trade'!O49)</f>
        <v/>
      </c>
    </row>
    <row r="433" spans="1:8">
      <c r="A433" s="1142" t="str">
        <f>Cover!$G$16</f>
        <v>CZ</v>
      </c>
      <c r="B433" s="1142" t="s">
        <v>671</v>
      </c>
      <c r="C433" s="1142">
        <f>Cover!G$18</f>
        <v>2022</v>
      </c>
      <c r="D433" s="1142" t="s">
        <v>646</v>
      </c>
      <c r="E433" s="1143" t="s">
        <v>628</v>
      </c>
      <c r="F433" s="1142" t="s">
        <v>704</v>
      </c>
      <c r="G433" s="1142">
        <f>IF(ISNUMBER('JQ2 Trade'!G50),IF('JQ2 Trade'!G50="","",'JQ2 Trade'!G50),"")</f>
        <v>1189184</v>
      </c>
      <c r="H433" s="1144" t="str">
        <f>IF('JQ2 Trade'!O50="","",'JQ2 Trade'!O50)</f>
        <v/>
      </c>
    </row>
    <row r="434" spans="1:8">
      <c r="A434" s="1142" t="str">
        <f>Cover!$G$16</f>
        <v>CZ</v>
      </c>
      <c r="B434" s="1142" t="s">
        <v>671</v>
      </c>
      <c r="C434" s="1142">
        <f>Cover!G$18</f>
        <v>2022</v>
      </c>
      <c r="D434" s="1142" t="s">
        <v>647</v>
      </c>
      <c r="E434" s="1143" t="s">
        <v>628</v>
      </c>
      <c r="F434" s="1142" t="s">
        <v>704</v>
      </c>
      <c r="G434" s="1142">
        <f>IF(ISNUMBER('JQ2 Trade'!G51),IF('JQ2 Trade'!G51="","",'JQ2 Trade'!G51),"")</f>
        <v>7055772</v>
      </c>
      <c r="H434" s="1144" t="str">
        <f>IF('JQ2 Trade'!O51="","",'JQ2 Trade'!O51)</f>
        <v/>
      </c>
    </row>
    <row r="435" spans="1:8">
      <c r="A435" s="1142" t="str">
        <f>Cover!$G$16</f>
        <v>CZ</v>
      </c>
      <c r="B435" s="1142" t="s">
        <v>671</v>
      </c>
      <c r="C435" s="1142">
        <f>Cover!G$18</f>
        <v>2022</v>
      </c>
      <c r="D435" s="1142" t="s">
        <v>648</v>
      </c>
      <c r="E435" s="1143" t="s">
        <v>628</v>
      </c>
      <c r="F435" s="1142" t="s">
        <v>704</v>
      </c>
      <c r="G435" s="1142">
        <f>IF(ISNUMBER('JQ2 Trade'!G52),IF('JQ2 Trade'!G52="","",'JQ2 Trade'!G52),"")</f>
        <v>0</v>
      </c>
      <c r="H435" s="1144" t="str">
        <f>IF('JQ2 Trade'!O52="","",'JQ2 Trade'!O52)</f>
        <v/>
      </c>
    </row>
    <row r="436" spans="1:8">
      <c r="A436" s="1142" t="str">
        <f>Cover!$G$16</f>
        <v>CZ</v>
      </c>
      <c r="B436" s="1142" t="s">
        <v>671</v>
      </c>
      <c r="C436" s="1142">
        <f>Cover!G$18</f>
        <v>2022</v>
      </c>
      <c r="D436" s="1142" t="s">
        <v>649</v>
      </c>
      <c r="E436" s="1143" t="s">
        <v>628</v>
      </c>
      <c r="F436" s="1142" t="s">
        <v>704</v>
      </c>
      <c r="G436" s="1142">
        <f>IF(ISNUMBER('JQ2 Trade'!G53),IF('JQ2 Trade'!G53="","",'JQ2 Trade'!G53),"")</f>
        <v>5728866</v>
      </c>
      <c r="H436" s="1144" t="str">
        <f>IF('JQ2 Trade'!O53="","",'JQ2 Trade'!O53)</f>
        <v/>
      </c>
    </row>
    <row r="437" spans="1:8">
      <c r="A437" s="1142" t="str">
        <f>Cover!$G$16</f>
        <v>CZ</v>
      </c>
      <c r="B437" s="1142" t="s">
        <v>671</v>
      </c>
      <c r="C437" s="1142">
        <f>Cover!G$18</f>
        <v>2022</v>
      </c>
      <c r="D437" s="1142" t="s">
        <v>650</v>
      </c>
      <c r="E437" s="1143" t="s">
        <v>628</v>
      </c>
      <c r="F437" s="1142" t="s">
        <v>704</v>
      </c>
      <c r="G437" s="1142">
        <f>IF(ISNUMBER('JQ2 Trade'!G54),IF('JQ2 Trade'!G54="","",'JQ2 Trade'!G54),"")</f>
        <v>5660787</v>
      </c>
      <c r="H437" s="1144" t="str">
        <f>IF('JQ2 Trade'!O54="","",'JQ2 Trade'!O54)</f>
        <v/>
      </c>
    </row>
    <row r="438" spans="1:8">
      <c r="A438" s="1142" t="str">
        <f>Cover!$G$16</f>
        <v>CZ</v>
      </c>
      <c r="B438" s="1142" t="s">
        <v>671</v>
      </c>
      <c r="C438" s="1142">
        <f>Cover!G$18</f>
        <v>2022</v>
      </c>
      <c r="D438" s="1142" t="s">
        <v>651</v>
      </c>
      <c r="E438" s="1143" t="s">
        <v>628</v>
      </c>
      <c r="F438" s="1142" t="s">
        <v>704</v>
      </c>
      <c r="G438" s="1142">
        <f>IF(ISNUMBER('JQ2 Trade'!G55),IF('JQ2 Trade'!G55="","",'JQ2 Trade'!G55),"")</f>
        <v>5529087</v>
      </c>
      <c r="H438" s="1144" t="str">
        <f>IF('JQ2 Trade'!O55="","",'JQ2 Trade'!O55)</f>
        <v/>
      </c>
    </row>
    <row r="439" spans="1:8">
      <c r="A439" s="1142" t="str">
        <f>Cover!$G$16</f>
        <v>CZ</v>
      </c>
      <c r="B439" s="1142" t="s">
        <v>671</v>
      </c>
      <c r="C439" s="1142">
        <f>Cover!G$18</f>
        <v>2022</v>
      </c>
      <c r="D439" s="1142" t="s">
        <v>652</v>
      </c>
      <c r="E439" s="1143" t="s">
        <v>628</v>
      </c>
      <c r="F439" s="1142" t="s">
        <v>704</v>
      </c>
      <c r="G439" s="1142">
        <f>IF(ISNUMBER('JQ2 Trade'!G56),IF('JQ2 Trade'!G56="","",'JQ2 Trade'!G56),"")</f>
        <v>68079</v>
      </c>
      <c r="H439" s="1144" t="str">
        <f>IF('JQ2 Trade'!O56="","",'JQ2 Trade'!O56)</f>
        <v/>
      </c>
    </row>
    <row r="440" spans="1:8">
      <c r="A440" s="1142" t="str">
        <f>Cover!$G$16</f>
        <v>CZ</v>
      </c>
      <c r="B440" s="1142" t="s">
        <v>671</v>
      </c>
      <c r="C440" s="1142">
        <f>Cover!G$18</f>
        <v>2022</v>
      </c>
      <c r="D440" s="1142" t="s">
        <v>653</v>
      </c>
      <c r="E440" s="1143" t="s">
        <v>628</v>
      </c>
      <c r="F440" s="1142" t="s">
        <v>704</v>
      </c>
      <c r="G440" s="1142">
        <f>IF(ISNUMBER('JQ2 Trade'!G57),IF('JQ2 Trade'!G57="","",'JQ2 Trade'!G57),"")</f>
        <v>1326906</v>
      </c>
      <c r="H440" s="1144" t="str">
        <f>IF('JQ2 Trade'!O57="","",'JQ2 Trade'!O57)</f>
        <v/>
      </c>
    </row>
    <row r="441" spans="1:8">
      <c r="A441" s="1142" t="str">
        <f>Cover!$G$16</f>
        <v>CZ</v>
      </c>
      <c r="B441" s="1142" t="s">
        <v>671</v>
      </c>
      <c r="C441" s="1142">
        <f>Cover!G$18</f>
        <v>2022</v>
      </c>
      <c r="D441" s="1142" t="s">
        <v>654</v>
      </c>
      <c r="E441" s="1143" t="s">
        <v>628</v>
      </c>
      <c r="F441" s="1142" t="s">
        <v>704</v>
      </c>
      <c r="G441" s="1142">
        <f>IF(ISNUMBER('JQ2 Trade'!G58),IF('JQ2 Trade'!G58="","",'JQ2 Trade'!G58),"")</f>
        <v>79720</v>
      </c>
      <c r="H441" s="1144" t="str">
        <f>IF('JQ2 Trade'!O58="","",'JQ2 Trade'!O58)</f>
        <v/>
      </c>
    </row>
    <row r="442" spans="1:8">
      <c r="A442" s="1142" t="str">
        <f>Cover!$G$16</f>
        <v>CZ</v>
      </c>
      <c r="B442" s="1142" t="s">
        <v>671</v>
      </c>
      <c r="C442" s="1142">
        <f>Cover!G$18</f>
        <v>2022</v>
      </c>
      <c r="D442" s="1142" t="s">
        <v>655</v>
      </c>
      <c r="E442" s="1143" t="s">
        <v>628</v>
      </c>
      <c r="F442" s="1142" t="s">
        <v>704</v>
      </c>
      <c r="G442" s="1142">
        <f>IF(ISNUMBER('JQ2 Trade'!G59),IF('JQ2 Trade'!G59="","",'JQ2 Trade'!G59),"")</f>
        <v>65570</v>
      </c>
      <c r="H442" s="1144" t="str">
        <f>IF('JQ2 Trade'!O59="","",'JQ2 Trade'!O59)</f>
        <v/>
      </c>
    </row>
    <row r="443" spans="1:8">
      <c r="A443" s="1142" t="str">
        <f>Cover!$G$16</f>
        <v>CZ</v>
      </c>
      <c r="B443" s="1142" t="s">
        <v>671</v>
      </c>
      <c r="C443" s="1142">
        <f>Cover!G$18</f>
        <v>2022</v>
      </c>
      <c r="D443" s="1142" t="s">
        <v>656</v>
      </c>
      <c r="E443" s="1143" t="s">
        <v>628</v>
      </c>
      <c r="F443" s="1142" t="s">
        <v>704</v>
      </c>
      <c r="G443" s="1142">
        <f>IF(ISNUMBER('JQ2 Trade'!G60),IF('JQ2 Trade'!G60="","",'JQ2 Trade'!G60),"")</f>
        <v>14150</v>
      </c>
      <c r="H443" s="1144" t="str">
        <f>IF('JQ2 Trade'!O60="","",'JQ2 Trade'!O60)</f>
        <v/>
      </c>
    </row>
    <row r="444" spans="1:8">
      <c r="A444" s="1142" t="str">
        <f>Cover!$G$16</f>
        <v>CZ</v>
      </c>
      <c r="B444" s="1142" t="s">
        <v>671</v>
      </c>
      <c r="C444" s="1142">
        <f>Cover!G$18</f>
        <v>2022</v>
      </c>
      <c r="D444" s="1142" t="s">
        <v>657</v>
      </c>
      <c r="E444" s="1143" t="s">
        <v>628</v>
      </c>
      <c r="F444" s="1142" t="s">
        <v>704</v>
      </c>
      <c r="G444" s="1142">
        <f>IF(ISNUMBER('JQ2 Trade'!G61),IF('JQ2 Trade'!G61="","",'JQ2 Trade'!G61),"")</f>
        <v>290796</v>
      </c>
      <c r="H444" s="1144" t="str">
        <f>IF('JQ2 Trade'!O61="","",'JQ2 Trade'!O61)</f>
        <v/>
      </c>
    </row>
    <row r="445" spans="1:8">
      <c r="A445" s="1142" t="str">
        <f>Cover!$G$16</f>
        <v>CZ</v>
      </c>
      <c r="B445" s="1142" t="s">
        <v>671</v>
      </c>
      <c r="C445" s="1142">
        <f>Cover!G$18</f>
        <v>2022</v>
      </c>
      <c r="D445" s="1142" t="s">
        <v>658</v>
      </c>
      <c r="E445" s="1143" t="s">
        <v>628</v>
      </c>
      <c r="F445" s="1142" t="s">
        <v>704</v>
      </c>
      <c r="G445" s="1142">
        <f>IF(ISNUMBER('JQ2 Trade'!G62),IF('JQ2 Trade'!G62="","",'JQ2 Trade'!G62),"")</f>
        <v>36860303</v>
      </c>
      <c r="H445" s="1144" t="str">
        <f>IF('JQ2 Trade'!O62="","",'JQ2 Trade'!O62)</f>
        <v/>
      </c>
    </row>
    <row r="446" spans="1:8">
      <c r="A446" s="1142" t="str">
        <f>Cover!$G$16</f>
        <v>CZ</v>
      </c>
      <c r="B446" s="1142" t="s">
        <v>671</v>
      </c>
      <c r="C446" s="1142">
        <f>Cover!G$18</f>
        <v>2022</v>
      </c>
      <c r="D446" s="1142" t="s">
        <v>659</v>
      </c>
      <c r="E446" s="1143" t="s">
        <v>628</v>
      </c>
      <c r="F446" s="1142" t="s">
        <v>704</v>
      </c>
      <c r="G446" s="1142">
        <f>IF(ISNUMBER('JQ2 Trade'!G63),IF('JQ2 Trade'!G63="","",'JQ2 Trade'!G63),"")</f>
        <v>11693149</v>
      </c>
      <c r="H446" s="1144" t="str">
        <f>IF('JQ2 Trade'!O63="","",'JQ2 Trade'!O63)</f>
        <v/>
      </c>
    </row>
    <row r="447" spans="1:8">
      <c r="A447" s="1142" t="str">
        <f>Cover!$G$16</f>
        <v>CZ</v>
      </c>
      <c r="B447" s="1142" t="s">
        <v>671</v>
      </c>
      <c r="C447" s="1142">
        <f>Cover!G$18</f>
        <v>2022</v>
      </c>
      <c r="D447" s="1142" t="s">
        <v>660</v>
      </c>
      <c r="E447" s="1143" t="s">
        <v>628</v>
      </c>
      <c r="F447" s="1142" t="s">
        <v>704</v>
      </c>
      <c r="G447" s="1142">
        <f>IF(ISNUMBER('JQ2 Trade'!G64),IF('JQ2 Trade'!G64="","",'JQ2 Trade'!G64),"")</f>
        <v>1235668</v>
      </c>
      <c r="H447" s="1144" t="str">
        <f>IF('JQ2 Trade'!O64="","",'JQ2 Trade'!O64)</f>
        <v/>
      </c>
    </row>
    <row r="448" spans="1:8">
      <c r="A448" s="1142" t="str">
        <f>Cover!$G$16</f>
        <v>CZ</v>
      </c>
      <c r="B448" s="1142" t="s">
        <v>671</v>
      </c>
      <c r="C448" s="1142">
        <f>Cover!G$18</f>
        <v>2022</v>
      </c>
      <c r="D448" s="1142" t="s">
        <v>661</v>
      </c>
      <c r="E448" s="1143" t="s">
        <v>628</v>
      </c>
      <c r="F448" s="1142" t="s">
        <v>704</v>
      </c>
      <c r="G448" s="1142">
        <f>IF(ISNUMBER('JQ2 Trade'!G65),IF('JQ2 Trade'!G65="","",'JQ2 Trade'!G65),"")</f>
        <v>2188756</v>
      </c>
      <c r="H448" s="1144" t="str">
        <f>IF('JQ2 Trade'!O65="","",'JQ2 Trade'!O65)</f>
        <v/>
      </c>
    </row>
    <row r="449" spans="1:8">
      <c r="A449" s="1142" t="str">
        <f>Cover!$G$16</f>
        <v>CZ</v>
      </c>
      <c r="B449" s="1142" t="s">
        <v>671</v>
      </c>
      <c r="C449" s="1142">
        <f>Cover!G$18</f>
        <v>2022</v>
      </c>
      <c r="D449" s="1142" t="s">
        <v>662</v>
      </c>
      <c r="E449" s="1143" t="s">
        <v>628</v>
      </c>
      <c r="F449" s="1142" t="s">
        <v>704</v>
      </c>
      <c r="G449" s="1142">
        <f>IF(ISNUMBER('JQ2 Trade'!G66),IF('JQ2 Trade'!G66="","",'JQ2 Trade'!G66),"")</f>
        <v>3726030</v>
      </c>
      <c r="H449" s="1144" t="str">
        <f>IF('JQ2 Trade'!O66="","",'JQ2 Trade'!O66)</f>
        <v/>
      </c>
    </row>
    <row r="450" spans="1:8">
      <c r="A450" s="1142" t="str">
        <f>Cover!$G$16</f>
        <v>CZ</v>
      </c>
      <c r="B450" s="1142" t="s">
        <v>671</v>
      </c>
      <c r="C450" s="1142">
        <f>Cover!G$18</f>
        <v>2022</v>
      </c>
      <c r="D450" s="1142" t="s">
        <v>663</v>
      </c>
      <c r="E450" s="1143" t="s">
        <v>628</v>
      </c>
      <c r="F450" s="1142" t="s">
        <v>704</v>
      </c>
      <c r="G450" s="1142">
        <f>IF(ISNUMBER('JQ2 Trade'!G67),IF('JQ2 Trade'!G67="","",'JQ2 Trade'!G67),"")</f>
        <v>4542695</v>
      </c>
      <c r="H450" s="1144" t="str">
        <f>IF('JQ2 Trade'!O67="","",'JQ2 Trade'!O67)</f>
        <v/>
      </c>
    </row>
    <row r="451" spans="1:8">
      <c r="A451" s="1142" t="str">
        <f>Cover!$G$16</f>
        <v>CZ</v>
      </c>
      <c r="B451" s="1142" t="s">
        <v>671</v>
      </c>
      <c r="C451" s="1142">
        <f>Cover!G$18</f>
        <v>2022</v>
      </c>
      <c r="D451" s="1142" t="s">
        <v>664</v>
      </c>
      <c r="E451" s="1143" t="s">
        <v>628</v>
      </c>
      <c r="F451" s="1142" t="s">
        <v>704</v>
      </c>
      <c r="G451" s="1142">
        <f>IF(ISNUMBER('JQ2 Trade'!G68),IF('JQ2 Trade'!G68="","",'JQ2 Trade'!G68),"")</f>
        <v>1321408</v>
      </c>
      <c r="H451" s="1144" t="str">
        <f>IF('JQ2 Trade'!O68="","",'JQ2 Trade'!O68)</f>
        <v/>
      </c>
    </row>
    <row r="452" spans="1:8">
      <c r="A452" s="1142" t="str">
        <f>Cover!$G$16</f>
        <v>CZ</v>
      </c>
      <c r="B452" s="1142" t="s">
        <v>671</v>
      </c>
      <c r="C452" s="1142">
        <f>Cover!G$18</f>
        <v>2022</v>
      </c>
      <c r="D452" s="1142" t="s">
        <v>665</v>
      </c>
      <c r="E452" s="1143" t="s">
        <v>628</v>
      </c>
      <c r="F452" s="1142" t="s">
        <v>704</v>
      </c>
      <c r="G452" s="1142">
        <f>IF(ISNUMBER('JQ2 Trade'!G69),IF('JQ2 Trade'!G69="","",'JQ2 Trade'!G69),"")</f>
        <v>20879530</v>
      </c>
      <c r="H452" s="1144" t="str">
        <f>IF('JQ2 Trade'!O69="","",'JQ2 Trade'!O69)</f>
        <v/>
      </c>
    </row>
    <row r="453" spans="1:8">
      <c r="A453" s="1142" t="str">
        <f>Cover!$G$16</f>
        <v>CZ</v>
      </c>
      <c r="B453" s="1142" t="s">
        <v>671</v>
      </c>
      <c r="C453" s="1142">
        <f>Cover!G$18</f>
        <v>2022</v>
      </c>
      <c r="D453" s="1142" t="s">
        <v>666</v>
      </c>
      <c r="E453" s="1143" t="s">
        <v>628</v>
      </c>
      <c r="F453" s="1142" t="s">
        <v>704</v>
      </c>
      <c r="G453" s="1142">
        <f>IF(ISNUMBER('JQ2 Trade'!G70),IF('JQ2 Trade'!G70="","",'JQ2 Trade'!G70),"")</f>
        <v>11562795</v>
      </c>
      <c r="H453" s="1144" t="str">
        <f>IF('JQ2 Trade'!O70="","",'JQ2 Trade'!O70)</f>
        <v/>
      </c>
    </row>
    <row r="454" spans="1:8">
      <c r="A454" s="1142" t="str">
        <f>Cover!$G$16</f>
        <v>CZ</v>
      </c>
      <c r="B454" s="1142" t="s">
        <v>671</v>
      </c>
      <c r="C454" s="1142">
        <f>Cover!G$18</f>
        <v>2022</v>
      </c>
      <c r="D454" s="1142" t="s">
        <v>667</v>
      </c>
      <c r="E454" s="1143" t="s">
        <v>628</v>
      </c>
      <c r="F454" s="1142" t="s">
        <v>704</v>
      </c>
      <c r="G454" s="1142">
        <f>IF(ISNUMBER('JQ2 Trade'!G71),IF('JQ2 Trade'!G71="","",'JQ2 Trade'!G71),"")</f>
        <v>6283659</v>
      </c>
      <c r="H454" s="1144" t="str">
        <f>IF('JQ2 Trade'!O71="","",'JQ2 Trade'!O71)</f>
        <v/>
      </c>
    </row>
    <row r="455" spans="1:8">
      <c r="A455" s="1142" t="str">
        <f>Cover!$G$16</f>
        <v>CZ</v>
      </c>
      <c r="B455" s="1142" t="s">
        <v>671</v>
      </c>
      <c r="C455" s="1142">
        <f>Cover!G$18</f>
        <v>2022</v>
      </c>
      <c r="D455" s="1142" t="s">
        <v>668</v>
      </c>
      <c r="E455" s="1143" t="s">
        <v>628</v>
      </c>
      <c r="F455" s="1142" t="s">
        <v>704</v>
      </c>
      <c r="G455" s="1142">
        <f>IF(ISNUMBER('JQ2 Trade'!G72),IF('JQ2 Trade'!G72="","",'JQ2 Trade'!G72),"")</f>
        <v>2378415</v>
      </c>
      <c r="H455" s="1144" t="str">
        <f>IF('JQ2 Trade'!O72="","",'JQ2 Trade'!O72)</f>
        <v/>
      </c>
    </row>
    <row r="456" spans="1:8">
      <c r="A456" s="1142" t="str">
        <f>Cover!$G$16</f>
        <v>CZ</v>
      </c>
      <c r="B456" s="1142" t="s">
        <v>671</v>
      </c>
      <c r="C456" s="1142">
        <f>Cover!G$18</f>
        <v>2022</v>
      </c>
      <c r="D456" s="1142" t="s">
        <v>669</v>
      </c>
      <c r="E456" s="1143" t="s">
        <v>628</v>
      </c>
      <c r="F456" s="1142" t="s">
        <v>704</v>
      </c>
      <c r="G456" s="1142">
        <f>IF(ISNUMBER('JQ2 Trade'!G73),IF('JQ2 Trade'!G73="","",'JQ2 Trade'!G73),"")</f>
        <v>654661</v>
      </c>
      <c r="H456" s="1144" t="str">
        <f>IF('JQ2 Trade'!O73="","",'JQ2 Trade'!O73)</f>
        <v/>
      </c>
    </row>
    <row r="457" spans="1:8">
      <c r="A457" s="1142" t="str">
        <f>Cover!$G$16</f>
        <v>CZ</v>
      </c>
      <c r="B457" s="1142" t="s">
        <v>671</v>
      </c>
      <c r="C457" s="1142">
        <f>Cover!G$18</f>
        <v>2022</v>
      </c>
      <c r="D457" s="1142" t="s">
        <v>670</v>
      </c>
      <c r="E457" s="1143" t="s">
        <v>628</v>
      </c>
      <c r="F457" s="1142" t="s">
        <v>704</v>
      </c>
      <c r="G457" s="1142">
        <f>IF(ISNUMBER('JQ2 Trade'!G74),IF('JQ2 Trade'!G74="","",'JQ2 Trade'!G74),"")</f>
        <v>1539176</v>
      </c>
      <c r="H457" s="1144" t="str">
        <f>IF('JQ2 Trade'!O74="","",'JQ2 Trade'!O74)</f>
        <v/>
      </c>
    </row>
    <row r="458" spans="1:8">
      <c r="A458" s="1142" t="str">
        <f>Cover!$G$16</f>
        <v>CZ</v>
      </c>
      <c r="B458" s="1142" t="s">
        <v>671</v>
      </c>
      <c r="C458" s="1142">
        <f>Cover!G$18</f>
        <v>2022</v>
      </c>
      <c r="D458" s="1142" t="s">
        <v>1145</v>
      </c>
      <c r="E458" s="1143" t="s">
        <v>628</v>
      </c>
      <c r="F458" s="1142" t="s">
        <v>704</v>
      </c>
      <c r="G458" s="1142">
        <f>IF(ISNUMBER('JQ2 Trade'!G75),IF('JQ2 Trade'!G75="","",'JQ2 Trade'!G75),"")</f>
        <v>24985270</v>
      </c>
      <c r="H458" s="1144" t="str">
        <f>IF('JQ2 Trade'!O75="","",'JQ2 Trade'!O75)</f>
        <v/>
      </c>
    </row>
    <row r="459" spans="1:8">
      <c r="A459" s="1142" t="str">
        <f>Cover!$G$16</f>
        <v>CZ</v>
      </c>
      <c r="B459" s="1142" t="s">
        <v>671</v>
      </c>
      <c r="C459" s="1142">
        <f>Cover!G$18</f>
        <v>2022</v>
      </c>
      <c r="D459" s="1142" t="s">
        <v>1146</v>
      </c>
      <c r="E459" s="1143" t="s">
        <v>628</v>
      </c>
      <c r="F459" s="1142" t="s">
        <v>704</v>
      </c>
      <c r="G459" s="1142">
        <f>IF(ISNUMBER('JQ2 Trade'!G76),IF('JQ2 Trade'!G76="","",'JQ2 Trade'!G76),"")</f>
        <v>6283659</v>
      </c>
      <c r="H459" s="1144" t="str">
        <f>IF('JQ2 Trade'!O76="","",'JQ2 Trade'!O76)</f>
        <v/>
      </c>
    </row>
    <row r="460" spans="1:8">
      <c r="A460" s="1142" t="str">
        <f>Cover!$G$16</f>
        <v>CZ</v>
      </c>
      <c r="B460" s="1142" t="s">
        <v>671</v>
      </c>
      <c r="C460" s="1142">
        <f>Cover!G$18</f>
        <v>2022</v>
      </c>
      <c r="D460" s="1142" t="s">
        <v>1147</v>
      </c>
      <c r="E460" s="1143" t="s">
        <v>628</v>
      </c>
      <c r="F460" s="1142" t="s">
        <v>704</v>
      </c>
      <c r="G460" s="1142">
        <f>IF(ISNUMBER('JQ2 Trade'!G77),IF('JQ2 Trade'!G77="","",'JQ2 Trade'!G77),"")</f>
        <v>18701611</v>
      </c>
      <c r="H460" s="1144" t="str">
        <f>IF('JQ2 Trade'!N77="","",'JQ2 Trade'!N77)</f>
        <v/>
      </c>
    </row>
    <row r="461" spans="1:8">
      <c r="A461" s="1142" t="str">
        <f>Cover!$G$16</f>
        <v>CZ</v>
      </c>
      <c r="B461" s="1142" t="s">
        <v>671</v>
      </c>
      <c r="C461" s="1142">
        <f>Cover!G$18</f>
        <v>2022</v>
      </c>
      <c r="D461" s="1142" t="s">
        <v>1148</v>
      </c>
      <c r="E461" s="1143" t="s">
        <v>628</v>
      </c>
      <c r="F461" s="1142" t="s">
        <v>704</v>
      </c>
      <c r="G461" s="1142">
        <f>IF(ISNUMBER('JQ2 Trade'!G78),IF('JQ2 Trade'!G78="","",'JQ2 Trade'!G78),"")</f>
        <v>654661</v>
      </c>
      <c r="H461" s="1144" t="str">
        <f>IF('JQ2 Trade'!O78="","",'JQ2 Trade'!O78)</f>
        <v/>
      </c>
    </row>
    <row r="462" spans="1:8">
      <c r="A462" s="1142" t="str">
        <f>Cover!$G$16</f>
        <v>CZ</v>
      </c>
      <c r="B462" s="1142" t="s">
        <v>685</v>
      </c>
      <c r="C462" s="1142">
        <f>Cover!G$18-1</f>
        <v>2021</v>
      </c>
      <c r="D462" s="1142" t="s">
        <v>616</v>
      </c>
      <c r="E462" s="1143" t="s">
        <v>628</v>
      </c>
      <c r="F462" s="1142" t="s">
        <v>703</v>
      </c>
      <c r="G462" s="1142">
        <f>IF(ISNUMBER('JQ2 Trade'!H11),IF('JQ2 Trade'!H11="","",'JQ2 Trade'!H11),"")</f>
        <v>12949.36</v>
      </c>
      <c r="H462" s="1144" t="str">
        <f>IF('JQ2 Trade'!P11="","",'JQ2 Trade'!P11)</f>
        <v/>
      </c>
    </row>
    <row r="463" spans="1:8">
      <c r="A463" s="1142" t="str">
        <f>Cover!$G$16</f>
        <v>CZ</v>
      </c>
      <c r="B463" s="1142" t="s">
        <v>685</v>
      </c>
      <c r="C463" s="1142">
        <f>Cover!G$18-1</f>
        <v>2021</v>
      </c>
      <c r="D463" s="1142" t="s">
        <v>617</v>
      </c>
      <c r="E463" s="1143" t="s">
        <v>628</v>
      </c>
      <c r="F463" s="1142" t="s">
        <v>703</v>
      </c>
      <c r="G463" s="1142">
        <f>IF(ISNUMBER('JQ2 Trade'!H12),IF('JQ2 Trade'!H12="","",'JQ2 Trade'!H12),"")</f>
        <v>344.22899999999998</v>
      </c>
      <c r="H463" s="1144" t="str">
        <f>IF('JQ2 Trade'!P12="","",'JQ2 Trade'!P12)</f>
        <v/>
      </c>
    </row>
    <row r="464" spans="1:8">
      <c r="A464" s="1142" t="str">
        <f>Cover!$G$16</f>
        <v>CZ</v>
      </c>
      <c r="B464" s="1142" t="s">
        <v>685</v>
      </c>
      <c r="C464" s="1142">
        <f>Cover!G$18-1</f>
        <v>2021</v>
      </c>
      <c r="D464" s="1142" t="s">
        <v>617</v>
      </c>
      <c r="E464" s="1143" t="s">
        <v>672</v>
      </c>
      <c r="F464" s="1142" t="s">
        <v>703</v>
      </c>
      <c r="G464" s="1142">
        <f>IF(ISNUMBER('JQ2 Trade'!H13),IF('JQ2 Trade'!H13="","",'JQ2 Trade'!H13),"")</f>
        <v>290.21800000000002</v>
      </c>
      <c r="H464" s="1144" t="str">
        <f>IF('JQ2 Trade'!P13="","",'JQ2 Trade'!P13)</f>
        <v/>
      </c>
    </row>
    <row r="465" spans="1:8">
      <c r="A465" s="1142" t="str">
        <f>Cover!$G$16</f>
        <v>CZ</v>
      </c>
      <c r="B465" s="1142" t="s">
        <v>685</v>
      </c>
      <c r="C465" s="1142">
        <f>Cover!G$18-1</f>
        <v>2021</v>
      </c>
      <c r="D465" s="1142" t="s">
        <v>617</v>
      </c>
      <c r="E465" s="1143" t="s">
        <v>675</v>
      </c>
      <c r="F465" s="1142" t="s">
        <v>703</v>
      </c>
      <c r="G465" s="1142">
        <f>IF(ISNUMBER('JQ2 Trade'!H14),IF('JQ2 Trade'!H14="","",'JQ2 Trade'!H14),"")</f>
        <v>54.011000000000003</v>
      </c>
      <c r="H465" s="1144" t="str">
        <f>IF('JQ2 Trade'!P14="","",'JQ2 Trade'!P14)</f>
        <v/>
      </c>
    </row>
    <row r="466" spans="1:8">
      <c r="A466" s="1142" t="str">
        <f>Cover!$G$16</f>
        <v>CZ</v>
      </c>
      <c r="B466" s="1142" t="s">
        <v>685</v>
      </c>
      <c r="C466" s="1142">
        <f>Cover!G$18-1</f>
        <v>2021</v>
      </c>
      <c r="D466" s="1142" t="s">
        <v>618</v>
      </c>
      <c r="E466" s="1143" t="s">
        <v>628</v>
      </c>
      <c r="F466" s="1142" t="s">
        <v>703</v>
      </c>
      <c r="G466" s="1142">
        <f>IF(ISNUMBER('JQ2 Trade'!H15),IF('JQ2 Trade'!H15="","",'JQ2 Trade'!H15),"")</f>
        <v>12605.130999999999</v>
      </c>
      <c r="H466" s="1144" t="str">
        <f>IF('JQ2 Trade'!P15="","",'JQ2 Trade'!P15)</f>
        <v/>
      </c>
    </row>
    <row r="467" spans="1:8">
      <c r="A467" s="1142" t="str">
        <f>Cover!$G$16</f>
        <v>CZ</v>
      </c>
      <c r="B467" s="1142" t="s">
        <v>685</v>
      </c>
      <c r="C467" s="1142">
        <f>Cover!G$18-1</f>
        <v>2021</v>
      </c>
      <c r="D467" s="1142" t="s">
        <v>618</v>
      </c>
      <c r="E467" s="1143" t="s">
        <v>672</v>
      </c>
      <c r="F467" s="1142" t="s">
        <v>703</v>
      </c>
      <c r="G467" s="1142">
        <f>IF(ISNUMBER('JQ2 Trade'!H16),IF('JQ2 Trade'!H16="","",'JQ2 Trade'!H16),"")</f>
        <v>12250.12</v>
      </c>
      <c r="H467" s="1144" t="str">
        <f>IF('JQ2 Trade'!P16="","",'JQ2 Trade'!P16)</f>
        <v/>
      </c>
    </row>
    <row r="468" spans="1:8">
      <c r="A468" s="1142" t="str">
        <f>Cover!$G$16</f>
        <v>CZ</v>
      </c>
      <c r="B468" s="1142" t="s">
        <v>685</v>
      </c>
      <c r="C468" s="1142">
        <f>Cover!G$18-1</f>
        <v>2021</v>
      </c>
      <c r="D468" s="1142" t="s">
        <v>618</v>
      </c>
      <c r="E468" s="1143" t="s">
        <v>675</v>
      </c>
      <c r="F468" s="1142" t="s">
        <v>703</v>
      </c>
      <c r="G468" s="1142">
        <f>IF(ISNUMBER('JQ2 Trade'!H17),IF('JQ2 Trade'!H17="","",'JQ2 Trade'!H17),"")</f>
        <v>355.01100000000002</v>
      </c>
      <c r="H468" s="1144" t="str">
        <f>IF('JQ2 Trade'!P17="","",'JQ2 Trade'!P17)</f>
        <v/>
      </c>
    </row>
    <row r="469" spans="1:8">
      <c r="A469" s="1142" t="str">
        <f>Cover!$G$16</f>
        <v>CZ</v>
      </c>
      <c r="B469" s="1142" t="s">
        <v>685</v>
      </c>
      <c r="C469" s="1142">
        <f>Cover!G$18-1</f>
        <v>2021</v>
      </c>
      <c r="D469" s="1142" t="s">
        <v>618</v>
      </c>
      <c r="E469" s="1143" t="s">
        <v>684</v>
      </c>
      <c r="F469" s="1142" t="s">
        <v>703</v>
      </c>
      <c r="G469" s="1142">
        <f>IF(ISNUMBER('JQ2 Trade'!H18),IF('JQ2 Trade'!H18="","",'JQ2 Trade'!H18),"")</f>
        <v>1.2E-2</v>
      </c>
      <c r="H469" s="1144" t="str">
        <f>IF('JQ2 Trade'!P18="","",'JQ2 Trade'!P18)</f>
        <v/>
      </c>
    </row>
    <row r="470" spans="1:8">
      <c r="A470" s="1142" t="str">
        <f>Cover!$G$16</f>
        <v>CZ</v>
      </c>
      <c r="B470" s="1142" t="s">
        <v>685</v>
      </c>
      <c r="C470" s="1142">
        <f>Cover!G$18-1</f>
        <v>2021</v>
      </c>
      <c r="D470" s="1142" t="s">
        <v>629</v>
      </c>
      <c r="E470" s="1143" t="s">
        <v>628</v>
      </c>
      <c r="F470" s="1142" t="s">
        <v>705</v>
      </c>
      <c r="G470" s="1142">
        <f>IF(ISNUMBER('JQ2 Trade'!H19),IF('JQ2 Trade'!H19="","",'JQ2 Trade'!H19),"")</f>
        <v>0.43</v>
      </c>
      <c r="H470" s="1144" t="str">
        <f>IF('JQ2 Trade'!P19="","",'JQ2 Trade'!P19)</f>
        <v/>
      </c>
    </row>
    <row r="471" spans="1:8">
      <c r="A471" s="1142" t="str">
        <f>Cover!$G$16</f>
        <v>CZ</v>
      </c>
      <c r="B471" s="1142" t="s">
        <v>685</v>
      </c>
      <c r="C471" s="1142">
        <f>Cover!G$18-1</f>
        <v>2021</v>
      </c>
      <c r="D471" s="1142" t="s">
        <v>630</v>
      </c>
      <c r="E471" s="1143" t="s">
        <v>628</v>
      </c>
      <c r="F471" s="1142" t="s">
        <v>703</v>
      </c>
      <c r="G471" s="1142">
        <f>IF(ISNUMBER('JQ2 Trade'!H20),IF('JQ2 Trade'!H20="","",'JQ2 Trade'!H20),"")</f>
        <v>257.017</v>
      </c>
      <c r="H471" s="1144" t="str">
        <f>IF('JQ2 Trade'!P20="","",'JQ2 Trade'!P20)</f>
        <v/>
      </c>
    </row>
    <row r="472" spans="1:8">
      <c r="A472" s="1142" t="str">
        <f>Cover!$G$16</f>
        <v>CZ</v>
      </c>
      <c r="B472" s="1142" t="s">
        <v>685</v>
      </c>
      <c r="C472" s="1142">
        <f>Cover!G$18-1</f>
        <v>2021</v>
      </c>
      <c r="D472" s="1142" t="s">
        <v>631</v>
      </c>
      <c r="E472" s="1143" t="s">
        <v>628</v>
      </c>
      <c r="F472" s="1142" t="s">
        <v>703</v>
      </c>
      <c r="G472" s="1142">
        <f>IF(ISNUMBER('JQ2 Trade'!H21),IF('JQ2 Trade'!H21="","",'JQ2 Trade'!H21),"")</f>
        <v>18.649999999999999</v>
      </c>
      <c r="H472" s="1144" t="str">
        <f>IF('JQ2 Trade'!P21="","",'JQ2 Trade'!P21)</f>
        <v/>
      </c>
    </row>
    <row r="473" spans="1:8">
      <c r="A473" s="1142" t="str">
        <f>Cover!$G$16</f>
        <v>CZ</v>
      </c>
      <c r="B473" s="1142" t="s">
        <v>685</v>
      </c>
      <c r="C473" s="1142">
        <f>Cover!G$18-1</f>
        <v>2021</v>
      </c>
      <c r="D473" s="1142" t="s">
        <v>632</v>
      </c>
      <c r="E473" s="1143" t="s">
        <v>628</v>
      </c>
      <c r="F473" s="1142" t="s">
        <v>703</v>
      </c>
      <c r="G473" s="1142">
        <f>IF(ISNUMBER('JQ2 Trade'!H22),IF('JQ2 Trade'!H22="","",'JQ2 Trade'!H22),"")</f>
        <v>238.36699999999999</v>
      </c>
      <c r="H473" s="1144" t="str">
        <f>IF('JQ2 Trade'!P22="","",'JQ2 Trade'!P22)</f>
        <v/>
      </c>
    </row>
    <row r="474" spans="1:8">
      <c r="A474" s="1142" t="str">
        <f>Cover!$G$16</f>
        <v>CZ</v>
      </c>
      <c r="B474" s="1142" t="s">
        <v>685</v>
      </c>
      <c r="C474" s="1142">
        <f>Cover!G$18-1</f>
        <v>2021</v>
      </c>
      <c r="D474" s="1142" t="s">
        <v>1143</v>
      </c>
      <c r="E474" s="1143" t="s">
        <v>628</v>
      </c>
      <c r="F474" s="1142" t="s">
        <v>703</v>
      </c>
      <c r="G474" s="1142" t="str">
        <f>IF(ISNUMBER('JQ2 Trade'!H23),IF('JQ2 Trade'!H23="","",'JQ2 Trade'!H23),"")</f>
        <v/>
      </c>
      <c r="H474" s="1144" t="str">
        <f>IF('JQ2 Trade'!P23="","",'JQ2 Trade'!P23)</f>
        <v/>
      </c>
    </row>
    <row r="475" spans="1:8">
      <c r="A475" s="1142" t="str">
        <f>Cover!$G$16</f>
        <v>CZ</v>
      </c>
      <c r="B475" s="1142" t="s">
        <v>685</v>
      </c>
      <c r="C475" s="1142">
        <f>Cover!G$18-1</f>
        <v>2021</v>
      </c>
      <c r="D475" s="1142" t="s">
        <v>633</v>
      </c>
      <c r="E475" s="1143" t="s">
        <v>628</v>
      </c>
      <c r="F475" s="1142" t="s">
        <v>705</v>
      </c>
      <c r="G475" s="1142">
        <f>IF(ISNUMBER('JQ2 Trade'!H24),IF('JQ2 Trade'!H24="","",'JQ2 Trade'!H24),"")</f>
        <v>93.430999999999997</v>
      </c>
      <c r="H475" s="1144" t="str">
        <f>IF('JQ2 Trade'!P24="","",'JQ2 Trade'!P24)</f>
        <v/>
      </c>
    </row>
    <row r="476" spans="1:8">
      <c r="A476" s="1142" t="str">
        <f>Cover!$G$16</f>
        <v>CZ</v>
      </c>
      <c r="B476" s="1142" t="s">
        <v>685</v>
      </c>
      <c r="C476" s="1142">
        <f>Cover!G$18-1</f>
        <v>2021</v>
      </c>
      <c r="D476" s="1142" t="s">
        <v>634</v>
      </c>
      <c r="E476" s="1143" t="s">
        <v>628</v>
      </c>
      <c r="F476" s="1142" t="s">
        <v>705</v>
      </c>
      <c r="G476" s="1142">
        <f>IF(ISNUMBER('JQ2 Trade'!H25),IF('JQ2 Trade'!H25="","",'JQ2 Trade'!H25),"")</f>
        <v>475.40899999999999</v>
      </c>
      <c r="H476" s="1144" t="str">
        <f>IF('JQ2 Trade'!P25="","",'JQ2 Trade'!P25)</f>
        <v/>
      </c>
    </row>
    <row r="477" spans="1:8">
      <c r="A477" s="1142" t="str">
        <f>Cover!$G$16</f>
        <v>CZ</v>
      </c>
      <c r="B477" s="1142" t="s">
        <v>685</v>
      </c>
      <c r="C477" s="1142">
        <f>Cover!G$18-1</f>
        <v>2021</v>
      </c>
      <c r="D477" s="1142" t="s">
        <v>635</v>
      </c>
      <c r="E477" s="1143" t="s">
        <v>628</v>
      </c>
      <c r="F477" s="1142" t="s">
        <v>705</v>
      </c>
      <c r="G477" s="1142">
        <f>IF(ISNUMBER('JQ2 Trade'!H26),IF('JQ2 Trade'!H26="","",'JQ2 Trade'!H26),"")</f>
        <v>402.80599999999998</v>
      </c>
      <c r="H477" s="1144" t="str">
        <f>IF('JQ2 Trade'!P26="","",'JQ2 Trade'!P26)</f>
        <v/>
      </c>
    </row>
    <row r="478" spans="1:8">
      <c r="A478" s="1142" t="str">
        <f>Cover!$G$16</f>
        <v>CZ</v>
      </c>
      <c r="B478" s="1142" t="s">
        <v>685</v>
      </c>
      <c r="C478" s="1142">
        <f>Cover!G$18-1</f>
        <v>2021</v>
      </c>
      <c r="D478" s="1142" t="s">
        <v>636</v>
      </c>
      <c r="E478" s="1143" t="s">
        <v>628</v>
      </c>
      <c r="F478" s="1142" t="s">
        <v>705</v>
      </c>
      <c r="G478" s="1142">
        <f>IF(ISNUMBER('JQ2 Trade'!H27),IF('JQ2 Trade'!H27="","",'JQ2 Trade'!H27),"")</f>
        <v>72.602999999999994</v>
      </c>
      <c r="H478" s="1144" t="str">
        <f>IF('JQ2 Trade'!P27="","",'JQ2 Trade'!P27)</f>
        <v/>
      </c>
    </row>
    <row r="479" spans="1:8">
      <c r="A479" s="1142" t="str">
        <f>Cover!$G$16</f>
        <v>CZ</v>
      </c>
      <c r="B479" s="1142" t="s">
        <v>685</v>
      </c>
      <c r="C479" s="1142">
        <f>Cover!G$18-1</f>
        <v>2021</v>
      </c>
      <c r="D479" s="1142" t="s">
        <v>637</v>
      </c>
      <c r="E479" s="1143" t="s">
        <v>628</v>
      </c>
      <c r="F479" s="1142" t="s">
        <v>703</v>
      </c>
      <c r="G479" s="1142">
        <f>IF(ISNUMBER('JQ2 Trade'!H28),IF('JQ2 Trade'!H28="","",'JQ2 Trade'!H28),"")</f>
        <v>2358.5619999999999</v>
      </c>
      <c r="H479" s="1144" t="str">
        <f>IF('JQ2 Trade'!P28="","",'JQ2 Trade'!P28)</f>
        <v/>
      </c>
    </row>
    <row r="480" spans="1:8">
      <c r="A480" s="1142" t="str">
        <f>Cover!$G$16</f>
        <v>CZ</v>
      </c>
      <c r="B480" s="1142" t="s">
        <v>685</v>
      </c>
      <c r="C480" s="1142">
        <f>Cover!G$18-1</f>
        <v>2021</v>
      </c>
      <c r="D480" s="1142" t="s">
        <v>637</v>
      </c>
      <c r="E480" s="1143" t="s">
        <v>672</v>
      </c>
      <c r="F480" s="1142" t="s">
        <v>703</v>
      </c>
      <c r="G480" s="1142">
        <f>IF(ISNUMBER('JQ2 Trade'!H29),IF('JQ2 Trade'!H29="","",'JQ2 Trade'!H29),"")</f>
        <v>2291.35</v>
      </c>
      <c r="H480" s="1144" t="str">
        <f>IF('JQ2 Trade'!P29="","",'JQ2 Trade'!P29)</f>
        <v/>
      </c>
    </row>
    <row r="481" spans="1:8">
      <c r="A481" s="1142" t="str">
        <f>Cover!$G$16</f>
        <v>CZ</v>
      </c>
      <c r="B481" s="1142" t="s">
        <v>685</v>
      </c>
      <c r="C481" s="1142">
        <f>Cover!G$18-1</f>
        <v>2021</v>
      </c>
      <c r="D481" s="1142" t="s">
        <v>637</v>
      </c>
      <c r="E481" s="1143" t="s">
        <v>675</v>
      </c>
      <c r="F481" s="1142" t="s">
        <v>703</v>
      </c>
      <c r="G481" s="1142">
        <f>IF(ISNUMBER('JQ2 Trade'!H30),IF('JQ2 Trade'!H30="","",'JQ2 Trade'!H30),"")</f>
        <v>67.212000000000003</v>
      </c>
      <c r="H481" s="1144" t="str">
        <f>IF('JQ2 Trade'!P30="","",'JQ2 Trade'!P30)</f>
        <v/>
      </c>
    </row>
    <row r="482" spans="1:8">
      <c r="A482" s="1142" t="str">
        <f>Cover!$G$16</f>
        <v>CZ</v>
      </c>
      <c r="B482" s="1142" t="s">
        <v>685</v>
      </c>
      <c r="C482" s="1142">
        <f>Cover!G$18-1</f>
        <v>2021</v>
      </c>
      <c r="D482" s="1142" t="s">
        <v>637</v>
      </c>
      <c r="E482" s="1143" t="s">
        <v>684</v>
      </c>
      <c r="F482" s="1142" t="s">
        <v>703</v>
      </c>
      <c r="G482" s="1142">
        <f>IF(ISNUMBER('JQ2 Trade'!H31),IF('JQ2 Trade'!H31="","",'JQ2 Trade'!H31),"")</f>
        <v>1.97</v>
      </c>
      <c r="H482" s="1144" t="str">
        <f>IF('JQ2 Trade'!P31="","",'JQ2 Trade'!P31)</f>
        <v/>
      </c>
    </row>
    <row r="483" spans="1:8">
      <c r="A483" s="1142" t="str">
        <f>Cover!$G$16</f>
        <v>CZ</v>
      </c>
      <c r="B483" s="1142" t="s">
        <v>685</v>
      </c>
      <c r="C483" s="1142">
        <f>Cover!G$18-1</f>
        <v>2021</v>
      </c>
      <c r="D483" s="1142" t="s">
        <v>638</v>
      </c>
      <c r="E483" s="1143" t="s">
        <v>628</v>
      </c>
      <c r="F483" s="1142" t="s">
        <v>703</v>
      </c>
      <c r="G483" s="1142">
        <f>IF(ISNUMBER('JQ2 Trade'!H32),IF('JQ2 Trade'!H32="","",'JQ2 Trade'!H32),"")</f>
        <v>53.301000000000002</v>
      </c>
      <c r="H483" s="1144" t="str">
        <f>IF('JQ2 Trade'!P32="","",'JQ2 Trade'!P32)</f>
        <v/>
      </c>
    </row>
    <row r="484" spans="1:8">
      <c r="A484" s="1142" t="str">
        <f>Cover!$G$16</f>
        <v>CZ</v>
      </c>
      <c r="B484" s="1142" t="s">
        <v>685</v>
      </c>
      <c r="C484" s="1142">
        <f>Cover!G$18-1</f>
        <v>2021</v>
      </c>
      <c r="D484" s="1142" t="s">
        <v>638</v>
      </c>
      <c r="E484" s="1143" t="s">
        <v>672</v>
      </c>
      <c r="F484" s="1142" t="s">
        <v>703</v>
      </c>
      <c r="G484" s="1142">
        <f>IF(ISNUMBER('JQ2 Trade'!H33),IF('JQ2 Trade'!H33="","",'JQ2 Trade'!H33),"")</f>
        <v>5.1680000000000001</v>
      </c>
      <c r="H484" s="1144" t="str">
        <f>IF('JQ2 Trade'!P33="","",'JQ2 Trade'!P33)</f>
        <v/>
      </c>
    </row>
    <row r="485" spans="1:8">
      <c r="A485" s="1142" t="str">
        <f>Cover!$G$16</f>
        <v>CZ</v>
      </c>
      <c r="B485" s="1142" t="s">
        <v>685</v>
      </c>
      <c r="C485" s="1142">
        <f>Cover!G$18-1</f>
        <v>2021</v>
      </c>
      <c r="D485" s="1142" t="s">
        <v>638</v>
      </c>
      <c r="E485" s="1143" t="s">
        <v>675</v>
      </c>
      <c r="F485" s="1142" t="s">
        <v>703</v>
      </c>
      <c r="G485" s="1142">
        <f>IF(ISNUMBER('JQ2 Trade'!H34),IF('JQ2 Trade'!H34="","",'JQ2 Trade'!H34),"")</f>
        <v>48.133000000000003</v>
      </c>
      <c r="H485" s="1144" t="str">
        <f>IF('JQ2 Trade'!P34="","",'JQ2 Trade'!P34)</f>
        <v/>
      </c>
    </row>
    <row r="486" spans="1:8">
      <c r="A486" s="1142" t="str">
        <f>Cover!$G$16</f>
        <v>CZ</v>
      </c>
      <c r="B486" s="1142" t="s">
        <v>685</v>
      </c>
      <c r="C486" s="1142">
        <f>Cover!G$18-1</f>
        <v>2021</v>
      </c>
      <c r="D486" s="1142" t="s">
        <v>638</v>
      </c>
      <c r="E486" s="1143" t="s">
        <v>684</v>
      </c>
      <c r="F486" s="1142" t="s">
        <v>703</v>
      </c>
      <c r="G486" s="1142">
        <f>IF(ISNUMBER('JQ2 Trade'!H35),IF('JQ2 Trade'!H35="","",'JQ2 Trade'!H35),"")</f>
        <v>1.0029999999999999</v>
      </c>
      <c r="H486" s="1144" t="str">
        <f>IF('JQ2 Trade'!P35="","",'JQ2 Trade'!P35)</f>
        <v/>
      </c>
    </row>
    <row r="487" spans="1:8">
      <c r="A487" s="1142" t="str">
        <f>Cover!$G$16</f>
        <v>CZ</v>
      </c>
      <c r="B487" s="1142" t="s">
        <v>685</v>
      </c>
      <c r="C487" s="1142">
        <f>Cover!G$18-1</f>
        <v>2021</v>
      </c>
      <c r="D487" s="1142" t="s">
        <v>639</v>
      </c>
      <c r="E487" s="1143" t="s">
        <v>628</v>
      </c>
      <c r="F487" s="1142" t="s">
        <v>703</v>
      </c>
      <c r="G487" s="1142">
        <f>IF(ISNUMBER('JQ2 Trade'!H36),IF('JQ2 Trade'!H36="","",'JQ2 Trade'!H36),"")</f>
        <v>1722.14</v>
      </c>
      <c r="H487" s="1144" t="str">
        <f>IF('JQ2 Trade'!P36="","",'JQ2 Trade'!P36)</f>
        <v/>
      </c>
    </row>
    <row r="488" spans="1:8">
      <c r="A488" s="1142" t="str">
        <f>Cover!$G$16</f>
        <v>CZ</v>
      </c>
      <c r="B488" s="1142" t="s">
        <v>685</v>
      </c>
      <c r="C488" s="1142">
        <f>Cover!G$18-1</f>
        <v>2021</v>
      </c>
      <c r="D488" s="1142" t="s">
        <v>640</v>
      </c>
      <c r="E488" s="1143" t="s">
        <v>628</v>
      </c>
      <c r="F488" s="1142" t="s">
        <v>703</v>
      </c>
      <c r="G488" s="1142">
        <f>IF(ISNUMBER('JQ2 Trade'!H37),IF('JQ2 Trade'!H37="","",'JQ2 Trade'!H37),"")</f>
        <v>244.88900000000001</v>
      </c>
      <c r="H488" s="1144" t="str">
        <f>IF('JQ2 Trade'!P37="","",'JQ2 Trade'!P37)</f>
        <v/>
      </c>
    </row>
    <row r="489" spans="1:8">
      <c r="A489" s="1142" t="str">
        <f>Cover!$G$16</f>
        <v>CZ</v>
      </c>
      <c r="B489" s="1142" t="s">
        <v>685</v>
      </c>
      <c r="C489" s="1142">
        <f>Cover!G$18-1</f>
        <v>2021</v>
      </c>
      <c r="D489" s="1142" t="s">
        <v>640</v>
      </c>
      <c r="E489" s="1143" t="s">
        <v>672</v>
      </c>
      <c r="F489" s="1142" t="s">
        <v>703</v>
      </c>
      <c r="G489" s="1142">
        <f>IF(ISNUMBER('JQ2 Trade'!H38),IF('JQ2 Trade'!H38="","",'JQ2 Trade'!H38),"")</f>
        <v>35.921999999999997</v>
      </c>
      <c r="H489" s="1144" t="str">
        <f>IF('JQ2 Trade'!P38="","",'JQ2 Trade'!P38)</f>
        <v/>
      </c>
    </row>
    <row r="490" spans="1:8">
      <c r="A490" s="1142" t="str">
        <f>Cover!$G$16</f>
        <v>CZ</v>
      </c>
      <c r="B490" s="1142" t="s">
        <v>685</v>
      </c>
      <c r="C490" s="1142">
        <f>Cover!G$18-1</f>
        <v>2021</v>
      </c>
      <c r="D490" s="1142" t="s">
        <v>640</v>
      </c>
      <c r="E490" s="1143" t="s">
        <v>675</v>
      </c>
      <c r="F490" s="1142" t="s">
        <v>703</v>
      </c>
      <c r="G490" s="1142">
        <f>IF(ISNUMBER('JQ2 Trade'!H39),IF('JQ2 Trade'!H39="","",'JQ2 Trade'!H39),"")</f>
        <v>208.96700000000001</v>
      </c>
      <c r="H490" s="1144" t="str">
        <f>IF('JQ2 Trade'!P39="","",'JQ2 Trade'!P39)</f>
        <v/>
      </c>
    </row>
    <row r="491" spans="1:8">
      <c r="A491" s="1142" t="str">
        <f>Cover!$G$16</f>
        <v>CZ</v>
      </c>
      <c r="B491" s="1142" t="s">
        <v>685</v>
      </c>
      <c r="C491" s="1142">
        <f>Cover!G$18-1</f>
        <v>2021</v>
      </c>
      <c r="D491" s="1142" t="s">
        <v>640</v>
      </c>
      <c r="E491" s="1143" t="s">
        <v>684</v>
      </c>
      <c r="F491" s="1142" t="s">
        <v>703</v>
      </c>
      <c r="G491" s="1142">
        <f>IF(ISNUMBER('JQ2 Trade'!H40),IF('JQ2 Trade'!H40="","",'JQ2 Trade'!H40),"")</f>
        <v>3.5569999999999999</v>
      </c>
      <c r="H491" s="1144" t="str">
        <f>IF('JQ2 Trade'!P40="","",'JQ2 Trade'!P40)</f>
        <v/>
      </c>
    </row>
    <row r="492" spans="1:8">
      <c r="A492" s="1142" t="str">
        <f>Cover!$G$16</f>
        <v>CZ</v>
      </c>
      <c r="B492" s="1142" t="s">
        <v>685</v>
      </c>
      <c r="C492" s="1142">
        <f>Cover!G$18-1</f>
        <v>2021</v>
      </c>
      <c r="D492" s="1142" t="s">
        <v>1144</v>
      </c>
      <c r="E492" s="1143" t="s">
        <v>628</v>
      </c>
      <c r="F492" s="1142" t="s">
        <v>703</v>
      </c>
      <c r="G492" s="1142" t="str">
        <f>IF(ISNUMBER('JQ2 Trade'!H41),IF('JQ2 Trade'!H41="","",'JQ2 Trade'!H41),"")</f>
        <v/>
      </c>
      <c r="H492" s="1144" t="str">
        <f>IF('JQ2 Trade'!P41="","",'JQ2 Trade'!P41)</f>
        <v/>
      </c>
    </row>
    <row r="493" spans="1:8">
      <c r="A493" s="1142" t="str">
        <f>Cover!$G$16</f>
        <v>CZ</v>
      </c>
      <c r="B493" s="1142" t="s">
        <v>685</v>
      </c>
      <c r="C493" s="1142">
        <f>Cover!G$18-1</f>
        <v>2021</v>
      </c>
      <c r="D493" s="1142" t="s">
        <v>1144</v>
      </c>
      <c r="E493" s="1143" t="s">
        <v>672</v>
      </c>
      <c r="F493" s="1142" t="s">
        <v>703</v>
      </c>
      <c r="G493" s="1142" t="str">
        <f>IF(ISNUMBER('JQ2 Trade'!H42),IF('JQ2 Trade'!H42="","",'JQ2 Trade'!H42),"")</f>
        <v/>
      </c>
      <c r="H493" s="1144" t="str">
        <f>IF('JQ2 Trade'!P42="","",'JQ2 Trade'!P42)</f>
        <v/>
      </c>
    </row>
    <row r="494" spans="1:8">
      <c r="A494" s="1142" t="str">
        <f>Cover!$G$16</f>
        <v>CZ</v>
      </c>
      <c r="B494" s="1142" t="s">
        <v>685</v>
      </c>
      <c r="C494" s="1142">
        <f>Cover!G$18-1</f>
        <v>2021</v>
      </c>
      <c r="D494" s="1142" t="s">
        <v>1144</v>
      </c>
      <c r="E494" s="1143" t="s">
        <v>675</v>
      </c>
      <c r="F494" s="1142" t="s">
        <v>703</v>
      </c>
      <c r="G494" s="1142" t="str">
        <f>IF(ISNUMBER('JQ2 Trade'!H43),IF('JQ2 Trade'!H43="","",'JQ2 Trade'!H43),"")</f>
        <v/>
      </c>
      <c r="H494" s="1144" t="str">
        <f>IF('JQ2 Trade'!P43="","",'JQ2 Trade'!P43)</f>
        <v/>
      </c>
    </row>
    <row r="495" spans="1:8">
      <c r="A495" s="1142" t="str">
        <f>Cover!$G$16</f>
        <v>CZ</v>
      </c>
      <c r="B495" s="1142" t="s">
        <v>685</v>
      </c>
      <c r="C495" s="1142">
        <f>Cover!G$18-1</f>
        <v>2021</v>
      </c>
      <c r="D495" s="1142" t="s">
        <v>1144</v>
      </c>
      <c r="E495" s="1143" t="s">
        <v>684</v>
      </c>
      <c r="F495" s="1142" t="s">
        <v>703</v>
      </c>
      <c r="G495" s="1142" t="str">
        <f>IF(ISNUMBER('JQ2 Trade'!H44),IF('JQ2 Trade'!H44="","",'JQ2 Trade'!H44),"")</f>
        <v/>
      </c>
      <c r="H495" s="1144" t="str">
        <f>IF('JQ2 Trade'!P44="","",'JQ2 Trade'!P44)</f>
        <v/>
      </c>
    </row>
    <row r="496" spans="1:8">
      <c r="A496" s="1142" t="str">
        <f>Cover!$G$16</f>
        <v>CZ</v>
      </c>
      <c r="B496" s="1142" t="s">
        <v>685</v>
      </c>
      <c r="C496" s="1142">
        <f>Cover!G$18-1</f>
        <v>2021</v>
      </c>
      <c r="D496" s="1142" t="s">
        <v>641</v>
      </c>
      <c r="E496" s="1143" t="s">
        <v>628</v>
      </c>
      <c r="F496" s="1142" t="s">
        <v>703</v>
      </c>
      <c r="G496" s="1142">
        <f>IF(ISNUMBER('JQ2 Trade'!H45),IF('JQ2 Trade'!H45="","",'JQ2 Trade'!H45),"")</f>
        <v>1321.0029999999999</v>
      </c>
      <c r="H496" s="1144" t="str">
        <f>IF('JQ2 Trade'!P45="","",'JQ2 Trade'!P45)</f>
        <v/>
      </c>
    </row>
    <row r="497" spans="1:8">
      <c r="A497" s="1142" t="str">
        <f>Cover!$G$16</f>
        <v>CZ</v>
      </c>
      <c r="B497" s="1142" t="s">
        <v>685</v>
      </c>
      <c r="C497" s="1142">
        <f>Cover!G$18-1</f>
        <v>2021</v>
      </c>
      <c r="D497" s="1142" t="s">
        <v>642</v>
      </c>
      <c r="E497" s="1143" t="s">
        <v>628</v>
      </c>
      <c r="F497" s="1142" t="s">
        <v>703</v>
      </c>
      <c r="G497" s="1142">
        <f>IF(ISNUMBER('JQ2 Trade'!H46),IF('JQ2 Trade'!H46="","",'JQ2 Trade'!H46),"")</f>
        <v>516.55600000000004</v>
      </c>
      <c r="H497" s="1144" t="str">
        <f>IF('JQ2 Trade'!P46="","",'JQ2 Trade'!P46)</f>
        <v/>
      </c>
    </row>
    <row r="498" spans="1:8">
      <c r="A498" s="1142" t="str">
        <f>Cover!$G$16</f>
        <v>CZ</v>
      </c>
      <c r="B498" s="1142" t="s">
        <v>685</v>
      </c>
      <c r="C498" s="1142">
        <f>Cover!G$18-1</f>
        <v>2021</v>
      </c>
      <c r="D498" s="1142" t="s">
        <v>643</v>
      </c>
      <c r="E498" s="1143" t="s">
        <v>628</v>
      </c>
      <c r="F498" s="1142" t="s">
        <v>703</v>
      </c>
      <c r="G498" s="1142">
        <f>IF(ISNUMBER('JQ2 Trade'!H47),IF('JQ2 Trade'!H47="","",'JQ2 Trade'!H47),"")</f>
        <v>156.24799999999999</v>
      </c>
      <c r="H498" s="1144" t="str">
        <f>IF('JQ2 Trade'!P47="","",'JQ2 Trade'!P47)</f>
        <v/>
      </c>
    </row>
    <row r="499" spans="1:8">
      <c r="A499" s="1142" t="str">
        <f>Cover!$G$16</f>
        <v>CZ</v>
      </c>
      <c r="B499" s="1142" t="s">
        <v>685</v>
      </c>
      <c r="C499" s="1142">
        <f>Cover!G$18-1</f>
        <v>2021</v>
      </c>
      <c r="D499" s="1142" t="s">
        <v>644</v>
      </c>
      <c r="E499" s="1143" t="s">
        <v>628</v>
      </c>
      <c r="F499" s="1142" t="s">
        <v>703</v>
      </c>
      <c r="G499" s="1142">
        <f>IF(ISNUMBER('JQ2 Trade'!H48),IF('JQ2 Trade'!H48="","",'JQ2 Trade'!H48),"")</f>
        <v>20.611000000000001</v>
      </c>
      <c r="H499" s="1144" t="str">
        <f>IF('JQ2 Trade'!P48="","",'JQ2 Trade'!P48)</f>
        <v/>
      </c>
    </row>
    <row r="500" spans="1:8">
      <c r="A500" s="1142" t="str">
        <f>Cover!$G$16</f>
        <v>CZ</v>
      </c>
      <c r="B500" s="1142" t="s">
        <v>685</v>
      </c>
      <c r="C500" s="1142">
        <f>Cover!G$18-1</f>
        <v>2021</v>
      </c>
      <c r="D500" s="1142" t="s">
        <v>645</v>
      </c>
      <c r="E500" s="1143" t="s">
        <v>628</v>
      </c>
      <c r="F500" s="1142" t="s">
        <v>703</v>
      </c>
      <c r="G500" s="1142">
        <f>IF(ISNUMBER('JQ2 Trade'!H49),IF('JQ2 Trade'!H49="","",'JQ2 Trade'!H49),"")</f>
        <v>39.993000000000002</v>
      </c>
      <c r="H500" s="1144" t="str">
        <f>IF('JQ2 Trade'!P49="","",'JQ2 Trade'!P49)</f>
        <v/>
      </c>
    </row>
    <row r="501" spans="1:8">
      <c r="A501" s="1142" t="str">
        <f>Cover!$G$16</f>
        <v>CZ</v>
      </c>
      <c r="B501" s="1142" t="s">
        <v>685</v>
      </c>
      <c r="C501" s="1142">
        <f>Cover!G$18-1</f>
        <v>2021</v>
      </c>
      <c r="D501" s="1142" t="s">
        <v>646</v>
      </c>
      <c r="E501" s="1143" t="s">
        <v>628</v>
      </c>
      <c r="F501" s="1142" t="s">
        <v>703</v>
      </c>
      <c r="G501" s="1142">
        <f>IF(ISNUMBER('JQ2 Trade'!H50),IF('JQ2 Trade'!H50="","",'JQ2 Trade'!H50),"")</f>
        <v>95.644000000000005</v>
      </c>
      <c r="H501" s="1144" t="str">
        <f>IF('JQ2 Trade'!P50="","",'JQ2 Trade'!P50)</f>
        <v/>
      </c>
    </row>
    <row r="502" spans="1:8">
      <c r="A502" s="1142" t="str">
        <f>Cover!$G$16</f>
        <v>CZ</v>
      </c>
      <c r="B502" s="1142" t="s">
        <v>685</v>
      </c>
      <c r="C502" s="1142">
        <f>Cover!G$18-1</f>
        <v>2021</v>
      </c>
      <c r="D502" s="1142" t="s">
        <v>647</v>
      </c>
      <c r="E502" s="1143" t="s">
        <v>628</v>
      </c>
      <c r="F502" s="1142" t="s">
        <v>705</v>
      </c>
      <c r="G502" s="1142">
        <f>IF(ISNUMBER('JQ2 Trade'!H51),IF('JQ2 Trade'!H51="","",'JQ2 Trade'!H51),"")</f>
        <v>120.822</v>
      </c>
      <c r="H502" s="1144" t="str">
        <f>IF('JQ2 Trade'!P51="","",'JQ2 Trade'!P51)</f>
        <v/>
      </c>
    </row>
    <row r="503" spans="1:8">
      <c r="A503" s="1142" t="str">
        <f>Cover!$G$16</f>
        <v>CZ</v>
      </c>
      <c r="B503" s="1142" t="s">
        <v>685</v>
      </c>
      <c r="C503" s="1142">
        <f>Cover!G$18-1</f>
        <v>2021</v>
      </c>
      <c r="D503" s="1142" t="s">
        <v>648</v>
      </c>
      <c r="E503" s="1143" t="s">
        <v>628</v>
      </c>
      <c r="F503" s="1142" t="s">
        <v>705</v>
      </c>
      <c r="G503" s="1142">
        <f>IF(ISNUMBER('JQ2 Trade'!H52),IF('JQ2 Trade'!H52="","",'JQ2 Trade'!H52),"")</f>
        <v>0.02</v>
      </c>
      <c r="H503" s="1144" t="str">
        <f>IF('JQ2 Trade'!P52="","",'JQ2 Trade'!P52)</f>
        <v/>
      </c>
    </row>
    <row r="504" spans="1:8">
      <c r="A504" s="1142" t="str">
        <f>Cover!$G$16</f>
        <v>CZ</v>
      </c>
      <c r="B504" s="1142" t="s">
        <v>685</v>
      </c>
      <c r="C504" s="1142">
        <f>Cover!G$18-1</f>
        <v>2021</v>
      </c>
      <c r="D504" s="1142" t="s">
        <v>649</v>
      </c>
      <c r="E504" s="1143" t="s">
        <v>628</v>
      </c>
      <c r="F504" s="1142" t="s">
        <v>705</v>
      </c>
      <c r="G504" s="1142">
        <f>IF(ISNUMBER('JQ2 Trade'!H53),IF('JQ2 Trade'!H53="","",'JQ2 Trade'!H53),"")</f>
        <v>113.401</v>
      </c>
      <c r="H504" s="1144" t="str">
        <f>IF('JQ2 Trade'!P53="","",'JQ2 Trade'!P53)</f>
        <v/>
      </c>
    </row>
    <row r="505" spans="1:8">
      <c r="A505" s="1142" t="str">
        <f>Cover!$G$16</f>
        <v>CZ</v>
      </c>
      <c r="B505" s="1142" t="s">
        <v>685</v>
      </c>
      <c r="C505" s="1142">
        <f>Cover!G$18-1</f>
        <v>2021</v>
      </c>
      <c r="D505" s="1142" t="s">
        <v>650</v>
      </c>
      <c r="E505" s="1143" t="s">
        <v>628</v>
      </c>
      <c r="F505" s="1142" t="s">
        <v>705</v>
      </c>
      <c r="G505" s="1142">
        <f>IF(ISNUMBER('JQ2 Trade'!H54),IF('JQ2 Trade'!H54="","",'JQ2 Trade'!H54),"")</f>
        <v>113.401</v>
      </c>
      <c r="H505" s="1144" t="str">
        <f>IF('JQ2 Trade'!P54="","",'JQ2 Trade'!P54)</f>
        <v/>
      </c>
    </row>
    <row r="506" spans="1:8">
      <c r="A506" s="1142" t="str">
        <f>Cover!$G$16</f>
        <v>CZ</v>
      </c>
      <c r="B506" s="1142" t="s">
        <v>685</v>
      </c>
      <c r="C506" s="1142">
        <f>Cover!G$18-1</f>
        <v>2021</v>
      </c>
      <c r="D506" s="1142" t="s">
        <v>651</v>
      </c>
      <c r="E506" s="1143" t="s">
        <v>628</v>
      </c>
      <c r="F506" s="1142" t="s">
        <v>705</v>
      </c>
      <c r="G506" s="1142">
        <f>IF(ISNUMBER('JQ2 Trade'!H55),IF('JQ2 Trade'!H55="","",'JQ2 Trade'!H55),"")</f>
        <v>113.387</v>
      </c>
      <c r="H506" s="1144" t="str">
        <f>IF('JQ2 Trade'!P55="","",'JQ2 Trade'!P55)</f>
        <v/>
      </c>
    </row>
    <row r="507" spans="1:8">
      <c r="A507" s="1142" t="str">
        <f>Cover!$G$16</f>
        <v>CZ</v>
      </c>
      <c r="B507" s="1142" t="s">
        <v>685</v>
      </c>
      <c r="C507" s="1142">
        <f>Cover!G$18-1</f>
        <v>2021</v>
      </c>
      <c r="D507" s="1142" t="s">
        <v>652</v>
      </c>
      <c r="E507" s="1143" t="s">
        <v>628</v>
      </c>
      <c r="F507" s="1142" t="s">
        <v>705</v>
      </c>
      <c r="G507" s="1142">
        <f>IF(ISNUMBER('JQ2 Trade'!H56),IF('JQ2 Trade'!H56="","",'JQ2 Trade'!H56),"")</f>
        <v>0</v>
      </c>
      <c r="H507" s="1144" t="str">
        <f>IF('JQ2 Trade'!P56="","",'JQ2 Trade'!P56)</f>
        <v/>
      </c>
    </row>
    <row r="508" spans="1:8">
      <c r="A508" s="1142" t="str">
        <f>Cover!$G$16</f>
        <v>CZ</v>
      </c>
      <c r="B508" s="1142" t="s">
        <v>685</v>
      </c>
      <c r="C508" s="1142">
        <f>Cover!G$18-1</f>
        <v>2021</v>
      </c>
      <c r="D508" s="1142" t="s">
        <v>653</v>
      </c>
      <c r="E508" s="1143" t="s">
        <v>628</v>
      </c>
      <c r="F508" s="1142" t="s">
        <v>705</v>
      </c>
      <c r="G508" s="1142">
        <f>IF(ISNUMBER('JQ2 Trade'!H57),IF('JQ2 Trade'!H57="","",'JQ2 Trade'!H57),"")</f>
        <v>7.4009999999999998</v>
      </c>
      <c r="H508" s="1144" t="str">
        <f>IF('JQ2 Trade'!P57="","",'JQ2 Trade'!P57)</f>
        <v/>
      </c>
    </row>
    <row r="509" spans="1:8">
      <c r="A509" s="1142" t="str">
        <f>Cover!$G$16</f>
        <v>CZ</v>
      </c>
      <c r="B509" s="1142" t="s">
        <v>685</v>
      </c>
      <c r="C509" s="1142">
        <f>Cover!G$18-1</f>
        <v>2021</v>
      </c>
      <c r="D509" s="1142" t="s">
        <v>654</v>
      </c>
      <c r="E509" s="1143" t="s">
        <v>628</v>
      </c>
      <c r="F509" s="1142" t="s">
        <v>705</v>
      </c>
      <c r="G509" s="1142">
        <f>IF(ISNUMBER('JQ2 Trade'!H58),IF('JQ2 Trade'!H58="","",'JQ2 Trade'!H58),"")</f>
        <v>154.422</v>
      </c>
      <c r="H509" s="1144" t="str">
        <f>IF('JQ2 Trade'!P58="","",'JQ2 Trade'!P58)</f>
        <v/>
      </c>
    </row>
    <row r="510" spans="1:8">
      <c r="A510" s="1142" t="str">
        <f>Cover!$G$16</f>
        <v>CZ</v>
      </c>
      <c r="B510" s="1142" t="s">
        <v>685</v>
      </c>
      <c r="C510" s="1142">
        <f>Cover!G$18-1</f>
        <v>2021</v>
      </c>
      <c r="D510" s="1142" t="s">
        <v>655</v>
      </c>
      <c r="E510" s="1143" t="s">
        <v>628</v>
      </c>
      <c r="F510" s="1142" t="s">
        <v>705</v>
      </c>
      <c r="G510" s="1142">
        <f>IF(ISNUMBER('JQ2 Trade'!H59),IF('JQ2 Trade'!H59="","",'JQ2 Trade'!H59),"")</f>
        <v>144.87200000000001</v>
      </c>
      <c r="H510" s="1144" t="str">
        <f>IF('JQ2 Trade'!P59="","",'JQ2 Trade'!P59)</f>
        <v/>
      </c>
    </row>
    <row r="511" spans="1:8">
      <c r="A511" s="1142" t="str">
        <f>Cover!$G$16</f>
        <v>CZ</v>
      </c>
      <c r="B511" s="1142" t="s">
        <v>685</v>
      </c>
      <c r="C511" s="1142">
        <f>Cover!G$18-1</f>
        <v>2021</v>
      </c>
      <c r="D511" s="1142" t="s">
        <v>656</v>
      </c>
      <c r="E511" s="1143" t="s">
        <v>628</v>
      </c>
      <c r="F511" s="1142" t="s">
        <v>705</v>
      </c>
      <c r="G511" s="1142">
        <f>IF(ISNUMBER('JQ2 Trade'!H60),IF('JQ2 Trade'!H60="","",'JQ2 Trade'!H60),"")</f>
        <v>9.5500000000000007</v>
      </c>
      <c r="H511" s="1144" t="str">
        <f>IF('JQ2 Trade'!P60="","",'JQ2 Trade'!P60)</f>
        <v/>
      </c>
    </row>
    <row r="512" spans="1:8">
      <c r="A512" s="1142" t="str">
        <f>Cover!$G$16</f>
        <v>CZ</v>
      </c>
      <c r="B512" s="1142" t="s">
        <v>685</v>
      </c>
      <c r="C512" s="1142">
        <f>Cover!G$18-1</f>
        <v>2021</v>
      </c>
      <c r="D512" s="1142" t="s">
        <v>657</v>
      </c>
      <c r="E512" s="1143" t="s">
        <v>628</v>
      </c>
      <c r="F512" s="1142" t="s">
        <v>705</v>
      </c>
      <c r="G512" s="1142">
        <f>IF(ISNUMBER('JQ2 Trade'!H61),IF('JQ2 Trade'!H61="","",'JQ2 Trade'!H61),"")</f>
        <v>973.452</v>
      </c>
      <c r="H512" s="1144" t="str">
        <f>IF('JQ2 Trade'!P61="","",'JQ2 Trade'!P61)</f>
        <v/>
      </c>
    </row>
    <row r="513" spans="1:8">
      <c r="A513" s="1142" t="str">
        <f>Cover!$G$16</f>
        <v>CZ</v>
      </c>
      <c r="B513" s="1142" t="s">
        <v>685</v>
      </c>
      <c r="C513" s="1142">
        <f>Cover!G$18-1</f>
        <v>2021</v>
      </c>
      <c r="D513" s="1142" t="s">
        <v>658</v>
      </c>
      <c r="E513" s="1143" t="s">
        <v>628</v>
      </c>
      <c r="F513" s="1142" t="s">
        <v>705</v>
      </c>
      <c r="G513" s="1142">
        <f>IF(ISNUMBER('JQ2 Trade'!H62),IF('JQ2 Trade'!H62="","",'JQ2 Trade'!H62),"")</f>
        <v>906.125</v>
      </c>
      <c r="H513" s="1144" t="str">
        <f>IF('JQ2 Trade'!P62="","",'JQ2 Trade'!P62)</f>
        <v/>
      </c>
    </row>
    <row r="514" spans="1:8">
      <c r="A514" s="1142" t="str">
        <f>Cover!$G$16</f>
        <v>CZ</v>
      </c>
      <c r="B514" s="1142" t="s">
        <v>685</v>
      </c>
      <c r="C514" s="1142">
        <f>Cover!G$18-1</f>
        <v>2021</v>
      </c>
      <c r="D514" s="1142" t="s">
        <v>659</v>
      </c>
      <c r="E514" s="1143" t="s">
        <v>628</v>
      </c>
      <c r="F514" s="1142" t="s">
        <v>705</v>
      </c>
      <c r="G514" s="1142">
        <f>IF(ISNUMBER('JQ2 Trade'!H63),IF('JQ2 Trade'!H63="","",'JQ2 Trade'!H63),"")</f>
        <v>87.900999999999996</v>
      </c>
      <c r="H514" s="1144" t="str">
        <f>IF('JQ2 Trade'!P63="","",'JQ2 Trade'!P63)</f>
        <v/>
      </c>
    </row>
    <row r="515" spans="1:8">
      <c r="A515" s="1142" t="str">
        <f>Cover!$G$16</f>
        <v>CZ</v>
      </c>
      <c r="B515" s="1142" t="s">
        <v>685</v>
      </c>
      <c r="C515" s="1142">
        <f>Cover!G$18-1</f>
        <v>2021</v>
      </c>
      <c r="D515" s="1142" t="s">
        <v>660</v>
      </c>
      <c r="E515" s="1143" t="s">
        <v>628</v>
      </c>
      <c r="F515" s="1142" t="s">
        <v>705</v>
      </c>
      <c r="G515" s="1142">
        <f>IF(ISNUMBER('JQ2 Trade'!H64),IF('JQ2 Trade'!H64="","",'JQ2 Trade'!H64),"")</f>
        <v>0.42799999999999999</v>
      </c>
      <c r="H515" s="1144" t="str">
        <f>IF('JQ2 Trade'!P64="","",'JQ2 Trade'!P64)</f>
        <v/>
      </c>
    </row>
    <row r="516" spans="1:8">
      <c r="A516" s="1142" t="str">
        <f>Cover!$G$16</f>
        <v>CZ</v>
      </c>
      <c r="B516" s="1142" t="s">
        <v>685</v>
      </c>
      <c r="C516" s="1142">
        <f>Cover!G$18-1</f>
        <v>2021</v>
      </c>
      <c r="D516" s="1142" t="s">
        <v>661</v>
      </c>
      <c r="E516" s="1143" t="s">
        <v>628</v>
      </c>
      <c r="F516" s="1142" t="s">
        <v>705</v>
      </c>
      <c r="G516" s="1142">
        <f>IF(ISNUMBER('JQ2 Trade'!H65),IF('JQ2 Trade'!H65="","",'JQ2 Trade'!H65),"")</f>
        <v>20.486000000000001</v>
      </c>
      <c r="H516" s="1144" t="str">
        <f>IF('JQ2 Trade'!P65="","",'JQ2 Trade'!P65)</f>
        <v/>
      </c>
    </row>
    <row r="517" spans="1:8">
      <c r="A517" s="1142" t="str">
        <f>Cover!$G$16</f>
        <v>CZ</v>
      </c>
      <c r="B517" s="1142" t="s">
        <v>685</v>
      </c>
      <c r="C517" s="1142">
        <f>Cover!G$18-1</f>
        <v>2021</v>
      </c>
      <c r="D517" s="1142" t="s">
        <v>662</v>
      </c>
      <c r="E517" s="1143" t="s">
        <v>628</v>
      </c>
      <c r="F517" s="1142" t="s">
        <v>705</v>
      </c>
      <c r="G517" s="1142">
        <f>IF(ISNUMBER('JQ2 Trade'!H66),IF('JQ2 Trade'!H66="","",'JQ2 Trade'!H66),"")</f>
        <v>60.369</v>
      </c>
      <c r="H517" s="1144" t="str">
        <f>IF('JQ2 Trade'!P66="","",'JQ2 Trade'!P66)</f>
        <v/>
      </c>
    </row>
    <row r="518" spans="1:8">
      <c r="A518" s="1142" t="str">
        <f>Cover!$G$16</f>
        <v>CZ</v>
      </c>
      <c r="B518" s="1142" t="s">
        <v>685</v>
      </c>
      <c r="C518" s="1142">
        <f>Cover!G$18-1</f>
        <v>2021</v>
      </c>
      <c r="D518" s="1142" t="s">
        <v>663</v>
      </c>
      <c r="E518" s="1143" t="s">
        <v>628</v>
      </c>
      <c r="F518" s="1142" t="s">
        <v>705</v>
      </c>
      <c r="G518" s="1142">
        <f>IF(ISNUMBER('JQ2 Trade'!H67),IF('JQ2 Trade'!H67="","",'JQ2 Trade'!H67),"")</f>
        <v>6.6180000000000003</v>
      </c>
      <c r="H518" s="1144" t="str">
        <f>IF('JQ2 Trade'!P67="","",'JQ2 Trade'!P67)</f>
        <v/>
      </c>
    </row>
    <row r="519" spans="1:8">
      <c r="A519" s="1142" t="str">
        <f>Cover!$G$16</f>
        <v>CZ</v>
      </c>
      <c r="B519" s="1142" t="s">
        <v>685</v>
      </c>
      <c r="C519" s="1142">
        <f>Cover!G$18-1</f>
        <v>2021</v>
      </c>
      <c r="D519" s="1142" t="s">
        <v>664</v>
      </c>
      <c r="E519" s="1143" t="s">
        <v>628</v>
      </c>
      <c r="F519" s="1142" t="s">
        <v>705</v>
      </c>
      <c r="G519" s="1142">
        <f>IF(ISNUMBER('JQ2 Trade'!H68),IF('JQ2 Trade'!H68="","",'JQ2 Trade'!H68),"")</f>
        <v>0.84399999999999997</v>
      </c>
      <c r="H519" s="1144" t="str">
        <f>IF('JQ2 Trade'!P68="","",'JQ2 Trade'!P68)</f>
        <v/>
      </c>
    </row>
    <row r="520" spans="1:8">
      <c r="A520" s="1142" t="str">
        <f>Cover!$G$16</f>
        <v>CZ</v>
      </c>
      <c r="B520" s="1142" t="s">
        <v>685</v>
      </c>
      <c r="C520" s="1142">
        <f>Cover!G$18-1</f>
        <v>2021</v>
      </c>
      <c r="D520" s="1142" t="s">
        <v>665</v>
      </c>
      <c r="E520" s="1143" t="s">
        <v>628</v>
      </c>
      <c r="F520" s="1142" t="s">
        <v>705</v>
      </c>
      <c r="G520" s="1142">
        <f>IF(ISNUMBER('JQ2 Trade'!H69),IF('JQ2 Trade'!H69="","",'JQ2 Trade'!H69),"")</f>
        <v>775.66800000000001</v>
      </c>
      <c r="H520" s="1144" t="str">
        <f>IF('JQ2 Trade'!P69="","",'JQ2 Trade'!P69)</f>
        <v/>
      </c>
    </row>
    <row r="521" spans="1:8">
      <c r="A521" s="1142" t="str">
        <f>Cover!$G$16</f>
        <v>CZ</v>
      </c>
      <c r="B521" s="1142" t="s">
        <v>685</v>
      </c>
      <c r="C521" s="1142">
        <f>Cover!G$18-1</f>
        <v>2021</v>
      </c>
      <c r="D521" s="1142" t="s">
        <v>666</v>
      </c>
      <c r="E521" s="1143" t="s">
        <v>628</v>
      </c>
      <c r="F521" s="1142" t="s">
        <v>705</v>
      </c>
      <c r="G521" s="1142">
        <f>IF(ISNUMBER('JQ2 Trade'!H70),IF('JQ2 Trade'!H70="","",'JQ2 Trade'!H70),"")</f>
        <v>98.501000000000005</v>
      </c>
      <c r="H521" s="1144" t="str">
        <f>IF('JQ2 Trade'!P70="","",'JQ2 Trade'!P70)</f>
        <v/>
      </c>
    </row>
    <row r="522" spans="1:8">
      <c r="A522" s="1142" t="str">
        <f>Cover!$G$16</f>
        <v>CZ</v>
      </c>
      <c r="B522" s="1142" t="s">
        <v>685</v>
      </c>
      <c r="C522" s="1142">
        <f>Cover!G$18-1</f>
        <v>2021</v>
      </c>
      <c r="D522" s="1142" t="s">
        <v>667</v>
      </c>
      <c r="E522" s="1143" t="s">
        <v>628</v>
      </c>
      <c r="F522" s="1142" t="s">
        <v>705</v>
      </c>
      <c r="G522" s="1142">
        <f>IF(ISNUMBER('JQ2 Trade'!H71),IF('JQ2 Trade'!H71="","",'JQ2 Trade'!H71),"")</f>
        <v>68.201999999999998</v>
      </c>
      <c r="H522" s="1144" t="str">
        <f>IF('JQ2 Trade'!P71="","",'JQ2 Trade'!P71)</f>
        <v/>
      </c>
    </row>
    <row r="523" spans="1:8">
      <c r="A523" s="1142" t="str">
        <f>Cover!$G$16</f>
        <v>CZ</v>
      </c>
      <c r="B523" s="1142" t="s">
        <v>685</v>
      </c>
      <c r="C523" s="1142">
        <f>Cover!G$18-1</f>
        <v>2021</v>
      </c>
      <c r="D523" s="1142" t="s">
        <v>668</v>
      </c>
      <c r="E523" s="1143" t="s">
        <v>628</v>
      </c>
      <c r="F523" s="1142" t="s">
        <v>705</v>
      </c>
      <c r="G523" s="1142">
        <f>IF(ISNUMBER('JQ2 Trade'!H72),IF('JQ2 Trade'!H72="","",'JQ2 Trade'!H72),"")</f>
        <v>550.08100000000002</v>
      </c>
      <c r="H523" s="1144" t="str">
        <f>IF('JQ2 Trade'!P72="","",'JQ2 Trade'!P72)</f>
        <v/>
      </c>
    </row>
    <row r="524" spans="1:8">
      <c r="A524" s="1142" t="str">
        <f>Cover!$G$16</f>
        <v>CZ</v>
      </c>
      <c r="B524" s="1142" t="s">
        <v>685</v>
      </c>
      <c r="C524" s="1142">
        <f>Cover!G$18-1</f>
        <v>2021</v>
      </c>
      <c r="D524" s="1142" t="s">
        <v>669</v>
      </c>
      <c r="E524" s="1143" t="s">
        <v>628</v>
      </c>
      <c r="F524" s="1142" t="s">
        <v>705</v>
      </c>
      <c r="G524" s="1142">
        <f>IF(ISNUMBER('JQ2 Trade'!H73),IF('JQ2 Trade'!H73="","",'JQ2 Trade'!H73),"")</f>
        <v>58.884</v>
      </c>
      <c r="H524" s="1144" t="str">
        <f>IF('JQ2 Trade'!P73="","",'JQ2 Trade'!P73)</f>
        <v/>
      </c>
    </row>
    <row r="525" spans="1:8">
      <c r="A525" s="1142" t="str">
        <f>Cover!$G$16</f>
        <v>CZ</v>
      </c>
      <c r="B525" s="1142" t="s">
        <v>685</v>
      </c>
      <c r="C525" s="1142">
        <f>Cover!G$18-1</f>
        <v>2021</v>
      </c>
      <c r="D525" s="1142" t="s">
        <v>670</v>
      </c>
      <c r="E525" s="1143" t="s">
        <v>628</v>
      </c>
      <c r="F525" s="1142" t="s">
        <v>705</v>
      </c>
      <c r="G525" s="1142">
        <f>IF(ISNUMBER('JQ2 Trade'!H74),IF('JQ2 Trade'!H74="","",'JQ2 Trade'!H74),"")</f>
        <v>38.268999999999998</v>
      </c>
      <c r="H525" s="1144" t="str">
        <f>IF('JQ2 Trade'!P74="","",'JQ2 Trade'!P74)</f>
        <v/>
      </c>
    </row>
    <row r="526" spans="1:8">
      <c r="A526" s="1142" t="str">
        <f>Cover!$G$16</f>
        <v>CZ</v>
      </c>
      <c r="B526" s="1142" t="s">
        <v>685</v>
      </c>
      <c r="C526" s="1142">
        <f>Cover!G$18-1</f>
        <v>2021</v>
      </c>
      <c r="D526" s="1142" t="s">
        <v>1145</v>
      </c>
      <c r="E526" s="1143" t="s">
        <v>628</v>
      </c>
      <c r="F526" s="1142" t="s">
        <v>703</v>
      </c>
      <c r="G526" s="1142" t="str">
        <f>IF(ISNUMBER('JQ2 Trade'!H75),IF('JQ2 Trade'!H75="","",'JQ2 Trade'!H75),"")</f>
        <v/>
      </c>
      <c r="H526" s="1144" t="str">
        <f>IF('JQ2 Trade'!P75="","",'JQ2 Trade'!P75)</f>
        <v/>
      </c>
    </row>
    <row r="527" spans="1:8">
      <c r="A527" s="1142" t="str">
        <f>Cover!$G$16</f>
        <v>CZ</v>
      </c>
      <c r="B527" s="1142" t="s">
        <v>685</v>
      </c>
      <c r="C527" s="1142">
        <f>Cover!G$18-1</f>
        <v>2021</v>
      </c>
      <c r="D527" s="1142" t="s">
        <v>1146</v>
      </c>
      <c r="E527" s="1143" t="s">
        <v>628</v>
      </c>
      <c r="F527" s="1142" t="s">
        <v>703</v>
      </c>
      <c r="G527" s="1142" t="str">
        <f>IF(ISNUMBER('JQ2 Trade'!H76),IF('JQ2 Trade'!H76="","",'JQ2 Trade'!H76),"")</f>
        <v/>
      </c>
      <c r="H527" s="1144" t="str">
        <f>IF('JQ2 Trade'!P76="","",'JQ2 Trade'!P76)</f>
        <v/>
      </c>
    </row>
    <row r="528" spans="1:8">
      <c r="A528" s="1142" t="str">
        <f>Cover!$G$16</f>
        <v>CZ</v>
      </c>
      <c r="B528" s="1142" t="s">
        <v>685</v>
      </c>
      <c r="C528" s="1142">
        <f>Cover!G$18-1</f>
        <v>2021</v>
      </c>
      <c r="D528" s="1142" t="s">
        <v>1147</v>
      </c>
      <c r="E528" s="1143" t="s">
        <v>628</v>
      </c>
      <c r="F528" s="1142" t="s">
        <v>703</v>
      </c>
      <c r="G528" s="1142" t="str">
        <f>IF(ISNUMBER('JQ2 Trade'!H77),IF('JQ2 Trade'!H77="","",'JQ2 Trade'!H77),"")</f>
        <v/>
      </c>
      <c r="H528" s="1144" t="str">
        <f>IF('JQ2 Trade'!P77="","",'JQ2 Trade'!P77)</f>
        <v/>
      </c>
    </row>
    <row r="529" spans="1:8">
      <c r="A529" s="1142" t="str">
        <f>Cover!$G$16</f>
        <v>CZ</v>
      </c>
      <c r="B529" s="1142" t="s">
        <v>685</v>
      </c>
      <c r="C529" s="1142">
        <f>Cover!G$18-1</f>
        <v>2021</v>
      </c>
      <c r="D529" s="1142" t="s">
        <v>1148</v>
      </c>
      <c r="E529" s="1143" t="s">
        <v>628</v>
      </c>
      <c r="F529" s="1142" t="s">
        <v>705</v>
      </c>
      <c r="G529" s="1142" t="str">
        <f>IF(ISNUMBER('JQ2 Trade'!H78),IF('JQ2 Trade'!H78="","",'JQ2 Trade'!H78),"")</f>
        <v/>
      </c>
      <c r="H529" s="1144" t="str">
        <f>IF('JQ2 Trade'!P78="","",'JQ2 Trade'!P78)</f>
        <v/>
      </c>
    </row>
    <row r="530" spans="1:8">
      <c r="A530" s="1142" t="str">
        <f>Cover!$G$16</f>
        <v>CZ</v>
      </c>
      <c r="B530" s="1142" t="s">
        <v>685</v>
      </c>
      <c r="C530" s="1142">
        <f>Cover!G$18-1</f>
        <v>2021</v>
      </c>
      <c r="D530" s="1142" t="s">
        <v>616</v>
      </c>
      <c r="E530" s="1143" t="s">
        <v>628</v>
      </c>
      <c r="F530" s="1142" t="s">
        <v>704</v>
      </c>
      <c r="G530" s="1142">
        <f>IF(ISNUMBER('JQ2 Trade'!I11),IF('JQ2 Trade'!I11="","",'JQ2 Trade'!I11),"")</f>
        <v>25097528</v>
      </c>
      <c r="H530" s="1144" t="str">
        <f>IF('JQ2 Trade'!Q11="","",'JQ2 Trade'!Q11)</f>
        <v/>
      </c>
    </row>
    <row r="531" spans="1:8">
      <c r="A531" s="1142" t="str">
        <f>Cover!$G$16</f>
        <v>CZ</v>
      </c>
      <c r="B531" s="1142" t="s">
        <v>685</v>
      </c>
      <c r="C531" s="1142">
        <f>Cover!G$18-1</f>
        <v>2021</v>
      </c>
      <c r="D531" s="1142" t="s">
        <v>617</v>
      </c>
      <c r="E531" s="1143" t="s">
        <v>628</v>
      </c>
      <c r="F531" s="1142" t="s">
        <v>704</v>
      </c>
      <c r="G531" s="1142">
        <f>IF(ISNUMBER('JQ2 Trade'!I12),IF('JQ2 Trade'!I12="","",'JQ2 Trade'!I12),"")</f>
        <v>220329</v>
      </c>
      <c r="H531" s="1144" t="str">
        <f>IF('JQ2 Trade'!Q12="","",'JQ2 Trade'!Q12)</f>
        <v/>
      </c>
    </row>
    <row r="532" spans="1:8">
      <c r="A532" s="1142" t="str">
        <f>Cover!$G$16</f>
        <v>CZ</v>
      </c>
      <c r="B532" s="1142" t="s">
        <v>685</v>
      </c>
      <c r="C532" s="1142">
        <f>Cover!G$18-1</f>
        <v>2021</v>
      </c>
      <c r="D532" s="1142" t="s">
        <v>617</v>
      </c>
      <c r="E532" s="1143" t="s">
        <v>672</v>
      </c>
      <c r="F532" s="1142" t="s">
        <v>704</v>
      </c>
      <c r="G532" s="1142">
        <f>IF(ISNUMBER('JQ2 Trade'!I13),IF('JQ2 Trade'!I13="","",'JQ2 Trade'!I13),"")</f>
        <v>170792</v>
      </c>
      <c r="H532" s="1144" t="str">
        <f>IF('JQ2 Trade'!Q13="","",'JQ2 Trade'!Q13)</f>
        <v/>
      </c>
    </row>
    <row r="533" spans="1:8">
      <c r="A533" s="1142" t="str">
        <f>Cover!$G$16</f>
        <v>CZ</v>
      </c>
      <c r="B533" s="1142" t="s">
        <v>685</v>
      </c>
      <c r="C533" s="1142">
        <f>Cover!G$18-1</f>
        <v>2021</v>
      </c>
      <c r="D533" s="1142" t="s">
        <v>617</v>
      </c>
      <c r="E533" s="1143" t="s">
        <v>675</v>
      </c>
      <c r="F533" s="1142" t="s">
        <v>704</v>
      </c>
      <c r="G533" s="1142">
        <f>IF(ISNUMBER('JQ2 Trade'!I14),IF('JQ2 Trade'!I14="","",'JQ2 Trade'!I14),"")</f>
        <v>49537</v>
      </c>
      <c r="H533" s="1144" t="str">
        <f>IF('JQ2 Trade'!Q14="","",'JQ2 Trade'!Q14)</f>
        <v/>
      </c>
    </row>
    <row r="534" spans="1:8">
      <c r="A534" s="1142" t="str">
        <f>Cover!$G$16</f>
        <v>CZ</v>
      </c>
      <c r="B534" s="1142" t="s">
        <v>685</v>
      </c>
      <c r="C534" s="1142">
        <f>Cover!G$18-1</f>
        <v>2021</v>
      </c>
      <c r="D534" s="1142" t="s">
        <v>618</v>
      </c>
      <c r="E534" s="1143" t="s">
        <v>628</v>
      </c>
      <c r="F534" s="1142" t="s">
        <v>704</v>
      </c>
      <c r="G534" s="1142">
        <f>IF(ISNUMBER('JQ2 Trade'!I15),IF('JQ2 Trade'!I15="","",'JQ2 Trade'!I15),"")</f>
        <v>24877199</v>
      </c>
      <c r="H534" s="1144" t="str">
        <f>IF('JQ2 Trade'!Q15="","",'JQ2 Trade'!Q15)</f>
        <v/>
      </c>
    </row>
    <row r="535" spans="1:8">
      <c r="A535" s="1142" t="str">
        <f>Cover!$G$16</f>
        <v>CZ</v>
      </c>
      <c r="B535" s="1142" t="s">
        <v>685</v>
      </c>
      <c r="C535" s="1142">
        <f>Cover!G$18-1</f>
        <v>2021</v>
      </c>
      <c r="D535" s="1142" t="s">
        <v>618</v>
      </c>
      <c r="E535" s="1143" t="s">
        <v>672</v>
      </c>
      <c r="F535" s="1142" t="s">
        <v>704</v>
      </c>
      <c r="G535" s="1142">
        <f>IF(ISNUMBER('JQ2 Trade'!I16),IF('JQ2 Trade'!I16="","",'JQ2 Trade'!I16),"")</f>
        <v>23128415</v>
      </c>
      <c r="H535" s="1144" t="str">
        <f>IF('JQ2 Trade'!Q16="","",'JQ2 Trade'!Q16)</f>
        <v/>
      </c>
    </row>
    <row r="536" spans="1:8">
      <c r="A536" s="1142" t="str">
        <f>Cover!$G$16</f>
        <v>CZ</v>
      </c>
      <c r="B536" s="1142" t="s">
        <v>685</v>
      </c>
      <c r="C536" s="1142">
        <f>Cover!G$18-1</f>
        <v>2021</v>
      </c>
      <c r="D536" s="1142" t="s">
        <v>618</v>
      </c>
      <c r="E536" s="1143" t="s">
        <v>675</v>
      </c>
      <c r="F536" s="1142" t="s">
        <v>704</v>
      </c>
      <c r="G536" s="1142">
        <f>IF(ISNUMBER('JQ2 Trade'!I17),IF('JQ2 Trade'!I17="","",'JQ2 Trade'!I17),"")</f>
        <v>1748784</v>
      </c>
      <c r="H536" s="1144" t="str">
        <f>IF('JQ2 Trade'!Q17="","",'JQ2 Trade'!Q17)</f>
        <v/>
      </c>
    </row>
    <row r="537" spans="1:8">
      <c r="A537" s="1142" t="str">
        <f>Cover!$G$16</f>
        <v>CZ</v>
      </c>
      <c r="B537" s="1142" t="s">
        <v>685</v>
      </c>
      <c r="C537" s="1142">
        <f>Cover!G$18-1</f>
        <v>2021</v>
      </c>
      <c r="D537" s="1142" t="s">
        <v>618</v>
      </c>
      <c r="E537" s="1143" t="s">
        <v>684</v>
      </c>
      <c r="F537" s="1142" t="s">
        <v>704</v>
      </c>
      <c r="G537" s="1142">
        <f>IF(ISNUMBER('JQ2 Trade'!I18),IF('JQ2 Trade'!I18="","",'JQ2 Trade'!I18),"")</f>
        <v>138</v>
      </c>
      <c r="H537" s="1144" t="str">
        <f>IF('JQ2 Trade'!Q18="","",'JQ2 Trade'!Q18)</f>
        <v/>
      </c>
    </row>
    <row r="538" spans="1:8">
      <c r="A538" s="1142" t="str">
        <f>Cover!$G$16</f>
        <v>CZ</v>
      </c>
      <c r="B538" s="1142" t="s">
        <v>685</v>
      </c>
      <c r="C538" s="1142">
        <f>Cover!G$18-1</f>
        <v>2021</v>
      </c>
      <c r="D538" s="1142" t="s">
        <v>629</v>
      </c>
      <c r="E538" s="1143" t="s">
        <v>628</v>
      </c>
      <c r="F538" s="1142" t="s">
        <v>704</v>
      </c>
      <c r="G538" s="1142">
        <f>IF(ISNUMBER('JQ2 Trade'!I19),IF('JQ2 Trade'!I19="","",'JQ2 Trade'!I19),"")</f>
        <v>6132</v>
      </c>
      <c r="H538" s="1144" t="str">
        <f>IF('JQ2 Trade'!Q19="","",'JQ2 Trade'!Q19)</f>
        <v/>
      </c>
    </row>
    <row r="539" spans="1:8">
      <c r="A539" s="1142" t="str">
        <f>Cover!$G$16</f>
        <v>CZ</v>
      </c>
      <c r="B539" s="1142" t="s">
        <v>685</v>
      </c>
      <c r="C539" s="1142">
        <f>Cover!G$18-1</f>
        <v>2021</v>
      </c>
      <c r="D539" s="1142" t="s">
        <v>630</v>
      </c>
      <c r="E539" s="1143" t="s">
        <v>628</v>
      </c>
      <c r="F539" s="1142" t="s">
        <v>704</v>
      </c>
      <c r="G539" s="1142">
        <f>IF(ISNUMBER('JQ2 Trade'!I20),IF('JQ2 Trade'!I20="","",'JQ2 Trade'!I20),"")</f>
        <v>208628</v>
      </c>
      <c r="H539" s="1144" t="str">
        <f>IF('JQ2 Trade'!Q20="","",'JQ2 Trade'!Q20)</f>
        <v/>
      </c>
    </row>
    <row r="540" spans="1:8">
      <c r="A540" s="1142" t="str">
        <f>Cover!$G$16</f>
        <v>CZ</v>
      </c>
      <c r="B540" s="1142" t="s">
        <v>685</v>
      </c>
      <c r="C540" s="1142">
        <f>Cover!G$18-1</f>
        <v>2021</v>
      </c>
      <c r="D540" s="1142" t="s">
        <v>631</v>
      </c>
      <c r="E540" s="1143" t="s">
        <v>628</v>
      </c>
      <c r="F540" s="1142" t="s">
        <v>704</v>
      </c>
      <c r="G540" s="1142">
        <f>IF(ISNUMBER('JQ2 Trade'!I21),IF('JQ2 Trade'!I21="","",'JQ2 Trade'!I21),"")</f>
        <v>15312</v>
      </c>
      <c r="H540" s="1144" t="str">
        <f>IF('JQ2 Trade'!Q21="","",'JQ2 Trade'!Q21)</f>
        <v/>
      </c>
    </row>
    <row r="541" spans="1:8">
      <c r="A541" s="1142" t="str">
        <f>Cover!$G$16</f>
        <v>CZ</v>
      </c>
      <c r="B541" s="1142" t="s">
        <v>685</v>
      </c>
      <c r="C541" s="1142">
        <f>Cover!G$18-1</f>
        <v>2021</v>
      </c>
      <c r="D541" s="1142" t="s">
        <v>632</v>
      </c>
      <c r="E541" s="1143" t="s">
        <v>628</v>
      </c>
      <c r="F541" s="1142" t="s">
        <v>704</v>
      </c>
      <c r="G541" s="1142">
        <f>IF(ISNUMBER('JQ2 Trade'!I22),IF('JQ2 Trade'!I22="","",'JQ2 Trade'!I22),"")</f>
        <v>193316</v>
      </c>
      <c r="H541" s="1144" t="str">
        <f>IF('JQ2 Trade'!Q22="","",'JQ2 Trade'!Q22)</f>
        <v/>
      </c>
    </row>
    <row r="542" spans="1:8">
      <c r="A542" s="1142" t="str">
        <f>Cover!$G$16</f>
        <v>CZ</v>
      </c>
      <c r="B542" s="1142" t="s">
        <v>685</v>
      </c>
      <c r="C542" s="1142">
        <f>Cover!G$18-1</f>
        <v>2021</v>
      </c>
      <c r="D542" s="1142" t="s">
        <v>1143</v>
      </c>
      <c r="E542" s="1143" t="s">
        <v>628</v>
      </c>
      <c r="F542" s="1142" t="s">
        <v>704</v>
      </c>
      <c r="G542" s="1142" t="str">
        <f>IF(ISNUMBER('JQ2 Trade'!I23),IF('JQ2 Trade'!I23="","",'JQ2 Trade'!I23),"")</f>
        <v/>
      </c>
      <c r="H542" s="1144" t="str">
        <f>IF('JQ2 Trade'!Q23="","",'JQ2 Trade'!Q23)</f>
        <v/>
      </c>
    </row>
    <row r="543" spans="1:8">
      <c r="A543" s="1142" t="str">
        <f>Cover!$G$16</f>
        <v>CZ</v>
      </c>
      <c r="B543" s="1142" t="s">
        <v>685</v>
      </c>
      <c r="C543" s="1142">
        <f>Cover!G$18-1</f>
        <v>2021</v>
      </c>
      <c r="D543" s="1142" t="s">
        <v>633</v>
      </c>
      <c r="E543" s="1143" t="s">
        <v>628</v>
      </c>
      <c r="F543" s="1142" t="s">
        <v>704</v>
      </c>
      <c r="G543" s="1142">
        <f>IF(ISNUMBER('JQ2 Trade'!I24),IF('JQ2 Trade'!I24="","",'JQ2 Trade'!I24),"")</f>
        <v>148182</v>
      </c>
      <c r="H543" s="1144" t="str">
        <f>IF('JQ2 Trade'!Q24="","",'JQ2 Trade'!Q24)</f>
        <v/>
      </c>
    </row>
    <row r="544" spans="1:8">
      <c r="A544" s="1142" t="str">
        <f>Cover!$G$16</f>
        <v>CZ</v>
      </c>
      <c r="B544" s="1142" t="s">
        <v>685</v>
      </c>
      <c r="C544" s="1142">
        <f>Cover!G$18-1</f>
        <v>2021</v>
      </c>
      <c r="D544" s="1142" t="s">
        <v>634</v>
      </c>
      <c r="E544" s="1143" t="s">
        <v>628</v>
      </c>
      <c r="F544" s="1142" t="s">
        <v>704</v>
      </c>
      <c r="G544" s="1142">
        <f>IF(ISNUMBER('JQ2 Trade'!I25),IF('JQ2 Trade'!I25="","",'JQ2 Trade'!I25),"")</f>
        <v>1998112</v>
      </c>
      <c r="H544" s="1144" t="str">
        <f>IF('JQ2 Trade'!Q25="","",'JQ2 Trade'!Q25)</f>
        <v/>
      </c>
    </row>
    <row r="545" spans="1:8">
      <c r="A545" s="1142" t="str">
        <f>Cover!$G$16</f>
        <v>CZ</v>
      </c>
      <c r="B545" s="1142" t="s">
        <v>685</v>
      </c>
      <c r="C545" s="1142">
        <f>Cover!G$18-1</f>
        <v>2021</v>
      </c>
      <c r="D545" s="1142" t="s">
        <v>635</v>
      </c>
      <c r="E545" s="1143" t="s">
        <v>628</v>
      </c>
      <c r="F545" s="1142" t="s">
        <v>704</v>
      </c>
      <c r="G545" s="1142">
        <f>IF(ISNUMBER('JQ2 Trade'!I26),IF('JQ2 Trade'!I26="","",'JQ2 Trade'!I26),"")</f>
        <v>1751399</v>
      </c>
      <c r="H545" s="1144" t="str">
        <f>IF('JQ2 Trade'!Q26="","",'JQ2 Trade'!Q26)</f>
        <v/>
      </c>
    </row>
    <row r="546" spans="1:8">
      <c r="A546" s="1142" t="str">
        <f>Cover!$G$16</f>
        <v>CZ</v>
      </c>
      <c r="B546" s="1142" t="s">
        <v>685</v>
      </c>
      <c r="C546" s="1142">
        <f>Cover!G$18-1</f>
        <v>2021</v>
      </c>
      <c r="D546" s="1142" t="s">
        <v>636</v>
      </c>
      <c r="E546" s="1143" t="s">
        <v>628</v>
      </c>
      <c r="F546" s="1142" t="s">
        <v>704</v>
      </c>
      <c r="G546" s="1142">
        <f>IF(ISNUMBER('JQ2 Trade'!I27),IF('JQ2 Trade'!I27="","",'JQ2 Trade'!I27),"")</f>
        <v>246713</v>
      </c>
      <c r="H546" s="1144" t="str">
        <f>IF('JQ2 Trade'!Q27="","",'JQ2 Trade'!Q27)</f>
        <v/>
      </c>
    </row>
    <row r="547" spans="1:8">
      <c r="A547" s="1142" t="str">
        <f>Cover!$G$16</f>
        <v>CZ</v>
      </c>
      <c r="B547" s="1142" t="s">
        <v>685</v>
      </c>
      <c r="C547" s="1142">
        <f>Cover!G$18-1</f>
        <v>2021</v>
      </c>
      <c r="D547" s="1142" t="s">
        <v>637</v>
      </c>
      <c r="E547" s="1143" t="s">
        <v>628</v>
      </c>
      <c r="F547" s="1142" t="s">
        <v>704</v>
      </c>
      <c r="G547" s="1142">
        <f>IF(ISNUMBER('JQ2 Trade'!I28),IF('JQ2 Trade'!I28="","",'JQ2 Trade'!I28),"")</f>
        <v>16433637</v>
      </c>
      <c r="H547" s="1144" t="str">
        <f>IF('JQ2 Trade'!Q28="","",'JQ2 Trade'!Q28)</f>
        <v/>
      </c>
    </row>
    <row r="548" spans="1:8">
      <c r="A548" s="1142" t="str">
        <f>Cover!$G$16</f>
        <v>CZ</v>
      </c>
      <c r="B548" s="1142" t="s">
        <v>685</v>
      </c>
      <c r="C548" s="1142">
        <f>Cover!G$18-1</f>
        <v>2021</v>
      </c>
      <c r="D548" s="1142" t="s">
        <v>637</v>
      </c>
      <c r="E548" s="1143" t="s">
        <v>672</v>
      </c>
      <c r="F548" s="1142" t="s">
        <v>704</v>
      </c>
      <c r="G548" s="1142">
        <f>IF(ISNUMBER('JQ2 Trade'!I29),IF('JQ2 Trade'!I29="","",'JQ2 Trade'!I29),"")</f>
        <v>15997371</v>
      </c>
      <c r="H548" s="1144" t="str">
        <f>IF('JQ2 Trade'!Q29="","",'JQ2 Trade'!Q29)</f>
        <v/>
      </c>
    </row>
    <row r="549" spans="1:8">
      <c r="A549" s="1142" t="str">
        <f>Cover!$G$16</f>
        <v>CZ</v>
      </c>
      <c r="B549" s="1142" t="s">
        <v>685</v>
      </c>
      <c r="C549" s="1142">
        <f>Cover!G$18-1</f>
        <v>2021</v>
      </c>
      <c r="D549" s="1142" t="s">
        <v>637</v>
      </c>
      <c r="E549" s="1143" t="s">
        <v>675</v>
      </c>
      <c r="F549" s="1142" t="s">
        <v>704</v>
      </c>
      <c r="G549" s="1142">
        <f>IF(ISNUMBER('JQ2 Trade'!I30),IF('JQ2 Trade'!I30="","",'JQ2 Trade'!I30),"")</f>
        <v>436266</v>
      </c>
      <c r="H549" s="1144" t="str">
        <f>IF('JQ2 Trade'!Q30="","",'JQ2 Trade'!Q30)</f>
        <v/>
      </c>
    </row>
    <row r="550" spans="1:8">
      <c r="A550" s="1142" t="str">
        <f>Cover!$G$16</f>
        <v>CZ</v>
      </c>
      <c r="B550" s="1142" t="s">
        <v>685</v>
      </c>
      <c r="C550" s="1142">
        <f>Cover!G$18-1</f>
        <v>2021</v>
      </c>
      <c r="D550" s="1142" t="s">
        <v>637</v>
      </c>
      <c r="E550" s="1143" t="s">
        <v>684</v>
      </c>
      <c r="F550" s="1142" t="s">
        <v>704</v>
      </c>
      <c r="G550" s="1142">
        <f>IF(ISNUMBER('JQ2 Trade'!I31),IF('JQ2 Trade'!I31="","",'JQ2 Trade'!I31),"")</f>
        <v>27069</v>
      </c>
      <c r="H550" s="1144" t="str">
        <f>IF('JQ2 Trade'!Q31="","",'JQ2 Trade'!Q31)</f>
        <v/>
      </c>
    </row>
    <row r="551" spans="1:8">
      <c r="A551" s="1142" t="str">
        <f>Cover!$G$16</f>
        <v>CZ</v>
      </c>
      <c r="B551" s="1142" t="s">
        <v>685</v>
      </c>
      <c r="C551" s="1142">
        <f>Cover!G$18-1</f>
        <v>2021</v>
      </c>
      <c r="D551" s="1142" t="s">
        <v>638</v>
      </c>
      <c r="E551" s="1143" t="s">
        <v>628</v>
      </c>
      <c r="F551" s="1142" t="s">
        <v>704</v>
      </c>
      <c r="G551" s="1142">
        <f>IF(ISNUMBER('JQ2 Trade'!I32),IF('JQ2 Trade'!I32="","",'JQ2 Trade'!I32),"")</f>
        <v>1673130</v>
      </c>
      <c r="H551" s="1144" t="str">
        <f>IF('JQ2 Trade'!Q32="","",'JQ2 Trade'!Q32)</f>
        <v/>
      </c>
    </row>
    <row r="552" spans="1:8">
      <c r="A552" s="1142" t="str">
        <f>Cover!$G$16</f>
        <v>CZ</v>
      </c>
      <c r="B552" s="1142" t="s">
        <v>685</v>
      </c>
      <c r="C552" s="1142">
        <f>Cover!G$18-1</f>
        <v>2021</v>
      </c>
      <c r="D552" s="1142" t="s">
        <v>638</v>
      </c>
      <c r="E552" s="1143" t="s">
        <v>672</v>
      </c>
      <c r="F552" s="1142" t="s">
        <v>704</v>
      </c>
      <c r="G552" s="1142">
        <f>IF(ISNUMBER('JQ2 Trade'!I33),IF('JQ2 Trade'!I33="","",'JQ2 Trade'!I33),"")</f>
        <v>66161</v>
      </c>
      <c r="H552" s="1144" t="str">
        <f>IF('JQ2 Trade'!Q33="","",'JQ2 Trade'!Q33)</f>
        <v/>
      </c>
    </row>
    <row r="553" spans="1:8">
      <c r="A553" s="1142" t="str">
        <f>Cover!$G$16</f>
        <v>CZ</v>
      </c>
      <c r="B553" s="1142" t="s">
        <v>685</v>
      </c>
      <c r="C553" s="1142">
        <f>Cover!G$18-1</f>
        <v>2021</v>
      </c>
      <c r="D553" s="1142" t="s">
        <v>638</v>
      </c>
      <c r="E553" s="1143" t="s">
        <v>675</v>
      </c>
      <c r="F553" s="1142" t="s">
        <v>704</v>
      </c>
      <c r="G553" s="1142">
        <f>IF(ISNUMBER('JQ2 Trade'!I34),IF('JQ2 Trade'!I34="","",'JQ2 Trade'!I34),"")</f>
        <v>1606969</v>
      </c>
      <c r="H553" s="1144" t="str">
        <f>IF('JQ2 Trade'!Q34="","",'JQ2 Trade'!Q34)</f>
        <v/>
      </c>
    </row>
    <row r="554" spans="1:8">
      <c r="A554" s="1142" t="str">
        <f>Cover!$G$16</f>
        <v>CZ</v>
      </c>
      <c r="B554" s="1142" t="s">
        <v>685</v>
      </c>
      <c r="C554" s="1142">
        <f>Cover!G$18-1</f>
        <v>2021</v>
      </c>
      <c r="D554" s="1142" t="s">
        <v>638</v>
      </c>
      <c r="E554" s="1143" t="s">
        <v>684</v>
      </c>
      <c r="F554" s="1142" t="s">
        <v>704</v>
      </c>
      <c r="G554" s="1142">
        <f>IF(ISNUMBER('JQ2 Trade'!I35),IF('JQ2 Trade'!I35="","",'JQ2 Trade'!I35),"")</f>
        <v>16442</v>
      </c>
      <c r="H554" s="1144" t="str">
        <f>IF('JQ2 Trade'!Q35="","",'JQ2 Trade'!Q35)</f>
        <v/>
      </c>
    </row>
    <row r="555" spans="1:8">
      <c r="A555" s="1142" t="str">
        <f>Cover!$G$16</f>
        <v>CZ</v>
      </c>
      <c r="B555" s="1142" t="s">
        <v>685</v>
      </c>
      <c r="C555" s="1142">
        <f>Cover!G$18-1</f>
        <v>2021</v>
      </c>
      <c r="D555" s="1142" t="s">
        <v>639</v>
      </c>
      <c r="E555" s="1143" t="s">
        <v>628</v>
      </c>
      <c r="F555" s="1142" t="s">
        <v>704</v>
      </c>
      <c r="G555" s="1142">
        <f>IF(ISNUMBER('JQ2 Trade'!I36),IF('JQ2 Trade'!I36="","",'JQ2 Trade'!I36),"")</f>
        <v>14889058</v>
      </c>
      <c r="H555" s="1144" t="str">
        <f>IF('JQ2 Trade'!Q36="","",'JQ2 Trade'!Q36)</f>
        <v/>
      </c>
    </row>
    <row r="556" spans="1:8">
      <c r="A556" s="1142" t="str">
        <f>Cover!$G$16</f>
        <v>CZ</v>
      </c>
      <c r="B556" s="1142" t="s">
        <v>685</v>
      </c>
      <c r="C556" s="1142">
        <f>Cover!G$18-1</f>
        <v>2021</v>
      </c>
      <c r="D556" s="1142" t="s">
        <v>640</v>
      </c>
      <c r="E556" s="1143" t="s">
        <v>628</v>
      </c>
      <c r="F556" s="1142" t="s">
        <v>704</v>
      </c>
      <c r="G556" s="1142">
        <f>IF(ISNUMBER('JQ2 Trade'!I37),IF('JQ2 Trade'!I37="","",'JQ2 Trade'!I37),"")</f>
        <v>3694151</v>
      </c>
      <c r="H556" s="1144" t="str">
        <f>IF('JQ2 Trade'!Q37="","",'JQ2 Trade'!Q37)</f>
        <v/>
      </c>
    </row>
    <row r="557" spans="1:8">
      <c r="A557" s="1142" t="str">
        <f>Cover!$G$16</f>
        <v>CZ</v>
      </c>
      <c r="B557" s="1142" t="s">
        <v>685</v>
      </c>
      <c r="C557" s="1142">
        <f>Cover!G$18-1</f>
        <v>2021</v>
      </c>
      <c r="D557" s="1142" t="s">
        <v>640</v>
      </c>
      <c r="E557" s="1143" t="s">
        <v>672</v>
      </c>
      <c r="F557" s="1142" t="s">
        <v>704</v>
      </c>
      <c r="G557" s="1142">
        <f>IF(ISNUMBER('JQ2 Trade'!I38),IF('JQ2 Trade'!I38="","",'JQ2 Trade'!I38),"")</f>
        <v>541449</v>
      </c>
      <c r="H557" s="1144" t="str">
        <f>IF('JQ2 Trade'!Q38="","",'JQ2 Trade'!Q38)</f>
        <v/>
      </c>
    </row>
    <row r="558" spans="1:8">
      <c r="A558" s="1142" t="str">
        <f>Cover!$G$16</f>
        <v>CZ</v>
      </c>
      <c r="B558" s="1142" t="s">
        <v>685</v>
      </c>
      <c r="C558" s="1142">
        <f>Cover!G$18-1</f>
        <v>2021</v>
      </c>
      <c r="D558" s="1142" t="s">
        <v>640</v>
      </c>
      <c r="E558" s="1143" t="s">
        <v>675</v>
      </c>
      <c r="F558" s="1142" t="s">
        <v>704</v>
      </c>
      <c r="G558" s="1142">
        <f>IF(ISNUMBER('JQ2 Trade'!I39),IF('JQ2 Trade'!I39="","",'JQ2 Trade'!I39),"")</f>
        <v>424236</v>
      </c>
      <c r="H558" s="1144" t="str">
        <f>IF('JQ2 Trade'!Q39="","",'JQ2 Trade'!Q39)</f>
        <v/>
      </c>
    </row>
    <row r="559" spans="1:8">
      <c r="A559" s="1142" t="str">
        <f>Cover!$G$16</f>
        <v>CZ</v>
      </c>
      <c r="B559" s="1142" t="s">
        <v>685</v>
      </c>
      <c r="C559" s="1142">
        <f>Cover!G$18-1</f>
        <v>2021</v>
      </c>
      <c r="D559" s="1142" t="s">
        <v>640</v>
      </c>
      <c r="E559" s="1143" t="s">
        <v>684</v>
      </c>
      <c r="F559" s="1142" t="s">
        <v>704</v>
      </c>
      <c r="G559" s="1142">
        <f>IF(ISNUMBER('JQ2 Trade'!I40),IF('JQ2 Trade'!I40="","",'JQ2 Trade'!I40),"")</f>
        <v>23931</v>
      </c>
      <c r="H559" s="1144" t="str">
        <f>IF('JQ2 Trade'!Q40="","",'JQ2 Trade'!Q40)</f>
        <v/>
      </c>
    </row>
    <row r="560" spans="1:8">
      <c r="A560" s="1142" t="str">
        <f>Cover!$G$16</f>
        <v>CZ</v>
      </c>
      <c r="B560" s="1142" t="s">
        <v>685</v>
      </c>
      <c r="C560" s="1142">
        <f>Cover!G$18-1</f>
        <v>2021</v>
      </c>
      <c r="D560" s="1142" t="s">
        <v>1144</v>
      </c>
      <c r="E560" s="1143" t="s">
        <v>628</v>
      </c>
      <c r="F560" s="1142" t="s">
        <v>704</v>
      </c>
      <c r="G560" s="1142" t="str">
        <f>IF(ISNUMBER('JQ2 Trade'!I41),IF('JQ2 Trade'!I41="","",'JQ2 Trade'!I41),"")</f>
        <v/>
      </c>
      <c r="H560" s="1144" t="str">
        <f>IF('JQ2 Trade'!Q41="","",'JQ2 Trade'!Q41)</f>
        <v/>
      </c>
    </row>
    <row r="561" spans="1:8">
      <c r="A561" s="1142" t="str">
        <f>Cover!$G$16</f>
        <v>CZ</v>
      </c>
      <c r="B561" s="1142" t="s">
        <v>685</v>
      </c>
      <c r="C561" s="1142">
        <f>Cover!G$18-1</f>
        <v>2021</v>
      </c>
      <c r="D561" s="1142" t="s">
        <v>1144</v>
      </c>
      <c r="E561" s="1143" t="s">
        <v>672</v>
      </c>
      <c r="F561" s="1142" t="s">
        <v>704</v>
      </c>
      <c r="G561" s="1142" t="str">
        <f>IF(ISNUMBER('JQ2 Trade'!I42),IF('JQ2 Trade'!I42="","",'JQ2 Trade'!I42),"")</f>
        <v/>
      </c>
      <c r="H561" s="1144" t="str">
        <f>IF('JQ2 Trade'!Q42="","",'JQ2 Trade'!Q42)</f>
        <v/>
      </c>
    </row>
    <row r="562" spans="1:8">
      <c r="A562" s="1142" t="str">
        <f>Cover!$G$16</f>
        <v>CZ</v>
      </c>
      <c r="B562" s="1142" t="s">
        <v>685</v>
      </c>
      <c r="C562" s="1142">
        <f>Cover!G$18-1</f>
        <v>2021</v>
      </c>
      <c r="D562" s="1142" t="s">
        <v>1144</v>
      </c>
      <c r="E562" s="1143" t="s">
        <v>675</v>
      </c>
      <c r="F562" s="1142" t="s">
        <v>704</v>
      </c>
      <c r="G562" s="1142" t="str">
        <f>IF(ISNUMBER('JQ2 Trade'!I43),IF('JQ2 Trade'!I43="","",'JQ2 Trade'!I43),"")</f>
        <v/>
      </c>
      <c r="H562" s="1144" t="str">
        <f>IF('JQ2 Trade'!Q43="","",'JQ2 Trade'!Q43)</f>
        <v/>
      </c>
    </row>
    <row r="563" spans="1:8">
      <c r="A563" s="1142" t="str">
        <f>Cover!$G$16</f>
        <v>CZ</v>
      </c>
      <c r="B563" s="1142" t="s">
        <v>685</v>
      </c>
      <c r="C563" s="1142">
        <f>Cover!G$18-1</f>
        <v>2021</v>
      </c>
      <c r="D563" s="1142" t="s">
        <v>1144</v>
      </c>
      <c r="E563" s="1143" t="s">
        <v>684</v>
      </c>
      <c r="F563" s="1142" t="s">
        <v>704</v>
      </c>
      <c r="G563" s="1142" t="str">
        <f>IF(ISNUMBER('JQ2 Trade'!I44),IF('JQ2 Trade'!I44="","",'JQ2 Trade'!I44),"")</f>
        <v/>
      </c>
      <c r="H563" s="1144" t="str">
        <f>IF('JQ2 Trade'!Q44="","",'JQ2 Trade'!Q44)</f>
        <v/>
      </c>
    </row>
    <row r="564" spans="1:8">
      <c r="A564" s="1142" t="str">
        <f>Cover!$G$16</f>
        <v>CZ</v>
      </c>
      <c r="B564" s="1142" t="s">
        <v>685</v>
      </c>
      <c r="C564" s="1142">
        <f>Cover!G$18-1</f>
        <v>2021</v>
      </c>
      <c r="D564" s="1142" t="s">
        <v>641</v>
      </c>
      <c r="E564" s="1143" t="s">
        <v>628</v>
      </c>
      <c r="F564" s="1142" t="s">
        <v>704</v>
      </c>
      <c r="G564" s="1142">
        <f>IF(ISNUMBER('JQ2 Trade'!I45),IF('JQ2 Trade'!I45="","",'JQ2 Trade'!I45),"")</f>
        <v>10352598</v>
      </c>
      <c r="H564" s="1144" t="str">
        <f>IF('JQ2 Trade'!Q45="","",'JQ2 Trade'!Q45)</f>
        <v/>
      </c>
    </row>
    <row r="565" spans="1:8">
      <c r="A565" s="1142" t="str">
        <f>Cover!$G$16</f>
        <v>CZ</v>
      </c>
      <c r="B565" s="1142" t="s">
        <v>685</v>
      </c>
      <c r="C565" s="1142">
        <f>Cover!G$18-1</f>
        <v>2021</v>
      </c>
      <c r="D565" s="1142" t="s">
        <v>642</v>
      </c>
      <c r="E565" s="1143" t="s">
        <v>628</v>
      </c>
      <c r="F565" s="1142" t="s">
        <v>704</v>
      </c>
      <c r="G565" s="1142">
        <f>IF(ISNUMBER('JQ2 Trade'!I46),IF('JQ2 Trade'!I46="","",'JQ2 Trade'!I46),"")</f>
        <v>5593701</v>
      </c>
      <c r="H565" s="1144" t="str">
        <f>IF('JQ2 Trade'!Q46="","",'JQ2 Trade'!Q46)</f>
        <v/>
      </c>
    </row>
    <row r="566" spans="1:8">
      <c r="A566" s="1142" t="str">
        <f>Cover!$G$16</f>
        <v>CZ</v>
      </c>
      <c r="B566" s="1142" t="s">
        <v>685</v>
      </c>
      <c r="C566" s="1142">
        <f>Cover!G$18-1</f>
        <v>2021</v>
      </c>
      <c r="D566" s="1142" t="s">
        <v>643</v>
      </c>
      <c r="E566" s="1143" t="s">
        <v>628</v>
      </c>
      <c r="F566" s="1142" t="s">
        <v>704</v>
      </c>
      <c r="G566" s="1142">
        <f>IF(ISNUMBER('JQ2 Trade'!I47),IF('JQ2 Trade'!I47="","",'JQ2 Trade'!I47),"")</f>
        <v>842309</v>
      </c>
      <c r="H566" s="1144" t="str">
        <f>IF('JQ2 Trade'!Q47="","",'JQ2 Trade'!Q47)</f>
        <v/>
      </c>
    </row>
    <row r="567" spans="1:8">
      <c r="A567" s="1142" t="str">
        <f>Cover!$G$16</f>
        <v>CZ</v>
      </c>
      <c r="B567" s="1142" t="s">
        <v>685</v>
      </c>
      <c r="C567" s="1142">
        <f>Cover!G$18-1</f>
        <v>2021</v>
      </c>
      <c r="D567" s="1142" t="s">
        <v>644</v>
      </c>
      <c r="E567" s="1143" t="s">
        <v>628</v>
      </c>
      <c r="F567" s="1142" t="s">
        <v>704</v>
      </c>
      <c r="G567" s="1142">
        <f>IF(ISNUMBER('JQ2 Trade'!I48),IF('JQ2 Trade'!I48="","",'JQ2 Trade'!I48),"")</f>
        <v>117980</v>
      </c>
      <c r="H567" s="1144" t="str">
        <f>IF('JQ2 Trade'!Q48="","",'JQ2 Trade'!Q48)</f>
        <v/>
      </c>
    </row>
    <row r="568" spans="1:8">
      <c r="A568" s="1142" t="str">
        <f>Cover!$G$16</f>
        <v>CZ</v>
      </c>
      <c r="B568" s="1142" t="s">
        <v>685</v>
      </c>
      <c r="C568" s="1142">
        <f>Cover!G$18-1</f>
        <v>2021</v>
      </c>
      <c r="D568" s="1142" t="s">
        <v>645</v>
      </c>
      <c r="E568" s="1143" t="s">
        <v>628</v>
      </c>
      <c r="F568" s="1142" t="s">
        <v>704</v>
      </c>
      <c r="G568" s="1142">
        <f>IF(ISNUMBER('JQ2 Trade'!I49),IF('JQ2 Trade'!I49="","",'JQ2 Trade'!I49),"")</f>
        <v>130959</v>
      </c>
      <c r="H568" s="1144" t="str">
        <f>IF('JQ2 Trade'!Q49="","",'JQ2 Trade'!Q49)</f>
        <v/>
      </c>
    </row>
    <row r="569" spans="1:8">
      <c r="A569" s="1142" t="str">
        <f>Cover!$G$16</f>
        <v>CZ</v>
      </c>
      <c r="B569" s="1142" t="s">
        <v>685</v>
      </c>
      <c r="C569" s="1142">
        <f>Cover!G$18-1</f>
        <v>2021</v>
      </c>
      <c r="D569" s="1142" t="s">
        <v>646</v>
      </c>
      <c r="E569" s="1143" t="s">
        <v>628</v>
      </c>
      <c r="F569" s="1142" t="s">
        <v>704</v>
      </c>
      <c r="G569" s="1142">
        <f>IF(ISNUMBER('JQ2 Trade'!I50),IF('JQ2 Trade'!I50="","",'JQ2 Trade'!I50),"")</f>
        <v>593370</v>
      </c>
      <c r="H569" s="1144" t="str">
        <f>IF('JQ2 Trade'!Q50="","",'JQ2 Trade'!Q50)</f>
        <v/>
      </c>
    </row>
    <row r="570" spans="1:8">
      <c r="A570" s="1142" t="str">
        <f>Cover!$G$16</f>
        <v>CZ</v>
      </c>
      <c r="B570" s="1142" t="s">
        <v>685</v>
      </c>
      <c r="C570" s="1142">
        <f>Cover!G$18-1</f>
        <v>2021</v>
      </c>
      <c r="D570" s="1142" t="s">
        <v>647</v>
      </c>
      <c r="E570" s="1143" t="s">
        <v>628</v>
      </c>
      <c r="F570" s="1142" t="s">
        <v>704</v>
      </c>
      <c r="G570" s="1142">
        <f>IF(ISNUMBER('JQ2 Trade'!I51),IF('JQ2 Trade'!I51="","",'JQ2 Trade'!I51),"")</f>
        <v>2055139</v>
      </c>
      <c r="H570" s="1144" t="str">
        <f>IF('JQ2 Trade'!Q51="","",'JQ2 Trade'!Q51)</f>
        <v/>
      </c>
    </row>
    <row r="571" spans="1:8">
      <c r="A571" s="1142" t="str">
        <f>Cover!$G$16</f>
        <v>CZ</v>
      </c>
      <c r="B571" s="1142" t="s">
        <v>685</v>
      </c>
      <c r="C571" s="1142">
        <f>Cover!G$18-1</f>
        <v>2021</v>
      </c>
      <c r="D571" s="1142" t="s">
        <v>648</v>
      </c>
      <c r="E571" s="1143" t="s">
        <v>628</v>
      </c>
      <c r="F571" s="1142" t="s">
        <v>704</v>
      </c>
      <c r="G571" s="1142">
        <f>IF(ISNUMBER('JQ2 Trade'!I52),IF('JQ2 Trade'!I52="","",'JQ2 Trade'!I52),"")</f>
        <v>309</v>
      </c>
      <c r="H571" s="1144" t="str">
        <f>IF('JQ2 Trade'!Q52="","",'JQ2 Trade'!Q52)</f>
        <v/>
      </c>
    </row>
    <row r="572" spans="1:8">
      <c r="A572" s="1142" t="str">
        <f>Cover!$G$16</f>
        <v>CZ</v>
      </c>
      <c r="B572" s="1142" t="s">
        <v>685</v>
      </c>
      <c r="C572" s="1142">
        <f>Cover!G$18-1</f>
        <v>2021</v>
      </c>
      <c r="D572" s="1142" t="s">
        <v>649</v>
      </c>
      <c r="E572" s="1143" t="s">
        <v>628</v>
      </c>
      <c r="F572" s="1142" t="s">
        <v>704</v>
      </c>
      <c r="G572" s="1142">
        <f>IF(ISNUMBER('JQ2 Trade'!I53),IF('JQ2 Trade'!I53="","",'JQ2 Trade'!I53),"")</f>
        <v>1673744</v>
      </c>
      <c r="H572" s="1144" t="str">
        <f>IF('JQ2 Trade'!Q53="","",'JQ2 Trade'!Q53)</f>
        <v/>
      </c>
    </row>
    <row r="573" spans="1:8">
      <c r="A573" s="1142" t="str">
        <f>Cover!$G$16</f>
        <v>CZ</v>
      </c>
      <c r="B573" s="1142" t="s">
        <v>685</v>
      </c>
      <c r="C573" s="1142">
        <f>Cover!G$18-1</f>
        <v>2021</v>
      </c>
      <c r="D573" s="1142" t="s">
        <v>650</v>
      </c>
      <c r="E573" s="1143" t="s">
        <v>628</v>
      </c>
      <c r="F573" s="1142" t="s">
        <v>704</v>
      </c>
      <c r="G573" s="1142">
        <f>IF(ISNUMBER('JQ2 Trade'!I54),IF('JQ2 Trade'!I54="","",'JQ2 Trade'!I54),"")</f>
        <v>1673719</v>
      </c>
      <c r="H573" s="1144" t="str">
        <f>IF('JQ2 Trade'!Q54="","",'JQ2 Trade'!Q54)</f>
        <v/>
      </c>
    </row>
    <row r="574" spans="1:8">
      <c r="A574" s="1142" t="str">
        <f>Cover!$G$16</f>
        <v>CZ</v>
      </c>
      <c r="B574" s="1142" t="s">
        <v>685</v>
      </c>
      <c r="C574" s="1142">
        <f>Cover!G$18-1</f>
        <v>2021</v>
      </c>
      <c r="D574" s="1142" t="s">
        <v>651</v>
      </c>
      <c r="E574" s="1143" t="s">
        <v>628</v>
      </c>
      <c r="F574" s="1142" t="s">
        <v>704</v>
      </c>
      <c r="G574" s="1142">
        <f>IF(ISNUMBER('JQ2 Trade'!I55),IF('JQ2 Trade'!I55="","",'JQ2 Trade'!I55),"")</f>
        <v>1673426</v>
      </c>
      <c r="H574" s="1144" t="str">
        <f>IF('JQ2 Trade'!Q55="","",'JQ2 Trade'!Q55)</f>
        <v/>
      </c>
    </row>
    <row r="575" spans="1:8">
      <c r="A575" s="1142" t="str">
        <f>Cover!$G$16</f>
        <v>CZ</v>
      </c>
      <c r="B575" s="1142" t="s">
        <v>685</v>
      </c>
      <c r="C575" s="1142">
        <f>Cover!G$18-1</f>
        <v>2021</v>
      </c>
      <c r="D575" s="1142" t="s">
        <v>652</v>
      </c>
      <c r="E575" s="1143" t="s">
        <v>628</v>
      </c>
      <c r="F575" s="1142" t="s">
        <v>704</v>
      </c>
      <c r="G575" s="1142">
        <f>IF(ISNUMBER('JQ2 Trade'!I56),IF('JQ2 Trade'!I56="","",'JQ2 Trade'!I56),"")</f>
        <v>0</v>
      </c>
      <c r="H575" s="1144" t="str">
        <f>IF('JQ2 Trade'!Q56="","",'JQ2 Trade'!Q56)</f>
        <v/>
      </c>
    </row>
    <row r="576" spans="1:8">
      <c r="A576" s="1142" t="str">
        <f>Cover!$G$16</f>
        <v>CZ</v>
      </c>
      <c r="B576" s="1142" t="s">
        <v>685</v>
      </c>
      <c r="C576" s="1142">
        <f>Cover!G$18-1</f>
        <v>2021</v>
      </c>
      <c r="D576" s="1142" t="s">
        <v>653</v>
      </c>
      <c r="E576" s="1143" t="s">
        <v>628</v>
      </c>
      <c r="F576" s="1142" t="s">
        <v>704</v>
      </c>
      <c r="G576" s="1142">
        <f>IF(ISNUMBER('JQ2 Trade'!I57),IF('JQ2 Trade'!I57="","",'JQ2 Trade'!I57),"")</f>
        <v>234878</v>
      </c>
      <c r="H576" s="1144" t="str">
        <f>IF('JQ2 Trade'!Q57="","",'JQ2 Trade'!Q57)</f>
        <v/>
      </c>
    </row>
    <row r="577" spans="1:8">
      <c r="A577" s="1142" t="str">
        <f>Cover!$G$16</f>
        <v>CZ</v>
      </c>
      <c r="B577" s="1142" t="s">
        <v>685</v>
      </c>
      <c r="C577" s="1142">
        <f>Cover!G$18-1</f>
        <v>2021</v>
      </c>
      <c r="D577" s="1142" t="s">
        <v>654</v>
      </c>
      <c r="E577" s="1143" t="s">
        <v>628</v>
      </c>
      <c r="F577" s="1142" t="s">
        <v>704</v>
      </c>
      <c r="G577" s="1142">
        <f>IF(ISNUMBER('JQ2 Trade'!I58),IF('JQ2 Trade'!I58="","",'JQ2 Trade'!I58),"")</f>
        <v>242362</v>
      </c>
      <c r="H577" s="1144" t="str">
        <f>IF('JQ2 Trade'!Q58="","",'JQ2 Trade'!Q58)</f>
        <v/>
      </c>
    </row>
    <row r="578" spans="1:8">
      <c r="A578" s="1142" t="str">
        <f>Cover!$G$16</f>
        <v>CZ</v>
      </c>
      <c r="B578" s="1142" t="s">
        <v>685</v>
      </c>
      <c r="C578" s="1142">
        <f>Cover!G$18-1</f>
        <v>2021</v>
      </c>
      <c r="D578" s="1142" t="s">
        <v>655</v>
      </c>
      <c r="E578" s="1143" t="s">
        <v>628</v>
      </c>
      <c r="F578" s="1142" t="s">
        <v>704</v>
      </c>
      <c r="G578" s="1142">
        <f>IF(ISNUMBER('JQ2 Trade'!I59),IF('JQ2 Trade'!I59="","",'JQ2 Trade'!I59),"")</f>
        <v>197895</v>
      </c>
      <c r="H578" s="1144" t="str">
        <f>IF('JQ2 Trade'!Q59="","",'JQ2 Trade'!Q59)</f>
        <v/>
      </c>
    </row>
    <row r="579" spans="1:8">
      <c r="A579" s="1142" t="str">
        <f>Cover!$G$16</f>
        <v>CZ</v>
      </c>
      <c r="B579" s="1142" t="s">
        <v>685</v>
      </c>
      <c r="C579" s="1142">
        <f>Cover!G$18-1</f>
        <v>2021</v>
      </c>
      <c r="D579" s="1142" t="s">
        <v>656</v>
      </c>
      <c r="E579" s="1143" t="s">
        <v>628</v>
      </c>
      <c r="F579" s="1142" t="s">
        <v>704</v>
      </c>
      <c r="G579" s="1142">
        <f>IF(ISNUMBER('JQ2 Trade'!I60),IF('JQ2 Trade'!I60="","",'JQ2 Trade'!I60),"")</f>
        <v>44467</v>
      </c>
      <c r="H579" s="1144" t="str">
        <f>IF('JQ2 Trade'!Q60="","",'JQ2 Trade'!Q60)</f>
        <v/>
      </c>
    </row>
    <row r="580" spans="1:8">
      <c r="A580" s="1142" t="str">
        <f>Cover!$G$16</f>
        <v>CZ</v>
      </c>
      <c r="B580" s="1142" t="s">
        <v>685</v>
      </c>
      <c r="C580" s="1142">
        <f>Cover!G$18-1</f>
        <v>2021</v>
      </c>
      <c r="D580" s="1142" t="s">
        <v>657</v>
      </c>
      <c r="E580" s="1143" t="s">
        <v>628</v>
      </c>
      <c r="F580" s="1142" t="s">
        <v>704</v>
      </c>
      <c r="G580" s="1142">
        <f>IF(ISNUMBER('JQ2 Trade'!I61),IF('JQ2 Trade'!I61="","",'JQ2 Trade'!I61),"")</f>
        <v>1655842</v>
      </c>
      <c r="H580" s="1144" t="str">
        <f>IF('JQ2 Trade'!Q61="","",'JQ2 Trade'!Q61)</f>
        <v/>
      </c>
    </row>
    <row r="581" spans="1:8">
      <c r="A581" s="1142" t="str">
        <f>Cover!$G$16</f>
        <v>CZ</v>
      </c>
      <c r="B581" s="1142" t="s">
        <v>685</v>
      </c>
      <c r="C581" s="1142">
        <f>Cover!G$18-1</f>
        <v>2021</v>
      </c>
      <c r="D581" s="1142" t="s">
        <v>658</v>
      </c>
      <c r="E581" s="1143" t="s">
        <v>628</v>
      </c>
      <c r="F581" s="1142" t="s">
        <v>704</v>
      </c>
      <c r="G581" s="1142">
        <f>IF(ISNUMBER('JQ2 Trade'!I62),IF('JQ2 Trade'!I62="","",'JQ2 Trade'!I62),"")</f>
        <v>25624887</v>
      </c>
      <c r="H581" s="1144" t="str">
        <f>IF('JQ2 Trade'!Q62="","",'JQ2 Trade'!Q62)</f>
        <v/>
      </c>
    </row>
    <row r="582" spans="1:8">
      <c r="A582" s="1142" t="str">
        <f>Cover!$G$16</f>
        <v>CZ</v>
      </c>
      <c r="B582" s="1142" t="s">
        <v>685</v>
      </c>
      <c r="C582" s="1142">
        <f>Cover!G$18-1</f>
        <v>2021</v>
      </c>
      <c r="D582" s="1142" t="s">
        <v>659</v>
      </c>
      <c r="E582" s="1143" t="s">
        <v>628</v>
      </c>
      <c r="F582" s="1142" t="s">
        <v>704</v>
      </c>
      <c r="G582" s="1142">
        <f>IF(ISNUMBER('JQ2 Trade'!I63),IF('JQ2 Trade'!I63="","",'JQ2 Trade'!I63),"")</f>
        <v>2671512</v>
      </c>
      <c r="H582" s="1144" t="str">
        <f>IF('JQ2 Trade'!Q63="","",'JQ2 Trade'!Q63)</f>
        <v/>
      </c>
    </row>
    <row r="583" spans="1:8">
      <c r="A583" s="1142" t="str">
        <f>Cover!$G$16</f>
        <v>CZ</v>
      </c>
      <c r="B583" s="1142" t="s">
        <v>685</v>
      </c>
      <c r="C583" s="1142">
        <f>Cover!G$18-1</f>
        <v>2021</v>
      </c>
      <c r="D583" s="1142" t="s">
        <v>660</v>
      </c>
      <c r="E583" s="1143" t="s">
        <v>628</v>
      </c>
      <c r="F583" s="1142" t="s">
        <v>704</v>
      </c>
      <c r="G583" s="1142">
        <f>IF(ISNUMBER('JQ2 Trade'!I64),IF('JQ2 Trade'!I64="","",'JQ2 Trade'!I64),"")</f>
        <v>12689</v>
      </c>
      <c r="H583" s="1144" t="str">
        <f>IF('JQ2 Trade'!Q64="","",'JQ2 Trade'!Q64)</f>
        <v/>
      </c>
    </row>
    <row r="584" spans="1:8">
      <c r="A584" s="1142" t="str">
        <f>Cover!$G$16</f>
        <v>CZ</v>
      </c>
      <c r="B584" s="1142" t="s">
        <v>685</v>
      </c>
      <c r="C584" s="1142">
        <f>Cover!G$18-1</f>
        <v>2021</v>
      </c>
      <c r="D584" s="1142" t="s">
        <v>661</v>
      </c>
      <c r="E584" s="1143" t="s">
        <v>628</v>
      </c>
      <c r="F584" s="1142" t="s">
        <v>704</v>
      </c>
      <c r="G584" s="1142">
        <f>IF(ISNUMBER('JQ2 Trade'!I65),IF('JQ2 Trade'!I65="","",'JQ2 Trade'!I65),"")</f>
        <v>189229</v>
      </c>
      <c r="H584" s="1144" t="str">
        <f>IF('JQ2 Trade'!Q65="","",'JQ2 Trade'!Q65)</f>
        <v/>
      </c>
    </row>
    <row r="585" spans="1:8">
      <c r="A585" s="1142" t="str">
        <f>Cover!$G$16</f>
        <v>CZ</v>
      </c>
      <c r="B585" s="1142" t="s">
        <v>685</v>
      </c>
      <c r="C585" s="1142">
        <f>Cover!G$18-1</f>
        <v>2021</v>
      </c>
      <c r="D585" s="1142" t="s">
        <v>662</v>
      </c>
      <c r="E585" s="1143" t="s">
        <v>628</v>
      </c>
      <c r="F585" s="1142" t="s">
        <v>704</v>
      </c>
      <c r="G585" s="1142">
        <f>IF(ISNUMBER('JQ2 Trade'!I66),IF('JQ2 Trade'!I66="","",'JQ2 Trade'!I66),"")</f>
        <v>2130008</v>
      </c>
      <c r="H585" s="1144" t="str">
        <f>IF('JQ2 Trade'!Q66="","",'JQ2 Trade'!Q66)</f>
        <v/>
      </c>
    </row>
    <row r="586" spans="1:8">
      <c r="A586" s="1142" t="str">
        <f>Cover!$G$16</f>
        <v>CZ</v>
      </c>
      <c r="B586" s="1142" t="s">
        <v>685</v>
      </c>
      <c r="C586" s="1142">
        <f>Cover!G$18-1</f>
        <v>2021</v>
      </c>
      <c r="D586" s="1142" t="s">
        <v>663</v>
      </c>
      <c r="E586" s="1143" t="s">
        <v>628</v>
      </c>
      <c r="F586" s="1142" t="s">
        <v>704</v>
      </c>
      <c r="G586" s="1142">
        <f>IF(ISNUMBER('JQ2 Trade'!I67),IF('JQ2 Trade'!I67="","",'JQ2 Trade'!I67),"")</f>
        <v>339586</v>
      </c>
      <c r="H586" s="1144" t="str">
        <f>IF('JQ2 Trade'!Q67="","",'JQ2 Trade'!Q67)</f>
        <v/>
      </c>
    </row>
    <row r="587" spans="1:8">
      <c r="A587" s="1142" t="str">
        <f>Cover!$G$16</f>
        <v>CZ</v>
      </c>
      <c r="B587" s="1142" t="s">
        <v>685</v>
      </c>
      <c r="C587" s="1142">
        <f>Cover!G$18-1</f>
        <v>2021</v>
      </c>
      <c r="D587" s="1142" t="s">
        <v>664</v>
      </c>
      <c r="E587" s="1143" t="s">
        <v>628</v>
      </c>
      <c r="F587" s="1142" t="s">
        <v>704</v>
      </c>
      <c r="G587" s="1142">
        <f>IF(ISNUMBER('JQ2 Trade'!I68),IF('JQ2 Trade'!I68="","",'JQ2 Trade'!I68),"")</f>
        <v>39306</v>
      </c>
      <c r="H587" s="1144" t="str">
        <f>IF('JQ2 Trade'!Q68="","",'JQ2 Trade'!Q68)</f>
        <v/>
      </c>
    </row>
    <row r="588" spans="1:8">
      <c r="A588" s="1142" t="str">
        <f>Cover!$G$16</f>
        <v>CZ</v>
      </c>
      <c r="B588" s="1142" t="s">
        <v>685</v>
      </c>
      <c r="C588" s="1142">
        <f>Cover!G$18-1</f>
        <v>2021</v>
      </c>
      <c r="D588" s="1142" t="s">
        <v>665</v>
      </c>
      <c r="E588" s="1143" t="s">
        <v>628</v>
      </c>
      <c r="F588" s="1142" t="s">
        <v>704</v>
      </c>
      <c r="G588" s="1142">
        <f>IF(ISNUMBER('JQ2 Trade'!I69),IF('JQ2 Trade'!I69="","",'JQ2 Trade'!I69),"")</f>
        <v>20877368</v>
      </c>
      <c r="H588" s="1144" t="str">
        <f>IF('JQ2 Trade'!Q69="","",'JQ2 Trade'!Q69)</f>
        <v/>
      </c>
    </row>
    <row r="589" spans="1:8">
      <c r="A589" s="1142" t="str">
        <f>Cover!$G$16</f>
        <v>CZ</v>
      </c>
      <c r="B589" s="1142" t="s">
        <v>685</v>
      </c>
      <c r="C589" s="1142">
        <f>Cover!G$18-1</f>
        <v>2021</v>
      </c>
      <c r="D589" s="1142" t="s">
        <v>666</v>
      </c>
      <c r="E589" s="1143" t="s">
        <v>628</v>
      </c>
      <c r="F589" s="1142" t="s">
        <v>704</v>
      </c>
      <c r="G589" s="1142">
        <f>IF(ISNUMBER('JQ2 Trade'!I70),IF('JQ2 Trade'!I70="","",'JQ2 Trade'!I70),"")</f>
        <v>1499131</v>
      </c>
      <c r="H589" s="1144" t="str">
        <f>IF('JQ2 Trade'!Q70="","",'JQ2 Trade'!Q70)</f>
        <v/>
      </c>
    </row>
    <row r="590" spans="1:8">
      <c r="A590" s="1142" t="str">
        <f>Cover!$G$16</f>
        <v>CZ</v>
      </c>
      <c r="B590" s="1142" t="s">
        <v>685</v>
      </c>
      <c r="C590" s="1142">
        <f>Cover!G$18-1</f>
        <v>2021</v>
      </c>
      <c r="D590" s="1142" t="s">
        <v>667</v>
      </c>
      <c r="E590" s="1143" t="s">
        <v>628</v>
      </c>
      <c r="F590" s="1142" t="s">
        <v>704</v>
      </c>
      <c r="G590" s="1142">
        <f>IF(ISNUMBER('JQ2 Trade'!I71),IF('JQ2 Trade'!I71="","",'JQ2 Trade'!I71),"")</f>
        <v>2519369</v>
      </c>
      <c r="H590" s="1144" t="str">
        <f>IF('JQ2 Trade'!Q71="","",'JQ2 Trade'!Q71)</f>
        <v/>
      </c>
    </row>
    <row r="591" spans="1:8">
      <c r="A591" s="1142" t="str">
        <f>Cover!$G$16</f>
        <v>CZ</v>
      </c>
      <c r="B591" s="1142" t="s">
        <v>685</v>
      </c>
      <c r="C591" s="1142">
        <f>Cover!G$18-1</f>
        <v>2021</v>
      </c>
      <c r="D591" s="1142" t="s">
        <v>668</v>
      </c>
      <c r="E591" s="1143" t="s">
        <v>628</v>
      </c>
      <c r="F591" s="1142" t="s">
        <v>704</v>
      </c>
      <c r="G591" s="1142">
        <f>IF(ISNUMBER('JQ2 Trade'!I72),IF('JQ2 Trade'!I72="","",'JQ2 Trade'!I72),"")</f>
        <v>16285338</v>
      </c>
      <c r="H591" s="1144" t="str">
        <f>IF('JQ2 Trade'!Q72="","",'JQ2 Trade'!Q72)</f>
        <v/>
      </c>
    </row>
    <row r="592" spans="1:8">
      <c r="A592" s="1142" t="str">
        <f>Cover!$G$16</f>
        <v>CZ</v>
      </c>
      <c r="B592" s="1142" t="s">
        <v>685</v>
      </c>
      <c r="C592" s="1142">
        <f>Cover!G$18-1</f>
        <v>2021</v>
      </c>
      <c r="D592" s="1142" t="s">
        <v>669</v>
      </c>
      <c r="E592" s="1143" t="s">
        <v>628</v>
      </c>
      <c r="F592" s="1142" t="s">
        <v>704</v>
      </c>
      <c r="G592" s="1142">
        <f>IF(ISNUMBER('JQ2 Trade'!I73),IF('JQ2 Trade'!I73="","",'JQ2 Trade'!I73),"")</f>
        <v>573530</v>
      </c>
      <c r="H592" s="1144" t="str">
        <f>IF('JQ2 Trade'!Q73="","",'JQ2 Trade'!Q73)</f>
        <v/>
      </c>
    </row>
    <row r="593" spans="1:8">
      <c r="A593" s="1142" t="str">
        <f>Cover!$G$16</f>
        <v>CZ</v>
      </c>
      <c r="B593" s="1142" t="s">
        <v>685</v>
      </c>
      <c r="C593" s="1142">
        <f>Cover!G$18-1</f>
        <v>2021</v>
      </c>
      <c r="D593" s="1142" t="s">
        <v>670</v>
      </c>
      <c r="E593" s="1143" t="s">
        <v>628</v>
      </c>
      <c r="F593" s="1142" t="s">
        <v>704</v>
      </c>
      <c r="G593" s="1142">
        <f>IF(ISNUMBER('JQ2 Trade'!I74),IF('JQ2 Trade'!I74="","",'JQ2 Trade'!I74),"")</f>
        <v>2036701</v>
      </c>
      <c r="H593" s="1144" t="str">
        <f>IF('JQ2 Trade'!Q74="","",'JQ2 Trade'!Q74)</f>
        <v/>
      </c>
    </row>
    <row r="594" spans="1:8">
      <c r="A594" s="1142" t="str">
        <f>Cover!$G$16</f>
        <v>CZ</v>
      </c>
      <c r="B594" s="1142" t="s">
        <v>685</v>
      </c>
      <c r="C594" s="1142">
        <f>Cover!G$18-1</f>
        <v>2021</v>
      </c>
      <c r="D594" s="1142" t="s">
        <v>1145</v>
      </c>
      <c r="E594" s="1143" t="s">
        <v>628</v>
      </c>
      <c r="F594" s="1142" t="s">
        <v>704</v>
      </c>
      <c r="G594" s="1142" t="str">
        <f>IF(ISNUMBER('JQ2 Trade'!I75),IF('JQ2 Trade'!I75="","",'JQ2 Trade'!I75),"")</f>
        <v/>
      </c>
      <c r="H594" s="1144" t="str">
        <f>IF('JQ2 Trade'!Q75="","",'JQ2 Trade'!Q75)</f>
        <v/>
      </c>
    </row>
    <row r="595" spans="1:8">
      <c r="A595" s="1142" t="str">
        <f>Cover!$G$16</f>
        <v>CZ</v>
      </c>
      <c r="B595" s="1142" t="s">
        <v>685</v>
      </c>
      <c r="C595" s="1142">
        <f>Cover!G$18-1</f>
        <v>2021</v>
      </c>
      <c r="D595" s="1142" t="s">
        <v>1146</v>
      </c>
      <c r="E595" s="1143" t="s">
        <v>628</v>
      </c>
      <c r="F595" s="1142" t="s">
        <v>704</v>
      </c>
      <c r="G595" s="1142" t="str">
        <f>IF(ISNUMBER('JQ2 Trade'!I76),IF('JQ2 Trade'!I76="","",'JQ2 Trade'!I76),"")</f>
        <v/>
      </c>
      <c r="H595" s="1144" t="str">
        <f>IF('JQ2 Trade'!Q76="","",'JQ2 Trade'!Q76)</f>
        <v/>
      </c>
    </row>
    <row r="596" spans="1:8">
      <c r="A596" s="1142" t="str">
        <f>Cover!$G$16</f>
        <v>CZ</v>
      </c>
      <c r="B596" s="1142" t="s">
        <v>685</v>
      </c>
      <c r="C596" s="1142">
        <f>Cover!G$18-1</f>
        <v>2021</v>
      </c>
      <c r="D596" s="1142" t="s">
        <v>1147</v>
      </c>
      <c r="E596" s="1143" t="s">
        <v>628</v>
      </c>
      <c r="F596" s="1142" t="s">
        <v>704</v>
      </c>
      <c r="G596" s="1142" t="str">
        <f>IF(ISNUMBER('JQ2 Trade'!I77),IF('JQ2 Trade'!I77="","",'JQ2 Trade'!I77),"")</f>
        <v/>
      </c>
      <c r="H596" s="1144" t="str">
        <f>IF('JQ2 Trade'!Q77="","",'JQ2 Trade'!Q77)</f>
        <v/>
      </c>
    </row>
    <row r="597" spans="1:8">
      <c r="A597" s="1142" t="str">
        <f>Cover!$G$16</f>
        <v>CZ</v>
      </c>
      <c r="B597" s="1142" t="s">
        <v>685</v>
      </c>
      <c r="C597" s="1142">
        <f>Cover!G$18-1</f>
        <v>2021</v>
      </c>
      <c r="D597" s="1142" t="s">
        <v>1148</v>
      </c>
      <c r="E597" s="1143" t="s">
        <v>628</v>
      </c>
      <c r="F597" s="1142" t="s">
        <v>704</v>
      </c>
      <c r="G597" s="1142" t="str">
        <f>IF(ISNUMBER('JQ2 Trade'!I78),IF('JQ2 Trade'!I78="","",'JQ2 Trade'!I78),"")</f>
        <v/>
      </c>
      <c r="H597" s="1144" t="str">
        <f>IF('JQ2 Trade'!Q78="","",'JQ2 Trade'!Q78)</f>
        <v/>
      </c>
    </row>
    <row r="598" spans="1:8">
      <c r="A598" s="1142" t="str">
        <f>Cover!$G$16</f>
        <v>CZ</v>
      </c>
      <c r="B598" s="1142" t="s">
        <v>685</v>
      </c>
      <c r="C598" s="1142">
        <f>Cover!G$18</f>
        <v>2022</v>
      </c>
      <c r="D598" s="1142" t="s">
        <v>616</v>
      </c>
      <c r="E598" s="1143" t="s">
        <v>628</v>
      </c>
      <c r="F598" s="1142" t="s">
        <v>703</v>
      </c>
      <c r="G598" s="1142">
        <f>IF(ISNUMBER('JQ2 Trade'!J11),IF('JQ2 Trade'!J11="","",'JQ2 Trade'!J11),"")</f>
        <v>9367.9840000000004</v>
      </c>
      <c r="H598" s="1144" t="str">
        <f>IF('JQ2 Trade'!R11="","",'JQ2 Trade'!R11)</f>
        <v/>
      </c>
    </row>
    <row r="599" spans="1:8">
      <c r="A599" s="1142" t="str">
        <f>Cover!$G$16</f>
        <v>CZ</v>
      </c>
      <c r="B599" s="1142" t="s">
        <v>685</v>
      </c>
      <c r="C599" s="1142">
        <f>Cover!G$18</f>
        <v>2022</v>
      </c>
      <c r="D599" s="1142" t="s">
        <v>617</v>
      </c>
      <c r="E599" s="1143" t="s">
        <v>628</v>
      </c>
      <c r="F599" s="1142" t="s">
        <v>703</v>
      </c>
      <c r="G599" s="1142">
        <f>IF(ISNUMBER('JQ2 Trade'!J12),IF('JQ2 Trade'!J12="","",'JQ2 Trade'!J12),"")</f>
        <v>321.57299999999998</v>
      </c>
      <c r="H599" s="1144" t="str">
        <f>IF('JQ2 Trade'!R12="","",'JQ2 Trade'!R12)</f>
        <v/>
      </c>
    </row>
    <row r="600" spans="1:8">
      <c r="A600" s="1142" t="str">
        <f>Cover!$G$16</f>
        <v>CZ</v>
      </c>
      <c r="B600" s="1142" t="s">
        <v>685</v>
      </c>
      <c r="C600" s="1142">
        <f>Cover!G$18</f>
        <v>2022</v>
      </c>
      <c r="D600" s="1142" t="s">
        <v>617</v>
      </c>
      <c r="E600" s="1143" t="s">
        <v>672</v>
      </c>
      <c r="F600" s="1142" t="s">
        <v>703</v>
      </c>
      <c r="G600" s="1142">
        <f>IF(ISNUMBER('JQ2 Trade'!J13),IF('JQ2 Trade'!J13="","",'JQ2 Trade'!J13),"")</f>
        <v>270.26100000000002</v>
      </c>
      <c r="H600" s="1144" t="str">
        <f>IF('JQ2 Trade'!R13="","",'JQ2 Trade'!R13)</f>
        <v/>
      </c>
    </row>
    <row r="601" spans="1:8">
      <c r="A601" s="1142" t="str">
        <f>Cover!$G$16</f>
        <v>CZ</v>
      </c>
      <c r="B601" s="1142" t="s">
        <v>685</v>
      </c>
      <c r="C601" s="1142">
        <f>Cover!G$18</f>
        <v>2022</v>
      </c>
      <c r="D601" s="1142" t="s">
        <v>617</v>
      </c>
      <c r="E601" s="1143" t="s">
        <v>675</v>
      </c>
      <c r="F601" s="1142" t="s">
        <v>703</v>
      </c>
      <c r="G601" s="1142">
        <f>IF(ISNUMBER('JQ2 Trade'!J14),IF('JQ2 Trade'!J14="","",'JQ2 Trade'!J14),"")</f>
        <v>51.311999999999998</v>
      </c>
      <c r="H601" s="1144" t="str">
        <f>IF('JQ2 Trade'!R14="","",'JQ2 Trade'!R14)</f>
        <v/>
      </c>
    </row>
    <row r="602" spans="1:8">
      <c r="A602" s="1142" t="str">
        <f>Cover!$G$16</f>
        <v>CZ</v>
      </c>
      <c r="B602" s="1142" t="s">
        <v>685</v>
      </c>
      <c r="C602" s="1142">
        <f>Cover!G$18</f>
        <v>2022</v>
      </c>
      <c r="D602" s="1142" t="s">
        <v>618</v>
      </c>
      <c r="E602" s="1143" t="s">
        <v>628</v>
      </c>
      <c r="F602" s="1142" t="s">
        <v>703</v>
      </c>
      <c r="G602" s="1142">
        <f>IF(ISNUMBER('JQ2 Trade'!J15),IF('JQ2 Trade'!J15="","",'JQ2 Trade'!J15),"")</f>
        <v>9046.4110000000001</v>
      </c>
      <c r="H602" s="1144" t="str">
        <f>IF('JQ2 Trade'!R15="","",'JQ2 Trade'!R15)</f>
        <v/>
      </c>
    </row>
    <row r="603" spans="1:8">
      <c r="A603" s="1142" t="str">
        <f>Cover!$G$16</f>
        <v>CZ</v>
      </c>
      <c r="B603" s="1142" t="s">
        <v>685</v>
      </c>
      <c r="C603" s="1142">
        <f>Cover!G$18</f>
        <v>2022</v>
      </c>
      <c r="D603" s="1142" t="s">
        <v>618</v>
      </c>
      <c r="E603" s="1143" t="s">
        <v>672</v>
      </c>
      <c r="F603" s="1142" t="s">
        <v>703</v>
      </c>
      <c r="G603" s="1142">
        <f>IF(ISNUMBER('JQ2 Trade'!J16),IF('JQ2 Trade'!J16="","",'JQ2 Trade'!J16),"")</f>
        <v>8628.1239999999998</v>
      </c>
      <c r="H603" s="1144" t="str">
        <f>IF('JQ2 Trade'!R16="","",'JQ2 Trade'!R16)</f>
        <v/>
      </c>
    </row>
    <row r="604" spans="1:8">
      <c r="A604" s="1142" t="str">
        <f>Cover!$G$16</f>
        <v>CZ</v>
      </c>
      <c r="B604" s="1142" t="s">
        <v>685</v>
      </c>
      <c r="C604" s="1142">
        <f>Cover!G$18</f>
        <v>2022</v>
      </c>
      <c r="D604" s="1142" t="s">
        <v>618</v>
      </c>
      <c r="E604" s="1143" t="s">
        <v>675</v>
      </c>
      <c r="F604" s="1142" t="s">
        <v>703</v>
      </c>
      <c r="G604" s="1142">
        <f>IF(ISNUMBER('JQ2 Trade'!J17),IF('JQ2 Trade'!J17="","",'JQ2 Trade'!J17),"")</f>
        <v>418.28699999999998</v>
      </c>
      <c r="H604" s="1144" t="str">
        <f>IF('JQ2 Trade'!R17="","",'JQ2 Trade'!R17)</f>
        <v/>
      </c>
    </row>
    <row r="605" spans="1:8">
      <c r="A605" s="1142" t="str">
        <f>Cover!$G$16</f>
        <v>CZ</v>
      </c>
      <c r="B605" s="1142" t="s">
        <v>685</v>
      </c>
      <c r="C605" s="1142">
        <f>Cover!G$18</f>
        <v>2022</v>
      </c>
      <c r="D605" s="1142" t="s">
        <v>618</v>
      </c>
      <c r="E605" s="1143" t="s">
        <v>684</v>
      </c>
      <c r="F605" s="1142" t="s">
        <v>703</v>
      </c>
      <c r="G605" s="1142">
        <f>IF(ISNUMBER('JQ2 Trade'!J18),IF('JQ2 Trade'!J18="","",'JQ2 Trade'!J18),"")</f>
        <v>1.0999999999999999E-2</v>
      </c>
      <c r="H605" s="1144" t="str">
        <f>IF('JQ2 Trade'!R18="","",'JQ2 Trade'!R18)</f>
        <v/>
      </c>
    </row>
    <row r="606" spans="1:8">
      <c r="A606" s="1142" t="str">
        <f>Cover!$G$16</f>
        <v>CZ</v>
      </c>
      <c r="B606" s="1142" t="s">
        <v>685</v>
      </c>
      <c r="C606" s="1142">
        <f>Cover!G$18</f>
        <v>2022</v>
      </c>
      <c r="D606" s="1142" t="s">
        <v>629</v>
      </c>
      <c r="E606" s="1143" t="s">
        <v>628</v>
      </c>
      <c r="F606" s="1142" t="s">
        <v>705</v>
      </c>
      <c r="G606" s="1142">
        <f>IF(ISNUMBER('JQ2 Trade'!J19),IF('JQ2 Trade'!J19="","",'JQ2 Trade'!J19),"")</f>
        <v>0.91100000000000003</v>
      </c>
      <c r="H606" s="1144" t="str">
        <f>IF('JQ2 Trade'!R19="","",'JQ2 Trade'!R19)</f>
        <v/>
      </c>
    </row>
    <row r="607" spans="1:8">
      <c r="A607" s="1142" t="str">
        <f>Cover!$G$16</f>
        <v>CZ</v>
      </c>
      <c r="B607" s="1142" t="s">
        <v>685</v>
      </c>
      <c r="C607" s="1142">
        <f>Cover!G$18</f>
        <v>2022</v>
      </c>
      <c r="D607" s="1142" t="s">
        <v>630</v>
      </c>
      <c r="E607" s="1143" t="s">
        <v>628</v>
      </c>
      <c r="F607" s="1142" t="s">
        <v>703</v>
      </c>
      <c r="G607" s="1142">
        <f>IF(ISNUMBER('JQ2 Trade'!J20),IF('JQ2 Trade'!J20="","",'JQ2 Trade'!J20),"")</f>
        <v>846.28300000000002</v>
      </c>
      <c r="H607" s="1144" t="str">
        <f>IF('JQ2 Trade'!R20="","",'JQ2 Trade'!R20)</f>
        <v/>
      </c>
    </row>
    <row r="608" spans="1:8">
      <c r="A608" s="1142" t="str">
        <f>Cover!$G$16</f>
        <v>CZ</v>
      </c>
      <c r="B608" s="1142" t="s">
        <v>685</v>
      </c>
      <c r="C608" s="1142">
        <f>Cover!G$18</f>
        <v>2022</v>
      </c>
      <c r="D608" s="1142" t="s">
        <v>631</v>
      </c>
      <c r="E608" s="1143" t="s">
        <v>628</v>
      </c>
      <c r="F608" s="1142" t="s">
        <v>703</v>
      </c>
      <c r="G608" s="1142">
        <f>IF(ISNUMBER('JQ2 Trade'!J21),IF('JQ2 Trade'!J21="","",'JQ2 Trade'!J21),"")</f>
        <v>366.15199999999999</v>
      </c>
      <c r="H608" s="1144" t="str">
        <f>IF('JQ2 Trade'!R21="","",'JQ2 Trade'!R21)</f>
        <v/>
      </c>
    </row>
    <row r="609" spans="1:8">
      <c r="A609" s="1142" t="str">
        <f>Cover!$G$16</f>
        <v>CZ</v>
      </c>
      <c r="B609" s="1142" t="s">
        <v>685</v>
      </c>
      <c r="C609" s="1142">
        <f>Cover!G$18</f>
        <v>2022</v>
      </c>
      <c r="D609" s="1142" t="s">
        <v>632</v>
      </c>
      <c r="E609" s="1143" t="s">
        <v>628</v>
      </c>
      <c r="F609" s="1142" t="s">
        <v>703</v>
      </c>
      <c r="G609" s="1142">
        <f>IF(ISNUMBER('JQ2 Trade'!J22),IF('JQ2 Trade'!J22="","",'JQ2 Trade'!J22),"")</f>
        <v>480.13099999999997</v>
      </c>
      <c r="H609" s="1144" t="str">
        <f>IF('JQ2 Trade'!R22="","",'JQ2 Trade'!R22)</f>
        <v/>
      </c>
    </row>
    <row r="610" spans="1:8">
      <c r="A610" s="1142" t="str">
        <f>Cover!$G$16</f>
        <v>CZ</v>
      </c>
      <c r="B610" s="1142" t="s">
        <v>685</v>
      </c>
      <c r="C610" s="1142">
        <f>Cover!G$18</f>
        <v>2022</v>
      </c>
      <c r="D610" s="1142" t="s">
        <v>1143</v>
      </c>
      <c r="E610" s="1143" t="s">
        <v>628</v>
      </c>
      <c r="F610" s="1142" t="s">
        <v>703</v>
      </c>
      <c r="G610" s="1142">
        <f>IF(ISNUMBER('JQ2 Trade'!J23),IF('JQ2 Trade'!J23="","",'JQ2 Trade'!J23),"")</f>
        <v>67.864999999999995</v>
      </c>
      <c r="H610" s="1144" t="str">
        <f>IF('JQ2 Trade'!R23="","",'JQ2 Trade'!R23)</f>
        <v/>
      </c>
    </row>
    <row r="611" spans="1:8">
      <c r="A611" s="1142" t="str">
        <f>Cover!$G$16</f>
        <v>CZ</v>
      </c>
      <c r="B611" s="1142" t="s">
        <v>685</v>
      </c>
      <c r="C611" s="1142">
        <f>Cover!G$18</f>
        <v>2022</v>
      </c>
      <c r="D611" s="1142" t="s">
        <v>633</v>
      </c>
      <c r="E611" s="1143" t="s">
        <v>628</v>
      </c>
      <c r="F611" s="1142" t="s">
        <v>705</v>
      </c>
      <c r="G611" s="1142">
        <f>IF(ISNUMBER('JQ2 Trade'!J24),IF('JQ2 Trade'!J24="","",'JQ2 Trade'!J24),"")</f>
        <v>184.876</v>
      </c>
      <c r="H611" s="1144" t="str">
        <f>IF('JQ2 Trade'!R24="","",'JQ2 Trade'!R24)</f>
        <v/>
      </c>
    </row>
    <row r="612" spans="1:8">
      <c r="A612" s="1142" t="str">
        <f>Cover!$G$16</f>
        <v>CZ</v>
      </c>
      <c r="B612" s="1142" t="s">
        <v>685</v>
      </c>
      <c r="C612" s="1142">
        <f>Cover!G$18</f>
        <v>2022</v>
      </c>
      <c r="D612" s="1142" t="s">
        <v>634</v>
      </c>
      <c r="E612" s="1143" t="s">
        <v>628</v>
      </c>
      <c r="F612" s="1142" t="s">
        <v>705</v>
      </c>
      <c r="G612" s="1142">
        <f>IF(ISNUMBER('JQ2 Trade'!J25),IF('JQ2 Trade'!J25="","",'JQ2 Trade'!J25),"")</f>
        <v>431.13200000000001</v>
      </c>
      <c r="H612" s="1144" t="str">
        <f>IF('JQ2 Trade'!R25="","",'JQ2 Trade'!R25)</f>
        <v/>
      </c>
    </row>
    <row r="613" spans="1:8">
      <c r="A613" s="1142" t="str">
        <f>Cover!$G$16</f>
        <v>CZ</v>
      </c>
      <c r="B613" s="1142" t="s">
        <v>685</v>
      </c>
      <c r="C613" s="1142">
        <f>Cover!G$18</f>
        <v>2022</v>
      </c>
      <c r="D613" s="1142" t="s">
        <v>635</v>
      </c>
      <c r="E613" s="1143" t="s">
        <v>628</v>
      </c>
      <c r="F613" s="1142" t="s">
        <v>705</v>
      </c>
      <c r="G613" s="1142">
        <f>IF(ISNUMBER('JQ2 Trade'!J26),IF('JQ2 Trade'!J26="","",'JQ2 Trade'!J26),"")</f>
        <v>344.24299999999999</v>
      </c>
      <c r="H613" s="1144" t="str">
        <f>IF('JQ2 Trade'!R26="","",'JQ2 Trade'!R26)</f>
        <v/>
      </c>
    </row>
    <row r="614" spans="1:8">
      <c r="A614" s="1142" t="str">
        <f>Cover!$G$16</f>
        <v>CZ</v>
      </c>
      <c r="B614" s="1142" t="s">
        <v>685</v>
      </c>
      <c r="C614" s="1142">
        <f>Cover!G$18</f>
        <v>2022</v>
      </c>
      <c r="D614" s="1142" t="s">
        <v>636</v>
      </c>
      <c r="E614" s="1143" t="s">
        <v>628</v>
      </c>
      <c r="F614" s="1142" t="s">
        <v>705</v>
      </c>
      <c r="G614" s="1142">
        <f>IF(ISNUMBER('JQ2 Trade'!J27),IF('JQ2 Trade'!J27="","",'JQ2 Trade'!J27),"")</f>
        <v>86.888999999999996</v>
      </c>
      <c r="H614" s="1144" t="str">
        <f>IF('JQ2 Trade'!R27="","",'JQ2 Trade'!R27)</f>
        <v/>
      </c>
    </row>
    <row r="615" spans="1:8">
      <c r="A615" s="1142" t="str">
        <f>Cover!$G$16</f>
        <v>CZ</v>
      </c>
      <c r="B615" s="1142" t="s">
        <v>685</v>
      </c>
      <c r="C615" s="1142">
        <f>Cover!G$18</f>
        <v>2022</v>
      </c>
      <c r="D615" s="1142" t="s">
        <v>637</v>
      </c>
      <c r="E615" s="1143" t="s">
        <v>628</v>
      </c>
      <c r="F615" s="1142" t="s">
        <v>703</v>
      </c>
      <c r="G615" s="1142">
        <f>IF(ISNUMBER('JQ2 Trade'!J28),IF('JQ2 Trade'!J28="","",'JQ2 Trade'!J28),"")</f>
        <v>2372.3389999999999</v>
      </c>
      <c r="H615" s="1144" t="str">
        <f>IF('JQ2 Trade'!R28="","",'JQ2 Trade'!R28)</f>
        <v/>
      </c>
    </row>
    <row r="616" spans="1:8">
      <c r="A616" s="1142" t="str">
        <f>Cover!$G$16</f>
        <v>CZ</v>
      </c>
      <c r="B616" s="1142" t="s">
        <v>685</v>
      </c>
      <c r="C616" s="1142">
        <f>Cover!G$18</f>
        <v>2022</v>
      </c>
      <c r="D616" s="1142" t="s">
        <v>637</v>
      </c>
      <c r="E616" s="1143" t="s">
        <v>672</v>
      </c>
      <c r="F616" s="1142" t="s">
        <v>703</v>
      </c>
      <c r="G616" s="1142">
        <f>IF(ISNUMBER('JQ2 Trade'!J29),IF('JQ2 Trade'!J29="","",'JQ2 Trade'!J29),"")</f>
        <v>2338.1280000000002</v>
      </c>
      <c r="H616" s="1144" t="str">
        <f>IF('JQ2 Trade'!R29="","",'JQ2 Trade'!R29)</f>
        <v/>
      </c>
    </row>
    <row r="617" spans="1:8">
      <c r="A617" s="1142" t="str">
        <f>Cover!$G$16</f>
        <v>CZ</v>
      </c>
      <c r="B617" s="1142" t="s">
        <v>685</v>
      </c>
      <c r="C617" s="1142">
        <f>Cover!G$18</f>
        <v>2022</v>
      </c>
      <c r="D617" s="1142" t="s">
        <v>637</v>
      </c>
      <c r="E617" s="1143" t="s">
        <v>675</v>
      </c>
      <c r="F617" s="1142" t="s">
        <v>703</v>
      </c>
      <c r="G617" s="1142">
        <f>IF(ISNUMBER('JQ2 Trade'!J30),IF('JQ2 Trade'!J30="","",'JQ2 Trade'!J30),"")</f>
        <v>34.210999999999999</v>
      </c>
      <c r="H617" s="1144" t="str">
        <f>IF('JQ2 Trade'!R30="","",'JQ2 Trade'!R30)</f>
        <v/>
      </c>
    </row>
    <row r="618" spans="1:8">
      <c r="A618" s="1142" t="str">
        <f>Cover!$G$16</f>
        <v>CZ</v>
      </c>
      <c r="B618" s="1142" t="s">
        <v>685</v>
      </c>
      <c r="C618" s="1142">
        <f>Cover!G$18</f>
        <v>2022</v>
      </c>
      <c r="D618" s="1142" t="s">
        <v>637</v>
      </c>
      <c r="E618" s="1143" t="s">
        <v>684</v>
      </c>
      <c r="F618" s="1142" t="s">
        <v>703</v>
      </c>
      <c r="G618" s="1142">
        <f>IF(ISNUMBER('JQ2 Trade'!J31),IF('JQ2 Trade'!J31="","",'JQ2 Trade'!J31),"")</f>
        <v>0.2</v>
      </c>
      <c r="H618" s="1144" t="str">
        <f>IF('JQ2 Trade'!R31="","",'JQ2 Trade'!R31)</f>
        <v/>
      </c>
    </row>
    <row r="619" spans="1:8">
      <c r="A619" s="1142" t="str">
        <f>Cover!$G$16</f>
        <v>CZ</v>
      </c>
      <c r="B619" s="1142" t="s">
        <v>685</v>
      </c>
      <c r="C619" s="1142">
        <f>Cover!G$18</f>
        <v>2022</v>
      </c>
      <c r="D619" s="1142" t="s">
        <v>638</v>
      </c>
      <c r="E619" s="1143" t="s">
        <v>628</v>
      </c>
      <c r="F619" s="1142" t="s">
        <v>703</v>
      </c>
      <c r="G619" s="1142">
        <f>IF(ISNUMBER('JQ2 Trade'!J32),IF('JQ2 Trade'!J32="","",'JQ2 Trade'!J32),"")</f>
        <v>58.088999999999999</v>
      </c>
      <c r="H619" s="1144" t="str">
        <f>IF('JQ2 Trade'!R32="","",'JQ2 Trade'!R32)</f>
        <v/>
      </c>
    </row>
    <row r="620" spans="1:8">
      <c r="A620" s="1142" t="str">
        <f>Cover!$G$16</f>
        <v>CZ</v>
      </c>
      <c r="B620" s="1142" t="s">
        <v>685</v>
      </c>
      <c r="C620" s="1142">
        <f>Cover!G$18</f>
        <v>2022</v>
      </c>
      <c r="D620" s="1142" t="s">
        <v>638</v>
      </c>
      <c r="E620" s="1143" t="s">
        <v>672</v>
      </c>
      <c r="F620" s="1142" t="s">
        <v>703</v>
      </c>
      <c r="G620" s="1142">
        <f>IF(ISNUMBER('JQ2 Trade'!J33),IF('JQ2 Trade'!J33="","",'JQ2 Trade'!J33),"")</f>
        <v>4.8680000000000003</v>
      </c>
      <c r="H620" s="1144" t="str">
        <f>IF('JQ2 Trade'!R33="","",'JQ2 Trade'!R33)</f>
        <v/>
      </c>
    </row>
    <row r="621" spans="1:8">
      <c r="A621" s="1142" t="str">
        <f>Cover!$G$16</f>
        <v>CZ</v>
      </c>
      <c r="B621" s="1142" t="s">
        <v>685</v>
      </c>
      <c r="C621" s="1142">
        <f>Cover!G$18</f>
        <v>2022</v>
      </c>
      <c r="D621" s="1142" t="s">
        <v>638</v>
      </c>
      <c r="E621" s="1143" t="s">
        <v>675</v>
      </c>
      <c r="F621" s="1142" t="s">
        <v>703</v>
      </c>
      <c r="G621" s="1142">
        <f>IF(ISNUMBER('JQ2 Trade'!J34),IF('JQ2 Trade'!J34="","",'JQ2 Trade'!J34),"")</f>
        <v>53.220999999999997</v>
      </c>
      <c r="H621" s="1144" t="str">
        <f>IF('JQ2 Trade'!R34="","",'JQ2 Trade'!R34)</f>
        <v/>
      </c>
    </row>
    <row r="622" spans="1:8">
      <c r="A622" s="1142" t="str">
        <f>Cover!$G$16</f>
        <v>CZ</v>
      </c>
      <c r="B622" s="1142" t="s">
        <v>685</v>
      </c>
      <c r="C622" s="1142">
        <f>Cover!G$18</f>
        <v>2022</v>
      </c>
      <c r="D622" s="1142" t="s">
        <v>638</v>
      </c>
      <c r="E622" s="1143" t="s">
        <v>684</v>
      </c>
      <c r="F622" s="1142" t="s">
        <v>703</v>
      </c>
      <c r="G622" s="1142">
        <f>IF(ISNUMBER('JQ2 Trade'!J35),IF('JQ2 Trade'!J35="","",'JQ2 Trade'!J35),"")</f>
        <v>0.88300000000000001</v>
      </c>
      <c r="H622" s="1144" t="str">
        <f>IF('JQ2 Trade'!R35="","",'JQ2 Trade'!R35)</f>
        <v/>
      </c>
    </row>
    <row r="623" spans="1:8">
      <c r="A623" s="1142" t="str">
        <f>Cover!$G$16</f>
        <v>CZ</v>
      </c>
      <c r="B623" s="1142" t="s">
        <v>685</v>
      </c>
      <c r="C623" s="1142">
        <f>Cover!G$18</f>
        <v>2022</v>
      </c>
      <c r="D623" s="1142" t="s">
        <v>639</v>
      </c>
      <c r="E623" s="1143" t="s">
        <v>628</v>
      </c>
      <c r="F623" s="1142" t="s">
        <v>703</v>
      </c>
      <c r="G623" s="1142">
        <f>IF(ISNUMBER('JQ2 Trade'!J36),IF('JQ2 Trade'!J36="","",'JQ2 Trade'!J36),"")</f>
        <v>1560.7239999999999</v>
      </c>
      <c r="H623" s="1144" t="str">
        <f>IF('JQ2 Trade'!R36="","",'JQ2 Trade'!R36)</f>
        <v/>
      </c>
    </row>
    <row r="624" spans="1:8">
      <c r="A624" s="1142" t="str">
        <f>Cover!$G$16</f>
        <v>CZ</v>
      </c>
      <c r="B624" s="1142" t="s">
        <v>685</v>
      </c>
      <c r="C624" s="1142">
        <f>Cover!G$18</f>
        <v>2022</v>
      </c>
      <c r="D624" s="1142" t="s">
        <v>640</v>
      </c>
      <c r="E624" s="1143" t="s">
        <v>628</v>
      </c>
      <c r="F624" s="1142" t="s">
        <v>703</v>
      </c>
      <c r="G624" s="1142">
        <f>IF(ISNUMBER('JQ2 Trade'!J37),IF('JQ2 Trade'!J37="","",'JQ2 Trade'!J37),"")</f>
        <v>277.113</v>
      </c>
      <c r="H624" s="1144" t="str">
        <f>IF('JQ2 Trade'!R37="","",'JQ2 Trade'!R37)</f>
        <v/>
      </c>
    </row>
    <row r="625" spans="1:8">
      <c r="A625" s="1142" t="str">
        <f>Cover!$G$16</f>
        <v>CZ</v>
      </c>
      <c r="B625" s="1142" t="s">
        <v>685</v>
      </c>
      <c r="C625" s="1142">
        <f>Cover!G$18</f>
        <v>2022</v>
      </c>
      <c r="D625" s="1142" t="s">
        <v>640</v>
      </c>
      <c r="E625" s="1143" t="s">
        <v>672</v>
      </c>
      <c r="F625" s="1142" t="s">
        <v>703</v>
      </c>
      <c r="G625" s="1142">
        <f>IF(ISNUMBER('JQ2 Trade'!J38),IF('JQ2 Trade'!J38="","",'JQ2 Trade'!J38),"")</f>
        <v>134.37200000000001</v>
      </c>
      <c r="H625" s="1144" t="str">
        <f>IF('JQ2 Trade'!R38="","",'JQ2 Trade'!R38)</f>
        <v/>
      </c>
    </row>
    <row r="626" spans="1:8">
      <c r="A626" s="1142" t="str">
        <f>Cover!$G$16</f>
        <v>CZ</v>
      </c>
      <c r="B626" s="1142" t="s">
        <v>685</v>
      </c>
      <c r="C626" s="1142">
        <f>Cover!G$18</f>
        <v>2022</v>
      </c>
      <c r="D626" s="1142" t="s">
        <v>640</v>
      </c>
      <c r="E626" s="1143" t="s">
        <v>675</v>
      </c>
      <c r="F626" s="1142" t="s">
        <v>703</v>
      </c>
      <c r="G626" s="1142">
        <f>IF(ISNUMBER('JQ2 Trade'!J39),IF('JQ2 Trade'!J39="","",'JQ2 Trade'!J39),"")</f>
        <v>142.74100000000001</v>
      </c>
      <c r="H626" s="1144" t="str">
        <f>IF('JQ2 Trade'!R39="","",'JQ2 Trade'!R39)</f>
        <v/>
      </c>
    </row>
    <row r="627" spans="1:8">
      <c r="A627" s="1142" t="str">
        <f>Cover!$G$16</f>
        <v>CZ</v>
      </c>
      <c r="B627" s="1142" t="s">
        <v>685</v>
      </c>
      <c r="C627" s="1142">
        <f>Cover!G$18</f>
        <v>2022</v>
      </c>
      <c r="D627" s="1142" t="s">
        <v>640</v>
      </c>
      <c r="E627" s="1143" t="s">
        <v>684</v>
      </c>
      <c r="F627" s="1142" t="s">
        <v>703</v>
      </c>
      <c r="G627" s="1142">
        <f>IF(ISNUMBER('JQ2 Trade'!J40),IF('JQ2 Trade'!J40="","",'JQ2 Trade'!J40),"")</f>
        <v>4.0060000000000002</v>
      </c>
      <c r="H627" s="1144" t="str">
        <f>IF('JQ2 Trade'!R40="","",'JQ2 Trade'!R40)</f>
        <v/>
      </c>
    </row>
    <row r="628" spans="1:8">
      <c r="A628" s="1142" t="str">
        <f>Cover!$G$16</f>
        <v>CZ</v>
      </c>
      <c r="B628" s="1142" t="s">
        <v>685</v>
      </c>
      <c r="C628" s="1142">
        <f>Cover!G$18</f>
        <v>2022</v>
      </c>
      <c r="D628" s="1142" t="s">
        <v>1144</v>
      </c>
      <c r="E628" s="1143" t="s">
        <v>628</v>
      </c>
      <c r="F628" s="1142" t="s">
        <v>703</v>
      </c>
      <c r="G628" s="1142">
        <f>IF(ISNUMBER('JQ2 Trade'!J41),IF('JQ2 Trade'!J41="","",'JQ2 Trade'!J41),"")</f>
        <v>0.60799999999999998</v>
      </c>
      <c r="H628" s="1144" t="str">
        <f>IF('JQ2 Trade'!R41="","",'JQ2 Trade'!R41)</f>
        <v/>
      </c>
    </row>
    <row r="629" spans="1:8">
      <c r="A629" s="1142" t="str">
        <f>Cover!$G$16</f>
        <v>CZ</v>
      </c>
      <c r="B629" s="1142" t="s">
        <v>685</v>
      </c>
      <c r="C629" s="1142">
        <f>Cover!G$18</f>
        <v>2022</v>
      </c>
      <c r="D629" s="1142" t="s">
        <v>1144</v>
      </c>
      <c r="E629" s="1143" t="s">
        <v>672</v>
      </c>
      <c r="F629" s="1142" t="s">
        <v>703</v>
      </c>
      <c r="G629" s="1142">
        <f>IF(ISNUMBER('JQ2 Trade'!J42),IF('JQ2 Trade'!J42="","",'JQ2 Trade'!J42),"")</f>
        <v>4.0000000000000001E-3</v>
      </c>
      <c r="H629" s="1144" t="str">
        <f>IF('JQ2 Trade'!R42="","",'JQ2 Trade'!R42)</f>
        <v/>
      </c>
    </row>
    <row r="630" spans="1:8">
      <c r="A630" s="1142" t="str">
        <f>Cover!$G$16</f>
        <v>CZ</v>
      </c>
      <c r="B630" s="1142" t="s">
        <v>685</v>
      </c>
      <c r="C630" s="1142">
        <f>Cover!G$18</f>
        <v>2022</v>
      </c>
      <c r="D630" s="1142" t="s">
        <v>1144</v>
      </c>
      <c r="E630" s="1143" t="s">
        <v>675</v>
      </c>
      <c r="F630" s="1142" t="s">
        <v>703</v>
      </c>
      <c r="G630" s="1142">
        <f>IF(ISNUMBER('JQ2 Trade'!J43),IF('JQ2 Trade'!J43="","",'JQ2 Trade'!J43),"")</f>
        <v>0.60399999999999998</v>
      </c>
      <c r="H630" s="1144" t="str">
        <f>IF('JQ2 Trade'!R43="","",'JQ2 Trade'!R43)</f>
        <v/>
      </c>
    </row>
    <row r="631" spans="1:8">
      <c r="A631" s="1142" t="str">
        <f>Cover!$G$16</f>
        <v>CZ</v>
      </c>
      <c r="B631" s="1142" t="s">
        <v>685</v>
      </c>
      <c r="C631" s="1142">
        <f>Cover!G$18</f>
        <v>2022</v>
      </c>
      <c r="D631" s="1142" t="s">
        <v>1144</v>
      </c>
      <c r="E631" s="1143" t="s">
        <v>684</v>
      </c>
      <c r="F631" s="1142" t="s">
        <v>703</v>
      </c>
      <c r="G631" s="1142">
        <f>IF(ISNUMBER('JQ2 Trade'!J44),IF('JQ2 Trade'!J44="","",'JQ2 Trade'!J44),"")</f>
        <v>0.54100000000000004</v>
      </c>
      <c r="H631" s="1144" t="str">
        <f>IF('JQ2 Trade'!R44="","",'JQ2 Trade'!R44)</f>
        <v/>
      </c>
    </row>
    <row r="632" spans="1:8">
      <c r="A632" s="1142" t="str">
        <f>Cover!$G$16</f>
        <v>CZ</v>
      </c>
      <c r="B632" s="1142" t="s">
        <v>685</v>
      </c>
      <c r="C632" s="1142">
        <f>Cover!G$18</f>
        <v>2022</v>
      </c>
      <c r="D632" s="1142" t="s">
        <v>641</v>
      </c>
      <c r="E632" s="1143" t="s">
        <v>628</v>
      </c>
      <c r="F632" s="1142" t="s">
        <v>703</v>
      </c>
      <c r="G632" s="1142">
        <f>IF(ISNUMBER('JQ2 Trade'!J45),IF('JQ2 Trade'!J45="","",'JQ2 Trade'!J45),"")</f>
        <v>1133.6030000000001</v>
      </c>
      <c r="H632" s="1144" t="str">
        <f>IF('JQ2 Trade'!R45="","",'JQ2 Trade'!R45)</f>
        <v/>
      </c>
    </row>
    <row r="633" spans="1:8">
      <c r="A633" s="1142" t="str">
        <f>Cover!$G$16</f>
        <v>CZ</v>
      </c>
      <c r="B633" s="1142" t="s">
        <v>685</v>
      </c>
      <c r="C633" s="1142">
        <f>Cover!G$18</f>
        <v>2022</v>
      </c>
      <c r="D633" s="1142" t="s">
        <v>642</v>
      </c>
      <c r="E633" s="1143" t="s">
        <v>628</v>
      </c>
      <c r="F633" s="1142" t="s">
        <v>703</v>
      </c>
      <c r="G633" s="1142">
        <f>IF(ISNUMBER('JQ2 Trade'!J46),IF('JQ2 Trade'!J46="","",'JQ2 Trade'!J46),"")</f>
        <v>434.35300000000001</v>
      </c>
      <c r="H633" s="1144" t="str">
        <f>IF('JQ2 Trade'!R46="","",'JQ2 Trade'!R46)</f>
        <v/>
      </c>
    </row>
    <row r="634" spans="1:8">
      <c r="A634" s="1142" t="str">
        <f>Cover!$G$16</f>
        <v>CZ</v>
      </c>
      <c r="B634" s="1142" t="s">
        <v>685</v>
      </c>
      <c r="C634" s="1142">
        <f>Cover!G$18</f>
        <v>2022</v>
      </c>
      <c r="D634" s="1142" t="s">
        <v>643</v>
      </c>
      <c r="E634" s="1143" t="s">
        <v>628</v>
      </c>
      <c r="F634" s="1142" t="s">
        <v>703</v>
      </c>
      <c r="G634" s="1142">
        <f>IF(ISNUMBER('JQ2 Trade'!J47),IF('JQ2 Trade'!J47="","",'JQ2 Trade'!J47),"")</f>
        <v>150.00800000000001</v>
      </c>
      <c r="H634" s="1144" t="str">
        <f>IF('JQ2 Trade'!R47="","",'JQ2 Trade'!R47)</f>
        <v/>
      </c>
    </row>
    <row r="635" spans="1:8">
      <c r="A635" s="1142" t="str">
        <f>Cover!$G$16</f>
        <v>CZ</v>
      </c>
      <c r="B635" s="1142" t="s">
        <v>685</v>
      </c>
      <c r="C635" s="1142">
        <f>Cover!G$18</f>
        <v>2022</v>
      </c>
      <c r="D635" s="1142" t="s">
        <v>644</v>
      </c>
      <c r="E635" s="1143" t="s">
        <v>628</v>
      </c>
      <c r="F635" s="1142" t="s">
        <v>703</v>
      </c>
      <c r="G635" s="1142">
        <f>IF(ISNUMBER('JQ2 Trade'!J48),IF('JQ2 Trade'!J48="","",'JQ2 Trade'!J48),"")</f>
        <v>17.631</v>
      </c>
      <c r="H635" s="1144" t="str">
        <f>IF('JQ2 Trade'!R48="","",'JQ2 Trade'!R48)</f>
        <v/>
      </c>
    </row>
    <row r="636" spans="1:8">
      <c r="A636" s="1142" t="str">
        <f>Cover!$G$16</f>
        <v>CZ</v>
      </c>
      <c r="B636" s="1142" t="s">
        <v>685</v>
      </c>
      <c r="C636" s="1142">
        <f>Cover!G$18</f>
        <v>2022</v>
      </c>
      <c r="D636" s="1142" t="s">
        <v>645</v>
      </c>
      <c r="E636" s="1143" t="s">
        <v>628</v>
      </c>
      <c r="F636" s="1142" t="s">
        <v>703</v>
      </c>
      <c r="G636" s="1142">
        <f>IF(ISNUMBER('JQ2 Trade'!J49),IF('JQ2 Trade'!J49="","",'JQ2 Trade'!J49),"")</f>
        <v>21.613</v>
      </c>
      <c r="H636" s="1144" t="str">
        <f>IF('JQ2 Trade'!R49="","",'JQ2 Trade'!R49)</f>
        <v/>
      </c>
    </row>
    <row r="637" spans="1:8">
      <c r="A637" s="1142" t="str">
        <f>Cover!$G$16</f>
        <v>CZ</v>
      </c>
      <c r="B637" s="1142" t="s">
        <v>685</v>
      </c>
      <c r="C637" s="1142">
        <f>Cover!G$18</f>
        <v>2022</v>
      </c>
      <c r="D637" s="1142" t="s">
        <v>646</v>
      </c>
      <c r="E637" s="1143" t="s">
        <v>628</v>
      </c>
      <c r="F637" s="1142" t="s">
        <v>703</v>
      </c>
      <c r="G637" s="1142">
        <f>IF(ISNUMBER('JQ2 Trade'!J50),IF('JQ2 Trade'!J50="","",'JQ2 Trade'!J50),"")</f>
        <v>110.764</v>
      </c>
      <c r="H637" s="1144" t="str">
        <f>IF('JQ2 Trade'!R50="","",'JQ2 Trade'!R50)</f>
        <v/>
      </c>
    </row>
    <row r="638" spans="1:8">
      <c r="A638" s="1142" t="str">
        <f>Cover!$G$16</f>
        <v>CZ</v>
      </c>
      <c r="B638" s="1142" t="s">
        <v>685</v>
      </c>
      <c r="C638" s="1142">
        <f>Cover!G$18</f>
        <v>2022</v>
      </c>
      <c r="D638" s="1142" t="s">
        <v>647</v>
      </c>
      <c r="E638" s="1143" t="s">
        <v>628</v>
      </c>
      <c r="F638" s="1142" t="s">
        <v>705</v>
      </c>
      <c r="G638" s="1142">
        <f>IF(ISNUMBER('JQ2 Trade'!J51),IF('JQ2 Trade'!J51="","",'JQ2 Trade'!J51),"")</f>
        <v>117</v>
      </c>
      <c r="H638" s="1144" t="str">
        <f>IF('JQ2 Trade'!R51="","",'JQ2 Trade'!R51)</f>
        <v/>
      </c>
    </row>
    <row r="639" spans="1:8">
      <c r="A639" s="1142" t="str">
        <f>Cover!$G$16</f>
        <v>CZ</v>
      </c>
      <c r="B639" s="1142" t="s">
        <v>685</v>
      </c>
      <c r="C639" s="1142">
        <f>Cover!G$18</f>
        <v>2022</v>
      </c>
      <c r="D639" s="1142" t="s">
        <v>648</v>
      </c>
      <c r="E639" s="1143" t="s">
        <v>628</v>
      </c>
      <c r="F639" s="1142" t="s">
        <v>705</v>
      </c>
      <c r="G639" s="1142">
        <f>IF(ISNUMBER('JQ2 Trade'!J52),IF('JQ2 Trade'!J52="","",'JQ2 Trade'!J52),"")</f>
        <v>0</v>
      </c>
      <c r="H639" s="1144" t="str">
        <f>IF('JQ2 Trade'!R52="","",'JQ2 Trade'!R52)</f>
        <v/>
      </c>
    </row>
    <row r="640" spans="1:8">
      <c r="A640" s="1142" t="str">
        <f>Cover!$G$16</f>
        <v>CZ</v>
      </c>
      <c r="B640" s="1142" t="s">
        <v>685</v>
      </c>
      <c r="C640" s="1142">
        <f>Cover!G$18</f>
        <v>2022</v>
      </c>
      <c r="D640" s="1142" t="s">
        <v>649</v>
      </c>
      <c r="E640" s="1143" t="s">
        <v>628</v>
      </c>
      <c r="F640" s="1142" t="s">
        <v>705</v>
      </c>
      <c r="G640" s="1142">
        <f>IF(ISNUMBER('JQ2 Trade'!J53),IF('JQ2 Trade'!J53="","",'JQ2 Trade'!J53),"")</f>
        <v>110</v>
      </c>
      <c r="H640" s="1144" t="str">
        <f>IF('JQ2 Trade'!R53="","",'JQ2 Trade'!R53)</f>
        <v/>
      </c>
    </row>
    <row r="641" spans="1:8">
      <c r="A641" s="1142" t="str">
        <f>Cover!$G$16</f>
        <v>CZ</v>
      </c>
      <c r="B641" s="1142" t="s">
        <v>685</v>
      </c>
      <c r="C641" s="1142">
        <f>Cover!G$18</f>
        <v>2022</v>
      </c>
      <c r="D641" s="1142" t="s">
        <v>650</v>
      </c>
      <c r="E641" s="1143" t="s">
        <v>628</v>
      </c>
      <c r="F641" s="1142" t="s">
        <v>705</v>
      </c>
      <c r="G641" s="1142">
        <f>IF(ISNUMBER('JQ2 Trade'!J54),IF('JQ2 Trade'!J54="","",'JQ2 Trade'!J54),"")</f>
        <v>110</v>
      </c>
      <c r="H641" s="1144" t="str">
        <f>IF('JQ2 Trade'!R54="","",'JQ2 Trade'!R54)</f>
        <v/>
      </c>
    </row>
    <row r="642" spans="1:8">
      <c r="A642" s="1142" t="str">
        <f>Cover!$G$16</f>
        <v>CZ</v>
      </c>
      <c r="B642" s="1142" t="s">
        <v>685</v>
      </c>
      <c r="C642" s="1142">
        <f>Cover!G$18</f>
        <v>2022</v>
      </c>
      <c r="D642" s="1142" t="s">
        <v>651</v>
      </c>
      <c r="E642" s="1143" t="s">
        <v>628</v>
      </c>
      <c r="F642" s="1142" t="s">
        <v>705</v>
      </c>
      <c r="G642" s="1142">
        <f>IF(ISNUMBER('JQ2 Trade'!J55),IF('JQ2 Trade'!J55="","",'JQ2 Trade'!J55),"")</f>
        <v>110</v>
      </c>
      <c r="H642" s="1144" t="str">
        <f>IF('JQ2 Trade'!R55="","",'JQ2 Trade'!R55)</f>
        <v/>
      </c>
    </row>
    <row r="643" spans="1:8">
      <c r="A643" s="1142" t="str">
        <f>Cover!$G$16</f>
        <v>CZ</v>
      </c>
      <c r="B643" s="1142" t="s">
        <v>685</v>
      </c>
      <c r="C643" s="1142">
        <f>Cover!G$18</f>
        <v>2022</v>
      </c>
      <c r="D643" s="1142" t="s">
        <v>652</v>
      </c>
      <c r="E643" s="1143" t="s">
        <v>628</v>
      </c>
      <c r="F643" s="1142" t="s">
        <v>705</v>
      </c>
      <c r="G643" s="1142">
        <f>IF(ISNUMBER('JQ2 Trade'!J56),IF('JQ2 Trade'!J56="","",'JQ2 Trade'!J56),"")</f>
        <v>0</v>
      </c>
      <c r="H643" s="1144" t="str">
        <f>IF('JQ2 Trade'!R56="","",'JQ2 Trade'!R56)</f>
        <v/>
      </c>
    </row>
    <row r="644" spans="1:8">
      <c r="A644" s="1142" t="str">
        <f>Cover!$G$16</f>
        <v>CZ</v>
      </c>
      <c r="B644" s="1142" t="s">
        <v>685</v>
      </c>
      <c r="C644" s="1142">
        <f>Cover!G$18</f>
        <v>2022</v>
      </c>
      <c r="D644" s="1142" t="s">
        <v>653</v>
      </c>
      <c r="E644" s="1143" t="s">
        <v>628</v>
      </c>
      <c r="F644" s="1142" t="s">
        <v>705</v>
      </c>
      <c r="G644" s="1142">
        <f>IF(ISNUMBER('JQ2 Trade'!J57),IF('JQ2 Trade'!J57="","",'JQ2 Trade'!J57),"")</f>
        <v>7</v>
      </c>
      <c r="H644" s="1144" t="str">
        <f>IF('JQ2 Trade'!R57="","",'JQ2 Trade'!R57)</f>
        <v/>
      </c>
    </row>
    <row r="645" spans="1:8">
      <c r="A645" s="1142" t="str">
        <f>Cover!$G$16</f>
        <v>CZ</v>
      </c>
      <c r="B645" s="1142" t="s">
        <v>685</v>
      </c>
      <c r="C645" s="1142">
        <f>Cover!G$18</f>
        <v>2022</v>
      </c>
      <c r="D645" s="1142" t="s">
        <v>654</v>
      </c>
      <c r="E645" s="1143" t="s">
        <v>628</v>
      </c>
      <c r="F645" s="1142" t="s">
        <v>705</v>
      </c>
      <c r="G645" s="1142">
        <f>IF(ISNUMBER('JQ2 Trade'!J58),IF('JQ2 Trade'!J58="","",'JQ2 Trade'!J58),"")</f>
        <v>145.63999999999999</v>
      </c>
      <c r="H645" s="1144" t="str">
        <f>IF('JQ2 Trade'!R58="","",'JQ2 Trade'!R58)</f>
        <v/>
      </c>
    </row>
    <row r="646" spans="1:8">
      <c r="A646" s="1142" t="str">
        <f>Cover!$G$16</f>
        <v>CZ</v>
      </c>
      <c r="B646" s="1142" t="s">
        <v>685</v>
      </c>
      <c r="C646" s="1142">
        <f>Cover!G$18</f>
        <v>2022</v>
      </c>
      <c r="D646" s="1142" t="s">
        <v>655</v>
      </c>
      <c r="E646" s="1143" t="s">
        <v>628</v>
      </c>
      <c r="F646" s="1142" t="s">
        <v>705</v>
      </c>
      <c r="G646" s="1142">
        <f>IF(ISNUMBER('JQ2 Trade'!J59),IF('JQ2 Trade'!J59="","",'JQ2 Trade'!J59),"")</f>
        <v>134.797</v>
      </c>
      <c r="H646" s="1144" t="str">
        <f>IF('JQ2 Trade'!R59="","",'JQ2 Trade'!R59)</f>
        <v/>
      </c>
    </row>
    <row r="647" spans="1:8">
      <c r="A647" s="1142" t="str">
        <f>Cover!$G$16</f>
        <v>CZ</v>
      </c>
      <c r="B647" s="1142" t="s">
        <v>685</v>
      </c>
      <c r="C647" s="1142">
        <f>Cover!G$18</f>
        <v>2022</v>
      </c>
      <c r="D647" s="1142" t="s">
        <v>656</v>
      </c>
      <c r="E647" s="1143" t="s">
        <v>628</v>
      </c>
      <c r="F647" s="1142" t="s">
        <v>705</v>
      </c>
      <c r="G647" s="1142">
        <f>IF(ISNUMBER('JQ2 Trade'!J60),IF('JQ2 Trade'!J60="","",'JQ2 Trade'!J60),"")</f>
        <v>10.843</v>
      </c>
      <c r="H647" s="1144" t="str">
        <f>IF('JQ2 Trade'!R60="","",'JQ2 Trade'!R60)</f>
        <v/>
      </c>
    </row>
    <row r="648" spans="1:8">
      <c r="A648" s="1142" t="str">
        <f>Cover!$G$16</f>
        <v>CZ</v>
      </c>
      <c r="B648" s="1142" t="s">
        <v>685</v>
      </c>
      <c r="C648" s="1142">
        <f>Cover!G$18</f>
        <v>2022</v>
      </c>
      <c r="D648" s="1142" t="s">
        <v>657</v>
      </c>
      <c r="E648" s="1143" t="s">
        <v>628</v>
      </c>
      <c r="F648" s="1142" t="s">
        <v>705</v>
      </c>
      <c r="G648" s="1142">
        <f>IF(ISNUMBER('JQ2 Trade'!J61),IF('JQ2 Trade'!J61="","",'JQ2 Trade'!J61),"")</f>
        <v>884.00199999999995</v>
      </c>
      <c r="H648" s="1144" t="str">
        <f>IF('JQ2 Trade'!R61="","",'JQ2 Trade'!R61)</f>
        <v/>
      </c>
    </row>
    <row r="649" spans="1:8">
      <c r="A649" s="1142" t="str">
        <f>Cover!$G$16</f>
        <v>CZ</v>
      </c>
      <c r="B649" s="1142" t="s">
        <v>685</v>
      </c>
      <c r="C649" s="1142">
        <f>Cover!G$18</f>
        <v>2022</v>
      </c>
      <c r="D649" s="1142" t="s">
        <v>658</v>
      </c>
      <c r="E649" s="1143" t="s">
        <v>628</v>
      </c>
      <c r="F649" s="1142" t="s">
        <v>705</v>
      </c>
      <c r="G649" s="1142">
        <f>IF(ISNUMBER('JQ2 Trade'!J62),IF('JQ2 Trade'!J62="","",'JQ2 Trade'!J62),"")</f>
        <v>1002.303</v>
      </c>
      <c r="H649" s="1144" t="str">
        <f>IF('JQ2 Trade'!R62="","",'JQ2 Trade'!R62)</f>
        <v/>
      </c>
    </row>
    <row r="650" spans="1:8">
      <c r="A650" s="1142" t="str">
        <f>Cover!$G$16</f>
        <v>CZ</v>
      </c>
      <c r="B650" s="1142" t="s">
        <v>685</v>
      </c>
      <c r="C650" s="1142">
        <f>Cover!G$18</f>
        <v>2022</v>
      </c>
      <c r="D650" s="1142" t="s">
        <v>659</v>
      </c>
      <c r="E650" s="1143" t="s">
        <v>628</v>
      </c>
      <c r="F650" s="1142" t="s">
        <v>705</v>
      </c>
      <c r="G650" s="1142">
        <f>IF(ISNUMBER('JQ2 Trade'!J63),IF('JQ2 Trade'!J63="","",'JQ2 Trade'!J63),"")</f>
        <v>138.774</v>
      </c>
      <c r="H650" s="1144" t="str">
        <f>IF('JQ2 Trade'!R63="","",'JQ2 Trade'!R63)</f>
        <v/>
      </c>
    </row>
    <row r="651" spans="1:8">
      <c r="A651" s="1142" t="str">
        <f>Cover!$G$16</f>
        <v>CZ</v>
      </c>
      <c r="B651" s="1142" t="s">
        <v>685</v>
      </c>
      <c r="C651" s="1142">
        <f>Cover!G$18</f>
        <v>2022</v>
      </c>
      <c r="D651" s="1142" t="s">
        <v>660</v>
      </c>
      <c r="E651" s="1143" t="s">
        <v>628</v>
      </c>
      <c r="F651" s="1142" t="s">
        <v>705</v>
      </c>
      <c r="G651" s="1142">
        <f>IF(ISNUMBER('JQ2 Trade'!J64),IF('JQ2 Trade'!J64="","",'JQ2 Trade'!J64),"")</f>
        <v>0.95</v>
      </c>
      <c r="H651" s="1144" t="str">
        <f>IF('JQ2 Trade'!R64="","",'JQ2 Trade'!R64)</f>
        <v/>
      </c>
    </row>
    <row r="652" spans="1:8">
      <c r="A652" s="1142" t="str">
        <f>Cover!$G$16</f>
        <v>CZ</v>
      </c>
      <c r="B652" s="1142" t="s">
        <v>685</v>
      </c>
      <c r="C652" s="1142">
        <f>Cover!G$18</f>
        <v>2022</v>
      </c>
      <c r="D652" s="1142" t="s">
        <v>661</v>
      </c>
      <c r="E652" s="1143" t="s">
        <v>628</v>
      </c>
      <c r="F652" s="1142" t="s">
        <v>705</v>
      </c>
      <c r="G652" s="1142">
        <f>IF(ISNUMBER('JQ2 Trade'!J65),IF('JQ2 Trade'!J65="","",'JQ2 Trade'!J65),"")</f>
        <v>5.5209999999999999</v>
      </c>
      <c r="H652" s="1144" t="str">
        <f>IF('JQ2 Trade'!R65="","",'JQ2 Trade'!R65)</f>
        <v/>
      </c>
    </row>
    <row r="653" spans="1:8">
      <c r="A653" s="1142" t="str">
        <f>Cover!$G$16</f>
        <v>CZ</v>
      </c>
      <c r="B653" s="1142" t="s">
        <v>685</v>
      </c>
      <c r="C653" s="1142">
        <f>Cover!G$18</f>
        <v>2022</v>
      </c>
      <c r="D653" s="1142" t="s">
        <v>662</v>
      </c>
      <c r="E653" s="1143" t="s">
        <v>628</v>
      </c>
      <c r="F653" s="1142" t="s">
        <v>705</v>
      </c>
      <c r="G653" s="1142">
        <f>IF(ISNUMBER('JQ2 Trade'!J66),IF('JQ2 Trade'!J66="","",'JQ2 Trade'!J66),"")</f>
        <v>115.786</v>
      </c>
      <c r="H653" s="1144" t="str">
        <f>IF('JQ2 Trade'!R66="","",'JQ2 Trade'!R66)</f>
        <v/>
      </c>
    </row>
    <row r="654" spans="1:8">
      <c r="A654" s="1142" t="str">
        <f>Cover!$G$16</f>
        <v>CZ</v>
      </c>
      <c r="B654" s="1142" t="s">
        <v>685</v>
      </c>
      <c r="C654" s="1142">
        <f>Cover!G$18</f>
        <v>2022</v>
      </c>
      <c r="D654" s="1142" t="s">
        <v>663</v>
      </c>
      <c r="E654" s="1143" t="s">
        <v>628</v>
      </c>
      <c r="F654" s="1142" t="s">
        <v>705</v>
      </c>
      <c r="G654" s="1142">
        <f>IF(ISNUMBER('JQ2 Trade'!J67),IF('JQ2 Trade'!J67="","",'JQ2 Trade'!J67),"")</f>
        <v>16.516999999999999</v>
      </c>
      <c r="H654" s="1144" t="str">
        <f>IF('JQ2 Trade'!R67="","",'JQ2 Trade'!R67)</f>
        <v/>
      </c>
    </row>
    <row r="655" spans="1:8">
      <c r="A655" s="1142" t="str">
        <f>Cover!$G$16</f>
        <v>CZ</v>
      </c>
      <c r="B655" s="1142" t="s">
        <v>685</v>
      </c>
      <c r="C655" s="1142">
        <f>Cover!G$18</f>
        <v>2022</v>
      </c>
      <c r="D655" s="1142" t="s">
        <v>664</v>
      </c>
      <c r="E655" s="1143" t="s">
        <v>628</v>
      </c>
      <c r="F655" s="1142" t="s">
        <v>705</v>
      </c>
      <c r="G655" s="1142">
        <f>IF(ISNUMBER('JQ2 Trade'!J68),IF('JQ2 Trade'!J68="","",'JQ2 Trade'!J68),"")</f>
        <v>1.7969999999999999</v>
      </c>
      <c r="H655" s="1144" t="str">
        <f>IF('JQ2 Trade'!R68="","",'JQ2 Trade'!R68)</f>
        <v/>
      </c>
    </row>
    <row r="656" spans="1:8">
      <c r="A656" s="1142" t="str">
        <f>Cover!$G$16</f>
        <v>CZ</v>
      </c>
      <c r="B656" s="1142" t="s">
        <v>685</v>
      </c>
      <c r="C656" s="1142">
        <f>Cover!G$18</f>
        <v>2022</v>
      </c>
      <c r="D656" s="1142" t="s">
        <v>665</v>
      </c>
      <c r="E656" s="1143" t="s">
        <v>628</v>
      </c>
      <c r="F656" s="1142" t="s">
        <v>705</v>
      </c>
      <c r="G656" s="1142">
        <f>IF(ISNUMBER('JQ2 Trade'!J69),IF('JQ2 Trade'!J69="","",'JQ2 Trade'!J69),"")</f>
        <v>815.08199999999999</v>
      </c>
      <c r="H656" s="1144" t="str">
        <f>IF('JQ2 Trade'!R69="","",'JQ2 Trade'!R69)</f>
        <v/>
      </c>
    </row>
    <row r="657" spans="1:8">
      <c r="A657" s="1142" t="str">
        <f>Cover!$G$16</f>
        <v>CZ</v>
      </c>
      <c r="B657" s="1142" t="s">
        <v>685</v>
      </c>
      <c r="C657" s="1142">
        <f>Cover!G$18</f>
        <v>2022</v>
      </c>
      <c r="D657" s="1142" t="s">
        <v>666</v>
      </c>
      <c r="E657" s="1143" t="s">
        <v>628</v>
      </c>
      <c r="F657" s="1142" t="s">
        <v>705</v>
      </c>
      <c r="G657" s="1142">
        <f>IF(ISNUMBER('JQ2 Trade'!J70),IF('JQ2 Trade'!J70="","",'JQ2 Trade'!J70),"")</f>
        <v>143.72900000000001</v>
      </c>
      <c r="H657" s="1144" t="str">
        <f>IF('JQ2 Trade'!R70="","",'JQ2 Trade'!R70)</f>
        <v/>
      </c>
    </row>
    <row r="658" spans="1:8">
      <c r="A658" s="1142" t="str">
        <f>Cover!$G$16</f>
        <v>CZ</v>
      </c>
      <c r="B658" s="1142" t="s">
        <v>685</v>
      </c>
      <c r="C658" s="1142">
        <f>Cover!G$18</f>
        <v>2022</v>
      </c>
      <c r="D658" s="1142" t="s">
        <v>667</v>
      </c>
      <c r="E658" s="1143" t="s">
        <v>628</v>
      </c>
      <c r="F658" s="1142" t="s">
        <v>705</v>
      </c>
      <c r="G658" s="1142">
        <f>IF(ISNUMBER('JQ2 Trade'!J71),IF('JQ2 Trade'!J71="","",'JQ2 Trade'!J71),"")</f>
        <v>86.137</v>
      </c>
      <c r="H658" s="1144" t="str">
        <f>IF('JQ2 Trade'!R71="","",'JQ2 Trade'!R71)</f>
        <v/>
      </c>
    </row>
    <row r="659" spans="1:8">
      <c r="A659" s="1142" t="str">
        <f>Cover!$G$16</f>
        <v>CZ</v>
      </c>
      <c r="B659" s="1142" t="s">
        <v>685</v>
      </c>
      <c r="C659" s="1142">
        <f>Cover!G$18</f>
        <v>2022</v>
      </c>
      <c r="D659" s="1142" t="s">
        <v>668</v>
      </c>
      <c r="E659" s="1143" t="s">
        <v>628</v>
      </c>
      <c r="F659" s="1142" t="s">
        <v>705</v>
      </c>
      <c r="G659" s="1142">
        <f>IF(ISNUMBER('JQ2 Trade'!J72),IF('JQ2 Trade'!J72="","",'JQ2 Trade'!J72),"")</f>
        <v>566.85</v>
      </c>
      <c r="H659" s="1144" t="str">
        <f>IF('JQ2 Trade'!R72="","",'JQ2 Trade'!R72)</f>
        <v/>
      </c>
    </row>
    <row r="660" spans="1:8">
      <c r="A660" s="1142" t="str">
        <f>Cover!$G$16</f>
        <v>CZ</v>
      </c>
      <c r="B660" s="1142" t="s">
        <v>685</v>
      </c>
      <c r="C660" s="1142">
        <f>Cover!G$18</f>
        <v>2022</v>
      </c>
      <c r="D660" s="1142" t="s">
        <v>669</v>
      </c>
      <c r="E660" s="1143" t="s">
        <v>628</v>
      </c>
      <c r="F660" s="1142" t="s">
        <v>705</v>
      </c>
      <c r="G660" s="1142">
        <f>IF(ISNUMBER('JQ2 Trade'!J73),IF('JQ2 Trade'!J73="","",'JQ2 Trade'!J73),"")</f>
        <v>18.366</v>
      </c>
      <c r="H660" s="1144" t="str">
        <f>IF('JQ2 Trade'!R73="","",'JQ2 Trade'!R73)</f>
        <v/>
      </c>
    </row>
    <row r="661" spans="1:8">
      <c r="A661" s="1142" t="str">
        <f>Cover!$G$16</f>
        <v>CZ</v>
      </c>
      <c r="B661" s="1142" t="s">
        <v>685</v>
      </c>
      <c r="C661" s="1142">
        <f>Cover!G$18</f>
        <v>2022</v>
      </c>
      <c r="D661" s="1142" t="s">
        <v>670</v>
      </c>
      <c r="E661" s="1143" t="s">
        <v>628</v>
      </c>
      <c r="F661" s="1142" t="s">
        <v>705</v>
      </c>
      <c r="G661" s="1142">
        <f>IF(ISNUMBER('JQ2 Trade'!J74),IF('JQ2 Trade'!J74="","",'JQ2 Trade'!J74),"")</f>
        <v>46.65</v>
      </c>
      <c r="H661" s="1144" t="str">
        <f>IF('JQ2 Trade'!R74="","",'JQ2 Trade'!R74)</f>
        <v/>
      </c>
    </row>
    <row r="662" spans="1:8">
      <c r="A662" s="1142" t="str">
        <f>Cover!$G$16</f>
        <v>CZ</v>
      </c>
      <c r="B662" s="1142" t="s">
        <v>685</v>
      </c>
      <c r="C662" s="1142">
        <f>Cover!G$18</f>
        <v>2022</v>
      </c>
      <c r="D662" s="1142" t="s">
        <v>1145</v>
      </c>
      <c r="E662" s="1143" t="s">
        <v>628</v>
      </c>
      <c r="F662" s="1142" t="s">
        <v>703</v>
      </c>
      <c r="G662" s="1142">
        <f>IF(ISNUMBER('JQ2 Trade'!J75),IF('JQ2 Trade'!J75="","",'JQ2 Trade'!J75),"")</f>
        <v>775</v>
      </c>
      <c r="H662" s="1144" t="str">
        <f>IF('JQ2 Trade'!R75="","",'JQ2 Trade'!R75)</f>
        <v/>
      </c>
    </row>
    <row r="663" spans="1:8">
      <c r="A663" s="1142" t="str">
        <f>Cover!$G$16</f>
        <v>CZ</v>
      </c>
      <c r="B663" s="1142" t="s">
        <v>685</v>
      </c>
      <c r="C663" s="1142">
        <f>Cover!G$18</f>
        <v>2022</v>
      </c>
      <c r="D663" s="1142" t="s">
        <v>1146</v>
      </c>
      <c r="E663" s="1143" t="s">
        <v>628</v>
      </c>
      <c r="F663" s="1142" t="s">
        <v>703</v>
      </c>
      <c r="G663" s="1142">
        <f>IF(ISNUMBER('JQ2 Trade'!J76),IF('JQ2 Trade'!J76="","",'JQ2 Trade'!J76),"")</f>
        <v>69</v>
      </c>
      <c r="H663" s="1144" t="str">
        <f>IF('JQ2 Trade'!R76="","",'JQ2 Trade'!R76)</f>
        <v/>
      </c>
    </row>
    <row r="664" spans="1:8">
      <c r="A664" s="1142" t="str">
        <f>Cover!$G$16</f>
        <v>CZ</v>
      </c>
      <c r="B664" s="1142" t="s">
        <v>685</v>
      </c>
      <c r="C664" s="1142">
        <f>Cover!G$18</f>
        <v>2022</v>
      </c>
      <c r="D664" s="1142" t="s">
        <v>1147</v>
      </c>
      <c r="E664" s="1143" t="s">
        <v>628</v>
      </c>
      <c r="F664" s="1142" t="s">
        <v>703</v>
      </c>
      <c r="G664" s="1142">
        <f>IF(ISNUMBER('JQ2 Trade'!J77),IF('JQ2 Trade'!J77="","",'JQ2 Trade'!J77),"")</f>
        <v>706</v>
      </c>
      <c r="H664" s="1144" t="str">
        <f>IF('JQ2 Trade'!R77="","",'JQ2 Trade'!R77)</f>
        <v/>
      </c>
    </row>
    <row r="665" spans="1:8">
      <c r="A665" s="1142" t="str">
        <f>Cover!$G$16</f>
        <v>CZ</v>
      </c>
      <c r="B665" s="1142" t="s">
        <v>685</v>
      </c>
      <c r="C665" s="1142">
        <f>Cover!G$18</f>
        <v>2022</v>
      </c>
      <c r="D665" s="1142" t="s">
        <v>1148</v>
      </c>
      <c r="E665" s="1143" t="s">
        <v>628</v>
      </c>
      <c r="F665" s="1142" t="s">
        <v>705</v>
      </c>
      <c r="G665" s="1142">
        <f>IF(ISNUMBER('JQ2 Trade'!J78),IF('JQ2 Trade'!J78="","",'JQ2 Trade'!J78),"")</f>
        <v>56</v>
      </c>
      <c r="H665" s="1144" t="str">
        <f>IF('JQ2 Trade'!R78="","",'JQ2 Trade'!R78)</f>
        <v/>
      </c>
    </row>
    <row r="666" spans="1:8">
      <c r="A666" s="1142" t="str">
        <f>Cover!$G$16</f>
        <v>CZ</v>
      </c>
      <c r="B666" s="1142" t="s">
        <v>685</v>
      </c>
      <c r="C666" s="1142">
        <f>Cover!G$18</f>
        <v>2022</v>
      </c>
      <c r="D666" s="1142" t="s">
        <v>616</v>
      </c>
      <c r="E666" s="1143" t="s">
        <v>628</v>
      </c>
      <c r="F666" s="1142" t="s">
        <v>704</v>
      </c>
      <c r="G666" s="1142">
        <f>IF(ISNUMBER('JQ2 Trade'!K11),IF('JQ2 Trade'!K11="","",'JQ2 Trade'!K11),"")</f>
        <v>23867490</v>
      </c>
      <c r="H666" s="1144" t="str">
        <f>IF('JQ2 Trade'!S11="","",'JQ2 Trade'!S11)</f>
        <v/>
      </c>
    </row>
    <row r="667" spans="1:8">
      <c r="A667" s="1142" t="str">
        <f>Cover!$G$16</f>
        <v>CZ</v>
      </c>
      <c r="B667" s="1142" t="s">
        <v>685</v>
      </c>
      <c r="C667" s="1142">
        <f>Cover!G$18</f>
        <v>2022</v>
      </c>
      <c r="D667" s="1142" t="s">
        <v>617</v>
      </c>
      <c r="E667" s="1143" t="s">
        <v>628</v>
      </c>
      <c r="F667" s="1142" t="s">
        <v>704</v>
      </c>
      <c r="G667" s="1142">
        <f>IF(ISNUMBER('JQ2 Trade'!K12),IF('JQ2 Trade'!K12="","",'JQ2 Trade'!K12),"")</f>
        <v>217580</v>
      </c>
      <c r="H667" s="1144" t="str">
        <f>IF('JQ2 Trade'!S12="","",'JQ2 Trade'!S12)</f>
        <v/>
      </c>
    </row>
    <row r="668" spans="1:8">
      <c r="A668" s="1142" t="str">
        <f>Cover!$G$16</f>
        <v>CZ</v>
      </c>
      <c r="B668" s="1142" t="s">
        <v>685</v>
      </c>
      <c r="C668" s="1142">
        <f>Cover!G$18</f>
        <v>2022</v>
      </c>
      <c r="D668" s="1142" t="s">
        <v>617</v>
      </c>
      <c r="E668" s="1143" t="s">
        <v>672</v>
      </c>
      <c r="F668" s="1142" t="s">
        <v>704</v>
      </c>
      <c r="G668" s="1142">
        <f>IF(ISNUMBER('JQ2 Trade'!K13),IF('JQ2 Trade'!K13="","",'JQ2 Trade'!K13),"")</f>
        <v>160265</v>
      </c>
      <c r="H668" s="1144" t="str">
        <f>IF('JQ2 Trade'!S13="","",'JQ2 Trade'!S13)</f>
        <v/>
      </c>
    </row>
    <row r="669" spans="1:8">
      <c r="A669" s="1142" t="str">
        <f>Cover!$G$16</f>
        <v>CZ</v>
      </c>
      <c r="B669" s="1142" t="s">
        <v>685</v>
      </c>
      <c r="C669" s="1142">
        <f>Cover!G$18</f>
        <v>2022</v>
      </c>
      <c r="D669" s="1142" t="s">
        <v>617</v>
      </c>
      <c r="E669" s="1143" t="s">
        <v>675</v>
      </c>
      <c r="F669" s="1142" t="s">
        <v>704</v>
      </c>
      <c r="G669" s="1142">
        <f>IF(ISNUMBER('JQ2 Trade'!K14),IF('JQ2 Trade'!K14="","",'JQ2 Trade'!K14),"")</f>
        <v>57315</v>
      </c>
      <c r="H669" s="1144" t="str">
        <f>IF('JQ2 Trade'!S14="","",'JQ2 Trade'!S14)</f>
        <v/>
      </c>
    </row>
    <row r="670" spans="1:8">
      <c r="A670" s="1142" t="str">
        <f>Cover!$G$16</f>
        <v>CZ</v>
      </c>
      <c r="B670" s="1142" t="s">
        <v>685</v>
      </c>
      <c r="C670" s="1142">
        <f>Cover!G$18</f>
        <v>2022</v>
      </c>
      <c r="D670" s="1142" t="s">
        <v>618</v>
      </c>
      <c r="E670" s="1143" t="s">
        <v>628</v>
      </c>
      <c r="F670" s="1142" t="s">
        <v>704</v>
      </c>
      <c r="G670" s="1142">
        <f>IF(ISNUMBER('JQ2 Trade'!K15),IF('JQ2 Trade'!K15="","",'JQ2 Trade'!K15),"")</f>
        <v>23649910</v>
      </c>
      <c r="H670" s="1144" t="str">
        <f>IF('JQ2 Trade'!S15="","",'JQ2 Trade'!S15)</f>
        <v/>
      </c>
    </row>
    <row r="671" spans="1:8">
      <c r="A671" s="1142" t="str">
        <f>Cover!$G$16</f>
        <v>CZ</v>
      </c>
      <c r="B671" s="1142" t="s">
        <v>685</v>
      </c>
      <c r="C671" s="1142">
        <f>Cover!G$18</f>
        <v>2022</v>
      </c>
      <c r="D671" s="1142" t="s">
        <v>618</v>
      </c>
      <c r="E671" s="1143" t="s">
        <v>672</v>
      </c>
      <c r="F671" s="1142" t="s">
        <v>704</v>
      </c>
      <c r="G671" s="1142">
        <f>IF(ISNUMBER('JQ2 Trade'!K16),IF('JQ2 Trade'!K16="","",'JQ2 Trade'!K16),"")</f>
        <v>21658807</v>
      </c>
      <c r="H671" s="1144" t="str">
        <f>IF('JQ2 Trade'!S16="","",'JQ2 Trade'!S16)</f>
        <v/>
      </c>
    </row>
    <row r="672" spans="1:8">
      <c r="A672" s="1142" t="str">
        <f>Cover!$G$16</f>
        <v>CZ</v>
      </c>
      <c r="B672" s="1142" t="s">
        <v>685</v>
      </c>
      <c r="C672" s="1142">
        <f>Cover!G$18</f>
        <v>2022</v>
      </c>
      <c r="D672" s="1142" t="s">
        <v>618</v>
      </c>
      <c r="E672" s="1143" t="s">
        <v>675</v>
      </c>
      <c r="F672" s="1142" t="s">
        <v>704</v>
      </c>
      <c r="G672" s="1142">
        <f>IF(ISNUMBER('JQ2 Trade'!K17),IF('JQ2 Trade'!K17="","",'JQ2 Trade'!K17),"")</f>
        <v>1991103</v>
      </c>
      <c r="H672" s="1144" t="str">
        <f>IF('JQ2 Trade'!S17="","",'JQ2 Trade'!S17)</f>
        <v/>
      </c>
    </row>
    <row r="673" spans="1:8">
      <c r="A673" s="1142" t="str">
        <f>Cover!$G$16</f>
        <v>CZ</v>
      </c>
      <c r="B673" s="1142" t="s">
        <v>685</v>
      </c>
      <c r="C673" s="1142">
        <f>Cover!G$18</f>
        <v>2022</v>
      </c>
      <c r="D673" s="1142" t="s">
        <v>618</v>
      </c>
      <c r="E673" s="1143" t="s">
        <v>684</v>
      </c>
      <c r="F673" s="1142" t="s">
        <v>704</v>
      </c>
      <c r="G673" s="1142">
        <f>IF(ISNUMBER('JQ2 Trade'!K18),IF('JQ2 Trade'!K18="","",'JQ2 Trade'!K18),"")</f>
        <v>134</v>
      </c>
      <c r="H673" s="1144" t="str">
        <f>IF('JQ2 Trade'!S18="","",'JQ2 Trade'!S18)</f>
        <v/>
      </c>
    </row>
    <row r="674" spans="1:8">
      <c r="A674" s="1142" t="str">
        <f>Cover!$G$16</f>
        <v>CZ</v>
      </c>
      <c r="B674" s="1142" t="s">
        <v>685</v>
      </c>
      <c r="C674" s="1142">
        <f>Cover!G$18</f>
        <v>2022</v>
      </c>
      <c r="D674" s="1142" t="s">
        <v>629</v>
      </c>
      <c r="E674" s="1143" t="s">
        <v>628</v>
      </c>
      <c r="F674" s="1142" t="s">
        <v>704</v>
      </c>
      <c r="G674" s="1142">
        <f>IF(ISNUMBER('JQ2 Trade'!K19),IF('JQ2 Trade'!K19="","",'JQ2 Trade'!K19),"")</f>
        <v>12993</v>
      </c>
      <c r="H674" s="1144" t="str">
        <f>IF('JQ2 Trade'!S19="","",'JQ2 Trade'!S19)</f>
        <v/>
      </c>
    </row>
    <row r="675" spans="1:8">
      <c r="A675" s="1142" t="str">
        <f>Cover!$G$16</f>
        <v>CZ</v>
      </c>
      <c r="B675" s="1142" t="s">
        <v>685</v>
      </c>
      <c r="C675" s="1142">
        <f>Cover!G$18</f>
        <v>2022</v>
      </c>
      <c r="D675" s="1142" t="s">
        <v>630</v>
      </c>
      <c r="E675" s="1143" t="s">
        <v>628</v>
      </c>
      <c r="F675" s="1142" t="s">
        <v>704</v>
      </c>
      <c r="G675" s="1142">
        <f>IF(ISNUMBER('JQ2 Trade'!K20),IF('JQ2 Trade'!K20="","",'JQ2 Trade'!K20),"")</f>
        <v>848507</v>
      </c>
      <c r="H675" s="1144" t="str">
        <f>IF('JQ2 Trade'!S20="","",'JQ2 Trade'!S20)</f>
        <v/>
      </c>
    </row>
    <row r="676" spans="1:8">
      <c r="A676" s="1142" t="str">
        <f>Cover!$G$16</f>
        <v>CZ</v>
      </c>
      <c r="B676" s="1142" t="s">
        <v>685</v>
      </c>
      <c r="C676" s="1142">
        <f>Cover!G$18</f>
        <v>2022</v>
      </c>
      <c r="D676" s="1142" t="s">
        <v>631</v>
      </c>
      <c r="E676" s="1143" t="s">
        <v>628</v>
      </c>
      <c r="F676" s="1142" t="s">
        <v>704</v>
      </c>
      <c r="G676" s="1142">
        <f>IF(ISNUMBER('JQ2 Trade'!K21),IF('JQ2 Trade'!K21="","",'JQ2 Trade'!K21),"")</f>
        <v>376248</v>
      </c>
      <c r="H676" s="1144" t="str">
        <f>IF('JQ2 Trade'!S21="","",'JQ2 Trade'!S21)</f>
        <v/>
      </c>
    </row>
    <row r="677" spans="1:8">
      <c r="A677" s="1142" t="str">
        <f>Cover!$G$16</f>
        <v>CZ</v>
      </c>
      <c r="B677" s="1142" t="s">
        <v>685</v>
      </c>
      <c r="C677" s="1142">
        <f>Cover!G$18</f>
        <v>2022</v>
      </c>
      <c r="D677" s="1142" t="s">
        <v>632</v>
      </c>
      <c r="E677" s="1143" t="s">
        <v>628</v>
      </c>
      <c r="F677" s="1142" t="s">
        <v>704</v>
      </c>
      <c r="G677" s="1142">
        <f>IF(ISNUMBER('JQ2 Trade'!K22),IF('JQ2 Trade'!K22="","",'JQ2 Trade'!K22),"")</f>
        <v>472259</v>
      </c>
      <c r="H677" s="1144" t="str">
        <f>IF('JQ2 Trade'!S22="","",'JQ2 Trade'!S22)</f>
        <v/>
      </c>
    </row>
    <row r="678" spans="1:8">
      <c r="A678" s="1142" t="str">
        <f>Cover!$G$16</f>
        <v>CZ</v>
      </c>
      <c r="B678" s="1142" t="s">
        <v>685</v>
      </c>
      <c r="C678" s="1142">
        <f>Cover!G$18</f>
        <v>2022</v>
      </c>
      <c r="D678" s="1142" t="s">
        <v>1143</v>
      </c>
      <c r="E678" s="1143" t="s">
        <v>628</v>
      </c>
      <c r="F678" s="1142" t="s">
        <v>704</v>
      </c>
      <c r="G678" s="1142">
        <f>IF(ISNUMBER('JQ2 Trade'!K23),IF('JQ2 Trade'!K23="","",'JQ2 Trade'!K23),"")</f>
        <v>54292</v>
      </c>
      <c r="H678" s="1144" t="str">
        <f>IF('JQ2 Trade'!S23="","",'JQ2 Trade'!S23)</f>
        <v/>
      </c>
    </row>
    <row r="679" spans="1:8">
      <c r="A679" s="1142" t="str">
        <f>Cover!$G$16</f>
        <v>CZ</v>
      </c>
      <c r="B679" s="1142" t="s">
        <v>685</v>
      </c>
      <c r="C679" s="1142">
        <f>Cover!G$18</f>
        <v>2022</v>
      </c>
      <c r="D679" s="1142" t="s">
        <v>633</v>
      </c>
      <c r="E679" s="1143" t="s">
        <v>628</v>
      </c>
      <c r="F679" s="1142" t="s">
        <v>704</v>
      </c>
      <c r="G679" s="1142">
        <f>IF(ISNUMBER('JQ2 Trade'!K24),IF('JQ2 Trade'!K24="","",'JQ2 Trade'!K24),"")</f>
        <v>293374</v>
      </c>
      <c r="H679" s="1144" t="str">
        <f>IF('JQ2 Trade'!S24="","",'JQ2 Trade'!S24)</f>
        <v/>
      </c>
    </row>
    <row r="680" spans="1:8">
      <c r="A680" s="1142" t="str">
        <f>Cover!$G$16</f>
        <v>CZ</v>
      </c>
      <c r="B680" s="1142" t="s">
        <v>685</v>
      </c>
      <c r="C680" s="1142">
        <f>Cover!G$18</f>
        <v>2022</v>
      </c>
      <c r="D680" s="1142" t="s">
        <v>634</v>
      </c>
      <c r="E680" s="1143" t="s">
        <v>628</v>
      </c>
      <c r="F680" s="1142" t="s">
        <v>704</v>
      </c>
      <c r="G680" s="1142">
        <f>IF(ISNUMBER('JQ2 Trade'!K25),IF('JQ2 Trade'!K25="","",'JQ2 Trade'!K25),"")</f>
        <v>2206540</v>
      </c>
      <c r="H680" s="1144" t="str">
        <f>IF('JQ2 Trade'!S25="","",'JQ2 Trade'!S25)</f>
        <v/>
      </c>
    </row>
    <row r="681" spans="1:8">
      <c r="A681" s="1142" t="str">
        <f>Cover!$G$16</f>
        <v>CZ</v>
      </c>
      <c r="B681" s="1142" t="s">
        <v>685</v>
      </c>
      <c r="C681" s="1142">
        <f>Cover!G$18</f>
        <v>2022</v>
      </c>
      <c r="D681" s="1142" t="s">
        <v>635</v>
      </c>
      <c r="E681" s="1143" t="s">
        <v>628</v>
      </c>
      <c r="F681" s="1142" t="s">
        <v>704</v>
      </c>
      <c r="G681" s="1142">
        <f>IF(ISNUMBER('JQ2 Trade'!K26),IF('JQ2 Trade'!K26="","",'JQ2 Trade'!K26),"")</f>
        <v>1851931</v>
      </c>
      <c r="H681" s="1144" t="str">
        <f>IF('JQ2 Trade'!S26="","",'JQ2 Trade'!S26)</f>
        <v/>
      </c>
    </row>
    <row r="682" spans="1:8">
      <c r="A682" s="1142" t="str">
        <f>Cover!$G$16</f>
        <v>CZ</v>
      </c>
      <c r="B682" s="1142" t="s">
        <v>685</v>
      </c>
      <c r="C682" s="1142">
        <f>Cover!G$18</f>
        <v>2022</v>
      </c>
      <c r="D682" s="1142" t="s">
        <v>636</v>
      </c>
      <c r="E682" s="1143" t="s">
        <v>628</v>
      </c>
      <c r="F682" s="1142" t="s">
        <v>704</v>
      </c>
      <c r="G682" s="1142">
        <f>IF(ISNUMBER('JQ2 Trade'!K27),IF('JQ2 Trade'!K27="","",'JQ2 Trade'!K27),"")</f>
        <v>354609</v>
      </c>
      <c r="H682" s="1144" t="str">
        <f>IF('JQ2 Trade'!S27="","",'JQ2 Trade'!S27)</f>
        <v/>
      </c>
    </row>
    <row r="683" spans="1:8">
      <c r="A683" s="1142" t="str">
        <f>Cover!$G$16</f>
        <v>CZ</v>
      </c>
      <c r="B683" s="1142" t="s">
        <v>685</v>
      </c>
      <c r="C683" s="1142">
        <f>Cover!G$18</f>
        <v>2022</v>
      </c>
      <c r="D683" s="1142" t="s">
        <v>637</v>
      </c>
      <c r="E683" s="1143" t="s">
        <v>628</v>
      </c>
      <c r="F683" s="1142" t="s">
        <v>704</v>
      </c>
      <c r="G683" s="1142">
        <f>IF(ISNUMBER('JQ2 Trade'!K28),IF('JQ2 Trade'!K28="","",'JQ2 Trade'!K28),"")</f>
        <v>16218998</v>
      </c>
      <c r="H683" s="1144" t="str">
        <f>IF('JQ2 Trade'!S28="","",'JQ2 Trade'!S28)</f>
        <v/>
      </c>
    </row>
    <row r="684" spans="1:8">
      <c r="A684" s="1142" t="str">
        <f>Cover!$G$16</f>
        <v>CZ</v>
      </c>
      <c r="B684" s="1142" t="s">
        <v>685</v>
      </c>
      <c r="C684" s="1142">
        <f>Cover!G$18</f>
        <v>2022</v>
      </c>
      <c r="D684" s="1142" t="s">
        <v>637</v>
      </c>
      <c r="E684" s="1143" t="s">
        <v>672</v>
      </c>
      <c r="F684" s="1142" t="s">
        <v>704</v>
      </c>
      <c r="G684" s="1142">
        <f>IF(ISNUMBER('JQ2 Trade'!K29),IF('JQ2 Trade'!K29="","",'JQ2 Trade'!K29),"")</f>
        <v>15721003</v>
      </c>
      <c r="H684" s="1144" t="str">
        <f>IF('JQ2 Trade'!S29="","",'JQ2 Trade'!S29)</f>
        <v/>
      </c>
    </row>
    <row r="685" spans="1:8">
      <c r="A685" s="1142" t="str">
        <f>Cover!$G$16</f>
        <v>CZ</v>
      </c>
      <c r="B685" s="1142" t="s">
        <v>685</v>
      </c>
      <c r="C685" s="1142">
        <f>Cover!G$18</f>
        <v>2022</v>
      </c>
      <c r="D685" s="1142" t="s">
        <v>637</v>
      </c>
      <c r="E685" s="1143" t="s">
        <v>675</v>
      </c>
      <c r="F685" s="1142" t="s">
        <v>704</v>
      </c>
      <c r="G685" s="1142">
        <f>IF(ISNUMBER('JQ2 Trade'!K30),IF('JQ2 Trade'!K30="","",'JQ2 Trade'!K30),"")</f>
        <v>497995</v>
      </c>
      <c r="H685" s="1144" t="str">
        <f>IF('JQ2 Trade'!S30="","",'JQ2 Trade'!S30)</f>
        <v/>
      </c>
    </row>
    <row r="686" spans="1:8">
      <c r="A686" s="1142" t="str">
        <f>Cover!$G$16</f>
        <v>CZ</v>
      </c>
      <c r="B686" s="1142" t="s">
        <v>685</v>
      </c>
      <c r="C686" s="1142">
        <f>Cover!G$18</f>
        <v>2022</v>
      </c>
      <c r="D686" s="1142" t="s">
        <v>637</v>
      </c>
      <c r="E686" s="1143" t="s">
        <v>684</v>
      </c>
      <c r="F686" s="1142" t="s">
        <v>704</v>
      </c>
      <c r="G686" s="1142">
        <f>IF(ISNUMBER('JQ2 Trade'!K31),IF('JQ2 Trade'!K31="","",'JQ2 Trade'!K31),"")</f>
        <v>2844</v>
      </c>
      <c r="H686" s="1144" t="str">
        <f>IF('JQ2 Trade'!S31="","",'JQ2 Trade'!S31)</f>
        <v/>
      </c>
    </row>
    <row r="687" spans="1:8">
      <c r="A687" s="1142" t="str">
        <f>Cover!$G$16</f>
        <v>CZ</v>
      </c>
      <c r="B687" s="1142" t="s">
        <v>685</v>
      </c>
      <c r="C687" s="1142">
        <f>Cover!G$18</f>
        <v>2022</v>
      </c>
      <c r="D687" s="1142" t="s">
        <v>638</v>
      </c>
      <c r="E687" s="1143" t="s">
        <v>628</v>
      </c>
      <c r="F687" s="1142" t="s">
        <v>704</v>
      </c>
      <c r="G687" s="1142">
        <f>IF(ISNUMBER('JQ2 Trade'!K32),IF('JQ2 Trade'!K32="","",'JQ2 Trade'!K32),"")</f>
        <v>1943187</v>
      </c>
      <c r="H687" s="1144" t="str">
        <f>IF('JQ2 Trade'!S32="","",'JQ2 Trade'!S32)</f>
        <v/>
      </c>
    </row>
    <row r="688" spans="1:8">
      <c r="A688" s="1142" t="str">
        <f>Cover!$G$16</f>
        <v>CZ</v>
      </c>
      <c r="B688" s="1142" t="s">
        <v>685</v>
      </c>
      <c r="C688" s="1142">
        <f>Cover!G$18</f>
        <v>2022</v>
      </c>
      <c r="D688" s="1142" t="s">
        <v>638</v>
      </c>
      <c r="E688" s="1143" t="s">
        <v>672</v>
      </c>
      <c r="F688" s="1142" t="s">
        <v>704</v>
      </c>
      <c r="G688" s="1142">
        <f>IF(ISNUMBER('JQ2 Trade'!K33),IF('JQ2 Trade'!K33="","",'JQ2 Trade'!K33),"")</f>
        <v>72816</v>
      </c>
      <c r="H688" s="1144" t="str">
        <f>IF('JQ2 Trade'!S33="","",'JQ2 Trade'!S33)</f>
        <v/>
      </c>
    </row>
    <row r="689" spans="1:8">
      <c r="A689" s="1142" t="str">
        <f>Cover!$G$16</f>
        <v>CZ</v>
      </c>
      <c r="B689" s="1142" t="s">
        <v>685</v>
      </c>
      <c r="C689" s="1142">
        <f>Cover!G$18</f>
        <v>2022</v>
      </c>
      <c r="D689" s="1142" t="s">
        <v>638</v>
      </c>
      <c r="E689" s="1143" t="s">
        <v>675</v>
      </c>
      <c r="F689" s="1142" t="s">
        <v>704</v>
      </c>
      <c r="G689" s="1142">
        <f>IF(ISNUMBER('JQ2 Trade'!K34),IF('JQ2 Trade'!K34="","",'JQ2 Trade'!K34),"")</f>
        <v>1870371</v>
      </c>
      <c r="H689" s="1144" t="str">
        <f>IF('JQ2 Trade'!S34="","",'JQ2 Trade'!S34)</f>
        <v/>
      </c>
    </row>
    <row r="690" spans="1:8">
      <c r="A690" s="1142" t="str">
        <f>Cover!$G$16</f>
        <v>CZ</v>
      </c>
      <c r="B690" s="1142" t="s">
        <v>685</v>
      </c>
      <c r="C690" s="1142">
        <f>Cover!G$18</f>
        <v>2022</v>
      </c>
      <c r="D690" s="1142" t="s">
        <v>638</v>
      </c>
      <c r="E690" s="1143" t="s">
        <v>684</v>
      </c>
      <c r="F690" s="1142" t="s">
        <v>704</v>
      </c>
      <c r="G690" s="1142">
        <f>IF(ISNUMBER('JQ2 Trade'!K35),IF('JQ2 Trade'!K35="","",'JQ2 Trade'!K35),"")</f>
        <v>15603</v>
      </c>
      <c r="H690" s="1144" t="str">
        <f>IF('JQ2 Trade'!S35="","",'JQ2 Trade'!S35)</f>
        <v/>
      </c>
    </row>
    <row r="691" spans="1:8">
      <c r="A691" s="1142" t="str">
        <f>Cover!$G$16</f>
        <v>CZ</v>
      </c>
      <c r="B691" s="1142" t="s">
        <v>685</v>
      </c>
      <c r="C691" s="1142">
        <f>Cover!G$18</f>
        <v>2022</v>
      </c>
      <c r="D691" s="1142" t="s">
        <v>639</v>
      </c>
      <c r="E691" s="1143" t="s">
        <v>628</v>
      </c>
      <c r="F691" s="1142" t="s">
        <v>704</v>
      </c>
      <c r="G691" s="1142">
        <f>IF(ISNUMBER('JQ2 Trade'!K36),IF('JQ2 Trade'!K36="","",'JQ2 Trade'!K36),"")</f>
        <v>14695216</v>
      </c>
      <c r="H691" s="1144" t="str">
        <f>IF('JQ2 Trade'!S36="","",'JQ2 Trade'!S36)</f>
        <v/>
      </c>
    </row>
    <row r="692" spans="1:8">
      <c r="A692" s="1142" t="str">
        <f>Cover!$G$16</f>
        <v>CZ</v>
      </c>
      <c r="B692" s="1142" t="s">
        <v>685</v>
      </c>
      <c r="C692" s="1142">
        <f>Cover!G$18</f>
        <v>2022</v>
      </c>
      <c r="D692" s="1142" t="s">
        <v>640</v>
      </c>
      <c r="E692" s="1143" t="s">
        <v>628</v>
      </c>
      <c r="F692" s="1142" t="s">
        <v>704</v>
      </c>
      <c r="G692" s="1142">
        <f>IF(ISNUMBER('JQ2 Trade'!K37),IF('JQ2 Trade'!K37="","",'JQ2 Trade'!K37),"")</f>
        <v>4308243</v>
      </c>
      <c r="H692" s="1144" t="str">
        <f>IF('JQ2 Trade'!S37="","",'JQ2 Trade'!S37)</f>
        <v/>
      </c>
    </row>
    <row r="693" spans="1:8">
      <c r="A693" s="1142" t="str">
        <f>Cover!$G$16</f>
        <v>CZ</v>
      </c>
      <c r="B693" s="1142" t="s">
        <v>685</v>
      </c>
      <c r="C693" s="1142">
        <f>Cover!G$18</f>
        <v>2022</v>
      </c>
      <c r="D693" s="1142" t="s">
        <v>640</v>
      </c>
      <c r="E693" s="1143" t="s">
        <v>672</v>
      </c>
      <c r="F693" s="1142" t="s">
        <v>704</v>
      </c>
      <c r="G693" s="1142">
        <f>IF(ISNUMBER('JQ2 Trade'!K38),IF('JQ2 Trade'!K38="","",'JQ2 Trade'!K38),"")</f>
        <v>1567046</v>
      </c>
      <c r="H693" s="1144" t="str">
        <f>IF('JQ2 Trade'!S38="","",'JQ2 Trade'!S38)</f>
        <v/>
      </c>
    </row>
    <row r="694" spans="1:8">
      <c r="A694" s="1142" t="str">
        <f>Cover!$G$16</f>
        <v>CZ</v>
      </c>
      <c r="B694" s="1142" t="s">
        <v>685</v>
      </c>
      <c r="C694" s="1142">
        <f>Cover!G$18</f>
        <v>2022</v>
      </c>
      <c r="D694" s="1142" t="s">
        <v>640</v>
      </c>
      <c r="E694" s="1143" t="s">
        <v>675</v>
      </c>
      <c r="F694" s="1142" t="s">
        <v>704</v>
      </c>
      <c r="G694" s="1142">
        <f>IF(ISNUMBER('JQ2 Trade'!K39),IF('JQ2 Trade'!K39="","",'JQ2 Trade'!K39),"")</f>
        <v>2741197</v>
      </c>
      <c r="H694" s="1144" t="str">
        <f>IF('JQ2 Trade'!S39="","",'JQ2 Trade'!S39)</f>
        <v/>
      </c>
    </row>
    <row r="695" spans="1:8">
      <c r="A695" s="1142" t="str">
        <f>Cover!$G$16</f>
        <v>CZ</v>
      </c>
      <c r="B695" s="1142" t="s">
        <v>685</v>
      </c>
      <c r="C695" s="1142">
        <f>Cover!G$18</f>
        <v>2022</v>
      </c>
      <c r="D695" s="1142" t="s">
        <v>640</v>
      </c>
      <c r="E695" s="1143" t="s">
        <v>684</v>
      </c>
      <c r="F695" s="1142" t="s">
        <v>704</v>
      </c>
      <c r="G695" s="1142">
        <f>IF(ISNUMBER('JQ2 Trade'!K40),IF('JQ2 Trade'!K40="","",'JQ2 Trade'!K40),"")</f>
        <v>36599</v>
      </c>
      <c r="H695" s="1144" t="str">
        <f>IF('JQ2 Trade'!S40="","",'JQ2 Trade'!S40)</f>
        <v/>
      </c>
    </row>
    <row r="696" spans="1:8">
      <c r="A696" s="1142" t="str">
        <f>Cover!$G$16</f>
        <v>CZ</v>
      </c>
      <c r="B696" s="1142" t="s">
        <v>685</v>
      </c>
      <c r="C696" s="1142">
        <f>Cover!G$18</f>
        <v>2022</v>
      </c>
      <c r="D696" s="1142" t="s">
        <v>1144</v>
      </c>
      <c r="E696" s="1143" t="s">
        <v>628</v>
      </c>
      <c r="F696" s="1142" t="s">
        <v>704</v>
      </c>
      <c r="G696" s="1142">
        <f>IF(ISNUMBER('JQ2 Trade'!K41),IF('JQ2 Trade'!K41="","",'JQ2 Trade'!K41),"")</f>
        <v>10490</v>
      </c>
      <c r="H696" s="1144" t="str">
        <f>IF('JQ2 Trade'!S41="","",'JQ2 Trade'!S41)</f>
        <v/>
      </c>
    </row>
    <row r="697" spans="1:8">
      <c r="A697" s="1142" t="str">
        <f>Cover!$G$16</f>
        <v>CZ</v>
      </c>
      <c r="B697" s="1142" t="s">
        <v>685</v>
      </c>
      <c r="C697" s="1142">
        <f>Cover!G$18</f>
        <v>2022</v>
      </c>
      <c r="D697" s="1142" t="s">
        <v>1144</v>
      </c>
      <c r="E697" s="1143" t="s">
        <v>672</v>
      </c>
      <c r="F697" s="1142" t="s">
        <v>704</v>
      </c>
      <c r="G697" s="1142">
        <f>IF(ISNUMBER('JQ2 Trade'!K42),IF('JQ2 Trade'!K42="","",'JQ2 Trade'!K42),"")</f>
        <v>65</v>
      </c>
      <c r="H697" s="1144" t="str">
        <f>IF('JQ2 Trade'!S42="","",'JQ2 Trade'!S42)</f>
        <v/>
      </c>
    </row>
    <row r="698" spans="1:8">
      <c r="A698" s="1142" t="str">
        <f>Cover!$G$16</f>
        <v>CZ</v>
      </c>
      <c r="B698" s="1142" t="s">
        <v>685</v>
      </c>
      <c r="C698" s="1142">
        <f>Cover!G$18</f>
        <v>2022</v>
      </c>
      <c r="D698" s="1142" t="s">
        <v>1144</v>
      </c>
      <c r="E698" s="1143" t="s">
        <v>675</v>
      </c>
      <c r="F698" s="1142" t="s">
        <v>704</v>
      </c>
      <c r="G698" s="1142">
        <f>IF(ISNUMBER('JQ2 Trade'!K43),IF('JQ2 Trade'!K43="","",'JQ2 Trade'!K43),"")</f>
        <v>10425</v>
      </c>
      <c r="H698" s="1144" t="str">
        <f>IF('JQ2 Trade'!S43="","",'JQ2 Trade'!S43)</f>
        <v/>
      </c>
    </row>
    <row r="699" spans="1:8">
      <c r="A699" s="1142" t="str">
        <f>Cover!$G$16</f>
        <v>CZ</v>
      </c>
      <c r="B699" s="1142" t="s">
        <v>685</v>
      </c>
      <c r="C699" s="1142">
        <f>Cover!G$18</f>
        <v>2022</v>
      </c>
      <c r="D699" s="1142" t="s">
        <v>1144</v>
      </c>
      <c r="E699" s="1143" t="s">
        <v>684</v>
      </c>
      <c r="F699" s="1142" t="s">
        <v>704</v>
      </c>
      <c r="G699" s="1142">
        <f>IF(ISNUMBER('JQ2 Trade'!K44),IF('JQ2 Trade'!K44="","",'JQ2 Trade'!K44),"")</f>
        <v>9800</v>
      </c>
      <c r="H699" s="1144" t="str">
        <f>IF('JQ2 Trade'!S44="","",'JQ2 Trade'!S44)</f>
        <v/>
      </c>
    </row>
    <row r="700" spans="1:8">
      <c r="A700" s="1142" t="str">
        <f>Cover!$G$16</f>
        <v>CZ</v>
      </c>
      <c r="B700" s="1142" t="s">
        <v>685</v>
      </c>
      <c r="C700" s="1142">
        <f>Cover!G$18</f>
        <v>2022</v>
      </c>
      <c r="D700" s="1142" t="s">
        <v>641</v>
      </c>
      <c r="E700" s="1143" t="s">
        <v>628</v>
      </c>
      <c r="F700" s="1142" t="s">
        <v>704</v>
      </c>
      <c r="G700" s="1142">
        <f>IF(ISNUMBER('JQ2 Trade'!K45),IF('JQ2 Trade'!K45="","",'JQ2 Trade'!K45),"")</f>
        <v>9513185</v>
      </c>
      <c r="H700" s="1144" t="str">
        <f>IF('JQ2 Trade'!S45="","",'JQ2 Trade'!S45)</f>
        <v/>
      </c>
    </row>
    <row r="701" spans="1:8">
      <c r="A701" s="1142" t="str">
        <f>Cover!$G$16</f>
        <v>CZ</v>
      </c>
      <c r="B701" s="1142" t="s">
        <v>685</v>
      </c>
      <c r="C701" s="1142">
        <f>Cover!G$18</f>
        <v>2022</v>
      </c>
      <c r="D701" s="1142" t="s">
        <v>642</v>
      </c>
      <c r="E701" s="1143" t="s">
        <v>628</v>
      </c>
      <c r="F701" s="1142" t="s">
        <v>704</v>
      </c>
      <c r="G701" s="1142">
        <f>IF(ISNUMBER('JQ2 Trade'!K46),IF('JQ2 Trade'!K46="","",'JQ2 Trade'!K46),"")</f>
        <v>4658431</v>
      </c>
      <c r="H701" s="1144" t="str">
        <f>IF('JQ2 Trade'!S46="","",'JQ2 Trade'!S46)</f>
        <v/>
      </c>
    </row>
    <row r="702" spans="1:8">
      <c r="A702" s="1142" t="str">
        <f>Cover!$G$16</f>
        <v>CZ</v>
      </c>
      <c r="B702" s="1142" t="s">
        <v>685</v>
      </c>
      <c r="C702" s="1142">
        <f>Cover!G$18</f>
        <v>2022</v>
      </c>
      <c r="D702" s="1142" t="s">
        <v>643</v>
      </c>
      <c r="E702" s="1143" t="s">
        <v>628</v>
      </c>
      <c r="F702" s="1142" t="s">
        <v>704</v>
      </c>
      <c r="G702" s="1142">
        <f>IF(ISNUMBER('JQ2 Trade'!K47),IF('JQ2 Trade'!K47="","",'JQ2 Trade'!K47),"")</f>
        <v>873788</v>
      </c>
      <c r="H702" s="1144" t="str">
        <f>IF('JQ2 Trade'!S47="","",'JQ2 Trade'!S47)</f>
        <v/>
      </c>
    </row>
    <row r="703" spans="1:8">
      <c r="A703" s="1142" t="str">
        <f>Cover!$G$16</f>
        <v>CZ</v>
      </c>
      <c r="B703" s="1142" t="s">
        <v>685</v>
      </c>
      <c r="C703" s="1142">
        <f>Cover!G$18</f>
        <v>2022</v>
      </c>
      <c r="D703" s="1142" t="s">
        <v>644</v>
      </c>
      <c r="E703" s="1143" t="s">
        <v>628</v>
      </c>
      <c r="F703" s="1142" t="s">
        <v>704</v>
      </c>
      <c r="G703" s="1142">
        <f>IF(ISNUMBER('JQ2 Trade'!K48),IF('JQ2 Trade'!K48="","",'JQ2 Trade'!K48),"")</f>
        <v>88787</v>
      </c>
      <c r="H703" s="1144" t="str">
        <f>IF('JQ2 Trade'!S48="","",'JQ2 Trade'!S48)</f>
        <v/>
      </c>
    </row>
    <row r="704" spans="1:8">
      <c r="A704" s="1142" t="str">
        <f>Cover!$G$16</f>
        <v>CZ</v>
      </c>
      <c r="B704" s="1142" t="s">
        <v>685</v>
      </c>
      <c r="C704" s="1142">
        <f>Cover!G$18</f>
        <v>2022</v>
      </c>
      <c r="D704" s="1142" t="s">
        <v>645</v>
      </c>
      <c r="E704" s="1143" t="s">
        <v>628</v>
      </c>
      <c r="F704" s="1142" t="s">
        <v>704</v>
      </c>
      <c r="G704" s="1142">
        <f>IF(ISNUMBER('JQ2 Trade'!K49),IF('JQ2 Trade'!K49="","",'JQ2 Trade'!K49),"")</f>
        <v>94728</v>
      </c>
      <c r="H704" s="1144" t="str">
        <f>IF('JQ2 Trade'!S49="","",'JQ2 Trade'!S49)</f>
        <v/>
      </c>
    </row>
    <row r="705" spans="1:8">
      <c r="A705" s="1142" t="str">
        <f>Cover!$G$16</f>
        <v>CZ</v>
      </c>
      <c r="B705" s="1142" t="s">
        <v>685</v>
      </c>
      <c r="C705" s="1142">
        <f>Cover!G$18</f>
        <v>2022</v>
      </c>
      <c r="D705" s="1142" t="s">
        <v>646</v>
      </c>
      <c r="E705" s="1143" t="s">
        <v>628</v>
      </c>
      <c r="F705" s="1142" t="s">
        <v>704</v>
      </c>
      <c r="G705" s="1142">
        <f>IF(ISNUMBER('JQ2 Trade'!K50),IF('JQ2 Trade'!K50="","",'JQ2 Trade'!K50),"")</f>
        <v>690273</v>
      </c>
      <c r="H705" s="1144" t="str">
        <f>IF('JQ2 Trade'!S50="","",'JQ2 Trade'!S50)</f>
        <v/>
      </c>
    </row>
    <row r="706" spans="1:8">
      <c r="A706" s="1142" t="str">
        <f>Cover!$G$16</f>
        <v>CZ</v>
      </c>
      <c r="B706" s="1142" t="s">
        <v>685</v>
      </c>
      <c r="C706" s="1142">
        <f>Cover!G$18</f>
        <v>2022</v>
      </c>
      <c r="D706" s="1142" t="s">
        <v>647</v>
      </c>
      <c r="E706" s="1143" t="s">
        <v>628</v>
      </c>
      <c r="F706" s="1142" t="s">
        <v>704</v>
      </c>
      <c r="G706" s="1142">
        <f>IF(ISNUMBER('JQ2 Trade'!K51),IF('JQ2 Trade'!K51="","",'JQ2 Trade'!K51),"")</f>
        <v>2417766</v>
      </c>
      <c r="H706" s="1144" t="str">
        <f>IF('JQ2 Trade'!S51="","",'JQ2 Trade'!S51)</f>
        <v/>
      </c>
    </row>
    <row r="707" spans="1:8">
      <c r="A707" s="1142" t="str">
        <f>Cover!$G$16</f>
        <v>CZ</v>
      </c>
      <c r="B707" s="1142" t="s">
        <v>685</v>
      </c>
      <c r="C707" s="1142">
        <f>Cover!G$18</f>
        <v>2022</v>
      </c>
      <c r="D707" s="1142" t="s">
        <v>648</v>
      </c>
      <c r="E707" s="1143" t="s">
        <v>628</v>
      </c>
      <c r="F707" s="1142" t="s">
        <v>704</v>
      </c>
      <c r="G707" s="1142">
        <f>IF(ISNUMBER('JQ2 Trade'!K52),IF('JQ2 Trade'!K52="","",'JQ2 Trade'!K52),"")</f>
        <v>0</v>
      </c>
      <c r="H707" s="1144" t="str">
        <f>IF('JQ2 Trade'!S52="","",'JQ2 Trade'!S52)</f>
        <v/>
      </c>
    </row>
    <row r="708" spans="1:8">
      <c r="A708" s="1142" t="str">
        <f>Cover!$G$16</f>
        <v>CZ</v>
      </c>
      <c r="B708" s="1142" t="s">
        <v>685</v>
      </c>
      <c r="C708" s="1142">
        <f>Cover!G$18</f>
        <v>2022</v>
      </c>
      <c r="D708" s="1142" t="s">
        <v>649</v>
      </c>
      <c r="E708" s="1143" t="s">
        <v>628</v>
      </c>
      <c r="F708" s="1142" t="s">
        <v>704</v>
      </c>
      <c r="G708" s="1142">
        <f>IF(ISNUMBER('JQ2 Trade'!K53),IF('JQ2 Trade'!K53="","",'JQ2 Trade'!K53),"")</f>
        <v>2196398</v>
      </c>
      <c r="H708" s="1144" t="str">
        <f>IF('JQ2 Trade'!S53="","",'JQ2 Trade'!S53)</f>
        <v/>
      </c>
    </row>
    <row r="709" spans="1:8">
      <c r="A709" s="1142" t="str">
        <f>Cover!$G$16</f>
        <v>CZ</v>
      </c>
      <c r="B709" s="1142" t="s">
        <v>685</v>
      </c>
      <c r="C709" s="1142">
        <f>Cover!G$18</f>
        <v>2022</v>
      </c>
      <c r="D709" s="1142" t="s">
        <v>650</v>
      </c>
      <c r="E709" s="1143" t="s">
        <v>628</v>
      </c>
      <c r="F709" s="1142" t="s">
        <v>704</v>
      </c>
      <c r="G709" s="1142">
        <f>IF(ISNUMBER('JQ2 Trade'!K54),IF('JQ2 Trade'!K54="","",'JQ2 Trade'!K54),"")</f>
        <v>2196398</v>
      </c>
      <c r="H709" s="1144" t="str">
        <f>IF('JQ2 Trade'!S54="","",'JQ2 Trade'!S54)</f>
        <v/>
      </c>
    </row>
    <row r="710" spans="1:8">
      <c r="A710" s="1142" t="str">
        <f>Cover!$G$16</f>
        <v>CZ</v>
      </c>
      <c r="B710" s="1142" t="s">
        <v>685</v>
      </c>
      <c r="C710" s="1142">
        <f>Cover!G$18</f>
        <v>2022</v>
      </c>
      <c r="D710" s="1142" t="s">
        <v>651</v>
      </c>
      <c r="E710" s="1143" t="s">
        <v>628</v>
      </c>
      <c r="F710" s="1142" t="s">
        <v>704</v>
      </c>
      <c r="G710" s="1142">
        <f>IF(ISNUMBER('JQ2 Trade'!K55),IF('JQ2 Trade'!K55="","",'JQ2 Trade'!K55),"")</f>
        <v>2193278</v>
      </c>
      <c r="H710" s="1144" t="str">
        <f>IF('JQ2 Trade'!S55="","",'JQ2 Trade'!S55)</f>
        <v/>
      </c>
    </row>
    <row r="711" spans="1:8">
      <c r="A711" s="1142" t="str">
        <f>Cover!$G$16</f>
        <v>CZ</v>
      </c>
      <c r="B711" s="1142" t="s">
        <v>685</v>
      </c>
      <c r="C711" s="1142">
        <f>Cover!G$18</f>
        <v>2022</v>
      </c>
      <c r="D711" s="1142" t="s">
        <v>652</v>
      </c>
      <c r="E711" s="1143" t="s">
        <v>628</v>
      </c>
      <c r="F711" s="1142" t="s">
        <v>704</v>
      </c>
      <c r="G711" s="1142">
        <f>IF(ISNUMBER('JQ2 Trade'!K56),IF('JQ2 Trade'!K56="","",'JQ2 Trade'!K56),"")</f>
        <v>0</v>
      </c>
      <c r="H711" s="1144" t="str">
        <f>IF('JQ2 Trade'!S56="","",'JQ2 Trade'!S56)</f>
        <v/>
      </c>
    </row>
    <row r="712" spans="1:8">
      <c r="A712" s="1142" t="str">
        <f>Cover!$G$16</f>
        <v>CZ</v>
      </c>
      <c r="B712" s="1142" t="s">
        <v>685</v>
      </c>
      <c r="C712" s="1142">
        <f>Cover!G$18</f>
        <v>2022</v>
      </c>
      <c r="D712" s="1142" t="s">
        <v>653</v>
      </c>
      <c r="E712" s="1143" t="s">
        <v>628</v>
      </c>
      <c r="F712" s="1142" t="s">
        <v>704</v>
      </c>
      <c r="G712" s="1142">
        <f>IF(ISNUMBER('JQ2 Trade'!K57),IF('JQ2 Trade'!K57="","",'JQ2 Trade'!K57),"")</f>
        <v>221368</v>
      </c>
      <c r="H712" s="1144" t="str">
        <f>IF('JQ2 Trade'!S57="","",'JQ2 Trade'!S57)</f>
        <v/>
      </c>
    </row>
    <row r="713" spans="1:8">
      <c r="A713" s="1142" t="str">
        <f>Cover!$G$16</f>
        <v>CZ</v>
      </c>
      <c r="B713" s="1142" t="s">
        <v>685</v>
      </c>
      <c r="C713" s="1142">
        <f>Cover!G$18</f>
        <v>2022</v>
      </c>
      <c r="D713" s="1142" t="s">
        <v>654</v>
      </c>
      <c r="E713" s="1143" t="s">
        <v>628</v>
      </c>
      <c r="F713" s="1142" t="s">
        <v>704</v>
      </c>
      <c r="G713" s="1142">
        <f>IF(ISNUMBER('JQ2 Trade'!K58),IF('JQ2 Trade'!K58="","",'JQ2 Trade'!K58),"")</f>
        <v>284192</v>
      </c>
      <c r="H713" s="1144" t="str">
        <f>IF('JQ2 Trade'!S58="","",'JQ2 Trade'!S58)</f>
        <v/>
      </c>
    </row>
    <row r="714" spans="1:8">
      <c r="A714" s="1142" t="str">
        <f>Cover!$G$16</f>
        <v>CZ</v>
      </c>
      <c r="B714" s="1142" t="s">
        <v>685</v>
      </c>
      <c r="C714" s="1142">
        <f>Cover!G$18</f>
        <v>2022</v>
      </c>
      <c r="D714" s="1142" t="s">
        <v>655</v>
      </c>
      <c r="E714" s="1143" t="s">
        <v>628</v>
      </c>
      <c r="F714" s="1142" t="s">
        <v>704</v>
      </c>
      <c r="G714" s="1142">
        <f>IF(ISNUMBER('JQ2 Trade'!K59),IF('JQ2 Trade'!K59="","",'JQ2 Trade'!K59),"")</f>
        <v>242499</v>
      </c>
      <c r="H714" s="1144" t="str">
        <f>IF('JQ2 Trade'!S59="","",'JQ2 Trade'!S59)</f>
        <v/>
      </c>
    </row>
    <row r="715" spans="1:8">
      <c r="A715" s="1142" t="str">
        <f>Cover!$G$16</f>
        <v>CZ</v>
      </c>
      <c r="B715" s="1142" t="s">
        <v>685</v>
      </c>
      <c r="C715" s="1142">
        <f>Cover!G$18</f>
        <v>2022</v>
      </c>
      <c r="D715" s="1142" t="s">
        <v>656</v>
      </c>
      <c r="E715" s="1143" t="s">
        <v>628</v>
      </c>
      <c r="F715" s="1142" t="s">
        <v>704</v>
      </c>
      <c r="G715" s="1142">
        <f>IF(ISNUMBER('JQ2 Trade'!K60),IF('JQ2 Trade'!K60="","",'JQ2 Trade'!K60),"")</f>
        <v>41693</v>
      </c>
      <c r="H715" s="1144" t="str">
        <f>IF('JQ2 Trade'!S60="","",'JQ2 Trade'!S60)</f>
        <v/>
      </c>
    </row>
    <row r="716" spans="1:8">
      <c r="A716" s="1142" t="str">
        <f>Cover!$G$16</f>
        <v>CZ</v>
      </c>
      <c r="B716" s="1142" t="s">
        <v>685</v>
      </c>
      <c r="C716" s="1142">
        <f>Cover!G$18</f>
        <v>2022</v>
      </c>
      <c r="D716" s="1142" t="s">
        <v>657</v>
      </c>
      <c r="E716" s="1143" t="s">
        <v>628</v>
      </c>
      <c r="F716" s="1142" t="s">
        <v>704</v>
      </c>
      <c r="G716" s="1142">
        <f>IF(ISNUMBER('JQ2 Trade'!K61),IF('JQ2 Trade'!K61="","",'JQ2 Trade'!K61),"")</f>
        <v>3349963</v>
      </c>
      <c r="H716" s="1144" t="str">
        <f>IF('JQ2 Trade'!S61="","",'JQ2 Trade'!S61)</f>
        <v/>
      </c>
    </row>
    <row r="717" spans="1:8">
      <c r="A717" s="1142" t="str">
        <f>Cover!$G$16</f>
        <v>CZ</v>
      </c>
      <c r="B717" s="1142" t="s">
        <v>685</v>
      </c>
      <c r="C717" s="1142">
        <f>Cover!G$18</f>
        <v>2022</v>
      </c>
      <c r="D717" s="1142" t="s">
        <v>658</v>
      </c>
      <c r="E717" s="1143" t="s">
        <v>628</v>
      </c>
      <c r="F717" s="1142" t="s">
        <v>704</v>
      </c>
      <c r="G717" s="1142">
        <f>IF(ISNUMBER('JQ2 Trade'!K62),IF('JQ2 Trade'!K62="","",'JQ2 Trade'!K62),"")</f>
        <v>32134820</v>
      </c>
      <c r="H717" s="1144" t="str">
        <f>IF('JQ2 Trade'!S62="","",'JQ2 Trade'!S62)</f>
        <v/>
      </c>
    </row>
    <row r="718" spans="1:8">
      <c r="A718" s="1142" t="str">
        <f>Cover!$G$16</f>
        <v>CZ</v>
      </c>
      <c r="B718" s="1142" t="s">
        <v>685</v>
      </c>
      <c r="C718" s="1142">
        <f>Cover!G$18</f>
        <v>2022</v>
      </c>
      <c r="D718" s="1142" t="s">
        <v>659</v>
      </c>
      <c r="E718" s="1143" t="s">
        <v>628</v>
      </c>
      <c r="F718" s="1142" t="s">
        <v>704</v>
      </c>
      <c r="G718" s="1142">
        <f>IF(ISNUMBER('JQ2 Trade'!K63),IF('JQ2 Trade'!K63="","",'JQ2 Trade'!K63),"")</f>
        <v>4356100</v>
      </c>
      <c r="H718" s="1144" t="str">
        <f>IF('JQ2 Trade'!S63="","",'JQ2 Trade'!S63)</f>
        <v/>
      </c>
    </row>
    <row r="719" spans="1:8">
      <c r="A719" s="1142" t="str">
        <f>Cover!$G$16</f>
        <v>CZ</v>
      </c>
      <c r="B719" s="1142" t="s">
        <v>685</v>
      </c>
      <c r="C719" s="1142">
        <f>Cover!G$18</f>
        <v>2022</v>
      </c>
      <c r="D719" s="1142" t="s">
        <v>660</v>
      </c>
      <c r="E719" s="1143" t="s">
        <v>628</v>
      </c>
      <c r="F719" s="1142" t="s">
        <v>704</v>
      </c>
      <c r="G719" s="1142">
        <f>IF(ISNUMBER('JQ2 Trade'!K64),IF('JQ2 Trade'!K64="","",'JQ2 Trade'!K64),"")</f>
        <v>20995</v>
      </c>
      <c r="H719" s="1144" t="str">
        <f>IF('JQ2 Trade'!S64="","",'JQ2 Trade'!S64)</f>
        <v/>
      </c>
    </row>
    <row r="720" spans="1:8">
      <c r="A720" s="1142" t="str">
        <f>Cover!$G$16</f>
        <v>CZ</v>
      </c>
      <c r="B720" s="1142" t="s">
        <v>685</v>
      </c>
      <c r="C720" s="1142">
        <f>Cover!G$18</f>
        <v>2022</v>
      </c>
      <c r="D720" s="1142" t="s">
        <v>661</v>
      </c>
      <c r="E720" s="1143" t="s">
        <v>628</v>
      </c>
      <c r="F720" s="1142" t="s">
        <v>704</v>
      </c>
      <c r="G720" s="1142">
        <f>IF(ISNUMBER('JQ2 Trade'!K65),IF('JQ2 Trade'!K65="","",'JQ2 Trade'!K65),"")</f>
        <v>60550</v>
      </c>
      <c r="H720" s="1144" t="str">
        <f>IF('JQ2 Trade'!S65="","",'JQ2 Trade'!S65)</f>
        <v/>
      </c>
    </row>
    <row r="721" spans="1:8">
      <c r="A721" s="1142" t="str">
        <f>Cover!$G$16</f>
        <v>CZ</v>
      </c>
      <c r="B721" s="1142" t="s">
        <v>685</v>
      </c>
      <c r="C721" s="1142">
        <f>Cover!G$18</f>
        <v>2022</v>
      </c>
      <c r="D721" s="1142" t="s">
        <v>662</v>
      </c>
      <c r="E721" s="1143" t="s">
        <v>628</v>
      </c>
      <c r="F721" s="1142" t="s">
        <v>704</v>
      </c>
      <c r="G721" s="1142">
        <f>IF(ISNUMBER('JQ2 Trade'!K66),IF('JQ2 Trade'!K66="","",'JQ2 Trade'!K66),"")</f>
        <v>3736995</v>
      </c>
      <c r="H721" s="1144" t="str">
        <f>IF('JQ2 Trade'!S66="","",'JQ2 Trade'!S66)</f>
        <v/>
      </c>
    </row>
    <row r="722" spans="1:8">
      <c r="A722" s="1142" t="str">
        <f>Cover!$G$16</f>
        <v>CZ</v>
      </c>
      <c r="B722" s="1142" t="s">
        <v>685</v>
      </c>
      <c r="C722" s="1142">
        <f>Cover!G$18</f>
        <v>2022</v>
      </c>
      <c r="D722" s="1142" t="s">
        <v>663</v>
      </c>
      <c r="E722" s="1143" t="s">
        <v>628</v>
      </c>
      <c r="F722" s="1142" t="s">
        <v>704</v>
      </c>
      <c r="G722" s="1142">
        <f>IF(ISNUMBER('JQ2 Trade'!K67),IF('JQ2 Trade'!K67="","",'JQ2 Trade'!K67),"")</f>
        <v>537560</v>
      </c>
      <c r="H722" s="1144" t="str">
        <f>IF('JQ2 Trade'!S67="","",'JQ2 Trade'!S67)</f>
        <v/>
      </c>
    </row>
    <row r="723" spans="1:8">
      <c r="A723" s="1142" t="str">
        <f>Cover!$G$16</f>
        <v>CZ</v>
      </c>
      <c r="B723" s="1142" t="s">
        <v>685</v>
      </c>
      <c r="C723" s="1142">
        <f>Cover!G$18</f>
        <v>2022</v>
      </c>
      <c r="D723" s="1142" t="s">
        <v>664</v>
      </c>
      <c r="E723" s="1143" t="s">
        <v>628</v>
      </c>
      <c r="F723" s="1142" t="s">
        <v>704</v>
      </c>
      <c r="G723" s="1142">
        <f>IF(ISNUMBER('JQ2 Trade'!K68),IF('JQ2 Trade'!K68="","",'JQ2 Trade'!K68),"")</f>
        <v>67389</v>
      </c>
      <c r="H723" s="1144" t="str">
        <f>IF('JQ2 Trade'!S68="","",'JQ2 Trade'!S68)</f>
        <v/>
      </c>
    </row>
    <row r="724" spans="1:8">
      <c r="A724" s="1142" t="str">
        <f>Cover!$G$16</f>
        <v>CZ</v>
      </c>
      <c r="B724" s="1142" t="s">
        <v>685</v>
      </c>
      <c r="C724" s="1142">
        <f>Cover!G$18</f>
        <v>2022</v>
      </c>
      <c r="D724" s="1142" t="s">
        <v>665</v>
      </c>
      <c r="E724" s="1143" t="s">
        <v>628</v>
      </c>
      <c r="F724" s="1142" t="s">
        <v>704</v>
      </c>
      <c r="G724" s="1142">
        <f>IF(ISNUMBER('JQ2 Trade'!K69),IF('JQ2 Trade'!K69="","",'JQ2 Trade'!K69),"")</f>
        <v>25270518</v>
      </c>
      <c r="H724" s="1144" t="str">
        <f>IF('JQ2 Trade'!S69="","",'JQ2 Trade'!S69)</f>
        <v/>
      </c>
    </row>
    <row r="725" spans="1:8">
      <c r="A725" s="1142" t="str">
        <f>Cover!$G$16</f>
        <v>CZ</v>
      </c>
      <c r="B725" s="1142" t="s">
        <v>685</v>
      </c>
      <c r="C725" s="1142">
        <f>Cover!G$18</f>
        <v>2022</v>
      </c>
      <c r="D725" s="1142" t="s">
        <v>666</v>
      </c>
      <c r="E725" s="1143" t="s">
        <v>628</v>
      </c>
      <c r="F725" s="1142" t="s">
        <v>704</v>
      </c>
      <c r="G725" s="1142">
        <f>IF(ISNUMBER('JQ2 Trade'!K70),IF('JQ2 Trade'!K70="","",'JQ2 Trade'!K70),"")</f>
        <v>1581017</v>
      </c>
      <c r="H725" s="1144" t="str">
        <f>IF('JQ2 Trade'!S70="","",'JQ2 Trade'!S70)</f>
        <v/>
      </c>
    </row>
    <row r="726" spans="1:8">
      <c r="A726" s="1142" t="str">
        <f>Cover!$G$16</f>
        <v>CZ</v>
      </c>
      <c r="B726" s="1142" t="s">
        <v>685</v>
      </c>
      <c r="C726" s="1142">
        <f>Cover!G$18</f>
        <v>2022</v>
      </c>
      <c r="D726" s="1142" t="s">
        <v>667</v>
      </c>
      <c r="E726" s="1143" t="s">
        <v>628</v>
      </c>
      <c r="F726" s="1142" t="s">
        <v>704</v>
      </c>
      <c r="G726" s="1142">
        <f>IF(ISNUMBER('JQ2 Trade'!K71),IF('JQ2 Trade'!K71="","",'JQ2 Trade'!K71),"")</f>
        <v>3244418</v>
      </c>
      <c r="H726" s="1144" t="str">
        <f>IF('JQ2 Trade'!S71="","",'JQ2 Trade'!S71)</f>
        <v/>
      </c>
    </row>
    <row r="727" spans="1:8">
      <c r="A727" s="1142" t="str">
        <f>Cover!$G$16</f>
        <v>CZ</v>
      </c>
      <c r="B727" s="1142" t="s">
        <v>685</v>
      </c>
      <c r="C727" s="1142">
        <f>Cover!G$18</f>
        <v>2022</v>
      </c>
      <c r="D727" s="1142" t="s">
        <v>668</v>
      </c>
      <c r="E727" s="1143" t="s">
        <v>628</v>
      </c>
      <c r="F727" s="1142" t="s">
        <v>704</v>
      </c>
      <c r="G727" s="1142">
        <f>IF(ISNUMBER('JQ2 Trade'!K72),IF('JQ2 Trade'!K72="","",'JQ2 Trade'!K72),"")</f>
        <v>20256504</v>
      </c>
      <c r="H727" s="1144" t="str">
        <f>IF('JQ2 Trade'!S72="","",'JQ2 Trade'!S72)</f>
        <v/>
      </c>
    </row>
    <row r="728" spans="1:8">
      <c r="A728" s="1142" t="str">
        <f>Cover!$G$16</f>
        <v>CZ</v>
      </c>
      <c r="B728" s="1142" t="s">
        <v>685</v>
      </c>
      <c r="C728" s="1142">
        <f>Cover!G$18</f>
        <v>2022</v>
      </c>
      <c r="D728" s="1142" t="s">
        <v>669</v>
      </c>
      <c r="E728" s="1143" t="s">
        <v>628</v>
      </c>
      <c r="F728" s="1142" t="s">
        <v>704</v>
      </c>
      <c r="G728" s="1142">
        <f>IF(ISNUMBER('JQ2 Trade'!K73),IF('JQ2 Trade'!K73="","",'JQ2 Trade'!K73),"")</f>
        <v>188579</v>
      </c>
      <c r="H728" s="1144" t="str">
        <f>IF('JQ2 Trade'!S73="","",'JQ2 Trade'!S73)</f>
        <v/>
      </c>
    </row>
    <row r="729" spans="1:8">
      <c r="A729" s="1142" t="str">
        <f>Cover!$G$16</f>
        <v>CZ</v>
      </c>
      <c r="B729" s="1142" t="s">
        <v>685</v>
      </c>
      <c r="C729" s="1142">
        <f>Cover!G$18</f>
        <v>2022</v>
      </c>
      <c r="D729" s="1142" t="s">
        <v>670</v>
      </c>
      <c r="E729" s="1143" t="s">
        <v>628</v>
      </c>
      <c r="F729" s="1142" t="s">
        <v>704</v>
      </c>
      <c r="G729" s="1142">
        <f>IF(ISNUMBER('JQ2 Trade'!K74),IF('JQ2 Trade'!K74="","",'JQ2 Trade'!K74),"")</f>
        <v>2440813</v>
      </c>
      <c r="H729" s="1144" t="str">
        <f>IF('JQ2 Trade'!S74="","",'JQ2 Trade'!S74)</f>
        <v/>
      </c>
    </row>
    <row r="730" spans="1:8">
      <c r="A730" s="1142" t="str">
        <f>Cover!$G$16</f>
        <v>CZ</v>
      </c>
      <c r="B730" s="1142" t="s">
        <v>685</v>
      </c>
      <c r="C730" s="1142">
        <f>Cover!G$18</f>
        <v>2022</v>
      </c>
      <c r="D730" s="1142" t="s">
        <v>1145</v>
      </c>
      <c r="E730" s="1143" t="s">
        <v>628</v>
      </c>
      <c r="F730" s="1142" t="s">
        <v>704</v>
      </c>
      <c r="G730" s="1142">
        <f>IF(ISNUMBER('JQ2 Trade'!K75),IF('JQ2 Trade'!K75="","",'JQ2 Trade'!K75),"")</f>
        <v>26021635</v>
      </c>
      <c r="H730" s="1144" t="str">
        <f>IF('JQ2 Trade'!S75="","",'JQ2 Trade'!S75)</f>
        <v/>
      </c>
    </row>
    <row r="731" spans="1:8">
      <c r="A731" s="1142" t="str">
        <f>Cover!$G$16</f>
        <v>CZ</v>
      </c>
      <c r="B731" s="1142" t="s">
        <v>685</v>
      </c>
      <c r="C731" s="1142">
        <f>Cover!G$18</f>
        <v>2022</v>
      </c>
      <c r="D731" s="1142" t="s">
        <v>1146</v>
      </c>
      <c r="E731" s="1143" t="s">
        <v>628</v>
      </c>
      <c r="F731" s="1142" t="s">
        <v>704</v>
      </c>
      <c r="G731" s="1142">
        <f>IF(ISNUMBER('JQ2 Trade'!K76),IF('JQ2 Trade'!K76="","",'JQ2 Trade'!K76),"")</f>
        <v>2021424</v>
      </c>
      <c r="H731" s="1144" t="str">
        <f>IF('JQ2 Trade'!S76="","",'JQ2 Trade'!S76)</f>
        <v/>
      </c>
    </row>
    <row r="732" spans="1:8">
      <c r="A732" s="1142" t="str">
        <f>Cover!$G$16</f>
        <v>CZ</v>
      </c>
      <c r="B732" s="1142" t="s">
        <v>685</v>
      </c>
      <c r="C732" s="1142">
        <f>Cover!G$18</f>
        <v>2022</v>
      </c>
      <c r="D732" s="1142" t="s">
        <v>1147</v>
      </c>
      <c r="E732" s="1143" t="s">
        <v>628</v>
      </c>
      <c r="F732" s="1142" t="s">
        <v>704</v>
      </c>
      <c r="G732" s="1142">
        <f>IF(ISNUMBER('JQ2 Trade'!K77),IF('JQ2 Trade'!K77="","",'JQ2 Trade'!K77),"")</f>
        <v>24000211</v>
      </c>
      <c r="H732" s="1144" t="str">
        <f>IF('JQ2 Trade'!S77="","",'JQ2 Trade'!S77)</f>
        <v/>
      </c>
    </row>
    <row r="733" spans="1:8">
      <c r="A733" s="1142" t="str">
        <f>Cover!$G$16</f>
        <v>CZ</v>
      </c>
      <c r="B733" s="1142" t="s">
        <v>685</v>
      </c>
      <c r="C733" s="1142">
        <f>Cover!G$18</f>
        <v>2022</v>
      </c>
      <c r="D733" s="1142" t="s">
        <v>1148</v>
      </c>
      <c r="E733" s="1143" t="s">
        <v>628</v>
      </c>
      <c r="F733" s="1142" t="s">
        <v>704</v>
      </c>
      <c r="G733" s="1142">
        <f>IF(ISNUMBER('JQ2 Trade'!K78),IF('JQ2 Trade'!K78="","",'JQ2 Trade'!K78),"")</f>
        <v>632072</v>
      </c>
      <c r="H733" s="1144" t="str">
        <f>IF('JQ2 Trade'!S78="","",'JQ2 Trade'!S78)</f>
        <v/>
      </c>
    </row>
    <row r="734" spans="1:8">
      <c r="A734" s="1139" t="str">
        <f>Cover!$G$16</f>
        <v>CZ</v>
      </c>
      <c r="B734" s="1139" t="s">
        <v>707</v>
      </c>
      <c r="C734" s="1139">
        <f>Cover!G$18-1</f>
        <v>2021</v>
      </c>
      <c r="D734" s="1139" t="s">
        <v>616</v>
      </c>
      <c r="E734" s="1140" t="s">
        <v>628</v>
      </c>
      <c r="F734" s="1139" t="s">
        <v>703</v>
      </c>
      <c r="G734" s="1139">
        <f>IF(ISNUMBER('EU1 ExtraEU Trade'!D11),IF('EU1 ExtraEU Trade'!D11="","",'EU1 ExtraEU Trade'!D11),"")</f>
        <v>6.5830000000000002</v>
      </c>
      <c r="H734" s="1141" t="str">
        <f>IF('EU1 ExtraEU Trade'!L11="","",'EU1 ExtraEU Trade'!L11)</f>
        <v/>
      </c>
    </row>
    <row r="735" spans="1:8">
      <c r="A735" s="1139" t="str">
        <f>Cover!$G$16</f>
        <v>CZ</v>
      </c>
      <c r="B735" s="1139" t="s">
        <v>707</v>
      </c>
      <c r="C735" s="1139">
        <f>Cover!G$18-1</f>
        <v>2021</v>
      </c>
      <c r="D735" s="1139" t="s">
        <v>617</v>
      </c>
      <c r="E735" s="1140" t="s">
        <v>628</v>
      </c>
      <c r="F735" s="1139" t="s">
        <v>703</v>
      </c>
      <c r="G735" s="1139">
        <f>IF(ISNUMBER('EU1 ExtraEU Trade'!D12),IF('EU1 ExtraEU Trade'!D12="","",'EU1 ExtraEU Trade'!D12),"")</f>
        <v>6.0979999999999999</v>
      </c>
      <c r="H735" s="1141" t="str">
        <f>IF('EU1 ExtraEU Trade'!L12="","",'EU1 ExtraEU Trade'!L12)</f>
        <v/>
      </c>
    </row>
    <row r="736" spans="1:8">
      <c r="A736" s="1139" t="str">
        <f>Cover!$G$16</f>
        <v>CZ</v>
      </c>
      <c r="B736" s="1139" t="s">
        <v>707</v>
      </c>
      <c r="C736" s="1139">
        <f>Cover!G$18-1</f>
        <v>2021</v>
      </c>
      <c r="D736" s="1139" t="s">
        <v>617</v>
      </c>
      <c r="E736" s="1140" t="s">
        <v>672</v>
      </c>
      <c r="F736" s="1139" t="s">
        <v>703</v>
      </c>
      <c r="G736" s="1139">
        <f>IF(ISNUMBER('EU1 ExtraEU Trade'!D13),IF('EU1 ExtraEU Trade'!D13="","",'EU1 ExtraEU Trade'!D13),"")</f>
        <v>5.3999999999999999E-2</v>
      </c>
      <c r="H736" s="1141" t="str">
        <f>IF('EU1 ExtraEU Trade'!L13="","",'EU1 ExtraEU Trade'!L13)</f>
        <v/>
      </c>
    </row>
    <row r="737" spans="1:8">
      <c r="A737" s="1139" t="str">
        <f>Cover!$G$16</f>
        <v>CZ</v>
      </c>
      <c r="B737" s="1139" t="s">
        <v>707</v>
      </c>
      <c r="C737" s="1139">
        <f>Cover!G$18-1</f>
        <v>2021</v>
      </c>
      <c r="D737" s="1139" t="s">
        <v>617</v>
      </c>
      <c r="E737" s="1140" t="s">
        <v>675</v>
      </c>
      <c r="F737" s="1139" t="s">
        <v>703</v>
      </c>
      <c r="G737" s="1139">
        <f>IF(ISNUMBER('EU1 ExtraEU Trade'!D14),IF('EU1 ExtraEU Trade'!D14="","",'EU1 ExtraEU Trade'!D14),"")</f>
        <v>6.0439999999999996</v>
      </c>
      <c r="H737" s="1141" t="str">
        <f>IF('EU1 ExtraEU Trade'!L14="","",'EU1 ExtraEU Trade'!L14)</f>
        <v/>
      </c>
    </row>
    <row r="738" spans="1:8">
      <c r="A738" s="1139" t="str">
        <f>Cover!$G$16</f>
        <v>CZ</v>
      </c>
      <c r="B738" s="1139" t="s">
        <v>707</v>
      </c>
      <c r="C738" s="1139">
        <f>Cover!G$18-1</f>
        <v>2021</v>
      </c>
      <c r="D738" s="1139" t="s">
        <v>618</v>
      </c>
      <c r="E738" s="1140" t="s">
        <v>628</v>
      </c>
      <c r="F738" s="1139" t="s">
        <v>703</v>
      </c>
      <c r="G738" s="1139">
        <f>IF(ISNUMBER('EU1 ExtraEU Trade'!D15),IF('EU1 ExtraEU Trade'!D15="","",'EU1 ExtraEU Trade'!D15),"")</f>
        <v>0.48499999999999999</v>
      </c>
      <c r="H738" s="1141" t="str">
        <f>IF('EU1 ExtraEU Trade'!L15="","",'EU1 ExtraEU Trade'!L15)</f>
        <v/>
      </c>
    </row>
    <row r="739" spans="1:8">
      <c r="A739" s="1139" t="str">
        <f>Cover!$G$16</f>
        <v>CZ</v>
      </c>
      <c r="B739" s="1139" t="s">
        <v>707</v>
      </c>
      <c r="C739" s="1139">
        <f>Cover!G$18-1</f>
        <v>2021</v>
      </c>
      <c r="D739" s="1139" t="s">
        <v>618</v>
      </c>
      <c r="E739" s="1140" t="s">
        <v>672</v>
      </c>
      <c r="F739" s="1139" t="s">
        <v>703</v>
      </c>
      <c r="G739" s="1139">
        <f>IF(ISNUMBER('EU1 ExtraEU Trade'!D16),IF('EU1 ExtraEU Trade'!D16="","",'EU1 ExtraEU Trade'!D16),"")</f>
        <v>0</v>
      </c>
      <c r="H739" s="1141" t="str">
        <f>IF('EU1 ExtraEU Trade'!L16="","",'EU1 ExtraEU Trade'!L16)</f>
        <v/>
      </c>
    </row>
    <row r="740" spans="1:8">
      <c r="A740" s="1139" t="str">
        <f>Cover!$G$16</f>
        <v>CZ</v>
      </c>
      <c r="B740" s="1139" t="s">
        <v>707</v>
      </c>
      <c r="C740" s="1139">
        <f>Cover!G$18-1</f>
        <v>2021</v>
      </c>
      <c r="D740" s="1139" t="s">
        <v>618</v>
      </c>
      <c r="E740" s="1140" t="s">
        <v>675</v>
      </c>
      <c r="F740" s="1139" t="s">
        <v>703</v>
      </c>
      <c r="G740" s="1139">
        <f>IF(ISNUMBER('EU1 ExtraEU Trade'!D17),IF('EU1 ExtraEU Trade'!D17="","",'EU1 ExtraEU Trade'!D17),"")</f>
        <v>0.48499999999999999</v>
      </c>
      <c r="H740" s="1141" t="str">
        <f>IF('EU1 ExtraEU Trade'!L17="","",'EU1 ExtraEU Trade'!L17)</f>
        <v/>
      </c>
    </row>
    <row r="741" spans="1:8">
      <c r="A741" s="1139" t="str">
        <f>Cover!$G$16</f>
        <v>CZ</v>
      </c>
      <c r="B741" s="1139" t="s">
        <v>707</v>
      </c>
      <c r="C741" s="1139">
        <f>Cover!G$18-1</f>
        <v>2021</v>
      </c>
      <c r="D741" s="1139" t="s">
        <v>618</v>
      </c>
      <c r="E741" s="1140" t="s">
        <v>684</v>
      </c>
      <c r="F741" s="1139" t="s">
        <v>703</v>
      </c>
      <c r="G741" s="1139">
        <f>IF(ISNUMBER('EU1 ExtraEU Trade'!D18),IF('EU1 ExtraEU Trade'!D18="","",'EU1 ExtraEU Trade'!D18),"")</f>
        <v>0</v>
      </c>
      <c r="H741" s="1141" t="str">
        <f>IF('EU1 ExtraEU Trade'!L18="","",'EU1 ExtraEU Trade'!L18)</f>
        <v/>
      </c>
    </row>
    <row r="742" spans="1:8">
      <c r="A742" s="1139" t="str">
        <f>Cover!$G$16</f>
        <v>CZ</v>
      </c>
      <c r="B742" s="1139" t="s">
        <v>707</v>
      </c>
      <c r="C742" s="1139">
        <f>Cover!G$18-1</f>
        <v>2021</v>
      </c>
      <c r="D742" s="1139" t="s">
        <v>629</v>
      </c>
      <c r="E742" s="1140" t="s">
        <v>628</v>
      </c>
      <c r="F742" s="1139" t="s">
        <v>705</v>
      </c>
      <c r="G742" s="1139">
        <f>IF(ISNUMBER('EU1 ExtraEU Trade'!D19),IF('EU1 ExtraEU Trade'!D19="","",'EU1 ExtraEU Trade'!D19),"")</f>
        <v>0.28499999999999998</v>
      </c>
      <c r="H742" s="1141" t="str">
        <f>IF('EU1 ExtraEU Trade'!L19="","",'EU1 ExtraEU Trade'!L19)</f>
        <v/>
      </c>
    </row>
    <row r="743" spans="1:8">
      <c r="A743" s="1139" t="str">
        <f>Cover!$G$16</f>
        <v>CZ</v>
      </c>
      <c r="B743" s="1139" t="s">
        <v>707</v>
      </c>
      <c r="C743" s="1139">
        <f>Cover!G$18-1</f>
        <v>2021</v>
      </c>
      <c r="D743" s="1139" t="s">
        <v>630</v>
      </c>
      <c r="E743" s="1140" t="s">
        <v>628</v>
      </c>
      <c r="F743" s="1139" t="s">
        <v>703</v>
      </c>
      <c r="G743" s="1139">
        <f>IF(ISNUMBER('EU1 ExtraEU Trade'!D20),IF('EU1 ExtraEU Trade'!D20="","",'EU1 ExtraEU Trade'!D20),"")</f>
        <v>0.28399999999999997</v>
      </c>
      <c r="H743" s="1141" t="str">
        <f>IF('EU1 ExtraEU Trade'!L20="","",'EU1 ExtraEU Trade'!L20)</f>
        <v/>
      </c>
    </row>
    <row r="744" spans="1:8">
      <c r="A744" s="1139" t="str">
        <f>Cover!$G$16</f>
        <v>CZ</v>
      </c>
      <c r="B744" s="1139" t="s">
        <v>707</v>
      </c>
      <c r="C744" s="1139">
        <f>Cover!G$18-1</f>
        <v>2021</v>
      </c>
      <c r="D744" s="1139" t="s">
        <v>631</v>
      </c>
      <c r="E744" s="1140" t="s">
        <v>628</v>
      </c>
      <c r="F744" s="1139" t="s">
        <v>703</v>
      </c>
      <c r="G744" s="1139">
        <f>IF(ISNUMBER('EU1 ExtraEU Trade'!D21),IF('EU1 ExtraEU Trade'!D21="","",'EU1 ExtraEU Trade'!D21),"")</f>
        <v>0.28399999999999997</v>
      </c>
      <c r="H744" s="1141" t="str">
        <f>IF('EU1 ExtraEU Trade'!L21="","",'EU1 ExtraEU Trade'!L21)</f>
        <v/>
      </c>
    </row>
    <row r="745" spans="1:8">
      <c r="A745" s="1139" t="str">
        <f>Cover!$G$16</f>
        <v>CZ</v>
      </c>
      <c r="B745" s="1139" t="s">
        <v>707</v>
      </c>
      <c r="C745" s="1139">
        <f>Cover!G$18-1</f>
        <v>2021</v>
      </c>
      <c r="D745" s="1139" t="s">
        <v>632</v>
      </c>
      <c r="E745" s="1140" t="s">
        <v>628</v>
      </c>
      <c r="F745" s="1139" t="s">
        <v>703</v>
      </c>
      <c r="G745" s="1139">
        <f>IF(ISNUMBER('EU1 ExtraEU Trade'!D22),IF('EU1 ExtraEU Trade'!D22="","",'EU1 ExtraEU Trade'!D22),"")</f>
        <v>0</v>
      </c>
      <c r="H745" s="1141" t="str">
        <f>IF('EU1 ExtraEU Trade'!L22="","",'EU1 ExtraEU Trade'!L22)</f>
        <v/>
      </c>
    </row>
    <row r="746" spans="1:8">
      <c r="A746" s="1139" t="str">
        <f>Cover!$G$16</f>
        <v>CZ</v>
      </c>
      <c r="B746" s="1139" t="s">
        <v>707</v>
      </c>
      <c r="C746" s="1139">
        <f>Cover!G$18-1</f>
        <v>2021</v>
      </c>
      <c r="D746" s="1139" t="s">
        <v>1143</v>
      </c>
      <c r="E746" s="1140" t="s">
        <v>628</v>
      </c>
      <c r="F746" s="1139" t="s">
        <v>703</v>
      </c>
      <c r="G746" s="1139" t="str">
        <f>IF(ISNUMBER('EU1 ExtraEU Trade'!D23),IF('EU1 ExtraEU Trade'!D23="","",'EU1 ExtraEU Trade'!D23),"")</f>
        <v/>
      </c>
      <c r="H746" s="1141" t="str">
        <f>IF('EU1 ExtraEU Trade'!L23="","",'EU1 ExtraEU Trade'!L23)</f>
        <v/>
      </c>
    </row>
    <row r="747" spans="1:8">
      <c r="A747" s="1139" t="str">
        <f>Cover!$G$16</f>
        <v>CZ</v>
      </c>
      <c r="B747" s="1139" t="s">
        <v>707</v>
      </c>
      <c r="C747" s="1139">
        <f>Cover!G$18-1</f>
        <v>2021</v>
      </c>
      <c r="D747" s="1139" t="s">
        <v>633</v>
      </c>
      <c r="E747" s="1140" t="s">
        <v>628</v>
      </c>
      <c r="F747" s="1139" t="s">
        <v>705</v>
      </c>
      <c r="G747" s="1139">
        <f>IF(ISNUMBER('EU1 ExtraEU Trade'!D24),IF('EU1 ExtraEU Trade'!D24="","",'EU1 ExtraEU Trade'!D24),"")</f>
        <v>0</v>
      </c>
      <c r="H747" s="1141" t="str">
        <f>IF('EU1 ExtraEU Trade'!L24="","",'EU1 ExtraEU Trade'!L24)</f>
        <v/>
      </c>
    </row>
    <row r="748" spans="1:8">
      <c r="A748" s="1139" t="str">
        <f>Cover!$G$16</f>
        <v>CZ</v>
      </c>
      <c r="B748" s="1139" t="s">
        <v>707</v>
      </c>
      <c r="C748" s="1139">
        <f>Cover!G$18-1</f>
        <v>2021</v>
      </c>
      <c r="D748" s="1139" t="s">
        <v>634</v>
      </c>
      <c r="E748" s="1140" t="s">
        <v>628</v>
      </c>
      <c r="F748" s="1139" t="s">
        <v>705</v>
      </c>
      <c r="G748" s="1139">
        <f>IF(ISNUMBER('EU1 ExtraEU Trade'!D25),IF('EU1 ExtraEU Trade'!D25="","",'EU1 ExtraEU Trade'!D25),"")</f>
        <v>1.6930000000000001</v>
      </c>
      <c r="H748" s="1141" t="str">
        <f>IF('EU1 ExtraEU Trade'!L25="","",'EU1 ExtraEU Trade'!L25)</f>
        <v/>
      </c>
    </row>
    <row r="749" spans="1:8">
      <c r="A749" s="1139" t="str">
        <f>Cover!$G$16</f>
        <v>CZ</v>
      </c>
      <c r="B749" s="1139" t="s">
        <v>707</v>
      </c>
      <c r="C749" s="1139">
        <f>Cover!G$18-1</f>
        <v>2021</v>
      </c>
      <c r="D749" s="1139" t="s">
        <v>635</v>
      </c>
      <c r="E749" s="1140" t="s">
        <v>628</v>
      </c>
      <c r="F749" s="1139" t="s">
        <v>705</v>
      </c>
      <c r="G749" s="1139">
        <f>IF(ISNUMBER('EU1 ExtraEU Trade'!D26),IF('EU1 ExtraEU Trade'!D26="","",'EU1 ExtraEU Trade'!D26),"")</f>
        <v>1.365</v>
      </c>
      <c r="H749" s="1141" t="str">
        <f>IF('EU1 ExtraEU Trade'!L26="","",'EU1 ExtraEU Trade'!L26)</f>
        <v/>
      </c>
    </row>
    <row r="750" spans="1:8">
      <c r="A750" s="1139" t="str">
        <f>Cover!$G$16</f>
        <v>CZ</v>
      </c>
      <c r="B750" s="1139" t="s">
        <v>707</v>
      </c>
      <c r="C750" s="1139">
        <f>Cover!G$18-1</f>
        <v>2021</v>
      </c>
      <c r="D750" s="1139" t="s">
        <v>636</v>
      </c>
      <c r="E750" s="1140" t="s">
        <v>628</v>
      </c>
      <c r="F750" s="1139" t="s">
        <v>705</v>
      </c>
      <c r="G750" s="1139">
        <f>IF(ISNUMBER('EU1 ExtraEU Trade'!D27),IF('EU1 ExtraEU Trade'!D27="","",'EU1 ExtraEU Trade'!D27),"")</f>
        <v>0.32800000000000001</v>
      </c>
      <c r="H750" s="1141" t="str">
        <f>IF('EU1 ExtraEU Trade'!L27="","",'EU1 ExtraEU Trade'!L27)</f>
        <v/>
      </c>
    </row>
    <row r="751" spans="1:8">
      <c r="A751" s="1139" t="str">
        <f>Cover!$G$16</f>
        <v>CZ</v>
      </c>
      <c r="B751" s="1139" t="s">
        <v>707</v>
      </c>
      <c r="C751" s="1139">
        <f>Cover!G$18-1</f>
        <v>2021</v>
      </c>
      <c r="D751" s="1139" t="s">
        <v>637</v>
      </c>
      <c r="E751" s="1140" t="s">
        <v>628</v>
      </c>
      <c r="F751" s="1139" t="s">
        <v>703</v>
      </c>
      <c r="G751" s="1139">
        <f>IF(ISNUMBER('EU1 ExtraEU Trade'!D28),IF('EU1 ExtraEU Trade'!D28="","",'EU1 ExtraEU Trade'!D28),"")</f>
        <v>11.648999999999999</v>
      </c>
      <c r="H751" s="1141" t="str">
        <f>IF('EU1 ExtraEU Trade'!L28="","",'EU1 ExtraEU Trade'!L28)</f>
        <v/>
      </c>
    </row>
    <row r="752" spans="1:8">
      <c r="A752" s="1139" t="str">
        <f>Cover!$G$16</f>
        <v>CZ</v>
      </c>
      <c r="B752" s="1139" t="s">
        <v>707</v>
      </c>
      <c r="C752" s="1139">
        <f>Cover!G$18-1</f>
        <v>2021</v>
      </c>
      <c r="D752" s="1139" t="s">
        <v>637</v>
      </c>
      <c r="E752" s="1140" t="s">
        <v>672</v>
      </c>
      <c r="F752" s="1139" t="s">
        <v>703</v>
      </c>
      <c r="G752" s="1139">
        <f>IF(ISNUMBER('EU1 ExtraEU Trade'!D29),IF('EU1 ExtraEU Trade'!D29="","",'EU1 ExtraEU Trade'!D29),"")</f>
        <v>7.9630000000000001</v>
      </c>
      <c r="H752" s="1141" t="str">
        <f>IF('EU1 ExtraEU Trade'!L29="","",'EU1 ExtraEU Trade'!L29)</f>
        <v/>
      </c>
    </row>
    <row r="753" spans="1:8">
      <c r="A753" s="1139" t="str">
        <f>Cover!$G$16</f>
        <v>CZ</v>
      </c>
      <c r="B753" s="1139" t="s">
        <v>707</v>
      </c>
      <c r="C753" s="1139">
        <f>Cover!G$18-1</f>
        <v>2021</v>
      </c>
      <c r="D753" s="1139" t="s">
        <v>637</v>
      </c>
      <c r="E753" s="1140" t="s">
        <v>675</v>
      </c>
      <c r="F753" s="1139" t="s">
        <v>703</v>
      </c>
      <c r="G753" s="1139">
        <f>IF(ISNUMBER('EU1 ExtraEU Trade'!D30),IF('EU1 ExtraEU Trade'!D30="","",'EU1 ExtraEU Trade'!D30),"")</f>
        <v>3.6859999999999999</v>
      </c>
      <c r="H753" s="1141" t="str">
        <f>IF('EU1 ExtraEU Trade'!L30="","",'EU1 ExtraEU Trade'!L30)</f>
        <v/>
      </c>
    </row>
    <row r="754" spans="1:8">
      <c r="A754" s="1139" t="str">
        <f>Cover!$G$16</f>
        <v>CZ</v>
      </c>
      <c r="B754" s="1139" t="s">
        <v>707</v>
      </c>
      <c r="C754" s="1139">
        <f>Cover!G$18-1</f>
        <v>2021</v>
      </c>
      <c r="D754" s="1139" t="s">
        <v>637</v>
      </c>
      <c r="E754" s="1140" t="s">
        <v>684</v>
      </c>
      <c r="F754" s="1139" t="s">
        <v>703</v>
      </c>
      <c r="G754" s="1139">
        <f>IF(ISNUMBER('EU1 ExtraEU Trade'!D31),IF('EU1 ExtraEU Trade'!D31="","",'EU1 ExtraEU Trade'!D31),"")</f>
        <v>0.16600000000000001</v>
      </c>
      <c r="H754" s="1141" t="str">
        <f>IF('EU1 ExtraEU Trade'!L31="","",'EU1 ExtraEU Trade'!L31)</f>
        <v/>
      </c>
    </row>
    <row r="755" spans="1:8">
      <c r="A755" s="1139" t="str">
        <f>Cover!$G$16</f>
        <v>CZ</v>
      </c>
      <c r="B755" s="1139" t="s">
        <v>707</v>
      </c>
      <c r="C755" s="1139">
        <f>Cover!G$18-1</f>
        <v>2021</v>
      </c>
      <c r="D755" s="1139" t="s">
        <v>638</v>
      </c>
      <c r="E755" s="1140" t="s">
        <v>628</v>
      </c>
      <c r="F755" s="1139" t="s">
        <v>703</v>
      </c>
      <c r="G755" s="1139">
        <f>IF(ISNUMBER('EU1 ExtraEU Trade'!D32),IF('EU1 ExtraEU Trade'!D32="","",'EU1 ExtraEU Trade'!D32),"")</f>
        <v>1.2350000000000001</v>
      </c>
      <c r="H755" s="1141" t="str">
        <f>IF('EU1 ExtraEU Trade'!L32="","",'EU1 ExtraEU Trade'!L32)</f>
        <v/>
      </c>
    </row>
    <row r="756" spans="1:8">
      <c r="A756" s="1139" t="str">
        <f>Cover!$G$16</f>
        <v>CZ</v>
      </c>
      <c r="B756" s="1139" t="s">
        <v>707</v>
      </c>
      <c r="C756" s="1139">
        <f>Cover!G$18-1</f>
        <v>2021</v>
      </c>
      <c r="D756" s="1139" t="s">
        <v>638</v>
      </c>
      <c r="E756" s="1140" t="s">
        <v>672</v>
      </c>
      <c r="F756" s="1139" t="s">
        <v>703</v>
      </c>
      <c r="G756" s="1139">
        <f>IF(ISNUMBER('EU1 ExtraEU Trade'!D33),IF('EU1 ExtraEU Trade'!D33="","",'EU1 ExtraEU Trade'!D33),"")</f>
        <v>0.78500000000000003</v>
      </c>
      <c r="H756" s="1141" t="str">
        <f>IF('EU1 ExtraEU Trade'!L33="","",'EU1 ExtraEU Trade'!L33)</f>
        <v/>
      </c>
    </row>
    <row r="757" spans="1:8">
      <c r="A757" s="1139" t="str">
        <f>Cover!$G$16</f>
        <v>CZ</v>
      </c>
      <c r="B757" s="1139" t="s">
        <v>707</v>
      </c>
      <c r="C757" s="1139">
        <f>Cover!G$18-1</f>
        <v>2021</v>
      </c>
      <c r="D757" s="1139" t="s">
        <v>638</v>
      </c>
      <c r="E757" s="1140" t="s">
        <v>675</v>
      </c>
      <c r="F757" s="1139" t="s">
        <v>703</v>
      </c>
      <c r="G757" s="1139">
        <f>IF(ISNUMBER('EU1 ExtraEU Trade'!D34),IF('EU1 ExtraEU Trade'!D34="","",'EU1 ExtraEU Trade'!D34),"")</f>
        <v>0.45</v>
      </c>
      <c r="H757" s="1141" t="str">
        <f>IF('EU1 ExtraEU Trade'!L34="","",'EU1 ExtraEU Trade'!L34)</f>
        <v/>
      </c>
    </row>
    <row r="758" spans="1:8">
      <c r="A758" s="1139" t="str">
        <f>Cover!$G$16</f>
        <v>CZ</v>
      </c>
      <c r="B758" s="1139" t="s">
        <v>707</v>
      </c>
      <c r="C758" s="1139">
        <f>Cover!G$18-1</f>
        <v>2021</v>
      </c>
      <c r="D758" s="1139" t="s">
        <v>638</v>
      </c>
      <c r="E758" s="1140" t="s">
        <v>684</v>
      </c>
      <c r="F758" s="1139" t="s">
        <v>703</v>
      </c>
      <c r="G758" s="1139">
        <f>IF(ISNUMBER('EU1 ExtraEU Trade'!D35),IF('EU1 ExtraEU Trade'!D35="","",'EU1 ExtraEU Trade'!D35),"")</f>
        <v>4.0000000000000001E-3</v>
      </c>
      <c r="H758" s="1141" t="str">
        <f>IF('EU1 ExtraEU Trade'!L35="","",'EU1 ExtraEU Trade'!L35)</f>
        <v/>
      </c>
    </row>
    <row r="759" spans="1:8">
      <c r="A759" s="1139" t="str">
        <f>Cover!$G$16</f>
        <v>CZ</v>
      </c>
      <c r="B759" s="1139" t="s">
        <v>707</v>
      </c>
      <c r="C759" s="1139">
        <f>Cover!G$18-1</f>
        <v>2021</v>
      </c>
      <c r="D759" s="1139" t="s">
        <v>639</v>
      </c>
      <c r="E759" s="1140" t="s">
        <v>628</v>
      </c>
      <c r="F759" s="1139" t="s">
        <v>703</v>
      </c>
      <c r="G759" s="1139">
        <f>IF(ISNUMBER('EU1 ExtraEU Trade'!D36),IF('EU1 ExtraEU Trade'!D36="","",'EU1 ExtraEU Trade'!D36),"")</f>
        <v>20.027000000000001</v>
      </c>
      <c r="H759" s="1141" t="str">
        <f>IF('EU1 ExtraEU Trade'!L36="","",'EU1 ExtraEU Trade'!L36)</f>
        <v/>
      </c>
    </row>
    <row r="760" spans="1:8">
      <c r="A760" s="1139" t="str">
        <f>Cover!$G$16</f>
        <v>CZ</v>
      </c>
      <c r="B760" s="1139" t="s">
        <v>707</v>
      </c>
      <c r="C760" s="1139">
        <f>Cover!G$18-1</f>
        <v>2021</v>
      </c>
      <c r="D760" s="1139" t="s">
        <v>640</v>
      </c>
      <c r="E760" s="1140" t="s">
        <v>628</v>
      </c>
      <c r="F760" s="1139" t="s">
        <v>703</v>
      </c>
      <c r="G760" s="1139">
        <f>IF(ISNUMBER('EU1 ExtraEU Trade'!D37),IF('EU1 ExtraEU Trade'!D37="","",'EU1 ExtraEU Trade'!D37),"")</f>
        <v>9.7530000000000001</v>
      </c>
      <c r="H760" s="1141" t="str">
        <f>IF('EU1 ExtraEU Trade'!L37="","",'EU1 ExtraEU Trade'!L37)</f>
        <v/>
      </c>
    </row>
    <row r="761" spans="1:8">
      <c r="A761" s="1139" t="str">
        <f>Cover!$G$16</f>
        <v>CZ</v>
      </c>
      <c r="B761" s="1139" t="s">
        <v>707</v>
      </c>
      <c r="C761" s="1139">
        <f>Cover!G$18-1</f>
        <v>2021</v>
      </c>
      <c r="D761" s="1139" t="s">
        <v>640</v>
      </c>
      <c r="E761" s="1140" t="s">
        <v>672</v>
      </c>
      <c r="F761" s="1139" t="s">
        <v>703</v>
      </c>
      <c r="G761" s="1139">
        <f>IF(ISNUMBER('EU1 ExtraEU Trade'!D38),IF('EU1 ExtraEU Trade'!D38="","",'EU1 ExtraEU Trade'!D38),"")</f>
        <v>0.36099999999999999</v>
      </c>
      <c r="H761" s="1141" t="str">
        <f>IF('EU1 ExtraEU Trade'!L38="","",'EU1 ExtraEU Trade'!L38)</f>
        <v/>
      </c>
    </row>
    <row r="762" spans="1:8">
      <c r="A762" s="1139" t="str">
        <f>Cover!$G$16</f>
        <v>CZ</v>
      </c>
      <c r="B762" s="1139" t="s">
        <v>707</v>
      </c>
      <c r="C762" s="1139">
        <f>Cover!G$18-1</f>
        <v>2021</v>
      </c>
      <c r="D762" s="1139" t="s">
        <v>640</v>
      </c>
      <c r="E762" s="1140" t="s">
        <v>675</v>
      </c>
      <c r="F762" s="1139" t="s">
        <v>703</v>
      </c>
      <c r="G762" s="1139">
        <f>IF(ISNUMBER('EU1 ExtraEU Trade'!D39),IF('EU1 ExtraEU Trade'!D39="","",'EU1 ExtraEU Trade'!D39),"")</f>
        <v>9.3919999999999995</v>
      </c>
      <c r="H762" s="1141" t="str">
        <f>IF('EU1 ExtraEU Trade'!L39="","",'EU1 ExtraEU Trade'!L39)</f>
        <v/>
      </c>
    </row>
    <row r="763" spans="1:8">
      <c r="A763" s="1139" t="str">
        <f>Cover!$G$16</f>
        <v>CZ</v>
      </c>
      <c r="B763" s="1139" t="s">
        <v>707</v>
      </c>
      <c r="C763" s="1139">
        <f>Cover!G$18-1</f>
        <v>2021</v>
      </c>
      <c r="D763" s="1139" t="s">
        <v>640</v>
      </c>
      <c r="E763" s="1140" t="s">
        <v>684</v>
      </c>
      <c r="F763" s="1139" t="s">
        <v>703</v>
      </c>
      <c r="G763" s="1139">
        <f>IF(ISNUMBER('EU1 ExtraEU Trade'!D40),IF('EU1 ExtraEU Trade'!D40="","",'EU1 ExtraEU Trade'!D40),"")</f>
        <v>0</v>
      </c>
      <c r="H763" s="1141" t="str">
        <f>IF('EU1 ExtraEU Trade'!L40="","",'EU1 ExtraEU Trade'!L40)</f>
        <v/>
      </c>
    </row>
    <row r="764" spans="1:8">
      <c r="A764" s="1139" t="str">
        <f>Cover!$G$16</f>
        <v>CZ</v>
      </c>
      <c r="B764" s="1139" t="s">
        <v>707</v>
      </c>
      <c r="C764" s="1139">
        <f>Cover!G$18-1</f>
        <v>2021</v>
      </c>
      <c r="D764" s="1139" t="s">
        <v>1144</v>
      </c>
      <c r="E764" s="1140" t="s">
        <v>628</v>
      </c>
      <c r="F764" s="1139" t="s">
        <v>703</v>
      </c>
      <c r="G764" s="1139" t="str">
        <f>IF(ISNUMBER('EU1 ExtraEU Trade'!D41),IF('EU1 ExtraEU Trade'!D41="","",'EU1 ExtraEU Trade'!D41),"")</f>
        <v/>
      </c>
      <c r="H764" s="1141" t="str">
        <f>IF('EU1 ExtraEU Trade'!L41="","",'EU1 ExtraEU Trade'!L41)</f>
        <v/>
      </c>
    </row>
    <row r="765" spans="1:8">
      <c r="A765" s="1139" t="str">
        <f>Cover!$G$16</f>
        <v>CZ</v>
      </c>
      <c r="B765" s="1139" t="s">
        <v>707</v>
      </c>
      <c r="C765" s="1139">
        <f>Cover!G$18-1</f>
        <v>2021</v>
      </c>
      <c r="D765" s="1139" t="s">
        <v>1144</v>
      </c>
      <c r="E765" s="1140" t="s">
        <v>672</v>
      </c>
      <c r="F765" s="1139" t="s">
        <v>703</v>
      </c>
      <c r="G765" s="1139" t="str">
        <f>IF(ISNUMBER('EU1 ExtraEU Trade'!D42),IF('EU1 ExtraEU Trade'!D42="","",'EU1 ExtraEU Trade'!D42),"")</f>
        <v/>
      </c>
      <c r="H765" s="1141" t="str">
        <f>IF('EU1 ExtraEU Trade'!L42="","",'EU1 ExtraEU Trade'!L42)</f>
        <v/>
      </c>
    </row>
    <row r="766" spans="1:8">
      <c r="A766" s="1139" t="str">
        <f>Cover!$G$16</f>
        <v>CZ</v>
      </c>
      <c r="B766" s="1139" t="s">
        <v>707</v>
      </c>
      <c r="C766" s="1139">
        <f>Cover!G$18-1</f>
        <v>2021</v>
      </c>
      <c r="D766" s="1139" t="s">
        <v>1144</v>
      </c>
      <c r="E766" s="1140" t="s">
        <v>675</v>
      </c>
      <c r="F766" s="1139" t="s">
        <v>703</v>
      </c>
      <c r="G766" s="1139" t="str">
        <f>IF(ISNUMBER('EU1 ExtraEU Trade'!D43),IF('EU1 ExtraEU Trade'!D43="","",'EU1 ExtraEU Trade'!D43),"")</f>
        <v/>
      </c>
      <c r="H766" s="1141" t="str">
        <f>IF('EU1 ExtraEU Trade'!L43="","",'EU1 ExtraEU Trade'!L43)</f>
        <v/>
      </c>
    </row>
    <row r="767" spans="1:8">
      <c r="A767" s="1139" t="str">
        <f>Cover!$G$16</f>
        <v>CZ</v>
      </c>
      <c r="B767" s="1139" t="s">
        <v>707</v>
      </c>
      <c r="C767" s="1139">
        <f>Cover!G$18-1</f>
        <v>2021</v>
      </c>
      <c r="D767" s="1139" t="s">
        <v>1144</v>
      </c>
      <c r="E767" s="1140" t="s">
        <v>684</v>
      </c>
      <c r="F767" s="1139" t="s">
        <v>703</v>
      </c>
      <c r="G767" s="1139" t="str">
        <f>IF(ISNUMBER('EU1 ExtraEU Trade'!D44),IF('EU1 ExtraEU Trade'!D44="","",'EU1 ExtraEU Trade'!D44),"")</f>
        <v/>
      </c>
      <c r="H767" s="1141" t="str">
        <f>IF('EU1 ExtraEU Trade'!L44="","",'EU1 ExtraEU Trade'!L44)</f>
        <v/>
      </c>
    </row>
    <row r="768" spans="1:8">
      <c r="A768" s="1139" t="str">
        <f>Cover!$G$16</f>
        <v>CZ</v>
      </c>
      <c r="B768" s="1139" t="s">
        <v>707</v>
      </c>
      <c r="C768" s="1139">
        <f>Cover!G$18-1</f>
        <v>2021</v>
      </c>
      <c r="D768" s="1139" t="s">
        <v>641</v>
      </c>
      <c r="E768" s="1140" t="s">
        <v>628</v>
      </c>
      <c r="F768" s="1139" t="s">
        <v>703</v>
      </c>
      <c r="G768" s="1139">
        <f>IF(ISNUMBER('EU1 ExtraEU Trade'!D45),IF('EU1 ExtraEU Trade'!D45="","",'EU1 ExtraEU Trade'!D45),"")</f>
        <v>1.248</v>
      </c>
      <c r="H768" s="1141" t="str">
        <f>IF('EU1 ExtraEU Trade'!L45="","",'EU1 ExtraEU Trade'!L45)</f>
        <v/>
      </c>
    </row>
    <row r="769" spans="1:8">
      <c r="A769" s="1139" t="str">
        <f>Cover!$G$16</f>
        <v>CZ</v>
      </c>
      <c r="B769" s="1139" t="s">
        <v>707</v>
      </c>
      <c r="C769" s="1139">
        <f>Cover!G$18-1</f>
        <v>2021</v>
      </c>
      <c r="D769" s="1139" t="s">
        <v>642</v>
      </c>
      <c r="E769" s="1140" t="s">
        <v>628</v>
      </c>
      <c r="F769" s="1139" t="s">
        <v>703</v>
      </c>
      <c r="G769" s="1139">
        <f>IF(ISNUMBER('EU1 ExtraEU Trade'!D46),IF('EU1 ExtraEU Trade'!D46="","",'EU1 ExtraEU Trade'!D46),"")</f>
        <v>0.26400000000000001</v>
      </c>
      <c r="H769" s="1141" t="str">
        <f>IF('EU1 ExtraEU Trade'!L46="","",'EU1 ExtraEU Trade'!L46)</f>
        <v/>
      </c>
    </row>
    <row r="770" spans="1:8">
      <c r="A770" s="1139" t="str">
        <f>Cover!$G$16</f>
        <v>CZ</v>
      </c>
      <c r="B770" s="1139" t="s">
        <v>707</v>
      </c>
      <c r="C770" s="1139">
        <f>Cover!G$18-1</f>
        <v>2021</v>
      </c>
      <c r="D770" s="1139" t="s">
        <v>643</v>
      </c>
      <c r="E770" s="1140" t="s">
        <v>628</v>
      </c>
      <c r="F770" s="1139" t="s">
        <v>703</v>
      </c>
      <c r="G770" s="1139">
        <f>IF(ISNUMBER('EU1 ExtraEU Trade'!D47),IF('EU1 ExtraEU Trade'!D47="","",'EU1 ExtraEU Trade'!D47),"")</f>
        <v>9.0259999999999998</v>
      </c>
      <c r="H770" s="1141" t="str">
        <f>IF('EU1 ExtraEU Trade'!L47="","",'EU1 ExtraEU Trade'!L47)</f>
        <v/>
      </c>
    </row>
    <row r="771" spans="1:8">
      <c r="A771" s="1139" t="str">
        <f>Cover!$G$16</f>
        <v>CZ</v>
      </c>
      <c r="B771" s="1139" t="s">
        <v>707</v>
      </c>
      <c r="C771" s="1139">
        <f>Cover!G$18-1</f>
        <v>2021</v>
      </c>
      <c r="D771" s="1139" t="s">
        <v>644</v>
      </c>
      <c r="E771" s="1140" t="s">
        <v>628</v>
      </c>
      <c r="F771" s="1139" t="s">
        <v>703</v>
      </c>
      <c r="G771" s="1139">
        <f>IF(ISNUMBER('EU1 ExtraEU Trade'!D48),IF('EU1 ExtraEU Trade'!D48="","",'EU1 ExtraEU Trade'!D48),"")</f>
        <v>1.9E-2</v>
      </c>
      <c r="H771" s="1141" t="str">
        <f>IF('EU1 ExtraEU Trade'!L48="","",'EU1 ExtraEU Trade'!L48)</f>
        <v/>
      </c>
    </row>
    <row r="772" spans="1:8">
      <c r="A772" s="1139" t="str">
        <f>Cover!$G$16</f>
        <v>CZ</v>
      </c>
      <c r="B772" s="1139" t="s">
        <v>707</v>
      </c>
      <c r="C772" s="1139">
        <f>Cover!G$18-1</f>
        <v>2021</v>
      </c>
      <c r="D772" s="1139" t="s">
        <v>645</v>
      </c>
      <c r="E772" s="1140" t="s">
        <v>628</v>
      </c>
      <c r="F772" s="1139" t="s">
        <v>703</v>
      </c>
      <c r="G772" s="1139">
        <f>IF(ISNUMBER('EU1 ExtraEU Trade'!D49),IF('EU1 ExtraEU Trade'!D49="","",'EU1 ExtraEU Trade'!D49),"")</f>
        <v>5.984</v>
      </c>
      <c r="H772" s="1141" t="str">
        <f>IF('EU1 ExtraEU Trade'!L49="","",'EU1 ExtraEU Trade'!L49)</f>
        <v/>
      </c>
    </row>
    <row r="773" spans="1:8">
      <c r="A773" s="1139" t="str">
        <f>Cover!$G$16</f>
        <v>CZ</v>
      </c>
      <c r="B773" s="1139" t="s">
        <v>707</v>
      </c>
      <c r="C773" s="1139">
        <f>Cover!G$18-1</f>
        <v>2021</v>
      </c>
      <c r="D773" s="1139" t="s">
        <v>646</v>
      </c>
      <c r="E773" s="1140" t="s">
        <v>628</v>
      </c>
      <c r="F773" s="1139" t="s">
        <v>703</v>
      </c>
      <c r="G773" s="1139">
        <f>IF(ISNUMBER('EU1 ExtraEU Trade'!D50),IF('EU1 ExtraEU Trade'!D50="","",'EU1 ExtraEU Trade'!D50),"")</f>
        <v>3.0230000000000001</v>
      </c>
      <c r="H773" s="1141" t="str">
        <f>IF('EU1 ExtraEU Trade'!L50="","",'EU1 ExtraEU Trade'!L50)</f>
        <v/>
      </c>
    </row>
    <row r="774" spans="1:8">
      <c r="A774" s="1139" t="str">
        <f>Cover!$G$16</f>
        <v>CZ</v>
      </c>
      <c r="B774" s="1139" t="s">
        <v>707</v>
      </c>
      <c r="C774" s="1139">
        <f>Cover!G$18-1</f>
        <v>2021</v>
      </c>
      <c r="D774" s="1139" t="s">
        <v>647</v>
      </c>
      <c r="E774" s="1140" t="s">
        <v>628</v>
      </c>
      <c r="F774" s="1139" t="s">
        <v>705</v>
      </c>
      <c r="G774" s="1139">
        <f>IF(ISNUMBER('EU1 ExtraEU Trade'!D51),IF('EU1 ExtraEU Trade'!D51="","",'EU1 ExtraEU Trade'!D51),"")</f>
        <v>13.436</v>
      </c>
      <c r="H774" s="1141" t="str">
        <f>IF('EU1 ExtraEU Trade'!L51="","",'EU1 ExtraEU Trade'!L51)</f>
        <v/>
      </c>
    </row>
    <row r="775" spans="1:8">
      <c r="A775" s="1139" t="str">
        <f>Cover!$G$16</f>
        <v>CZ</v>
      </c>
      <c r="B775" s="1139" t="s">
        <v>707</v>
      </c>
      <c r="C775" s="1139">
        <f>Cover!G$18-1</f>
        <v>2021</v>
      </c>
      <c r="D775" s="1139" t="s">
        <v>648</v>
      </c>
      <c r="E775" s="1140" t="s">
        <v>628</v>
      </c>
      <c r="F775" s="1139" t="s">
        <v>705</v>
      </c>
      <c r="G775" s="1139">
        <f>IF(ISNUMBER('EU1 ExtraEU Trade'!D52),IF('EU1 ExtraEU Trade'!D52="","",'EU1 ExtraEU Trade'!D52),"")</f>
        <v>0</v>
      </c>
      <c r="H775" s="1141" t="str">
        <f>IF('EU1 ExtraEU Trade'!L52="","",'EU1 ExtraEU Trade'!L52)</f>
        <v/>
      </c>
    </row>
    <row r="776" spans="1:8">
      <c r="A776" s="1139" t="str">
        <f>Cover!$G$16</f>
        <v>CZ</v>
      </c>
      <c r="B776" s="1139" t="s">
        <v>707</v>
      </c>
      <c r="C776" s="1139">
        <f>Cover!G$18-1</f>
        <v>2021</v>
      </c>
      <c r="D776" s="1139" t="s">
        <v>649</v>
      </c>
      <c r="E776" s="1140" t="s">
        <v>628</v>
      </c>
      <c r="F776" s="1139" t="s">
        <v>705</v>
      </c>
      <c r="G776" s="1139">
        <f>IF(ISNUMBER('EU1 ExtraEU Trade'!D53),IF('EU1 ExtraEU Trade'!D53="","",'EU1 ExtraEU Trade'!D53),"")</f>
        <v>12.567</v>
      </c>
      <c r="H776" s="1141" t="str">
        <f>IF('EU1 ExtraEU Trade'!L53="","",'EU1 ExtraEU Trade'!L53)</f>
        <v/>
      </c>
    </row>
    <row r="777" spans="1:8">
      <c r="A777" s="1139" t="str">
        <f>Cover!$G$16</f>
        <v>CZ</v>
      </c>
      <c r="B777" s="1139" t="s">
        <v>707</v>
      </c>
      <c r="C777" s="1139">
        <f>Cover!G$18-1</f>
        <v>2021</v>
      </c>
      <c r="D777" s="1139" t="s">
        <v>650</v>
      </c>
      <c r="E777" s="1140" t="s">
        <v>628</v>
      </c>
      <c r="F777" s="1139" t="s">
        <v>705</v>
      </c>
      <c r="G777" s="1139">
        <f>IF(ISNUMBER('EU1 ExtraEU Trade'!D54),IF('EU1 ExtraEU Trade'!D54="","",'EU1 ExtraEU Trade'!D54),"")</f>
        <v>12.375</v>
      </c>
      <c r="H777" s="1141" t="str">
        <f>IF('EU1 ExtraEU Trade'!L54="","",'EU1 ExtraEU Trade'!L54)</f>
        <v/>
      </c>
    </row>
    <row r="778" spans="1:8">
      <c r="A778" s="1139" t="str">
        <f>Cover!$G$16</f>
        <v>CZ</v>
      </c>
      <c r="B778" s="1139" t="s">
        <v>707</v>
      </c>
      <c r="C778" s="1139">
        <f>Cover!G$18-1</f>
        <v>2021</v>
      </c>
      <c r="D778" s="1139" t="s">
        <v>651</v>
      </c>
      <c r="E778" s="1140" t="s">
        <v>628</v>
      </c>
      <c r="F778" s="1139" t="s">
        <v>705</v>
      </c>
      <c r="G778" s="1139">
        <f>IF(ISNUMBER('EU1 ExtraEU Trade'!D55),IF('EU1 ExtraEU Trade'!D55="","",'EU1 ExtraEU Trade'!D55),"")</f>
        <v>12.157</v>
      </c>
      <c r="H778" s="1141" t="str">
        <f>IF('EU1 ExtraEU Trade'!L55="","",'EU1 ExtraEU Trade'!L55)</f>
        <v/>
      </c>
    </row>
    <row r="779" spans="1:8">
      <c r="A779" s="1139" t="str">
        <f>Cover!$G$16</f>
        <v>CZ</v>
      </c>
      <c r="B779" s="1139" t="s">
        <v>707</v>
      </c>
      <c r="C779" s="1139">
        <f>Cover!G$18-1</f>
        <v>2021</v>
      </c>
      <c r="D779" s="1139" t="s">
        <v>652</v>
      </c>
      <c r="E779" s="1140" t="s">
        <v>628</v>
      </c>
      <c r="F779" s="1139" t="s">
        <v>705</v>
      </c>
      <c r="G779" s="1139">
        <f>IF(ISNUMBER('EU1 ExtraEU Trade'!D56),IF('EU1 ExtraEU Trade'!D56="","",'EU1 ExtraEU Trade'!D56),"")</f>
        <v>1.9E-2</v>
      </c>
      <c r="H779" s="1141" t="str">
        <f>IF('EU1 ExtraEU Trade'!L56="","",'EU1 ExtraEU Trade'!L56)</f>
        <v/>
      </c>
    </row>
    <row r="780" spans="1:8">
      <c r="A780" s="1139" t="str">
        <f>Cover!$G$16</f>
        <v>CZ</v>
      </c>
      <c r="B780" s="1139" t="s">
        <v>707</v>
      </c>
      <c r="C780" s="1139">
        <f>Cover!G$18-1</f>
        <v>2021</v>
      </c>
      <c r="D780" s="1139" t="s">
        <v>653</v>
      </c>
      <c r="E780" s="1140" t="s">
        <v>628</v>
      </c>
      <c r="F780" s="1139" t="s">
        <v>705</v>
      </c>
      <c r="G780" s="1139">
        <f>IF(ISNUMBER('EU1 ExtraEU Trade'!D57),IF('EU1 ExtraEU Trade'!D57="","",'EU1 ExtraEU Trade'!D57),"")</f>
        <v>0.86899999999999999</v>
      </c>
      <c r="H780" s="1141" t="str">
        <f>IF('EU1 ExtraEU Trade'!L57="","",'EU1 ExtraEU Trade'!L57)</f>
        <v/>
      </c>
    </row>
    <row r="781" spans="1:8">
      <c r="A781" s="1139" t="str">
        <f>Cover!$G$16</f>
        <v>CZ</v>
      </c>
      <c r="B781" s="1139" t="s">
        <v>707</v>
      </c>
      <c r="C781" s="1139">
        <f>Cover!G$18-1</f>
        <v>2021</v>
      </c>
      <c r="D781" s="1139" t="s">
        <v>654</v>
      </c>
      <c r="E781" s="1140" t="s">
        <v>628</v>
      </c>
      <c r="F781" s="1139" t="s">
        <v>705</v>
      </c>
      <c r="G781" s="1139">
        <f>IF(ISNUMBER('EU1 ExtraEU Trade'!D58),IF('EU1 ExtraEU Trade'!D58="","",'EU1 ExtraEU Trade'!D58),"")</f>
        <v>0.94499999999999995</v>
      </c>
      <c r="H781" s="1141" t="str">
        <f>IF('EU1 ExtraEU Trade'!L58="","",'EU1 ExtraEU Trade'!L58)</f>
        <v/>
      </c>
    </row>
    <row r="782" spans="1:8">
      <c r="A782" s="1139" t="str">
        <f>Cover!$G$16</f>
        <v>CZ</v>
      </c>
      <c r="B782" s="1139" t="s">
        <v>707</v>
      </c>
      <c r="C782" s="1139">
        <f>Cover!G$18-1</f>
        <v>2021</v>
      </c>
      <c r="D782" s="1139" t="s">
        <v>655</v>
      </c>
      <c r="E782" s="1140" t="s">
        <v>628</v>
      </c>
      <c r="F782" s="1139" t="s">
        <v>705</v>
      </c>
      <c r="G782" s="1139">
        <f>IF(ISNUMBER('EU1 ExtraEU Trade'!D59),IF('EU1 ExtraEU Trade'!D59="","",'EU1 ExtraEU Trade'!D59),"")</f>
        <v>0.94499999999999995</v>
      </c>
      <c r="H782" s="1141" t="str">
        <f>IF('EU1 ExtraEU Trade'!L59="","",'EU1 ExtraEU Trade'!L59)</f>
        <v/>
      </c>
    </row>
    <row r="783" spans="1:8">
      <c r="A783" s="1139" t="str">
        <f>Cover!$G$16</f>
        <v>CZ</v>
      </c>
      <c r="B783" s="1139" t="s">
        <v>707</v>
      </c>
      <c r="C783" s="1139">
        <f>Cover!G$18-1</f>
        <v>2021</v>
      </c>
      <c r="D783" s="1139" t="s">
        <v>656</v>
      </c>
      <c r="E783" s="1140" t="s">
        <v>628</v>
      </c>
      <c r="F783" s="1139" t="s">
        <v>705</v>
      </c>
      <c r="G783" s="1139">
        <f>IF(ISNUMBER('EU1 ExtraEU Trade'!D60),IF('EU1 ExtraEU Trade'!D60="","",'EU1 ExtraEU Trade'!D60),"")</f>
        <v>0</v>
      </c>
      <c r="H783" s="1141" t="str">
        <f>IF('EU1 ExtraEU Trade'!L60="","",'EU1 ExtraEU Trade'!L60)</f>
        <v/>
      </c>
    </row>
    <row r="784" spans="1:8">
      <c r="A784" s="1139" t="str">
        <f>Cover!$G$16</f>
        <v>CZ</v>
      </c>
      <c r="B784" s="1139" t="s">
        <v>707</v>
      </c>
      <c r="C784" s="1139">
        <f>Cover!G$18-1</f>
        <v>2021</v>
      </c>
      <c r="D784" s="1139" t="s">
        <v>657</v>
      </c>
      <c r="E784" s="1140" t="s">
        <v>628</v>
      </c>
      <c r="F784" s="1139" t="s">
        <v>705</v>
      </c>
      <c r="G784" s="1139">
        <f>IF(ISNUMBER('EU1 ExtraEU Trade'!D61),IF('EU1 ExtraEU Trade'!D61="","",'EU1 ExtraEU Trade'!D61),"")</f>
        <v>6.0000000000000001E-3</v>
      </c>
      <c r="H784" s="1141" t="str">
        <f>IF('EU1 ExtraEU Trade'!L61="","",'EU1 ExtraEU Trade'!L61)</f>
        <v/>
      </c>
    </row>
    <row r="785" spans="1:8">
      <c r="A785" s="1139" t="str">
        <f>Cover!$G$16</f>
        <v>CZ</v>
      </c>
      <c r="B785" s="1139" t="s">
        <v>707</v>
      </c>
      <c r="C785" s="1139">
        <f>Cover!G$18-1</f>
        <v>2021</v>
      </c>
      <c r="D785" s="1139" t="s">
        <v>658</v>
      </c>
      <c r="E785" s="1140" t="s">
        <v>628</v>
      </c>
      <c r="F785" s="1139" t="s">
        <v>705</v>
      </c>
      <c r="G785" s="1139">
        <f>IF(ISNUMBER('EU1 ExtraEU Trade'!D62),IF('EU1 ExtraEU Trade'!D62="","",'EU1 ExtraEU Trade'!D62),"")</f>
        <v>8.8030000000000008</v>
      </c>
      <c r="H785" s="1141" t="str">
        <f>IF('EU1 ExtraEU Trade'!L62="","",'EU1 ExtraEU Trade'!L62)</f>
        <v/>
      </c>
    </row>
    <row r="786" spans="1:8">
      <c r="A786" s="1139" t="str">
        <f>Cover!$G$16</f>
        <v>CZ</v>
      </c>
      <c r="B786" s="1139" t="s">
        <v>707</v>
      </c>
      <c r="C786" s="1139">
        <f>Cover!G$18-1</f>
        <v>2021</v>
      </c>
      <c r="D786" s="1139" t="s">
        <v>659</v>
      </c>
      <c r="E786" s="1140" t="s">
        <v>628</v>
      </c>
      <c r="F786" s="1139" t="s">
        <v>705</v>
      </c>
      <c r="G786" s="1139">
        <f>IF(ISNUMBER('EU1 ExtraEU Trade'!D63),IF('EU1 ExtraEU Trade'!D63="","",'EU1 ExtraEU Trade'!D63),"")</f>
        <v>1.401</v>
      </c>
      <c r="H786" s="1141" t="str">
        <f>IF('EU1 ExtraEU Trade'!L63="","",'EU1 ExtraEU Trade'!L63)</f>
        <v/>
      </c>
    </row>
    <row r="787" spans="1:8">
      <c r="A787" s="1139" t="str">
        <f>Cover!$G$16</f>
        <v>CZ</v>
      </c>
      <c r="B787" s="1139" t="s">
        <v>707</v>
      </c>
      <c r="C787" s="1139">
        <f>Cover!G$18-1</f>
        <v>2021</v>
      </c>
      <c r="D787" s="1139" t="s">
        <v>660</v>
      </c>
      <c r="E787" s="1140" t="s">
        <v>628</v>
      </c>
      <c r="F787" s="1139" t="s">
        <v>705</v>
      </c>
      <c r="G787" s="1139">
        <f>IF(ISNUMBER('EU1 ExtraEU Trade'!D64),IF('EU1 ExtraEU Trade'!D64="","",'EU1 ExtraEU Trade'!D64),"")</f>
        <v>0.66800000000000004</v>
      </c>
      <c r="H787" s="1141" t="str">
        <f>IF('EU1 ExtraEU Trade'!L64="","",'EU1 ExtraEU Trade'!L64)</f>
        <v/>
      </c>
    </row>
    <row r="788" spans="1:8">
      <c r="A788" s="1139" t="str">
        <f>Cover!$G$16</f>
        <v>CZ</v>
      </c>
      <c r="B788" s="1139" t="s">
        <v>707</v>
      </c>
      <c r="C788" s="1139">
        <f>Cover!G$18-1</f>
        <v>2021</v>
      </c>
      <c r="D788" s="1139" t="s">
        <v>661</v>
      </c>
      <c r="E788" s="1140" t="s">
        <v>628</v>
      </c>
      <c r="F788" s="1139" t="s">
        <v>705</v>
      </c>
      <c r="G788" s="1139">
        <f>IF(ISNUMBER('EU1 ExtraEU Trade'!D65),IF('EU1 ExtraEU Trade'!D65="","",'EU1 ExtraEU Trade'!D65),"")</f>
        <v>9.0999999999999998E-2</v>
      </c>
      <c r="H788" s="1141" t="str">
        <f>IF('EU1 ExtraEU Trade'!L65="","",'EU1 ExtraEU Trade'!L65)</f>
        <v/>
      </c>
    </row>
    <row r="789" spans="1:8">
      <c r="A789" s="1139" t="str">
        <f>Cover!$G$16</f>
        <v>CZ</v>
      </c>
      <c r="B789" s="1139" t="s">
        <v>707</v>
      </c>
      <c r="C789" s="1139">
        <f>Cover!G$18-1</f>
        <v>2021</v>
      </c>
      <c r="D789" s="1139" t="s">
        <v>662</v>
      </c>
      <c r="E789" s="1140" t="s">
        <v>628</v>
      </c>
      <c r="F789" s="1139" t="s">
        <v>705</v>
      </c>
      <c r="G789" s="1139">
        <f>IF(ISNUMBER('EU1 ExtraEU Trade'!D66),IF('EU1 ExtraEU Trade'!D66="","",'EU1 ExtraEU Trade'!D66),"")</f>
        <v>0.16900000000000001</v>
      </c>
      <c r="H789" s="1141" t="str">
        <f>IF('EU1 ExtraEU Trade'!L66="","",'EU1 ExtraEU Trade'!L66)</f>
        <v/>
      </c>
    </row>
    <row r="790" spans="1:8">
      <c r="A790" s="1139" t="str">
        <f>Cover!$G$16</f>
        <v>CZ</v>
      </c>
      <c r="B790" s="1139" t="s">
        <v>707</v>
      </c>
      <c r="C790" s="1139">
        <f>Cover!G$18-1</f>
        <v>2021</v>
      </c>
      <c r="D790" s="1139" t="s">
        <v>663</v>
      </c>
      <c r="E790" s="1140" t="s">
        <v>628</v>
      </c>
      <c r="F790" s="1139" t="s">
        <v>705</v>
      </c>
      <c r="G790" s="1139">
        <f>IF(ISNUMBER('EU1 ExtraEU Trade'!D67),IF('EU1 ExtraEU Trade'!D67="","",'EU1 ExtraEU Trade'!D67),"")</f>
        <v>0.47299999999999998</v>
      </c>
      <c r="H790" s="1141" t="str">
        <f>IF('EU1 ExtraEU Trade'!L67="","",'EU1 ExtraEU Trade'!L67)</f>
        <v/>
      </c>
    </row>
    <row r="791" spans="1:8">
      <c r="A791" s="1139" t="str">
        <f>Cover!$G$16</f>
        <v>CZ</v>
      </c>
      <c r="B791" s="1139" t="s">
        <v>707</v>
      </c>
      <c r="C791" s="1139">
        <f>Cover!G$18-1</f>
        <v>2021</v>
      </c>
      <c r="D791" s="1139" t="s">
        <v>664</v>
      </c>
      <c r="E791" s="1140" t="s">
        <v>628</v>
      </c>
      <c r="F791" s="1139" t="s">
        <v>705</v>
      </c>
      <c r="G791" s="1139">
        <f>IF(ISNUMBER('EU1 ExtraEU Trade'!D68),IF('EU1 ExtraEU Trade'!D68="","",'EU1 ExtraEU Trade'!D68),"")</f>
        <v>8.5999999999999993E-2</v>
      </c>
      <c r="H791" s="1141" t="str">
        <f>IF('EU1 ExtraEU Trade'!L68="","",'EU1 ExtraEU Trade'!L68)</f>
        <v/>
      </c>
    </row>
    <row r="792" spans="1:8">
      <c r="A792" s="1139" t="str">
        <f>Cover!$G$16</f>
        <v>CZ</v>
      </c>
      <c r="B792" s="1139" t="s">
        <v>707</v>
      </c>
      <c r="C792" s="1139">
        <f>Cover!G$18-1</f>
        <v>2021</v>
      </c>
      <c r="D792" s="1139" t="s">
        <v>665</v>
      </c>
      <c r="E792" s="1140" t="s">
        <v>628</v>
      </c>
      <c r="F792" s="1139" t="s">
        <v>705</v>
      </c>
      <c r="G792" s="1139">
        <f>IF(ISNUMBER('EU1 ExtraEU Trade'!D69),IF('EU1 ExtraEU Trade'!D69="","",'EU1 ExtraEU Trade'!D69),"")</f>
        <v>6.9580000000000002</v>
      </c>
      <c r="H792" s="1141" t="str">
        <f>IF('EU1 ExtraEU Trade'!L69="","",'EU1 ExtraEU Trade'!L69)</f>
        <v/>
      </c>
    </row>
    <row r="793" spans="1:8">
      <c r="A793" s="1139" t="str">
        <f>Cover!$G$16</f>
        <v>CZ</v>
      </c>
      <c r="B793" s="1139" t="s">
        <v>707</v>
      </c>
      <c r="C793" s="1139">
        <f>Cover!G$18-1</f>
        <v>2021</v>
      </c>
      <c r="D793" s="1139" t="s">
        <v>666</v>
      </c>
      <c r="E793" s="1140" t="s">
        <v>628</v>
      </c>
      <c r="F793" s="1139" t="s">
        <v>705</v>
      </c>
      <c r="G793" s="1139">
        <f>IF(ISNUMBER('EU1 ExtraEU Trade'!D70),IF('EU1 ExtraEU Trade'!D70="","",'EU1 ExtraEU Trade'!D70),"")</f>
        <v>2.4889999999999999</v>
      </c>
      <c r="H793" s="1141" t="str">
        <f>IF('EU1 ExtraEU Trade'!L70="","",'EU1 ExtraEU Trade'!L70)</f>
        <v/>
      </c>
    </row>
    <row r="794" spans="1:8">
      <c r="A794" s="1139" t="str">
        <f>Cover!$G$16</f>
        <v>CZ</v>
      </c>
      <c r="B794" s="1139" t="s">
        <v>707</v>
      </c>
      <c r="C794" s="1139">
        <f>Cover!G$18-1</f>
        <v>2021</v>
      </c>
      <c r="D794" s="1139" t="s">
        <v>667</v>
      </c>
      <c r="E794" s="1140" t="s">
        <v>628</v>
      </c>
      <c r="F794" s="1139" t="s">
        <v>705</v>
      </c>
      <c r="G794" s="1139">
        <f>IF(ISNUMBER('EU1 ExtraEU Trade'!D71),IF('EU1 ExtraEU Trade'!D71="","",'EU1 ExtraEU Trade'!D71),"")</f>
        <v>3.0249999999999999</v>
      </c>
      <c r="H794" s="1141" t="str">
        <f>IF('EU1 ExtraEU Trade'!L71="","",'EU1 ExtraEU Trade'!L71)</f>
        <v/>
      </c>
    </row>
    <row r="795" spans="1:8">
      <c r="A795" s="1139" t="str">
        <f>Cover!$G$16</f>
        <v>CZ</v>
      </c>
      <c r="B795" s="1139" t="s">
        <v>707</v>
      </c>
      <c r="C795" s="1139">
        <f>Cover!G$18-1</f>
        <v>2021</v>
      </c>
      <c r="D795" s="1139" t="s">
        <v>668</v>
      </c>
      <c r="E795" s="1140" t="s">
        <v>628</v>
      </c>
      <c r="F795" s="1139" t="s">
        <v>705</v>
      </c>
      <c r="G795" s="1139">
        <f>IF(ISNUMBER('EU1 ExtraEU Trade'!D72),IF('EU1 ExtraEU Trade'!D72="","",'EU1 ExtraEU Trade'!D72),"")</f>
        <v>0.95299999999999996</v>
      </c>
      <c r="H795" s="1141" t="str">
        <f>IF('EU1 ExtraEU Trade'!L72="","",'EU1 ExtraEU Trade'!L72)</f>
        <v/>
      </c>
    </row>
    <row r="796" spans="1:8">
      <c r="A796" s="1139" t="str">
        <f>Cover!$G$16</f>
        <v>CZ</v>
      </c>
      <c r="B796" s="1139" t="s">
        <v>707</v>
      </c>
      <c r="C796" s="1139">
        <f>Cover!G$18-1</f>
        <v>2021</v>
      </c>
      <c r="D796" s="1139" t="s">
        <v>669</v>
      </c>
      <c r="E796" s="1140" t="s">
        <v>628</v>
      </c>
      <c r="F796" s="1139" t="s">
        <v>705</v>
      </c>
      <c r="G796" s="1139">
        <f>IF(ISNUMBER('EU1 ExtraEU Trade'!D73),IF('EU1 ExtraEU Trade'!D73="","",'EU1 ExtraEU Trade'!D73),"")</f>
        <v>0.49099999999999999</v>
      </c>
      <c r="H796" s="1141" t="str">
        <f>IF('EU1 ExtraEU Trade'!L73="","",'EU1 ExtraEU Trade'!L73)</f>
        <v/>
      </c>
    </row>
    <row r="797" spans="1:8">
      <c r="A797" s="1139" t="str">
        <f>Cover!$G$16</f>
        <v>CZ</v>
      </c>
      <c r="B797" s="1139" t="s">
        <v>707</v>
      </c>
      <c r="C797" s="1139">
        <f>Cover!G$18-1</f>
        <v>2021</v>
      </c>
      <c r="D797" s="1139" t="s">
        <v>670</v>
      </c>
      <c r="E797" s="1140" t="s">
        <v>628</v>
      </c>
      <c r="F797" s="1139" t="s">
        <v>705</v>
      </c>
      <c r="G797" s="1139">
        <f>IF(ISNUMBER('EU1 ExtraEU Trade'!D74),IF('EU1 ExtraEU Trade'!D74="","",'EU1 ExtraEU Trade'!D74),"")</f>
        <v>0.35799999999999998</v>
      </c>
      <c r="H797" s="1141" t="str">
        <f>IF('EU1 ExtraEU Trade'!L74="","",'EU1 ExtraEU Trade'!L74)</f>
        <v/>
      </c>
    </row>
    <row r="798" spans="1:8">
      <c r="A798" s="1139" t="str">
        <f>Cover!$G$16</f>
        <v>CZ</v>
      </c>
      <c r="B798" s="1139" t="s">
        <v>707</v>
      </c>
      <c r="C798" s="1139">
        <f>Cover!G$18-1</f>
        <v>2021</v>
      </c>
      <c r="D798" s="1139" t="s">
        <v>1145</v>
      </c>
      <c r="E798" s="1140" t="s">
        <v>628</v>
      </c>
      <c r="F798" s="1139" t="s">
        <v>703</v>
      </c>
      <c r="G798" s="1139" t="str">
        <f>IF(ISNUMBER('EU1 ExtraEU Trade'!D75),IF('EU1 ExtraEU Trade'!D75="","",'EU1 ExtraEU Trade'!D75),"")</f>
        <v/>
      </c>
      <c r="H798" s="1141" t="str">
        <f>IF('EU1 ExtraEU Trade'!L75="","",'EU1 ExtraEU Trade'!L75)</f>
        <v/>
      </c>
    </row>
    <row r="799" spans="1:8">
      <c r="A799" s="1139" t="str">
        <f>Cover!$G$16</f>
        <v>CZ</v>
      </c>
      <c r="B799" s="1139" t="s">
        <v>707</v>
      </c>
      <c r="C799" s="1139">
        <f>Cover!G$18-1</f>
        <v>2021</v>
      </c>
      <c r="D799" s="1139" t="s">
        <v>1146</v>
      </c>
      <c r="E799" s="1140" t="s">
        <v>628</v>
      </c>
      <c r="F799" s="1139" t="s">
        <v>703</v>
      </c>
      <c r="G799" s="1139" t="str">
        <f>IF(ISNUMBER('EU1 ExtraEU Trade'!D76),IF('EU1 ExtraEU Trade'!D76="","",'EU1 ExtraEU Trade'!D76),"")</f>
        <v/>
      </c>
      <c r="H799" s="1141" t="str">
        <f>IF('EU1 ExtraEU Trade'!L76="","",'EU1 ExtraEU Trade'!L76)</f>
        <v/>
      </c>
    </row>
    <row r="800" spans="1:8">
      <c r="A800" s="1139" t="str">
        <f>Cover!$G$16</f>
        <v>CZ</v>
      </c>
      <c r="B800" s="1139" t="s">
        <v>707</v>
      </c>
      <c r="C800" s="1139">
        <f>Cover!G$18-1</f>
        <v>2021</v>
      </c>
      <c r="D800" s="1139" t="s">
        <v>1147</v>
      </c>
      <c r="E800" s="1140" t="s">
        <v>628</v>
      </c>
      <c r="F800" s="1139" t="s">
        <v>703</v>
      </c>
      <c r="G800" s="1139" t="str">
        <f>IF(ISNUMBER('EU1 ExtraEU Trade'!D77),IF('EU1 ExtraEU Trade'!D77="","",'EU1 ExtraEU Trade'!D77),"")</f>
        <v/>
      </c>
      <c r="H800" s="1141" t="str">
        <f>IF('EU1 ExtraEU Trade'!L77="","",'EU1 ExtraEU Trade'!L77)</f>
        <v/>
      </c>
    </row>
    <row r="801" spans="1:8">
      <c r="A801" s="1139" t="str">
        <f>Cover!$G$16</f>
        <v>CZ</v>
      </c>
      <c r="B801" s="1139" t="s">
        <v>707</v>
      </c>
      <c r="C801" s="1139">
        <f>Cover!G$18-1</f>
        <v>2021</v>
      </c>
      <c r="D801" s="1139" t="s">
        <v>1148</v>
      </c>
      <c r="E801" s="1140" t="s">
        <v>628</v>
      </c>
      <c r="F801" s="1139" t="s">
        <v>705</v>
      </c>
      <c r="G801" s="1139" t="str">
        <f>IF(ISNUMBER('EU1 ExtraEU Trade'!D78),IF('EU1 ExtraEU Trade'!D78="","",'EU1 ExtraEU Trade'!D78),"")</f>
        <v/>
      </c>
      <c r="H801" s="1141" t="str">
        <f>IF('EU1 ExtraEU Trade'!L78="","",'EU1 ExtraEU Trade'!L78)</f>
        <v/>
      </c>
    </row>
    <row r="802" spans="1:8">
      <c r="A802" s="1139" t="str">
        <f>Cover!$G$16</f>
        <v>CZ</v>
      </c>
      <c r="B802" s="1139" t="s">
        <v>707</v>
      </c>
      <c r="C802" s="1139">
        <f>Cover!G$18-1</f>
        <v>2021</v>
      </c>
      <c r="D802" s="1139" t="s">
        <v>616</v>
      </c>
      <c r="E802" s="1140" t="s">
        <v>628</v>
      </c>
      <c r="F802" s="1139" t="s">
        <v>704</v>
      </c>
      <c r="G802" s="1139">
        <f>IF(ISNUMBER('EU1 ExtraEU Trade'!E11),IF('EU1 ExtraEU Trade'!E11="","",'EU1 ExtraEU Trade'!E11),"")</f>
        <v>7650</v>
      </c>
      <c r="H802" s="1141" t="str">
        <f>IF('EU1 ExtraEU Trade'!M11="","",'EU1 ExtraEU Trade'!M11)</f>
        <v/>
      </c>
    </row>
    <row r="803" spans="1:8">
      <c r="A803" s="1139" t="str">
        <f>Cover!$G$16</f>
        <v>CZ</v>
      </c>
      <c r="B803" s="1139" t="s">
        <v>707</v>
      </c>
      <c r="C803" s="1139">
        <f>Cover!G$18-1</f>
        <v>2021</v>
      </c>
      <c r="D803" s="1139" t="s">
        <v>617</v>
      </c>
      <c r="E803" s="1140" t="s">
        <v>628</v>
      </c>
      <c r="F803" s="1139" t="s">
        <v>704</v>
      </c>
      <c r="G803" s="1139">
        <f>IF(ISNUMBER('EU1 ExtraEU Trade'!E12),IF('EU1 ExtraEU Trade'!E12="","",'EU1 ExtraEU Trade'!E12),"")</f>
        <v>5449</v>
      </c>
      <c r="H803" s="1141" t="str">
        <f>IF('EU1 ExtraEU Trade'!M12="","",'EU1 ExtraEU Trade'!M12)</f>
        <v/>
      </c>
    </row>
    <row r="804" spans="1:8">
      <c r="A804" s="1139" t="str">
        <f>Cover!$G$16</f>
        <v>CZ</v>
      </c>
      <c r="B804" s="1139" t="s">
        <v>707</v>
      </c>
      <c r="C804" s="1139">
        <f>Cover!G$18-1</f>
        <v>2021</v>
      </c>
      <c r="D804" s="1139" t="s">
        <v>617</v>
      </c>
      <c r="E804" s="1140" t="s">
        <v>672</v>
      </c>
      <c r="F804" s="1139" t="s">
        <v>704</v>
      </c>
      <c r="G804" s="1139">
        <f>IF(ISNUMBER('EU1 ExtraEU Trade'!E13),IF('EU1 ExtraEU Trade'!E13="","",'EU1 ExtraEU Trade'!E13),"")</f>
        <v>34</v>
      </c>
      <c r="H804" s="1141" t="str">
        <f>IF('EU1 ExtraEU Trade'!M13="","",'EU1 ExtraEU Trade'!M13)</f>
        <v/>
      </c>
    </row>
    <row r="805" spans="1:8">
      <c r="A805" s="1139" t="str">
        <f>Cover!$G$16</f>
        <v>CZ</v>
      </c>
      <c r="B805" s="1139" t="s">
        <v>707</v>
      </c>
      <c r="C805" s="1139">
        <f>Cover!G$18-1</f>
        <v>2021</v>
      </c>
      <c r="D805" s="1139" t="s">
        <v>617</v>
      </c>
      <c r="E805" s="1140" t="s">
        <v>675</v>
      </c>
      <c r="F805" s="1139" t="s">
        <v>704</v>
      </c>
      <c r="G805" s="1139">
        <f>IF(ISNUMBER('EU1 ExtraEU Trade'!E14),IF('EU1 ExtraEU Trade'!E14="","",'EU1 ExtraEU Trade'!E14),"")</f>
        <v>5415</v>
      </c>
      <c r="H805" s="1141" t="str">
        <f>IF('EU1 ExtraEU Trade'!M14="","",'EU1 ExtraEU Trade'!M14)</f>
        <v/>
      </c>
    </row>
    <row r="806" spans="1:8">
      <c r="A806" s="1139" t="str">
        <f>Cover!$G$16</f>
        <v>CZ</v>
      </c>
      <c r="B806" s="1139" t="s">
        <v>707</v>
      </c>
      <c r="C806" s="1139">
        <f>Cover!G$18-1</f>
        <v>2021</v>
      </c>
      <c r="D806" s="1139" t="s">
        <v>618</v>
      </c>
      <c r="E806" s="1140" t="s">
        <v>628</v>
      </c>
      <c r="F806" s="1139" t="s">
        <v>704</v>
      </c>
      <c r="G806" s="1139">
        <f>IF(ISNUMBER('EU1 ExtraEU Trade'!E15),IF('EU1 ExtraEU Trade'!E15="","",'EU1 ExtraEU Trade'!E15),"")</f>
        <v>2201</v>
      </c>
      <c r="H806" s="1141" t="str">
        <f>IF('EU1 ExtraEU Trade'!M15="","",'EU1 ExtraEU Trade'!M15)</f>
        <v/>
      </c>
    </row>
    <row r="807" spans="1:8">
      <c r="A807" s="1139" t="str">
        <f>Cover!$G$16</f>
        <v>CZ</v>
      </c>
      <c r="B807" s="1139" t="s">
        <v>707</v>
      </c>
      <c r="C807" s="1139">
        <f>Cover!G$18-1</f>
        <v>2021</v>
      </c>
      <c r="D807" s="1139" t="s">
        <v>618</v>
      </c>
      <c r="E807" s="1140" t="s">
        <v>672</v>
      </c>
      <c r="F807" s="1139" t="s">
        <v>704</v>
      </c>
      <c r="G807" s="1139">
        <f>IF(ISNUMBER('EU1 ExtraEU Trade'!E16),IF('EU1 ExtraEU Trade'!E16="","",'EU1 ExtraEU Trade'!E16),"")</f>
        <v>0</v>
      </c>
      <c r="H807" s="1141" t="str">
        <f>IF('EU1 ExtraEU Trade'!M16="","",'EU1 ExtraEU Trade'!M16)</f>
        <v/>
      </c>
    </row>
    <row r="808" spans="1:8">
      <c r="A808" s="1139" t="str">
        <f>Cover!$G$16</f>
        <v>CZ</v>
      </c>
      <c r="B808" s="1139" t="s">
        <v>707</v>
      </c>
      <c r="C808" s="1139">
        <f>Cover!G$18-1</f>
        <v>2021</v>
      </c>
      <c r="D808" s="1139" t="s">
        <v>618</v>
      </c>
      <c r="E808" s="1140" t="s">
        <v>675</v>
      </c>
      <c r="F808" s="1139" t="s">
        <v>704</v>
      </c>
      <c r="G808" s="1139">
        <f>IF(ISNUMBER('EU1 ExtraEU Trade'!E17),IF('EU1 ExtraEU Trade'!E17="","",'EU1 ExtraEU Trade'!E17),"")</f>
        <v>2201</v>
      </c>
      <c r="H808" s="1141" t="str">
        <f>IF('EU1 ExtraEU Trade'!M17="","",'EU1 ExtraEU Trade'!M17)</f>
        <v/>
      </c>
    </row>
    <row r="809" spans="1:8">
      <c r="A809" s="1139" t="str">
        <f>Cover!$G$16</f>
        <v>CZ</v>
      </c>
      <c r="B809" s="1139" t="s">
        <v>707</v>
      </c>
      <c r="C809" s="1139">
        <f>Cover!G$18-1</f>
        <v>2021</v>
      </c>
      <c r="D809" s="1139" t="s">
        <v>618</v>
      </c>
      <c r="E809" s="1140" t="s">
        <v>684</v>
      </c>
      <c r="F809" s="1139" t="s">
        <v>704</v>
      </c>
      <c r="G809" s="1139">
        <f>IF(ISNUMBER('EU1 ExtraEU Trade'!E18),IF('EU1 ExtraEU Trade'!E18="","",'EU1 ExtraEU Trade'!E18),"")</f>
        <v>0</v>
      </c>
      <c r="H809" s="1141" t="str">
        <f>IF('EU1 ExtraEU Trade'!M18="","",'EU1 ExtraEU Trade'!M18)</f>
        <v/>
      </c>
    </row>
    <row r="810" spans="1:8">
      <c r="A810" s="1139" t="str">
        <f>Cover!$G$16</f>
        <v>CZ</v>
      </c>
      <c r="B810" s="1139" t="s">
        <v>707</v>
      </c>
      <c r="C810" s="1139">
        <f>Cover!G$18-1</f>
        <v>2021</v>
      </c>
      <c r="D810" s="1139" t="s">
        <v>629</v>
      </c>
      <c r="E810" s="1140" t="s">
        <v>628</v>
      </c>
      <c r="F810" s="1139" t="s">
        <v>704</v>
      </c>
      <c r="G810" s="1139">
        <f>IF(ISNUMBER('EU1 ExtraEU Trade'!E19),IF('EU1 ExtraEU Trade'!E19="","",'EU1 ExtraEU Trade'!E19),"")</f>
        <v>3502</v>
      </c>
      <c r="H810" s="1141" t="str">
        <f>IF('EU1 ExtraEU Trade'!M19="","",'EU1 ExtraEU Trade'!M19)</f>
        <v/>
      </c>
    </row>
    <row r="811" spans="1:8">
      <c r="A811" s="1139" t="str">
        <f>Cover!$G$16</f>
        <v>CZ</v>
      </c>
      <c r="B811" s="1139" t="s">
        <v>707</v>
      </c>
      <c r="C811" s="1139">
        <f>Cover!G$18-1</f>
        <v>2021</v>
      </c>
      <c r="D811" s="1139" t="s">
        <v>630</v>
      </c>
      <c r="E811" s="1140" t="s">
        <v>628</v>
      </c>
      <c r="F811" s="1139" t="s">
        <v>704</v>
      </c>
      <c r="G811" s="1139">
        <f>IF(ISNUMBER('EU1 ExtraEU Trade'!E20),IF('EU1 ExtraEU Trade'!E20="","",'EU1 ExtraEU Trade'!E20),"")</f>
        <v>244</v>
      </c>
      <c r="H811" s="1141" t="str">
        <f>IF('EU1 ExtraEU Trade'!M20="","",'EU1 ExtraEU Trade'!M20)</f>
        <v/>
      </c>
    </row>
    <row r="812" spans="1:8">
      <c r="A812" s="1139" t="str">
        <f>Cover!$G$16</f>
        <v>CZ</v>
      </c>
      <c r="B812" s="1139" t="s">
        <v>707</v>
      </c>
      <c r="C812" s="1139">
        <f>Cover!G$18-1</f>
        <v>2021</v>
      </c>
      <c r="D812" s="1139" t="s">
        <v>631</v>
      </c>
      <c r="E812" s="1140" t="s">
        <v>628</v>
      </c>
      <c r="F812" s="1139" t="s">
        <v>704</v>
      </c>
      <c r="G812" s="1139">
        <f>IF(ISNUMBER('EU1 ExtraEU Trade'!E21),IF('EU1 ExtraEU Trade'!E21="","",'EU1 ExtraEU Trade'!E21),"")</f>
        <v>244</v>
      </c>
      <c r="H812" s="1141" t="str">
        <f>IF('EU1 ExtraEU Trade'!M21="","",'EU1 ExtraEU Trade'!M21)</f>
        <v/>
      </c>
    </row>
    <row r="813" spans="1:8">
      <c r="A813" s="1139" t="str">
        <f>Cover!$G$16</f>
        <v>CZ</v>
      </c>
      <c r="B813" s="1139" t="s">
        <v>707</v>
      </c>
      <c r="C813" s="1139">
        <f>Cover!G$18-1</f>
        <v>2021</v>
      </c>
      <c r="D813" s="1139" t="s">
        <v>632</v>
      </c>
      <c r="E813" s="1140" t="s">
        <v>628</v>
      </c>
      <c r="F813" s="1139" t="s">
        <v>704</v>
      </c>
      <c r="G813" s="1139">
        <f>IF(ISNUMBER('EU1 ExtraEU Trade'!E22),IF('EU1 ExtraEU Trade'!E22="","",'EU1 ExtraEU Trade'!E22),"")</f>
        <v>0</v>
      </c>
      <c r="H813" s="1141" t="str">
        <f>IF('EU1 ExtraEU Trade'!M22="","",'EU1 ExtraEU Trade'!M22)</f>
        <v/>
      </c>
    </row>
    <row r="814" spans="1:8">
      <c r="A814" s="1139" t="str">
        <f>Cover!$G$16</f>
        <v>CZ</v>
      </c>
      <c r="B814" s="1139" t="s">
        <v>707</v>
      </c>
      <c r="C814" s="1139">
        <f>Cover!G$18-1</f>
        <v>2021</v>
      </c>
      <c r="D814" s="1139" t="s">
        <v>1143</v>
      </c>
      <c r="E814" s="1140" t="s">
        <v>628</v>
      </c>
      <c r="F814" s="1139" t="s">
        <v>704</v>
      </c>
      <c r="G814" s="1139" t="str">
        <f>IF(ISNUMBER('EU1 ExtraEU Trade'!E23),IF('EU1 ExtraEU Trade'!E23="","",'EU1 ExtraEU Trade'!E23),"")</f>
        <v/>
      </c>
      <c r="H814" s="1141" t="str">
        <f>IF('EU1 ExtraEU Trade'!M23="","",'EU1 ExtraEU Trade'!M23)</f>
        <v/>
      </c>
    </row>
    <row r="815" spans="1:8">
      <c r="A815" s="1139" t="str">
        <f>Cover!$G$16</f>
        <v>CZ</v>
      </c>
      <c r="B815" s="1139" t="s">
        <v>707</v>
      </c>
      <c r="C815" s="1139">
        <f>Cover!G$18-1</f>
        <v>2021</v>
      </c>
      <c r="D815" s="1139" t="s">
        <v>633</v>
      </c>
      <c r="E815" s="1140" t="s">
        <v>628</v>
      </c>
      <c r="F815" s="1139" t="s">
        <v>704</v>
      </c>
      <c r="G815" s="1139">
        <f>IF(ISNUMBER('EU1 ExtraEU Trade'!E24),IF('EU1 ExtraEU Trade'!E24="","",'EU1 ExtraEU Trade'!E24),"")</f>
        <v>0</v>
      </c>
      <c r="H815" s="1141" t="str">
        <f>IF('EU1 ExtraEU Trade'!M24="","",'EU1 ExtraEU Trade'!M24)</f>
        <v/>
      </c>
    </row>
    <row r="816" spans="1:8">
      <c r="A816" s="1139" t="str">
        <f>Cover!$G$16</f>
        <v>CZ</v>
      </c>
      <c r="B816" s="1139" t="s">
        <v>707</v>
      </c>
      <c r="C816" s="1139">
        <f>Cover!G$18-1</f>
        <v>2021</v>
      </c>
      <c r="D816" s="1139" t="s">
        <v>634</v>
      </c>
      <c r="E816" s="1140" t="s">
        <v>628</v>
      </c>
      <c r="F816" s="1139" t="s">
        <v>704</v>
      </c>
      <c r="G816" s="1139">
        <f>IF(ISNUMBER('EU1 ExtraEU Trade'!E25),IF('EU1 ExtraEU Trade'!E25="","",'EU1 ExtraEU Trade'!E25),"")</f>
        <v>6537</v>
      </c>
      <c r="H816" s="1141" t="str">
        <f>IF('EU1 ExtraEU Trade'!M25="","",'EU1 ExtraEU Trade'!M25)</f>
        <v/>
      </c>
    </row>
    <row r="817" spans="1:8">
      <c r="A817" s="1139" t="str">
        <f>Cover!$G$16</f>
        <v>CZ</v>
      </c>
      <c r="B817" s="1139" t="s">
        <v>707</v>
      </c>
      <c r="C817" s="1139">
        <f>Cover!G$18-1</f>
        <v>2021</v>
      </c>
      <c r="D817" s="1139" t="s">
        <v>635</v>
      </c>
      <c r="E817" s="1140" t="s">
        <v>628</v>
      </c>
      <c r="F817" s="1139" t="s">
        <v>704</v>
      </c>
      <c r="G817" s="1139">
        <f>IF(ISNUMBER('EU1 ExtraEU Trade'!E26),IF('EU1 ExtraEU Trade'!E26="","",'EU1 ExtraEU Trade'!E26),"")</f>
        <v>5187</v>
      </c>
      <c r="H817" s="1141" t="str">
        <f>IF('EU1 ExtraEU Trade'!M26="","",'EU1 ExtraEU Trade'!M26)</f>
        <v/>
      </c>
    </row>
    <row r="818" spans="1:8">
      <c r="A818" s="1139" t="str">
        <f>Cover!$G$16</f>
        <v>CZ</v>
      </c>
      <c r="B818" s="1139" t="s">
        <v>707</v>
      </c>
      <c r="C818" s="1139">
        <f>Cover!G$18-1</f>
        <v>2021</v>
      </c>
      <c r="D818" s="1139" t="s">
        <v>636</v>
      </c>
      <c r="E818" s="1140" t="s">
        <v>628</v>
      </c>
      <c r="F818" s="1139" t="s">
        <v>704</v>
      </c>
      <c r="G818" s="1139">
        <f>IF(ISNUMBER('EU1 ExtraEU Trade'!E27),IF('EU1 ExtraEU Trade'!E27="","",'EU1 ExtraEU Trade'!E27),"")</f>
        <v>1350</v>
      </c>
      <c r="H818" s="1141" t="str">
        <f>IF('EU1 ExtraEU Trade'!M27="","",'EU1 ExtraEU Trade'!M27)</f>
        <v/>
      </c>
    </row>
    <row r="819" spans="1:8">
      <c r="A819" s="1139" t="str">
        <f>Cover!$G$16</f>
        <v>CZ</v>
      </c>
      <c r="B819" s="1139" t="s">
        <v>707</v>
      </c>
      <c r="C819" s="1139">
        <f>Cover!G$18-1</f>
        <v>2021</v>
      </c>
      <c r="D819" s="1139" t="s">
        <v>637</v>
      </c>
      <c r="E819" s="1140" t="s">
        <v>628</v>
      </c>
      <c r="F819" s="1139" t="s">
        <v>704</v>
      </c>
      <c r="G819" s="1139">
        <f>IF(ISNUMBER('EU1 ExtraEU Trade'!E28),IF('EU1 ExtraEU Trade'!E28="","",'EU1 ExtraEU Trade'!E28),"")</f>
        <v>108743</v>
      </c>
      <c r="H819" s="1141" t="str">
        <f>IF('EU1 ExtraEU Trade'!M28="","",'EU1 ExtraEU Trade'!M28)</f>
        <v/>
      </c>
    </row>
    <row r="820" spans="1:8">
      <c r="A820" s="1139" t="str">
        <f>Cover!$G$16</f>
        <v>CZ</v>
      </c>
      <c r="B820" s="1139" t="s">
        <v>707</v>
      </c>
      <c r="C820" s="1139">
        <f>Cover!G$18-1</f>
        <v>2021</v>
      </c>
      <c r="D820" s="1139" t="s">
        <v>637</v>
      </c>
      <c r="E820" s="1140" t="s">
        <v>672</v>
      </c>
      <c r="F820" s="1139" t="s">
        <v>704</v>
      </c>
      <c r="G820" s="1139">
        <f>IF(ISNUMBER('EU1 ExtraEU Trade'!E29),IF('EU1 ExtraEU Trade'!E29="","",'EU1 ExtraEU Trade'!E29),"")</f>
        <v>78029</v>
      </c>
      <c r="H820" s="1141" t="str">
        <f>IF('EU1 ExtraEU Trade'!M29="","",'EU1 ExtraEU Trade'!M29)</f>
        <v/>
      </c>
    </row>
    <row r="821" spans="1:8">
      <c r="A821" s="1139" t="str">
        <f>Cover!$G$16</f>
        <v>CZ</v>
      </c>
      <c r="B821" s="1139" t="s">
        <v>707</v>
      </c>
      <c r="C821" s="1139">
        <f>Cover!G$18-1</f>
        <v>2021</v>
      </c>
      <c r="D821" s="1139" t="s">
        <v>637</v>
      </c>
      <c r="E821" s="1140" t="s">
        <v>675</v>
      </c>
      <c r="F821" s="1139" t="s">
        <v>704</v>
      </c>
      <c r="G821" s="1139">
        <f>IF(ISNUMBER('EU1 ExtraEU Trade'!E30),IF('EU1 ExtraEU Trade'!E30="","",'EU1 ExtraEU Trade'!E30),"")</f>
        <v>30714</v>
      </c>
      <c r="H821" s="1141" t="str">
        <f>IF('EU1 ExtraEU Trade'!M30="","",'EU1 ExtraEU Trade'!M30)</f>
        <v/>
      </c>
    </row>
    <row r="822" spans="1:8">
      <c r="A822" s="1139" t="str">
        <f>Cover!$G$16</f>
        <v>CZ</v>
      </c>
      <c r="B822" s="1139" t="s">
        <v>707</v>
      </c>
      <c r="C822" s="1139">
        <f>Cover!G$18-1</f>
        <v>2021</v>
      </c>
      <c r="D822" s="1139" t="s">
        <v>637</v>
      </c>
      <c r="E822" s="1140" t="s">
        <v>684</v>
      </c>
      <c r="F822" s="1139" t="s">
        <v>704</v>
      </c>
      <c r="G822" s="1139">
        <f>IF(ISNUMBER('EU1 ExtraEU Trade'!E31),IF('EU1 ExtraEU Trade'!E31="","",'EU1 ExtraEU Trade'!E31),"")</f>
        <v>4230</v>
      </c>
      <c r="H822" s="1141" t="str">
        <f>IF('EU1 ExtraEU Trade'!M31="","",'EU1 ExtraEU Trade'!M31)</f>
        <v/>
      </c>
    </row>
    <row r="823" spans="1:8">
      <c r="A823" s="1139" t="str">
        <f>Cover!$G$16</f>
        <v>CZ</v>
      </c>
      <c r="B823" s="1139" t="s">
        <v>707</v>
      </c>
      <c r="C823" s="1139">
        <f>Cover!G$18-1</f>
        <v>2021</v>
      </c>
      <c r="D823" s="1139" t="s">
        <v>638</v>
      </c>
      <c r="E823" s="1140" t="s">
        <v>628</v>
      </c>
      <c r="F823" s="1139" t="s">
        <v>704</v>
      </c>
      <c r="G823" s="1139">
        <f>IF(ISNUMBER('EU1 ExtraEU Trade'!E32),IF('EU1 ExtraEU Trade'!E32="","",'EU1 ExtraEU Trade'!E32),"")</f>
        <v>15970</v>
      </c>
      <c r="H823" s="1141" t="str">
        <f>IF('EU1 ExtraEU Trade'!M32="","",'EU1 ExtraEU Trade'!M32)</f>
        <v/>
      </c>
    </row>
    <row r="824" spans="1:8">
      <c r="A824" s="1139" t="str">
        <f>Cover!$G$16</f>
        <v>CZ</v>
      </c>
      <c r="B824" s="1139" t="s">
        <v>707</v>
      </c>
      <c r="C824" s="1139">
        <f>Cover!G$18-1</f>
        <v>2021</v>
      </c>
      <c r="D824" s="1139" t="s">
        <v>638</v>
      </c>
      <c r="E824" s="1140" t="s">
        <v>672</v>
      </c>
      <c r="F824" s="1139" t="s">
        <v>704</v>
      </c>
      <c r="G824" s="1139">
        <f>IF(ISNUMBER('EU1 ExtraEU Trade'!E33),IF('EU1 ExtraEU Trade'!E33="","",'EU1 ExtraEU Trade'!E33),"")</f>
        <v>9132</v>
      </c>
      <c r="H824" s="1141" t="str">
        <f>IF('EU1 ExtraEU Trade'!M33="","",'EU1 ExtraEU Trade'!M33)</f>
        <v/>
      </c>
    </row>
    <row r="825" spans="1:8">
      <c r="A825" s="1139" t="str">
        <f>Cover!$G$16</f>
        <v>CZ</v>
      </c>
      <c r="B825" s="1139" t="s">
        <v>707</v>
      </c>
      <c r="C825" s="1139">
        <f>Cover!G$18-1</f>
        <v>2021</v>
      </c>
      <c r="D825" s="1139" t="s">
        <v>638</v>
      </c>
      <c r="E825" s="1140" t="s">
        <v>675</v>
      </c>
      <c r="F825" s="1139" t="s">
        <v>704</v>
      </c>
      <c r="G825" s="1139">
        <f>IF(ISNUMBER('EU1 ExtraEU Trade'!E34),IF('EU1 ExtraEU Trade'!E34="","",'EU1 ExtraEU Trade'!E34),"")</f>
        <v>6838</v>
      </c>
      <c r="H825" s="1141" t="str">
        <f>IF('EU1 ExtraEU Trade'!M34="","",'EU1 ExtraEU Trade'!M34)</f>
        <v/>
      </c>
    </row>
    <row r="826" spans="1:8">
      <c r="A826" s="1139" t="str">
        <f>Cover!$G$16</f>
        <v>CZ</v>
      </c>
      <c r="B826" s="1139" t="s">
        <v>707</v>
      </c>
      <c r="C826" s="1139">
        <f>Cover!G$18-1</f>
        <v>2021</v>
      </c>
      <c r="D826" s="1139" t="s">
        <v>638</v>
      </c>
      <c r="E826" s="1140" t="s">
        <v>684</v>
      </c>
      <c r="F826" s="1139" t="s">
        <v>704</v>
      </c>
      <c r="G826" s="1139">
        <f>IF(ISNUMBER('EU1 ExtraEU Trade'!E35),IF('EU1 ExtraEU Trade'!E35="","",'EU1 ExtraEU Trade'!E35),"")</f>
        <v>70</v>
      </c>
      <c r="H826" s="1141" t="str">
        <f>IF('EU1 ExtraEU Trade'!M35="","",'EU1 ExtraEU Trade'!M35)</f>
        <v/>
      </c>
    </row>
    <row r="827" spans="1:8">
      <c r="A827" s="1139" t="str">
        <f>Cover!$G$16</f>
        <v>CZ</v>
      </c>
      <c r="B827" s="1139" t="s">
        <v>707</v>
      </c>
      <c r="C827" s="1139">
        <f>Cover!G$18-1</f>
        <v>2021</v>
      </c>
      <c r="D827" s="1139" t="s">
        <v>639</v>
      </c>
      <c r="E827" s="1140" t="s">
        <v>628</v>
      </c>
      <c r="F827" s="1139" t="s">
        <v>704</v>
      </c>
      <c r="G827" s="1139">
        <f>IF(ISNUMBER('EU1 ExtraEU Trade'!E36),IF('EU1 ExtraEU Trade'!E36="","",'EU1 ExtraEU Trade'!E36),"")</f>
        <v>164885</v>
      </c>
      <c r="H827" s="1141" t="str">
        <f>IF('EU1 ExtraEU Trade'!M36="","",'EU1 ExtraEU Trade'!M36)</f>
        <v/>
      </c>
    </row>
    <row r="828" spans="1:8">
      <c r="A828" s="1139" t="str">
        <f>Cover!$G$16</f>
        <v>CZ</v>
      </c>
      <c r="B828" s="1139" t="s">
        <v>707</v>
      </c>
      <c r="C828" s="1139">
        <f>Cover!G$18-1</f>
        <v>2021</v>
      </c>
      <c r="D828" s="1139" t="s">
        <v>640</v>
      </c>
      <c r="E828" s="1140" t="s">
        <v>628</v>
      </c>
      <c r="F828" s="1139" t="s">
        <v>704</v>
      </c>
      <c r="G828" s="1139">
        <f>IF(ISNUMBER('EU1 ExtraEU Trade'!E37),IF('EU1 ExtraEU Trade'!E37="","",'EU1 ExtraEU Trade'!E37),"")</f>
        <v>106444</v>
      </c>
      <c r="H828" s="1141" t="str">
        <f>IF('EU1 ExtraEU Trade'!M37="","",'EU1 ExtraEU Trade'!M37)</f>
        <v/>
      </c>
    </row>
    <row r="829" spans="1:8">
      <c r="A829" s="1139" t="str">
        <f>Cover!$G$16</f>
        <v>CZ</v>
      </c>
      <c r="B829" s="1139" t="s">
        <v>707</v>
      </c>
      <c r="C829" s="1139">
        <f>Cover!G$18-1</f>
        <v>2021</v>
      </c>
      <c r="D829" s="1139" t="s">
        <v>640</v>
      </c>
      <c r="E829" s="1140" t="s">
        <v>672</v>
      </c>
      <c r="F829" s="1139" t="s">
        <v>704</v>
      </c>
      <c r="G829" s="1139">
        <f>IF(ISNUMBER('EU1 ExtraEU Trade'!E38),IF('EU1 ExtraEU Trade'!E38="","",'EU1 ExtraEU Trade'!E38),"")</f>
        <v>4103</v>
      </c>
      <c r="H829" s="1141" t="str">
        <f>IF('EU1 ExtraEU Trade'!M38="","",'EU1 ExtraEU Trade'!M38)</f>
        <v/>
      </c>
    </row>
    <row r="830" spans="1:8">
      <c r="A830" s="1139" t="str">
        <f>Cover!$G$16</f>
        <v>CZ</v>
      </c>
      <c r="B830" s="1139" t="s">
        <v>707</v>
      </c>
      <c r="C830" s="1139">
        <f>Cover!G$18-1</f>
        <v>2021</v>
      </c>
      <c r="D830" s="1139" t="s">
        <v>640</v>
      </c>
      <c r="E830" s="1140" t="s">
        <v>675</v>
      </c>
      <c r="F830" s="1139" t="s">
        <v>704</v>
      </c>
      <c r="G830" s="1139">
        <f>IF(ISNUMBER('EU1 ExtraEU Trade'!E39),IF('EU1 ExtraEU Trade'!E39="","",'EU1 ExtraEU Trade'!E39),"")</f>
        <v>102341</v>
      </c>
      <c r="H830" s="1141" t="str">
        <f>IF('EU1 ExtraEU Trade'!M39="","",'EU1 ExtraEU Trade'!M39)</f>
        <v/>
      </c>
    </row>
    <row r="831" spans="1:8">
      <c r="A831" s="1139" t="str">
        <f>Cover!$G$16</f>
        <v>CZ</v>
      </c>
      <c r="B831" s="1139" t="s">
        <v>707</v>
      </c>
      <c r="C831" s="1139">
        <f>Cover!G$18-1</f>
        <v>2021</v>
      </c>
      <c r="D831" s="1139" t="s">
        <v>640</v>
      </c>
      <c r="E831" s="1140" t="s">
        <v>684</v>
      </c>
      <c r="F831" s="1139" t="s">
        <v>704</v>
      </c>
      <c r="G831" s="1139">
        <f>IF(ISNUMBER('EU1 ExtraEU Trade'!E40),IF('EU1 ExtraEU Trade'!E40="","",'EU1 ExtraEU Trade'!E40),"")</f>
        <v>0</v>
      </c>
      <c r="H831" s="1141" t="str">
        <f>IF('EU1 ExtraEU Trade'!M40="","",'EU1 ExtraEU Trade'!M40)</f>
        <v/>
      </c>
    </row>
    <row r="832" spans="1:8">
      <c r="A832" s="1139" t="str">
        <f>Cover!$G$16</f>
        <v>CZ</v>
      </c>
      <c r="B832" s="1139" t="s">
        <v>707</v>
      </c>
      <c r="C832" s="1139">
        <f>Cover!G$18-1</f>
        <v>2021</v>
      </c>
      <c r="D832" s="1139" t="s">
        <v>1144</v>
      </c>
      <c r="E832" s="1140" t="s">
        <v>628</v>
      </c>
      <c r="F832" s="1139" t="s">
        <v>704</v>
      </c>
      <c r="G832" s="1139" t="str">
        <f>IF(ISNUMBER('EU1 ExtraEU Trade'!E41),IF('EU1 ExtraEU Trade'!E41="","",'EU1 ExtraEU Trade'!E41),"")</f>
        <v/>
      </c>
      <c r="H832" s="1141" t="str">
        <f>IF('EU1 ExtraEU Trade'!M41="","",'EU1 ExtraEU Trade'!M41)</f>
        <v/>
      </c>
    </row>
    <row r="833" spans="1:8">
      <c r="A833" s="1139" t="str">
        <f>Cover!$G$16</f>
        <v>CZ</v>
      </c>
      <c r="B833" s="1139" t="s">
        <v>707</v>
      </c>
      <c r="C833" s="1139">
        <f>Cover!G$18-1</f>
        <v>2021</v>
      </c>
      <c r="D833" s="1139" t="s">
        <v>1144</v>
      </c>
      <c r="E833" s="1140" t="s">
        <v>672</v>
      </c>
      <c r="F833" s="1139" t="s">
        <v>704</v>
      </c>
      <c r="G833" s="1139" t="str">
        <f>IF(ISNUMBER('EU1 ExtraEU Trade'!E42),IF('EU1 ExtraEU Trade'!E42="","",'EU1 ExtraEU Trade'!E42),"")</f>
        <v/>
      </c>
      <c r="H833" s="1141" t="str">
        <f>IF('EU1 ExtraEU Trade'!M42="","",'EU1 ExtraEU Trade'!M42)</f>
        <v/>
      </c>
    </row>
    <row r="834" spans="1:8">
      <c r="A834" s="1139" t="str">
        <f>Cover!$G$16</f>
        <v>CZ</v>
      </c>
      <c r="B834" s="1139" t="s">
        <v>707</v>
      </c>
      <c r="C834" s="1139">
        <f>Cover!G$18-1</f>
        <v>2021</v>
      </c>
      <c r="D834" s="1139" t="s">
        <v>1144</v>
      </c>
      <c r="E834" s="1140" t="s">
        <v>675</v>
      </c>
      <c r="F834" s="1139" t="s">
        <v>704</v>
      </c>
      <c r="G834" s="1139" t="str">
        <f>IF(ISNUMBER('EU1 ExtraEU Trade'!E43),IF('EU1 ExtraEU Trade'!E43="","",'EU1 ExtraEU Trade'!E43),"")</f>
        <v/>
      </c>
      <c r="H834" s="1141" t="str">
        <f>IF('EU1 ExtraEU Trade'!M43="","",'EU1 ExtraEU Trade'!M43)</f>
        <v/>
      </c>
    </row>
    <row r="835" spans="1:8">
      <c r="A835" s="1139" t="str">
        <f>Cover!$G$16</f>
        <v>CZ</v>
      </c>
      <c r="B835" s="1139" t="s">
        <v>707</v>
      </c>
      <c r="C835" s="1139">
        <f>Cover!G$18-1</f>
        <v>2021</v>
      </c>
      <c r="D835" s="1139" t="s">
        <v>1144</v>
      </c>
      <c r="E835" s="1140" t="s">
        <v>684</v>
      </c>
      <c r="F835" s="1139" t="s">
        <v>704</v>
      </c>
      <c r="G835" s="1139" t="str">
        <f>IF(ISNUMBER('EU1 ExtraEU Trade'!E44),IF('EU1 ExtraEU Trade'!E44="","",'EU1 ExtraEU Trade'!E44),"")</f>
        <v/>
      </c>
      <c r="H835" s="1141" t="str">
        <f>IF('EU1 ExtraEU Trade'!M44="","",'EU1 ExtraEU Trade'!M44)</f>
        <v/>
      </c>
    </row>
    <row r="836" spans="1:8">
      <c r="A836" s="1139" t="str">
        <f>Cover!$G$16</f>
        <v>CZ</v>
      </c>
      <c r="B836" s="1139" t="s">
        <v>707</v>
      </c>
      <c r="C836" s="1139">
        <f>Cover!G$18-1</f>
        <v>2021</v>
      </c>
      <c r="D836" s="1139" t="s">
        <v>641</v>
      </c>
      <c r="E836" s="1140" t="s">
        <v>628</v>
      </c>
      <c r="F836" s="1139" t="s">
        <v>704</v>
      </c>
      <c r="G836" s="1139">
        <f>IF(ISNUMBER('EU1 ExtraEU Trade'!E45),IF('EU1 ExtraEU Trade'!E45="","",'EU1 ExtraEU Trade'!E45),"")</f>
        <v>7633</v>
      </c>
      <c r="H836" s="1141" t="str">
        <f>IF('EU1 ExtraEU Trade'!M45="","",'EU1 ExtraEU Trade'!M45)</f>
        <v/>
      </c>
    </row>
    <row r="837" spans="1:8">
      <c r="A837" s="1139" t="str">
        <f>Cover!$G$16</f>
        <v>CZ</v>
      </c>
      <c r="B837" s="1139" t="s">
        <v>707</v>
      </c>
      <c r="C837" s="1139">
        <f>Cover!G$18-1</f>
        <v>2021</v>
      </c>
      <c r="D837" s="1139" t="s">
        <v>642</v>
      </c>
      <c r="E837" s="1140" t="s">
        <v>628</v>
      </c>
      <c r="F837" s="1139" t="s">
        <v>704</v>
      </c>
      <c r="G837" s="1139">
        <f>IF(ISNUMBER('EU1 ExtraEU Trade'!E46),IF('EU1 ExtraEU Trade'!E46="","",'EU1 ExtraEU Trade'!E46),"")</f>
        <v>1430</v>
      </c>
      <c r="H837" s="1141" t="str">
        <f>IF('EU1 ExtraEU Trade'!M46="","",'EU1 ExtraEU Trade'!M46)</f>
        <v/>
      </c>
    </row>
    <row r="838" spans="1:8">
      <c r="A838" s="1139" t="str">
        <f>Cover!$G$16</f>
        <v>CZ</v>
      </c>
      <c r="B838" s="1139" t="s">
        <v>707</v>
      </c>
      <c r="C838" s="1139">
        <f>Cover!G$18-1</f>
        <v>2021</v>
      </c>
      <c r="D838" s="1139" t="s">
        <v>643</v>
      </c>
      <c r="E838" s="1140" t="s">
        <v>628</v>
      </c>
      <c r="F838" s="1139" t="s">
        <v>704</v>
      </c>
      <c r="G838" s="1139">
        <f>IF(ISNUMBER('EU1 ExtraEU Trade'!E47),IF('EU1 ExtraEU Trade'!E47="","",'EU1 ExtraEU Trade'!E47),"")</f>
        <v>50808</v>
      </c>
      <c r="H838" s="1141" t="str">
        <f>IF('EU1 ExtraEU Trade'!M47="","",'EU1 ExtraEU Trade'!M47)</f>
        <v/>
      </c>
    </row>
    <row r="839" spans="1:8">
      <c r="A839" s="1139" t="str">
        <f>Cover!$G$16</f>
        <v>CZ</v>
      </c>
      <c r="B839" s="1139" t="s">
        <v>707</v>
      </c>
      <c r="C839" s="1139">
        <f>Cover!G$18-1</f>
        <v>2021</v>
      </c>
      <c r="D839" s="1139" t="s">
        <v>644</v>
      </c>
      <c r="E839" s="1140" t="s">
        <v>628</v>
      </c>
      <c r="F839" s="1139" t="s">
        <v>704</v>
      </c>
      <c r="G839" s="1139">
        <f>IF(ISNUMBER('EU1 ExtraEU Trade'!E48),IF('EU1 ExtraEU Trade'!E48="","",'EU1 ExtraEU Trade'!E48),"")</f>
        <v>105</v>
      </c>
      <c r="H839" s="1141" t="str">
        <f>IF('EU1 ExtraEU Trade'!M48="","",'EU1 ExtraEU Trade'!M48)</f>
        <v/>
      </c>
    </row>
    <row r="840" spans="1:8">
      <c r="A840" s="1139" t="str">
        <f>Cover!$G$16</f>
        <v>CZ</v>
      </c>
      <c r="B840" s="1139" t="s">
        <v>707</v>
      </c>
      <c r="C840" s="1139">
        <f>Cover!G$18-1</f>
        <v>2021</v>
      </c>
      <c r="D840" s="1139" t="s">
        <v>645</v>
      </c>
      <c r="E840" s="1140" t="s">
        <v>628</v>
      </c>
      <c r="F840" s="1139" t="s">
        <v>704</v>
      </c>
      <c r="G840" s="1139">
        <f>IF(ISNUMBER('EU1 ExtraEU Trade'!E49),IF('EU1 ExtraEU Trade'!E49="","",'EU1 ExtraEU Trade'!E49),"")</f>
        <v>40602</v>
      </c>
      <c r="H840" s="1141" t="str">
        <f>IF('EU1 ExtraEU Trade'!M49="","",'EU1 ExtraEU Trade'!M49)</f>
        <v/>
      </c>
    </row>
    <row r="841" spans="1:8">
      <c r="A841" s="1139" t="str">
        <f>Cover!$G$16</f>
        <v>CZ</v>
      </c>
      <c r="B841" s="1139" t="s">
        <v>707</v>
      </c>
      <c r="C841" s="1139">
        <f>Cover!G$18-1</f>
        <v>2021</v>
      </c>
      <c r="D841" s="1139" t="s">
        <v>646</v>
      </c>
      <c r="E841" s="1140" t="s">
        <v>628</v>
      </c>
      <c r="F841" s="1139" t="s">
        <v>704</v>
      </c>
      <c r="G841" s="1139">
        <f>IF(ISNUMBER('EU1 ExtraEU Trade'!E50),IF('EU1 ExtraEU Trade'!E50="","",'EU1 ExtraEU Trade'!E50),"")</f>
        <v>10101</v>
      </c>
      <c r="H841" s="1141" t="str">
        <f>IF('EU1 ExtraEU Trade'!M50="","",'EU1 ExtraEU Trade'!M50)</f>
        <v/>
      </c>
    </row>
    <row r="842" spans="1:8">
      <c r="A842" s="1139" t="str">
        <f>Cover!$G$16</f>
        <v>CZ</v>
      </c>
      <c r="B842" s="1139" t="s">
        <v>707</v>
      </c>
      <c r="C842" s="1139">
        <f>Cover!G$18-1</f>
        <v>2021</v>
      </c>
      <c r="D842" s="1139" t="s">
        <v>647</v>
      </c>
      <c r="E842" s="1140" t="s">
        <v>628</v>
      </c>
      <c r="F842" s="1139" t="s">
        <v>704</v>
      </c>
      <c r="G842" s="1139">
        <f>IF(ISNUMBER('EU1 ExtraEU Trade'!E51),IF('EU1 ExtraEU Trade'!E51="","",'EU1 ExtraEU Trade'!E51),"")</f>
        <v>205971</v>
      </c>
      <c r="H842" s="1141" t="str">
        <f>IF('EU1 ExtraEU Trade'!M51="","",'EU1 ExtraEU Trade'!M51)</f>
        <v/>
      </c>
    </row>
    <row r="843" spans="1:8">
      <c r="A843" s="1139" t="str">
        <f>Cover!$G$16</f>
        <v>CZ</v>
      </c>
      <c r="B843" s="1139" t="s">
        <v>707</v>
      </c>
      <c r="C843" s="1139">
        <f>Cover!G$18-1</f>
        <v>2021</v>
      </c>
      <c r="D843" s="1139" t="s">
        <v>648</v>
      </c>
      <c r="E843" s="1140" t="s">
        <v>628</v>
      </c>
      <c r="F843" s="1139" t="s">
        <v>704</v>
      </c>
      <c r="G843" s="1139">
        <f>IF(ISNUMBER('EU1 ExtraEU Trade'!E52),IF('EU1 ExtraEU Trade'!E52="","",'EU1 ExtraEU Trade'!E52),"")</f>
        <v>0</v>
      </c>
      <c r="H843" s="1141" t="str">
        <f>IF('EU1 ExtraEU Trade'!M52="","",'EU1 ExtraEU Trade'!M52)</f>
        <v/>
      </c>
    </row>
    <row r="844" spans="1:8">
      <c r="A844" s="1139" t="str">
        <f>Cover!$G$16</f>
        <v>CZ</v>
      </c>
      <c r="B844" s="1139" t="s">
        <v>707</v>
      </c>
      <c r="C844" s="1139">
        <f>Cover!G$18-1</f>
        <v>2021</v>
      </c>
      <c r="D844" s="1139" t="s">
        <v>649</v>
      </c>
      <c r="E844" s="1140" t="s">
        <v>628</v>
      </c>
      <c r="F844" s="1139" t="s">
        <v>704</v>
      </c>
      <c r="G844" s="1139">
        <f>IF(ISNUMBER('EU1 ExtraEU Trade'!E53),IF('EU1 ExtraEU Trade'!E53="","",'EU1 ExtraEU Trade'!E53),"")</f>
        <v>179313</v>
      </c>
      <c r="H844" s="1141" t="str">
        <f>IF('EU1 ExtraEU Trade'!M53="","",'EU1 ExtraEU Trade'!M53)</f>
        <v/>
      </c>
    </row>
    <row r="845" spans="1:8">
      <c r="A845" s="1139" t="str">
        <f>Cover!$G$16</f>
        <v>CZ</v>
      </c>
      <c r="B845" s="1139" t="s">
        <v>707</v>
      </c>
      <c r="C845" s="1139">
        <f>Cover!G$18-1</f>
        <v>2021</v>
      </c>
      <c r="D845" s="1139" t="s">
        <v>650</v>
      </c>
      <c r="E845" s="1140" t="s">
        <v>628</v>
      </c>
      <c r="F845" s="1139" t="s">
        <v>704</v>
      </c>
      <c r="G845" s="1139">
        <f>IF(ISNUMBER('EU1 ExtraEU Trade'!E54),IF('EU1 ExtraEU Trade'!E54="","",'EU1 ExtraEU Trade'!E54),"")</f>
        <v>178986</v>
      </c>
      <c r="H845" s="1141" t="str">
        <f>IF('EU1 ExtraEU Trade'!M54="","",'EU1 ExtraEU Trade'!M54)</f>
        <v/>
      </c>
    </row>
    <row r="846" spans="1:8">
      <c r="A846" s="1139" t="str">
        <f>Cover!$G$16</f>
        <v>CZ</v>
      </c>
      <c r="B846" s="1139" t="s">
        <v>707</v>
      </c>
      <c r="C846" s="1139">
        <f>Cover!G$18-1</f>
        <v>2021</v>
      </c>
      <c r="D846" s="1139" t="s">
        <v>651</v>
      </c>
      <c r="E846" s="1140" t="s">
        <v>628</v>
      </c>
      <c r="F846" s="1139" t="s">
        <v>704</v>
      </c>
      <c r="G846" s="1139">
        <f>IF(ISNUMBER('EU1 ExtraEU Trade'!E55),IF('EU1 ExtraEU Trade'!E55="","",'EU1 ExtraEU Trade'!E55),"")</f>
        <v>177275</v>
      </c>
      <c r="H846" s="1141" t="str">
        <f>IF('EU1 ExtraEU Trade'!M55="","",'EU1 ExtraEU Trade'!M55)</f>
        <v/>
      </c>
    </row>
    <row r="847" spans="1:8">
      <c r="A847" s="1139" t="str">
        <f>Cover!$G$16</f>
        <v>CZ</v>
      </c>
      <c r="B847" s="1139" t="s">
        <v>707</v>
      </c>
      <c r="C847" s="1139">
        <f>Cover!G$18-1</f>
        <v>2021</v>
      </c>
      <c r="D847" s="1139" t="s">
        <v>652</v>
      </c>
      <c r="E847" s="1140" t="s">
        <v>628</v>
      </c>
      <c r="F847" s="1139" t="s">
        <v>704</v>
      </c>
      <c r="G847" s="1139">
        <f>IF(ISNUMBER('EU1 ExtraEU Trade'!E56),IF('EU1 ExtraEU Trade'!E56="","",'EU1 ExtraEU Trade'!E56),"")</f>
        <v>327</v>
      </c>
      <c r="H847" s="1141" t="str">
        <f>IF('EU1 ExtraEU Trade'!M56="","",'EU1 ExtraEU Trade'!M56)</f>
        <v/>
      </c>
    </row>
    <row r="848" spans="1:8">
      <c r="A848" s="1139" t="str">
        <f>Cover!$G$16</f>
        <v>CZ</v>
      </c>
      <c r="B848" s="1139" t="s">
        <v>707</v>
      </c>
      <c r="C848" s="1139">
        <f>Cover!G$18-1</f>
        <v>2021</v>
      </c>
      <c r="D848" s="1139" t="s">
        <v>653</v>
      </c>
      <c r="E848" s="1140" t="s">
        <v>628</v>
      </c>
      <c r="F848" s="1139" t="s">
        <v>704</v>
      </c>
      <c r="G848" s="1139">
        <f>IF(ISNUMBER('EU1 ExtraEU Trade'!E57),IF('EU1 ExtraEU Trade'!E57="","",'EU1 ExtraEU Trade'!E57),"")</f>
        <v>26658</v>
      </c>
      <c r="H848" s="1141" t="str">
        <f>IF('EU1 ExtraEU Trade'!M57="","",'EU1 ExtraEU Trade'!M57)</f>
        <v/>
      </c>
    </row>
    <row r="849" spans="1:8">
      <c r="A849" s="1139" t="str">
        <f>Cover!$G$16</f>
        <v>CZ</v>
      </c>
      <c r="B849" s="1139" t="s">
        <v>707</v>
      </c>
      <c r="C849" s="1139">
        <f>Cover!G$18-1</f>
        <v>2021</v>
      </c>
      <c r="D849" s="1139" t="s">
        <v>654</v>
      </c>
      <c r="E849" s="1140" t="s">
        <v>628</v>
      </c>
      <c r="F849" s="1139" t="s">
        <v>704</v>
      </c>
      <c r="G849" s="1139">
        <f>IF(ISNUMBER('EU1 ExtraEU Trade'!E58),IF('EU1 ExtraEU Trade'!E58="","",'EU1 ExtraEU Trade'!E58),"")</f>
        <v>1997</v>
      </c>
      <c r="H849" s="1141" t="str">
        <f>IF('EU1 ExtraEU Trade'!M58="","",'EU1 ExtraEU Trade'!M58)</f>
        <v/>
      </c>
    </row>
    <row r="850" spans="1:8">
      <c r="A850" s="1139" t="str">
        <f>Cover!$G$16</f>
        <v>CZ</v>
      </c>
      <c r="B850" s="1139" t="s">
        <v>707</v>
      </c>
      <c r="C850" s="1139">
        <f>Cover!G$18-1</f>
        <v>2021</v>
      </c>
      <c r="D850" s="1139" t="s">
        <v>655</v>
      </c>
      <c r="E850" s="1140" t="s">
        <v>628</v>
      </c>
      <c r="F850" s="1139" t="s">
        <v>704</v>
      </c>
      <c r="G850" s="1139">
        <f>IF(ISNUMBER('EU1 ExtraEU Trade'!E59),IF('EU1 ExtraEU Trade'!E59="","",'EU1 ExtraEU Trade'!E59),"")</f>
        <v>1997</v>
      </c>
      <c r="H850" s="1141" t="str">
        <f>IF('EU1 ExtraEU Trade'!M59="","",'EU1 ExtraEU Trade'!M59)</f>
        <v/>
      </c>
    </row>
    <row r="851" spans="1:8">
      <c r="A851" s="1139" t="str">
        <f>Cover!$G$16</f>
        <v>CZ</v>
      </c>
      <c r="B851" s="1139" t="s">
        <v>707</v>
      </c>
      <c r="C851" s="1139">
        <f>Cover!G$18-1</f>
        <v>2021</v>
      </c>
      <c r="D851" s="1139" t="s">
        <v>656</v>
      </c>
      <c r="E851" s="1140" t="s">
        <v>628</v>
      </c>
      <c r="F851" s="1139" t="s">
        <v>704</v>
      </c>
      <c r="G851" s="1139">
        <f>IF(ISNUMBER('EU1 ExtraEU Trade'!E60),IF('EU1 ExtraEU Trade'!E60="","",'EU1 ExtraEU Trade'!E60),"")</f>
        <v>0</v>
      </c>
      <c r="H851" s="1141" t="str">
        <f>IF('EU1 ExtraEU Trade'!M60="","",'EU1 ExtraEU Trade'!M60)</f>
        <v/>
      </c>
    </row>
    <row r="852" spans="1:8">
      <c r="A852" s="1139" t="str">
        <f>Cover!$G$16</f>
        <v>CZ</v>
      </c>
      <c r="B852" s="1139" t="s">
        <v>707</v>
      </c>
      <c r="C852" s="1139">
        <f>Cover!G$18-1</f>
        <v>2021</v>
      </c>
      <c r="D852" s="1139" t="s">
        <v>657</v>
      </c>
      <c r="E852" s="1140" t="s">
        <v>628</v>
      </c>
      <c r="F852" s="1139" t="s">
        <v>704</v>
      </c>
      <c r="G852" s="1139">
        <f>IF(ISNUMBER('EU1 ExtraEU Trade'!E61),IF('EU1 ExtraEU Trade'!E61="","",'EU1 ExtraEU Trade'!E61),"")</f>
        <v>13</v>
      </c>
      <c r="H852" s="1141" t="str">
        <f>IF('EU1 ExtraEU Trade'!M61="","",'EU1 ExtraEU Trade'!M61)</f>
        <v/>
      </c>
    </row>
    <row r="853" spans="1:8">
      <c r="A853" s="1139" t="str">
        <f>Cover!$G$16</f>
        <v>CZ</v>
      </c>
      <c r="B853" s="1139" t="s">
        <v>707</v>
      </c>
      <c r="C853" s="1139">
        <f>Cover!G$18-1</f>
        <v>2021</v>
      </c>
      <c r="D853" s="1139" t="s">
        <v>658</v>
      </c>
      <c r="E853" s="1140" t="s">
        <v>628</v>
      </c>
      <c r="F853" s="1139" t="s">
        <v>704</v>
      </c>
      <c r="G853" s="1139">
        <f>IF(ISNUMBER('EU1 ExtraEU Trade'!E62),IF('EU1 ExtraEU Trade'!E62="","",'EU1 ExtraEU Trade'!E62),"")</f>
        <v>181086</v>
      </c>
      <c r="H853" s="1141" t="str">
        <f>IF('EU1 ExtraEU Trade'!M62="","",'EU1 ExtraEU Trade'!M62)</f>
        <v/>
      </c>
    </row>
    <row r="854" spans="1:8">
      <c r="A854" s="1139" t="str">
        <f>Cover!$G$16</f>
        <v>CZ</v>
      </c>
      <c r="B854" s="1139" t="s">
        <v>707</v>
      </c>
      <c r="C854" s="1139">
        <f>Cover!G$18-1</f>
        <v>2021</v>
      </c>
      <c r="D854" s="1139" t="s">
        <v>659</v>
      </c>
      <c r="E854" s="1140" t="s">
        <v>628</v>
      </c>
      <c r="F854" s="1139" t="s">
        <v>704</v>
      </c>
      <c r="G854" s="1139">
        <f>IF(ISNUMBER('EU1 ExtraEU Trade'!E63),IF('EU1 ExtraEU Trade'!E63="","",'EU1 ExtraEU Trade'!E63),"")</f>
        <v>26214</v>
      </c>
      <c r="H854" s="1141" t="str">
        <f>IF('EU1 ExtraEU Trade'!M63="","",'EU1 ExtraEU Trade'!M63)</f>
        <v/>
      </c>
    </row>
    <row r="855" spans="1:8">
      <c r="A855" s="1139" t="str">
        <f>Cover!$G$16</f>
        <v>CZ</v>
      </c>
      <c r="B855" s="1139" t="s">
        <v>707</v>
      </c>
      <c r="C855" s="1139">
        <f>Cover!G$18-1</f>
        <v>2021</v>
      </c>
      <c r="D855" s="1139" t="s">
        <v>660</v>
      </c>
      <c r="E855" s="1140" t="s">
        <v>628</v>
      </c>
      <c r="F855" s="1139" t="s">
        <v>704</v>
      </c>
      <c r="G855" s="1139">
        <f>IF(ISNUMBER('EU1 ExtraEU Trade'!E64),IF('EU1 ExtraEU Trade'!E64="","",'EU1 ExtraEU Trade'!E64),"")</f>
        <v>9439</v>
      </c>
      <c r="H855" s="1141" t="str">
        <f>IF('EU1 ExtraEU Trade'!M64="","",'EU1 ExtraEU Trade'!M64)</f>
        <v/>
      </c>
    </row>
    <row r="856" spans="1:8">
      <c r="A856" s="1139" t="str">
        <f>Cover!$G$16</f>
        <v>CZ</v>
      </c>
      <c r="B856" s="1139" t="s">
        <v>707</v>
      </c>
      <c r="C856" s="1139">
        <f>Cover!G$18-1</f>
        <v>2021</v>
      </c>
      <c r="D856" s="1139" t="s">
        <v>661</v>
      </c>
      <c r="E856" s="1140" t="s">
        <v>628</v>
      </c>
      <c r="F856" s="1139" t="s">
        <v>704</v>
      </c>
      <c r="G856" s="1139">
        <f>IF(ISNUMBER('EU1 ExtraEU Trade'!E65),IF('EU1 ExtraEU Trade'!E65="","",'EU1 ExtraEU Trade'!E65),"")</f>
        <v>2295</v>
      </c>
      <c r="H856" s="1141" t="str">
        <f>IF('EU1 ExtraEU Trade'!M65="","",'EU1 ExtraEU Trade'!M65)</f>
        <v/>
      </c>
    </row>
    <row r="857" spans="1:8">
      <c r="A857" s="1139" t="str">
        <f>Cover!$G$16</f>
        <v>CZ</v>
      </c>
      <c r="B857" s="1139" t="s">
        <v>707</v>
      </c>
      <c r="C857" s="1139">
        <f>Cover!G$18-1</f>
        <v>2021</v>
      </c>
      <c r="D857" s="1139" t="s">
        <v>662</v>
      </c>
      <c r="E857" s="1140" t="s">
        <v>628</v>
      </c>
      <c r="F857" s="1139" t="s">
        <v>704</v>
      </c>
      <c r="G857" s="1139">
        <f>IF(ISNUMBER('EU1 ExtraEU Trade'!E66),IF('EU1 ExtraEU Trade'!E66="","",'EU1 ExtraEU Trade'!E66),"")</f>
        <v>3172</v>
      </c>
      <c r="H857" s="1141" t="str">
        <f>IF('EU1 ExtraEU Trade'!M66="","",'EU1 ExtraEU Trade'!M66)</f>
        <v/>
      </c>
    </row>
    <row r="858" spans="1:8">
      <c r="A858" s="1139" t="str">
        <f>Cover!$G$16</f>
        <v>CZ</v>
      </c>
      <c r="B858" s="1139" t="s">
        <v>707</v>
      </c>
      <c r="C858" s="1139">
        <f>Cover!G$18-1</f>
        <v>2021</v>
      </c>
      <c r="D858" s="1139" t="s">
        <v>663</v>
      </c>
      <c r="E858" s="1140" t="s">
        <v>628</v>
      </c>
      <c r="F858" s="1139" t="s">
        <v>704</v>
      </c>
      <c r="G858" s="1139">
        <f>IF(ISNUMBER('EU1 ExtraEU Trade'!E67),IF('EU1 ExtraEU Trade'!E67="","",'EU1 ExtraEU Trade'!E67),"")</f>
        <v>11308</v>
      </c>
      <c r="H858" s="1141" t="str">
        <f>IF('EU1 ExtraEU Trade'!M67="","",'EU1 ExtraEU Trade'!M67)</f>
        <v/>
      </c>
    </row>
    <row r="859" spans="1:8">
      <c r="A859" s="1139" t="str">
        <f>Cover!$G$16</f>
        <v>CZ</v>
      </c>
      <c r="B859" s="1139" t="s">
        <v>707</v>
      </c>
      <c r="C859" s="1139">
        <f>Cover!G$18-1</f>
        <v>2021</v>
      </c>
      <c r="D859" s="1139" t="s">
        <v>664</v>
      </c>
      <c r="E859" s="1140" t="s">
        <v>628</v>
      </c>
      <c r="F859" s="1139" t="s">
        <v>704</v>
      </c>
      <c r="G859" s="1139">
        <f>IF(ISNUMBER('EU1 ExtraEU Trade'!E68),IF('EU1 ExtraEU Trade'!E68="","",'EU1 ExtraEU Trade'!E68),"")</f>
        <v>2352</v>
      </c>
      <c r="H859" s="1141" t="str">
        <f>IF('EU1 ExtraEU Trade'!M68="","",'EU1 ExtraEU Trade'!M68)</f>
        <v/>
      </c>
    </row>
    <row r="860" spans="1:8">
      <c r="A860" s="1139" t="str">
        <f>Cover!$G$16</f>
        <v>CZ</v>
      </c>
      <c r="B860" s="1139" t="s">
        <v>707</v>
      </c>
      <c r="C860" s="1139">
        <f>Cover!G$18-1</f>
        <v>2021</v>
      </c>
      <c r="D860" s="1139" t="s">
        <v>665</v>
      </c>
      <c r="E860" s="1140" t="s">
        <v>628</v>
      </c>
      <c r="F860" s="1139" t="s">
        <v>704</v>
      </c>
      <c r="G860" s="1139">
        <f>IF(ISNUMBER('EU1 ExtraEU Trade'!E69),IF('EU1 ExtraEU Trade'!E69="","",'EU1 ExtraEU Trade'!E69),"")</f>
        <v>139821</v>
      </c>
      <c r="H860" s="1141" t="str">
        <f>IF('EU1 ExtraEU Trade'!M69="","",'EU1 ExtraEU Trade'!M69)</f>
        <v/>
      </c>
    </row>
    <row r="861" spans="1:8">
      <c r="A861" s="1139" t="str">
        <f>Cover!$G$16</f>
        <v>CZ</v>
      </c>
      <c r="B861" s="1139" t="s">
        <v>707</v>
      </c>
      <c r="C861" s="1139">
        <f>Cover!G$18-1</f>
        <v>2021</v>
      </c>
      <c r="D861" s="1139" t="s">
        <v>666</v>
      </c>
      <c r="E861" s="1140" t="s">
        <v>628</v>
      </c>
      <c r="F861" s="1139" t="s">
        <v>704</v>
      </c>
      <c r="G861" s="1139">
        <f>IF(ISNUMBER('EU1 ExtraEU Trade'!E70),IF('EU1 ExtraEU Trade'!E70="","",'EU1 ExtraEU Trade'!E70),"")</f>
        <v>31024</v>
      </c>
      <c r="H861" s="1141" t="str">
        <f>IF('EU1 ExtraEU Trade'!M70="","",'EU1 ExtraEU Trade'!M70)</f>
        <v/>
      </c>
    </row>
    <row r="862" spans="1:8">
      <c r="A862" s="1139" t="str">
        <f>Cover!$G$16</f>
        <v>CZ</v>
      </c>
      <c r="B862" s="1139" t="s">
        <v>707</v>
      </c>
      <c r="C862" s="1139">
        <f>Cover!G$18-1</f>
        <v>2021</v>
      </c>
      <c r="D862" s="1139" t="s">
        <v>667</v>
      </c>
      <c r="E862" s="1140" t="s">
        <v>628</v>
      </c>
      <c r="F862" s="1139" t="s">
        <v>704</v>
      </c>
      <c r="G862" s="1139">
        <f>IF(ISNUMBER('EU1 ExtraEU Trade'!E71),IF('EU1 ExtraEU Trade'!E71="","",'EU1 ExtraEU Trade'!E71),"")</f>
        <v>90200</v>
      </c>
      <c r="H862" s="1141" t="str">
        <f>IF('EU1 ExtraEU Trade'!M71="","",'EU1 ExtraEU Trade'!M71)</f>
        <v/>
      </c>
    </row>
    <row r="863" spans="1:8">
      <c r="A863" s="1139" t="str">
        <f>Cover!$G$16</f>
        <v>CZ</v>
      </c>
      <c r="B863" s="1139" t="s">
        <v>707</v>
      </c>
      <c r="C863" s="1139">
        <f>Cover!G$18-1</f>
        <v>2021</v>
      </c>
      <c r="D863" s="1139" t="s">
        <v>668</v>
      </c>
      <c r="E863" s="1140" t="s">
        <v>628</v>
      </c>
      <c r="F863" s="1139" t="s">
        <v>704</v>
      </c>
      <c r="G863" s="1139">
        <f>IF(ISNUMBER('EU1 ExtraEU Trade'!E72),IF('EU1 ExtraEU Trade'!E72="","",'EU1 ExtraEU Trade'!E72),"")</f>
        <v>14880</v>
      </c>
      <c r="H863" s="1141" t="str">
        <f>IF('EU1 ExtraEU Trade'!M72="","",'EU1 ExtraEU Trade'!M72)</f>
        <v/>
      </c>
    </row>
    <row r="864" spans="1:8">
      <c r="A864" s="1139" t="str">
        <f>Cover!$G$16</f>
        <v>CZ</v>
      </c>
      <c r="B864" s="1139" t="s">
        <v>707</v>
      </c>
      <c r="C864" s="1139">
        <f>Cover!G$18-1</f>
        <v>2021</v>
      </c>
      <c r="D864" s="1139" t="s">
        <v>669</v>
      </c>
      <c r="E864" s="1140" t="s">
        <v>628</v>
      </c>
      <c r="F864" s="1139" t="s">
        <v>704</v>
      </c>
      <c r="G864" s="1139">
        <f>IF(ISNUMBER('EU1 ExtraEU Trade'!E73),IF('EU1 ExtraEU Trade'!E73="","",'EU1 ExtraEU Trade'!E73),"")</f>
        <v>3717</v>
      </c>
      <c r="H864" s="1141" t="str">
        <f>IF('EU1 ExtraEU Trade'!M73="","",'EU1 ExtraEU Trade'!M73)</f>
        <v/>
      </c>
    </row>
    <row r="865" spans="1:8">
      <c r="A865" s="1139" t="str">
        <f>Cover!$G$16</f>
        <v>CZ</v>
      </c>
      <c r="B865" s="1139" t="s">
        <v>707</v>
      </c>
      <c r="C865" s="1139">
        <f>Cover!G$18-1</f>
        <v>2021</v>
      </c>
      <c r="D865" s="1139" t="s">
        <v>670</v>
      </c>
      <c r="E865" s="1140" t="s">
        <v>628</v>
      </c>
      <c r="F865" s="1139" t="s">
        <v>704</v>
      </c>
      <c r="G865" s="1139">
        <f>IF(ISNUMBER('EU1 ExtraEU Trade'!E74),IF('EU1 ExtraEU Trade'!E74="","",'EU1 ExtraEU Trade'!E74),"")</f>
        <v>12699</v>
      </c>
      <c r="H865" s="1141" t="str">
        <f>IF('EU1 ExtraEU Trade'!M74="","",'EU1 ExtraEU Trade'!M74)</f>
        <v/>
      </c>
    </row>
    <row r="866" spans="1:8">
      <c r="A866" s="1139" t="str">
        <f>Cover!$G$16</f>
        <v>CZ</v>
      </c>
      <c r="B866" s="1139" t="s">
        <v>707</v>
      </c>
      <c r="C866" s="1139">
        <f>Cover!G$18-1</f>
        <v>2021</v>
      </c>
      <c r="D866" s="1139" t="s">
        <v>1145</v>
      </c>
      <c r="E866" s="1140" t="s">
        <v>628</v>
      </c>
      <c r="F866" s="1139" t="s">
        <v>704</v>
      </c>
      <c r="G866" s="1139" t="str">
        <f>IF(ISNUMBER('EU1 ExtraEU Trade'!E75),IF('EU1 ExtraEU Trade'!E75="","",'EU1 ExtraEU Trade'!E75),"")</f>
        <v/>
      </c>
      <c r="H866" s="1141" t="str">
        <f>IF('EU1 ExtraEU Trade'!M75="","",'EU1 ExtraEU Trade'!M75)</f>
        <v/>
      </c>
    </row>
    <row r="867" spans="1:8">
      <c r="A867" s="1139" t="str">
        <f>Cover!$G$16</f>
        <v>CZ</v>
      </c>
      <c r="B867" s="1139" t="s">
        <v>707</v>
      </c>
      <c r="C867" s="1139">
        <f>Cover!G$18-1</f>
        <v>2021</v>
      </c>
      <c r="D867" s="1139" t="s">
        <v>1146</v>
      </c>
      <c r="E867" s="1140" t="s">
        <v>628</v>
      </c>
      <c r="F867" s="1139" t="s">
        <v>704</v>
      </c>
      <c r="G867" s="1139" t="str">
        <f>IF(ISNUMBER('EU1 ExtraEU Trade'!E76),IF('EU1 ExtraEU Trade'!E76="","",'EU1 ExtraEU Trade'!E76),"")</f>
        <v/>
      </c>
      <c r="H867" s="1141" t="str">
        <f>IF('EU1 ExtraEU Trade'!M76="","",'EU1 ExtraEU Trade'!M76)</f>
        <v/>
      </c>
    </row>
    <row r="868" spans="1:8">
      <c r="A868" s="1139" t="str">
        <f>Cover!$G$16</f>
        <v>CZ</v>
      </c>
      <c r="B868" s="1139" t="s">
        <v>707</v>
      </c>
      <c r="C868" s="1139">
        <f>Cover!G$18-1</f>
        <v>2021</v>
      </c>
      <c r="D868" s="1139" t="s">
        <v>1147</v>
      </c>
      <c r="E868" s="1140" t="s">
        <v>628</v>
      </c>
      <c r="F868" s="1139" t="s">
        <v>704</v>
      </c>
      <c r="G868" s="1139" t="str">
        <f>IF(ISNUMBER('EU1 ExtraEU Trade'!E77),IF('EU1 ExtraEU Trade'!E77="","",'EU1 ExtraEU Trade'!E77),"")</f>
        <v/>
      </c>
      <c r="H868" s="1141" t="str">
        <f>IF('EU1 ExtraEU Trade'!M77="","",'EU1 ExtraEU Trade'!M77)</f>
        <v/>
      </c>
    </row>
    <row r="869" spans="1:8">
      <c r="A869" s="1139" t="str">
        <f>Cover!$G$16</f>
        <v>CZ</v>
      </c>
      <c r="B869" s="1139" t="s">
        <v>707</v>
      </c>
      <c r="C869" s="1139">
        <f>Cover!G$18-1</f>
        <v>2021</v>
      </c>
      <c r="D869" s="1139" t="s">
        <v>1148</v>
      </c>
      <c r="E869" s="1140" t="s">
        <v>628</v>
      </c>
      <c r="F869" s="1139" t="s">
        <v>704</v>
      </c>
      <c r="G869" s="1139" t="str">
        <f>IF(ISNUMBER('EU1 ExtraEU Trade'!E78),IF('EU1 ExtraEU Trade'!E78="","",'EU1 ExtraEU Trade'!E78),"")</f>
        <v/>
      </c>
      <c r="H869" s="1141" t="str">
        <f>IF('EU1 ExtraEU Trade'!M78="","",'EU1 ExtraEU Trade'!M78)</f>
        <v/>
      </c>
    </row>
    <row r="870" spans="1:8">
      <c r="A870" s="1139" t="str">
        <f>Cover!$G$16</f>
        <v>CZ</v>
      </c>
      <c r="B870" s="1139" t="s">
        <v>707</v>
      </c>
      <c r="C870" s="1139">
        <f>Cover!G$18</f>
        <v>2022</v>
      </c>
      <c r="D870" s="1139" t="s">
        <v>616</v>
      </c>
      <c r="E870" s="1140" t="s">
        <v>628</v>
      </c>
      <c r="F870" s="1139" t="s">
        <v>703</v>
      </c>
      <c r="G870" s="1139">
        <f>IF(ISNUMBER('EU1 ExtraEU Trade'!F11),IF('EU1 ExtraEU Trade'!F11="","",'EU1 ExtraEU Trade'!F11),"")</f>
        <v>4.7249999999999996</v>
      </c>
      <c r="H870" s="1141" t="str">
        <f>IF('EU1 ExtraEU Trade'!N11="","",'EU1 ExtraEU Trade'!N11)</f>
        <v/>
      </c>
    </row>
    <row r="871" spans="1:8">
      <c r="A871" s="1139" t="str">
        <f>Cover!$G$16</f>
        <v>CZ</v>
      </c>
      <c r="B871" s="1139" t="s">
        <v>707</v>
      </c>
      <c r="C871" s="1139">
        <f>Cover!G$18</f>
        <v>2022</v>
      </c>
      <c r="D871" s="1139" t="s">
        <v>617</v>
      </c>
      <c r="E871" s="1140" t="s">
        <v>628</v>
      </c>
      <c r="F871" s="1139" t="s">
        <v>703</v>
      </c>
      <c r="G871" s="1139">
        <f>IF(ISNUMBER('EU1 ExtraEU Trade'!F12),IF('EU1 ExtraEU Trade'!F12="","",'EU1 ExtraEU Trade'!F12),"")</f>
        <v>4.0119999999999996</v>
      </c>
      <c r="H871" s="1141" t="str">
        <f>IF('EU1 ExtraEU Trade'!N12="","",'EU1 ExtraEU Trade'!N12)</f>
        <v/>
      </c>
    </row>
    <row r="872" spans="1:8">
      <c r="A872" s="1139" t="str">
        <f>Cover!$G$16</f>
        <v>CZ</v>
      </c>
      <c r="B872" s="1139" t="s">
        <v>707</v>
      </c>
      <c r="C872" s="1139">
        <f>Cover!G$18</f>
        <v>2022</v>
      </c>
      <c r="D872" s="1139" t="s">
        <v>617</v>
      </c>
      <c r="E872" s="1140" t="s">
        <v>672</v>
      </c>
      <c r="F872" s="1139" t="s">
        <v>703</v>
      </c>
      <c r="G872" s="1139">
        <f>IF(ISNUMBER('EU1 ExtraEU Trade'!F13),IF('EU1 ExtraEU Trade'!F13="","",'EU1 ExtraEU Trade'!F13),"")</f>
        <v>5.0999999999999997E-2</v>
      </c>
      <c r="H872" s="1141" t="str">
        <f>IF('EU1 ExtraEU Trade'!N13="","",'EU1 ExtraEU Trade'!N13)</f>
        <v/>
      </c>
    </row>
    <row r="873" spans="1:8">
      <c r="A873" s="1139" t="str">
        <f>Cover!$G$16</f>
        <v>CZ</v>
      </c>
      <c r="B873" s="1139" t="s">
        <v>707</v>
      </c>
      <c r="C873" s="1139">
        <f>Cover!G$18</f>
        <v>2022</v>
      </c>
      <c r="D873" s="1139" t="s">
        <v>617</v>
      </c>
      <c r="E873" s="1140" t="s">
        <v>675</v>
      </c>
      <c r="F873" s="1139" t="s">
        <v>703</v>
      </c>
      <c r="G873" s="1139">
        <f>IF(ISNUMBER('EU1 ExtraEU Trade'!F14),IF('EU1 ExtraEU Trade'!F14="","",'EU1 ExtraEU Trade'!F14),"")</f>
        <v>3.9609999999999999</v>
      </c>
      <c r="H873" s="1141" t="str">
        <f>IF('EU1 ExtraEU Trade'!N14="","",'EU1 ExtraEU Trade'!N14)</f>
        <v/>
      </c>
    </row>
    <row r="874" spans="1:8">
      <c r="A874" s="1139" t="str">
        <f>Cover!$G$16</f>
        <v>CZ</v>
      </c>
      <c r="B874" s="1139" t="s">
        <v>707</v>
      </c>
      <c r="C874" s="1139">
        <f>Cover!G$18</f>
        <v>2022</v>
      </c>
      <c r="D874" s="1139" t="s">
        <v>618</v>
      </c>
      <c r="E874" s="1140" t="s">
        <v>628</v>
      </c>
      <c r="F874" s="1139" t="s">
        <v>703</v>
      </c>
      <c r="G874" s="1139">
        <f>IF(ISNUMBER('EU1 ExtraEU Trade'!F15),IF('EU1 ExtraEU Trade'!F15="","",'EU1 ExtraEU Trade'!F15),"")</f>
        <v>0.71299999999999997</v>
      </c>
      <c r="H874" s="1141" t="str">
        <f>IF('EU1 ExtraEU Trade'!N15="","",'EU1 ExtraEU Trade'!N15)</f>
        <v/>
      </c>
    </row>
    <row r="875" spans="1:8">
      <c r="A875" s="1139" t="str">
        <f>Cover!$G$16</f>
        <v>CZ</v>
      </c>
      <c r="B875" s="1139" t="s">
        <v>707</v>
      </c>
      <c r="C875" s="1139">
        <f>Cover!G$18</f>
        <v>2022</v>
      </c>
      <c r="D875" s="1139" t="s">
        <v>618</v>
      </c>
      <c r="E875" s="1140" t="s">
        <v>672</v>
      </c>
      <c r="F875" s="1139" t="s">
        <v>703</v>
      </c>
      <c r="G875" s="1139">
        <f>IF(ISNUMBER('EU1 ExtraEU Trade'!F16),IF('EU1 ExtraEU Trade'!F16="","",'EU1 ExtraEU Trade'!F16),"")</f>
        <v>0.01</v>
      </c>
      <c r="H875" s="1141" t="str">
        <f>IF('EU1 ExtraEU Trade'!N16="","",'EU1 ExtraEU Trade'!N16)</f>
        <v/>
      </c>
    </row>
    <row r="876" spans="1:8">
      <c r="A876" s="1139" t="str">
        <f>Cover!$G$16</f>
        <v>CZ</v>
      </c>
      <c r="B876" s="1139" t="s">
        <v>707</v>
      </c>
      <c r="C876" s="1139">
        <f>Cover!G$18</f>
        <v>2022</v>
      </c>
      <c r="D876" s="1139" t="s">
        <v>618</v>
      </c>
      <c r="E876" s="1140" t="s">
        <v>675</v>
      </c>
      <c r="F876" s="1139" t="s">
        <v>703</v>
      </c>
      <c r="G876" s="1139">
        <f>IF(ISNUMBER('EU1 ExtraEU Trade'!F17),IF('EU1 ExtraEU Trade'!F17="","",'EU1 ExtraEU Trade'!F17),"")</f>
        <v>0.70299999999999996</v>
      </c>
      <c r="H876" s="1141" t="str">
        <f>IF('EU1 ExtraEU Trade'!N17="","",'EU1 ExtraEU Trade'!N17)</f>
        <v/>
      </c>
    </row>
    <row r="877" spans="1:8">
      <c r="A877" s="1139" t="str">
        <f>Cover!$G$16</f>
        <v>CZ</v>
      </c>
      <c r="B877" s="1139" t="s">
        <v>707</v>
      </c>
      <c r="C877" s="1139">
        <f>Cover!G$18</f>
        <v>2022</v>
      </c>
      <c r="D877" s="1139" t="s">
        <v>618</v>
      </c>
      <c r="E877" s="1140" t="s">
        <v>684</v>
      </c>
      <c r="F877" s="1139" t="s">
        <v>703</v>
      </c>
      <c r="G877" s="1139">
        <f>IF(ISNUMBER('EU1 ExtraEU Trade'!F18),IF('EU1 ExtraEU Trade'!F18="","",'EU1 ExtraEU Trade'!F18),"")</f>
        <v>0</v>
      </c>
      <c r="H877" s="1141" t="str">
        <f>IF('EU1 ExtraEU Trade'!N18="","",'EU1 ExtraEU Trade'!N18)</f>
        <v/>
      </c>
    </row>
    <row r="878" spans="1:8">
      <c r="A878" s="1139" t="str">
        <f>Cover!$G$16</f>
        <v>CZ</v>
      </c>
      <c r="B878" s="1139" t="s">
        <v>707</v>
      </c>
      <c r="C878" s="1139">
        <f>Cover!G$18</f>
        <v>2022</v>
      </c>
      <c r="D878" s="1139" t="s">
        <v>629</v>
      </c>
      <c r="E878" s="1140" t="s">
        <v>628</v>
      </c>
      <c r="F878" s="1139" t="s">
        <v>705</v>
      </c>
      <c r="G878" s="1139">
        <f>IF(ISNUMBER('EU1 ExtraEU Trade'!F19),IF('EU1 ExtraEU Trade'!F19="","",'EU1 ExtraEU Trade'!F19),"")</f>
        <v>0.39700000000000002</v>
      </c>
      <c r="H878" s="1141" t="str">
        <f>IF('EU1 ExtraEU Trade'!N19="","",'EU1 ExtraEU Trade'!N19)</f>
        <v/>
      </c>
    </row>
    <row r="879" spans="1:8">
      <c r="A879" s="1139" t="str">
        <f>Cover!$G$16</f>
        <v>CZ</v>
      </c>
      <c r="B879" s="1139" t="s">
        <v>707</v>
      </c>
      <c r="C879" s="1139">
        <f>Cover!G$18</f>
        <v>2022</v>
      </c>
      <c r="D879" s="1139" t="s">
        <v>630</v>
      </c>
      <c r="E879" s="1140" t="s">
        <v>628</v>
      </c>
      <c r="F879" s="1139" t="s">
        <v>703</v>
      </c>
      <c r="G879" s="1139">
        <f>IF(ISNUMBER('EU1 ExtraEU Trade'!F20),IF('EU1 ExtraEU Trade'!F20="","",'EU1 ExtraEU Trade'!F20),"")</f>
        <v>0.437</v>
      </c>
      <c r="H879" s="1141" t="str">
        <f>IF('EU1 ExtraEU Trade'!N20="","",'EU1 ExtraEU Trade'!N20)</f>
        <v/>
      </c>
    </row>
    <row r="880" spans="1:8">
      <c r="A880" s="1139" t="str">
        <f>Cover!$G$16</f>
        <v>CZ</v>
      </c>
      <c r="B880" s="1139" t="s">
        <v>707</v>
      </c>
      <c r="C880" s="1139">
        <f>Cover!G$18</f>
        <v>2022</v>
      </c>
      <c r="D880" s="1139" t="s">
        <v>631</v>
      </c>
      <c r="E880" s="1140" t="s">
        <v>628</v>
      </c>
      <c r="F880" s="1139" t="s">
        <v>703</v>
      </c>
      <c r="G880" s="1139">
        <f>IF(ISNUMBER('EU1 ExtraEU Trade'!F21),IF('EU1 ExtraEU Trade'!F21="","",'EU1 ExtraEU Trade'!F21),"")</f>
        <v>0.437</v>
      </c>
      <c r="H880" s="1141" t="str">
        <f>IF('EU1 ExtraEU Trade'!N21="","",'EU1 ExtraEU Trade'!N21)</f>
        <v/>
      </c>
    </row>
    <row r="881" spans="1:8">
      <c r="A881" s="1139" t="str">
        <f>Cover!$G$16</f>
        <v>CZ</v>
      </c>
      <c r="B881" s="1139" t="s">
        <v>707</v>
      </c>
      <c r="C881" s="1139">
        <f>Cover!G$18</f>
        <v>2022</v>
      </c>
      <c r="D881" s="1139" t="s">
        <v>632</v>
      </c>
      <c r="E881" s="1140" t="s">
        <v>628</v>
      </c>
      <c r="F881" s="1139" t="s">
        <v>703</v>
      </c>
      <c r="G881" s="1139">
        <f>IF(ISNUMBER('EU1 ExtraEU Trade'!F22),IF('EU1 ExtraEU Trade'!F22="","",'EU1 ExtraEU Trade'!F22),"")</f>
        <v>0</v>
      </c>
      <c r="H881" s="1141" t="str">
        <f>IF('EU1 ExtraEU Trade'!N22="","",'EU1 ExtraEU Trade'!N22)</f>
        <v/>
      </c>
    </row>
    <row r="882" spans="1:8">
      <c r="A882" s="1139" t="str">
        <f>Cover!$G$16</f>
        <v>CZ</v>
      </c>
      <c r="B882" s="1139" t="s">
        <v>707</v>
      </c>
      <c r="C882" s="1139">
        <f>Cover!G$18</f>
        <v>2022</v>
      </c>
      <c r="D882" s="1139" t="s">
        <v>1143</v>
      </c>
      <c r="E882" s="1140" t="s">
        <v>628</v>
      </c>
      <c r="F882" s="1139" t="s">
        <v>703</v>
      </c>
      <c r="G882" s="1139">
        <f>IF(ISNUMBER('EU1 ExtraEU Trade'!F23),IF('EU1 ExtraEU Trade'!F23="","",'EU1 ExtraEU Trade'!F23),"")</f>
        <v>0</v>
      </c>
      <c r="H882" s="1141" t="str">
        <f>IF('EU1 ExtraEU Trade'!N23="","",'EU1 ExtraEU Trade'!N23)</f>
        <v/>
      </c>
    </row>
    <row r="883" spans="1:8">
      <c r="A883" s="1139" t="str">
        <f>Cover!$G$16</f>
        <v>CZ</v>
      </c>
      <c r="B883" s="1139" t="s">
        <v>707</v>
      </c>
      <c r="C883" s="1139">
        <f>Cover!G$18</f>
        <v>2022</v>
      </c>
      <c r="D883" s="1139" t="s">
        <v>633</v>
      </c>
      <c r="E883" s="1140" t="s">
        <v>628</v>
      </c>
      <c r="F883" s="1139" t="s">
        <v>705</v>
      </c>
      <c r="G883" s="1139">
        <f>IF(ISNUMBER('EU1 ExtraEU Trade'!F24),IF('EU1 ExtraEU Trade'!F24="","",'EU1 ExtraEU Trade'!F24),"")</f>
        <v>2.9000000000000001E-2</v>
      </c>
      <c r="H883" s="1141" t="str">
        <f>IF('EU1 ExtraEU Trade'!N24="","",'EU1 ExtraEU Trade'!N24)</f>
        <v/>
      </c>
    </row>
    <row r="884" spans="1:8">
      <c r="A884" s="1139" t="str">
        <f>Cover!$G$16</f>
        <v>CZ</v>
      </c>
      <c r="B884" s="1139" t="s">
        <v>707</v>
      </c>
      <c r="C884" s="1139">
        <f>Cover!G$18</f>
        <v>2022</v>
      </c>
      <c r="D884" s="1139" t="s">
        <v>634</v>
      </c>
      <c r="E884" s="1140" t="s">
        <v>628</v>
      </c>
      <c r="F884" s="1139" t="s">
        <v>705</v>
      </c>
      <c r="G884" s="1139">
        <f>IF(ISNUMBER('EU1 ExtraEU Trade'!F25),IF('EU1 ExtraEU Trade'!F25="","",'EU1 ExtraEU Trade'!F25),"")</f>
        <v>2.8820000000000001</v>
      </c>
      <c r="H884" s="1141" t="str">
        <f>IF('EU1 ExtraEU Trade'!N25="","",'EU1 ExtraEU Trade'!N25)</f>
        <v/>
      </c>
    </row>
    <row r="885" spans="1:8">
      <c r="A885" s="1139" t="str">
        <f>Cover!$G$16</f>
        <v>CZ</v>
      </c>
      <c r="B885" s="1139" t="s">
        <v>707</v>
      </c>
      <c r="C885" s="1139">
        <f>Cover!G$18</f>
        <v>2022</v>
      </c>
      <c r="D885" s="1139" t="s">
        <v>635</v>
      </c>
      <c r="E885" s="1140" t="s">
        <v>628</v>
      </c>
      <c r="F885" s="1139" t="s">
        <v>705</v>
      </c>
      <c r="G885" s="1139">
        <f>IF(ISNUMBER('EU1 ExtraEU Trade'!F26),IF('EU1 ExtraEU Trade'!F26="","",'EU1 ExtraEU Trade'!F26),"")</f>
        <v>2.5409999999999999</v>
      </c>
      <c r="H885" s="1141" t="str">
        <f>IF('EU1 ExtraEU Trade'!N26="","",'EU1 ExtraEU Trade'!N26)</f>
        <v/>
      </c>
    </row>
    <row r="886" spans="1:8">
      <c r="A886" s="1139" t="str">
        <f>Cover!$G$16</f>
        <v>CZ</v>
      </c>
      <c r="B886" s="1139" t="s">
        <v>707</v>
      </c>
      <c r="C886" s="1139">
        <f>Cover!G$18</f>
        <v>2022</v>
      </c>
      <c r="D886" s="1139" t="s">
        <v>636</v>
      </c>
      <c r="E886" s="1140" t="s">
        <v>628</v>
      </c>
      <c r="F886" s="1139" t="s">
        <v>705</v>
      </c>
      <c r="G886" s="1139">
        <f>IF(ISNUMBER('EU1 ExtraEU Trade'!F27),IF('EU1 ExtraEU Trade'!F27="","",'EU1 ExtraEU Trade'!F27),"")</f>
        <v>0.34100000000000003</v>
      </c>
      <c r="H886" s="1141" t="str">
        <f>IF('EU1 ExtraEU Trade'!N27="","",'EU1 ExtraEU Trade'!N27)</f>
        <v/>
      </c>
    </row>
    <row r="887" spans="1:8">
      <c r="A887" s="1139" t="str">
        <f>Cover!$G$16</f>
        <v>CZ</v>
      </c>
      <c r="B887" s="1139" t="s">
        <v>707</v>
      </c>
      <c r="C887" s="1139">
        <f>Cover!G$18</f>
        <v>2022</v>
      </c>
      <c r="D887" s="1139" t="s">
        <v>637</v>
      </c>
      <c r="E887" s="1140" t="s">
        <v>628</v>
      </c>
      <c r="F887" s="1139" t="s">
        <v>703</v>
      </c>
      <c r="G887" s="1139">
        <f>IF(ISNUMBER('EU1 ExtraEU Trade'!F28),IF('EU1 ExtraEU Trade'!F28="","",'EU1 ExtraEU Trade'!F28),"")</f>
        <v>12.878299999999999</v>
      </c>
      <c r="H887" s="1141" t="str">
        <f>IF('EU1 ExtraEU Trade'!N28="","",'EU1 ExtraEU Trade'!N28)</f>
        <v/>
      </c>
    </row>
    <row r="888" spans="1:8">
      <c r="A888" s="1139" t="str">
        <f>Cover!$G$16</f>
        <v>CZ</v>
      </c>
      <c r="B888" s="1139" t="s">
        <v>707</v>
      </c>
      <c r="C888" s="1139">
        <f>Cover!G$18</f>
        <v>2022</v>
      </c>
      <c r="D888" s="1139" t="s">
        <v>637</v>
      </c>
      <c r="E888" s="1140" t="s">
        <v>672</v>
      </c>
      <c r="F888" s="1139" t="s">
        <v>703</v>
      </c>
      <c r="G888" s="1139">
        <f>IF(ISNUMBER('EU1 ExtraEU Trade'!F29),IF('EU1 ExtraEU Trade'!F29="","",'EU1 ExtraEU Trade'!F29),"")</f>
        <v>8.4130000000000003</v>
      </c>
      <c r="H888" s="1141" t="str">
        <f>IF('EU1 ExtraEU Trade'!N29="","",'EU1 ExtraEU Trade'!N29)</f>
        <v/>
      </c>
    </row>
    <row r="889" spans="1:8">
      <c r="A889" s="1139" t="str">
        <f>Cover!$G$16</f>
        <v>CZ</v>
      </c>
      <c r="B889" s="1139" t="s">
        <v>707</v>
      </c>
      <c r="C889" s="1139">
        <f>Cover!G$18</f>
        <v>2022</v>
      </c>
      <c r="D889" s="1139" t="s">
        <v>637</v>
      </c>
      <c r="E889" s="1140" t="s">
        <v>675</v>
      </c>
      <c r="F889" s="1139" t="s">
        <v>703</v>
      </c>
      <c r="G889" s="1139">
        <f>IF(ISNUMBER('EU1 ExtraEU Trade'!F30),IF('EU1 ExtraEU Trade'!F30="","",'EU1 ExtraEU Trade'!F30),"")</f>
        <v>4.4589999999999996</v>
      </c>
      <c r="H889" s="1141" t="str">
        <f>IF('EU1 ExtraEU Trade'!N30="","",'EU1 ExtraEU Trade'!N30)</f>
        <v/>
      </c>
    </row>
    <row r="890" spans="1:8">
      <c r="A890" s="1139" t="str">
        <f>Cover!$G$16</f>
        <v>CZ</v>
      </c>
      <c r="B890" s="1139" t="s">
        <v>707</v>
      </c>
      <c r="C890" s="1139">
        <f>Cover!G$18</f>
        <v>2022</v>
      </c>
      <c r="D890" s="1139" t="s">
        <v>637</v>
      </c>
      <c r="E890" s="1140" t="s">
        <v>684</v>
      </c>
      <c r="F890" s="1139" t="s">
        <v>703</v>
      </c>
      <c r="G890" s="1139">
        <f>IF(ISNUMBER('EU1 ExtraEU Trade'!F31),IF('EU1 ExtraEU Trade'!F31="","",'EU1 ExtraEU Trade'!F31),"")</f>
        <v>0.36799999999999999</v>
      </c>
      <c r="H890" s="1141" t="str">
        <f>IF('EU1 ExtraEU Trade'!N31="","",'EU1 ExtraEU Trade'!N31)</f>
        <v/>
      </c>
    </row>
    <row r="891" spans="1:8">
      <c r="A891" s="1139" t="str">
        <f>Cover!$G$16</f>
        <v>CZ</v>
      </c>
      <c r="B891" s="1139" t="s">
        <v>707</v>
      </c>
      <c r="C891" s="1139">
        <f>Cover!G$18</f>
        <v>2022</v>
      </c>
      <c r="D891" s="1139" t="s">
        <v>638</v>
      </c>
      <c r="E891" s="1140" t="s">
        <v>628</v>
      </c>
      <c r="F891" s="1139" t="s">
        <v>703</v>
      </c>
      <c r="G891" s="1139">
        <f>IF(ISNUMBER('EU1 ExtraEU Trade'!F32),IF('EU1 ExtraEU Trade'!F32="","",'EU1 ExtraEU Trade'!F32),"")</f>
        <v>3.0259999999999998</v>
      </c>
      <c r="H891" s="1141" t="str">
        <f>IF('EU1 ExtraEU Trade'!N32="","",'EU1 ExtraEU Trade'!N32)</f>
        <v/>
      </c>
    </row>
    <row r="892" spans="1:8">
      <c r="A892" s="1139" t="str">
        <f>Cover!$G$16</f>
        <v>CZ</v>
      </c>
      <c r="B892" s="1139" t="s">
        <v>707</v>
      </c>
      <c r="C892" s="1139">
        <f>Cover!G$18</f>
        <v>2022</v>
      </c>
      <c r="D892" s="1139" t="s">
        <v>638</v>
      </c>
      <c r="E892" s="1140" t="s">
        <v>672</v>
      </c>
      <c r="F892" s="1139" t="s">
        <v>703</v>
      </c>
      <c r="G892" s="1139">
        <f>IF(ISNUMBER('EU1 ExtraEU Trade'!F33),IF('EU1 ExtraEU Trade'!F33="","",'EU1 ExtraEU Trade'!F33),"")</f>
        <v>1.242</v>
      </c>
      <c r="H892" s="1141" t="str">
        <f>IF('EU1 ExtraEU Trade'!N33="","",'EU1 ExtraEU Trade'!N33)</f>
        <v/>
      </c>
    </row>
    <row r="893" spans="1:8">
      <c r="A893" s="1139" t="str">
        <f>Cover!$G$16</f>
        <v>CZ</v>
      </c>
      <c r="B893" s="1139" t="s">
        <v>707</v>
      </c>
      <c r="C893" s="1139">
        <f>Cover!G$18</f>
        <v>2022</v>
      </c>
      <c r="D893" s="1139" t="s">
        <v>638</v>
      </c>
      <c r="E893" s="1140" t="s">
        <v>675</v>
      </c>
      <c r="F893" s="1139" t="s">
        <v>703</v>
      </c>
      <c r="G893" s="1139">
        <f>IF(ISNUMBER('EU1 ExtraEU Trade'!F34),IF('EU1 ExtraEU Trade'!F34="","",'EU1 ExtraEU Trade'!F34),"")</f>
        <v>1.784</v>
      </c>
      <c r="H893" s="1141" t="str">
        <f>IF('EU1 ExtraEU Trade'!N34="","",'EU1 ExtraEU Trade'!N34)</f>
        <v/>
      </c>
    </row>
    <row r="894" spans="1:8">
      <c r="A894" s="1139" t="str">
        <f>Cover!$G$16</f>
        <v>CZ</v>
      </c>
      <c r="B894" s="1139" t="s">
        <v>707</v>
      </c>
      <c r="C894" s="1139">
        <f>Cover!G$18</f>
        <v>2022</v>
      </c>
      <c r="D894" s="1139" t="s">
        <v>638</v>
      </c>
      <c r="E894" s="1140" t="s">
        <v>684</v>
      </c>
      <c r="F894" s="1139" t="s">
        <v>703</v>
      </c>
      <c r="G894" s="1139">
        <f>IF(ISNUMBER('EU1 ExtraEU Trade'!F35),IF('EU1 ExtraEU Trade'!F35="","",'EU1 ExtraEU Trade'!F35),"")</f>
        <v>4.2999999999999997E-2</v>
      </c>
      <c r="H894" s="1141" t="str">
        <f>IF('EU1 ExtraEU Trade'!N35="","",'EU1 ExtraEU Trade'!N35)</f>
        <v/>
      </c>
    </row>
    <row r="895" spans="1:8">
      <c r="A895" s="1139" t="str">
        <f>Cover!$G$16</f>
        <v>CZ</v>
      </c>
      <c r="B895" s="1139" t="s">
        <v>707</v>
      </c>
      <c r="C895" s="1139">
        <f>Cover!G$18</f>
        <v>2022</v>
      </c>
      <c r="D895" s="1139" t="s">
        <v>639</v>
      </c>
      <c r="E895" s="1140" t="s">
        <v>628</v>
      </c>
      <c r="F895" s="1139" t="s">
        <v>703</v>
      </c>
      <c r="G895" s="1139">
        <f>IF(ISNUMBER('EU1 ExtraEU Trade'!F36),IF('EU1 ExtraEU Trade'!F36="","",'EU1 ExtraEU Trade'!F36),"")</f>
        <v>17.431999999999999</v>
      </c>
      <c r="H895" s="1141" t="str">
        <f>IF('EU1 ExtraEU Trade'!N36="","",'EU1 ExtraEU Trade'!N36)</f>
        <v/>
      </c>
    </row>
    <row r="896" spans="1:8">
      <c r="A896" s="1139" t="str">
        <f>Cover!$G$16</f>
        <v>CZ</v>
      </c>
      <c r="B896" s="1139" t="s">
        <v>707</v>
      </c>
      <c r="C896" s="1139">
        <f>Cover!G$18</f>
        <v>2022</v>
      </c>
      <c r="D896" s="1139" t="s">
        <v>640</v>
      </c>
      <c r="E896" s="1140" t="s">
        <v>628</v>
      </c>
      <c r="F896" s="1139" t="s">
        <v>703</v>
      </c>
      <c r="G896" s="1139">
        <f>IF(ISNUMBER('EU1 ExtraEU Trade'!F37),IF('EU1 ExtraEU Trade'!F37="","",'EU1 ExtraEU Trade'!F37),"")</f>
        <v>11.885999999999999</v>
      </c>
      <c r="H896" s="1141" t="str">
        <f>IF('EU1 ExtraEU Trade'!N37="","",'EU1 ExtraEU Trade'!N37)</f>
        <v/>
      </c>
    </row>
    <row r="897" spans="1:8">
      <c r="A897" s="1139" t="str">
        <f>Cover!$G$16</f>
        <v>CZ</v>
      </c>
      <c r="B897" s="1139" t="s">
        <v>707</v>
      </c>
      <c r="C897" s="1139">
        <f>Cover!G$18</f>
        <v>2022</v>
      </c>
      <c r="D897" s="1139" t="s">
        <v>640</v>
      </c>
      <c r="E897" s="1140" t="s">
        <v>672</v>
      </c>
      <c r="F897" s="1139" t="s">
        <v>703</v>
      </c>
      <c r="G897" s="1139">
        <f>IF(ISNUMBER('EU1 ExtraEU Trade'!F38),IF('EU1 ExtraEU Trade'!F38="","",'EU1 ExtraEU Trade'!F38),"")</f>
        <v>0.312</v>
      </c>
      <c r="H897" s="1141" t="str">
        <f>IF('EU1 ExtraEU Trade'!N38="","",'EU1 ExtraEU Trade'!N38)</f>
        <v/>
      </c>
    </row>
    <row r="898" spans="1:8">
      <c r="A898" s="1139" t="str">
        <f>Cover!$G$16</f>
        <v>CZ</v>
      </c>
      <c r="B898" s="1139" t="s">
        <v>707</v>
      </c>
      <c r="C898" s="1139">
        <f>Cover!G$18</f>
        <v>2022</v>
      </c>
      <c r="D898" s="1139" t="s">
        <v>640</v>
      </c>
      <c r="E898" s="1140" t="s">
        <v>675</v>
      </c>
      <c r="F898" s="1139" t="s">
        <v>703</v>
      </c>
      <c r="G898" s="1139">
        <f>IF(ISNUMBER('EU1 ExtraEU Trade'!F39),IF('EU1 ExtraEU Trade'!F39="","",'EU1 ExtraEU Trade'!F39),"")</f>
        <v>11.574</v>
      </c>
      <c r="H898" s="1141" t="str">
        <f>IF('EU1 ExtraEU Trade'!N39="","",'EU1 ExtraEU Trade'!N39)</f>
        <v/>
      </c>
    </row>
    <row r="899" spans="1:8">
      <c r="A899" s="1139" t="str">
        <f>Cover!$G$16</f>
        <v>CZ</v>
      </c>
      <c r="B899" s="1139" t="s">
        <v>707</v>
      </c>
      <c r="C899" s="1139">
        <f>Cover!G$18</f>
        <v>2022</v>
      </c>
      <c r="D899" s="1139" t="s">
        <v>640</v>
      </c>
      <c r="E899" s="1140" t="s">
        <v>684</v>
      </c>
      <c r="F899" s="1139" t="s">
        <v>703</v>
      </c>
      <c r="G899" s="1139">
        <f>IF(ISNUMBER('EU1 ExtraEU Trade'!F40),IF('EU1 ExtraEU Trade'!F40="","",'EU1 ExtraEU Trade'!F40),"")</f>
        <v>1.7999999999999999E-2</v>
      </c>
      <c r="H899" s="1141" t="str">
        <f>IF('EU1 ExtraEU Trade'!N40="","",'EU1 ExtraEU Trade'!N40)</f>
        <v/>
      </c>
    </row>
    <row r="900" spans="1:8">
      <c r="A900" s="1139" t="str">
        <f>Cover!$G$16</f>
        <v>CZ</v>
      </c>
      <c r="B900" s="1139" t="s">
        <v>707</v>
      </c>
      <c r="C900" s="1139">
        <f>Cover!G$18</f>
        <v>2022</v>
      </c>
      <c r="D900" s="1139" t="s">
        <v>1144</v>
      </c>
      <c r="E900" s="1140" t="s">
        <v>628</v>
      </c>
      <c r="F900" s="1139" t="s">
        <v>703</v>
      </c>
      <c r="G900" s="1139">
        <f>IF(ISNUMBER('EU1 ExtraEU Trade'!F41),IF('EU1 ExtraEU Trade'!F41="","",'EU1 ExtraEU Trade'!F41),"")</f>
        <v>0</v>
      </c>
      <c r="H900" s="1141" t="str">
        <f>IF('EU1 ExtraEU Trade'!N41="","",'EU1 ExtraEU Trade'!N41)</f>
        <v/>
      </c>
    </row>
    <row r="901" spans="1:8">
      <c r="A901" s="1139" t="str">
        <f>Cover!$G$16</f>
        <v>CZ</v>
      </c>
      <c r="B901" s="1139" t="s">
        <v>707</v>
      </c>
      <c r="C901" s="1139">
        <f>Cover!G$18</f>
        <v>2022</v>
      </c>
      <c r="D901" s="1139" t="s">
        <v>1144</v>
      </c>
      <c r="E901" s="1140" t="s">
        <v>672</v>
      </c>
      <c r="F901" s="1139" t="s">
        <v>703</v>
      </c>
      <c r="G901" s="1139">
        <f>IF(ISNUMBER('EU1 ExtraEU Trade'!F42),IF('EU1 ExtraEU Trade'!F42="","",'EU1 ExtraEU Trade'!F42),"")</f>
        <v>0</v>
      </c>
      <c r="H901" s="1141" t="str">
        <f>IF('EU1 ExtraEU Trade'!N42="","",'EU1 ExtraEU Trade'!N42)</f>
        <v/>
      </c>
    </row>
    <row r="902" spans="1:8">
      <c r="A902" s="1139" t="str">
        <f>Cover!$G$16</f>
        <v>CZ</v>
      </c>
      <c r="B902" s="1139" t="s">
        <v>707</v>
      </c>
      <c r="C902" s="1139">
        <f>Cover!G$18</f>
        <v>2022</v>
      </c>
      <c r="D902" s="1139" t="s">
        <v>1144</v>
      </c>
      <c r="E902" s="1140" t="s">
        <v>675</v>
      </c>
      <c r="F902" s="1139" t="s">
        <v>703</v>
      </c>
      <c r="G902" s="1139">
        <f>IF(ISNUMBER('EU1 ExtraEU Trade'!F43),IF('EU1 ExtraEU Trade'!F43="","",'EU1 ExtraEU Trade'!F43),"")</f>
        <v>0</v>
      </c>
      <c r="H902" s="1141" t="str">
        <f>IF('EU1 ExtraEU Trade'!N43="","",'EU1 ExtraEU Trade'!N43)</f>
        <v/>
      </c>
    </row>
    <row r="903" spans="1:8">
      <c r="A903" s="1139" t="str">
        <f>Cover!$G$16</f>
        <v>CZ</v>
      </c>
      <c r="B903" s="1139" t="s">
        <v>707</v>
      </c>
      <c r="C903" s="1139">
        <f>Cover!G$18</f>
        <v>2022</v>
      </c>
      <c r="D903" s="1139" t="s">
        <v>1144</v>
      </c>
      <c r="E903" s="1140" t="s">
        <v>684</v>
      </c>
      <c r="F903" s="1139" t="s">
        <v>703</v>
      </c>
      <c r="G903" s="1139">
        <f>IF(ISNUMBER('EU1 ExtraEU Trade'!F44),IF('EU1 ExtraEU Trade'!F44="","",'EU1 ExtraEU Trade'!F44),"")</f>
        <v>0</v>
      </c>
      <c r="H903" s="1141" t="str">
        <f>IF('EU1 ExtraEU Trade'!N44="","",'EU1 ExtraEU Trade'!N44)</f>
        <v/>
      </c>
    </row>
    <row r="904" spans="1:8">
      <c r="A904" s="1139" t="str">
        <f>Cover!$G$16</f>
        <v>CZ</v>
      </c>
      <c r="B904" s="1139" t="s">
        <v>707</v>
      </c>
      <c r="C904" s="1139">
        <f>Cover!G$18</f>
        <v>2022</v>
      </c>
      <c r="D904" s="1139" t="s">
        <v>641</v>
      </c>
      <c r="E904" s="1140" t="s">
        <v>628</v>
      </c>
      <c r="F904" s="1139" t="s">
        <v>703</v>
      </c>
      <c r="G904" s="1139">
        <f>IF(ISNUMBER('EU1 ExtraEU Trade'!F45),IF('EU1 ExtraEU Trade'!F45="","",'EU1 ExtraEU Trade'!F45),"")</f>
        <v>1.278</v>
      </c>
      <c r="H904" s="1141" t="str">
        <f>IF('EU1 ExtraEU Trade'!N45="","",'EU1 ExtraEU Trade'!N45)</f>
        <v/>
      </c>
    </row>
    <row r="905" spans="1:8">
      <c r="A905" s="1139" t="str">
        <f>Cover!$G$16</f>
        <v>CZ</v>
      </c>
      <c r="B905" s="1139" t="s">
        <v>707</v>
      </c>
      <c r="C905" s="1139">
        <f>Cover!G$18</f>
        <v>2022</v>
      </c>
      <c r="D905" s="1139" t="s">
        <v>642</v>
      </c>
      <c r="E905" s="1140" t="s">
        <v>628</v>
      </c>
      <c r="F905" s="1139" t="s">
        <v>703</v>
      </c>
      <c r="G905" s="1139">
        <f>IF(ISNUMBER('EU1 ExtraEU Trade'!F46),IF('EU1 ExtraEU Trade'!F46="","",'EU1 ExtraEU Trade'!F46),"")</f>
        <v>0.72599999999999998</v>
      </c>
      <c r="H905" s="1141" t="str">
        <f>IF('EU1 ExtraEU Trade'!N46="","",'EU1 ExtraEU Trade'!N46)</f>
        <v/>
      </c>
    </row>
    <row r="906" spans="1:8">
      <c r="A906" s="1139" t="str">
        <f>Cover!$G$16</f>
        <v>CZ</v>
      </c>
      <c r="B906" s="1139" t="s">
        <v>707</v>
      </c>
      <c r="C906" s="1139">
        <f>Cover!G$18</f>
        <v>2022</v>
      </c>
      <c r="D906" s="1139" t="s">
        <v>643</v>
      </c>
      <c r="E906" s="1140" t="s">
        <v>628</v>
      </c>
      <c r="F906" s="1139" t="s">
        <v>703</v>
      </c>
      <c r="G906" s="1139">
        <f>IF(ISNUMBER('EU1 ExtraEU Trade'!F47),IF('EU1 ExtraEU Trade'!F47="","",'EU1 ExtraEU Trade'!F47),"")</f>
        <v>4.2679999999999998</v>
      </c>
      <c r="H906" s="1141" t="str">
        <f>IF('EU1 ExtraEU Trade'!N47="","",'EU1 ExtraEU Trade'!N47)</f>
        <v/>
      </c>
    </row>
    <row r="907" spans="1:8">
      <c r="A907" s="1139" t="str">
        <f>Cover!$G$16</f>
        <v>CZ</v>
      </c>
      <c r="B907" s="1139" t="s">
        <v>707</v>
      </c>
      <c r="C907" s="1139">
        <f>Cover!G$18</f>
        <v>2022</v>
      </c>
      <c r="D907" s="1139" t="s">
        <v>644</v>
      </c>
      <c r="E907" s="1140" t="s">
        <v>628</v>
      </c>
      <c r="F907" s="1139" t="s">
        <v>703</v>
      </c>
      <c r="G907" s="1139">
        <f>IF(ISNUMBER('EU1 ExtraEU Trade'!F48),IF('EU1 ExtraEU Trade'!F48="","",'EU1 ExtraEU Trade'!F48),"")</f>
        <v>0.11700000000000001</v>
      </c>
      <c r="H907" s="1141" t="str">
        <f>IF('EU1 ExtraEU Trade'!N48="","",'EU1 ExtraEU Trade'!N48)</f>
        <v/>
      </c>
    </row>
    <row r="908" spans="1:8">
      <c r="A908" s="1139" t="str">
        <f>Cover!$G$16</f>
        <v>CZ</v>
      </c>
      <c r="B908" s="1139" t="s">
        <v>707</v>
      </c>
      <c r="C908" s="1139">
        <f>Cover!G$18</f>
        <v>2022</v>
      </c>
      <c r="D908" s="1139" t="s">
        <v>645</v>
      </c>
      <c r="E908" s="1140" t="s">
        <v>628</v>
      </c>
      <c r="F908" s="1139" t="s">
        <v>703</v>
      </c>
      <c r="G908" s="1139">
        <f>IF(ISNUMBER('EU1 ExtraEU Trade'!F49),IF('EU1 ExtraEU Trade'!F49="","",'EU1 ExtraEU Trade'!F49),"")</f>
        <v>2.4910000000000001</v>
      </c>
      <c r="H908" s="1141" t="str">
        <f>IF('EU1 ExtraEU Trade'!N49="","",'EU1 ExtraEU Trade'!N49)</f>
        <v/>
      </c>
    </row>
    <row r="909" spans="1:8">
      <c r="A909" s="1139" t="str">
        <f>Cover!$G$16</f>
        <v>CZ</v>
      </c>
      <c r="B909" s="1139" t="s">
        <v>707</v>
      </c>
      <c r="C909" s="1139">
        <f>Cover!G$18</f>
        <v>2022</v>
      </c>
      <c r="D909" s="1139" t="s">
        <v>646</v>
      </c>
      <c r="E909" s="1140" t="s">
        <v>628</v>
      </c>
      <c r="F909" s="1139" t="s">
        <v>703</v>
      </c>
      <c r="G909" s="1139">
        <f>IF(ISNUMBER('EU1 ExtraEU Trade'!F50),IF('EU1 ExtraEU Trade'!F50="","",'EU1 ExtraEU Trade'!F50),"")</f>
        <v>1.66</v>
      </c>
      <c r="H909" s="1141" t="str">
        <f>IF('EU1 ExtraEU Trade'!N50="","",'EU1 ExtraEU Trade'!N50)</f>
        <v/>
      </c>
    </row>
    <row r="910" spans="1:8">
      <c r="A910" s="1139" t="str">
        <f>Cover!$G$16</f>
        <v>CZ</v>
      </c>
      <c r="B910" s="1139" t="s">
        <v>707</v>
      </c>
      <c r="C910" s="1139">
        <f>Cover!G$18</f>
        <v>2022</v>
      </c>
      <c r="D910" s="1139" t="s">
        <v>647</v>
      </c>
      <c r="E910" s="1140" t="s">
        <v>628</v>
      </c>
      <c r="F910" s="1139" t="s">
        <v>705</v>
      </c>
      <c r="G910" s="1139">
        <f>IF(ISNUMBER('EU1 ExtraEU Trade'!F51),IF('EU1 ExtraEU Trade'!F51="","",'EU1 ExtraEU Trade'!F51),"")</f>
        <v>112.51900000000001</v>
      </c>
      <c r="H910" s="1141" t="str">
        <f>IF('EU1 ExtraEU Trade'!N51="","",'EU1 ExtraEU Trade'!N51)</f>
        <v/>
      </c>
    </row>
    <row r="911" spans="1:8">
      <c r="A911" s="1139" t="str">
        <f>Cover!$G$16</f>
        <v>CZ</v>
      </c>
      <c r="B911" s="1139" t="s">
        <v>707</v>
      </c>
      <c r="C911" s="1139">
        <f>Cover!G$18</f>
        <v>2022</v>
      </c>
      <c r="D911" s="1139" t="s">
        <v>648</v>
      </c>
      <c r="E911" s="1140" t="s">
        <v>628</v>
      </c>
      <c r="F911" s="1139" t="s">
        <v>705</v>
      </c>
      <c r="G911" s="1139">
        <f>IF(ISNUMBER('EU1 ExtraEU Trade'!F52),IF('EU1 ExtraEU Trade'!F52="","",'EU1 ExtraEU Trade'!F52),"")</f>
        <v>0</v>
      </c>
      <c r="H911" s="1141" t="str">
        <f>IF('EU1 ExtraEU Trade'!N52="","",'EU1 ExtraEU Trade'!N52)</f>
        <v/>
      </c>
    </row>
    <row r="912" spans="1:8">
      <c r="A912" s="1139" t="str">
        <f>Cover!$G$16</f>
        <v>CZ</v>
      </c>
      <c r="B912" s="1139" t="s">
        <v>707</v>
      </c>
      <c r="C912" s="1139">
        <f>Cover!G$18</f>
        <v>2022</v>
      </c>
      <c r="D912" s="1139" t="s">
        <v>649</v>
      </c>
      <c r="E912" s="1140" t="s">
        <v>628</v>
      </c>
      <c r="F912" s="1139" t="s">
        <v>705</v>
      </c>
      <c r="G912" s="1139">
        <f>IF(ISNUMBER('EU1 ExtraEU Trade'!F53),IF('EU1 ExtraEU Trade'!F53="","",'EU1 ExtraEU Trade'!F53),"")</f>
        <v>104.727</v>
      </c>
      <c r="H912" s="1141" t="str">
        <f>IF('EU1 ExtraEU Trade'!N53="","",'EU1 ExtraEU Trade'!N53)</f>
        <v/>
      </c>
    </row>
    <row r="913" spans="1:8">
      <c r="A913" s="1139" t="str">
        <f>Cover!$G$16</f>
        <v>CZ</v>
      </c>
      <c r="B913" s="1139" t="s">
        <v>707</v>
      </c>
      <c r="C913" s="1139">
        <f>Cover!G$18</f>
        <v>2022</v>
      </c>
      <c r="D913" s="1139" t="s">
        <v>650</v>
      </c>
      <c r="E913" s="1140" t="s">
        <v>628</v>
      </c>
      <c r="F913" s="1139" t="s">
        <v>705</v>
      </c>
      <c r="G913" s="1139">
        <f>IF(ISNUMBER('EU1 ExtraEU Trade'!F54),IF('EU1 ExtraEU Trade'!F54="","",'EU1 ExtraEU Trade'!F54),"")</f>
        <v>104.512</v>
      </c>
      <c r="H913" s="1141" t="str">
        <f>IF('EU1 ExtraEU Trade'!N54="","",'EU1 ExtraEU Trade'!N54)</f>
        <v/>
      </c>
    </row>
    <row r="914" spans="1:8">
      <c r="A914" s="1139" t="str">
        <f>Cover!$G$16</f>
        <v>CZ</v>
      </c>
      <c r="B914" s="1139" t="s">
        <v>707</v>
      </c>
      <c r="C914" s="1139">
        <f>Cover!G$18</f>
        <v>2022</v>
      </c>
      <c r="D914" s="1139" t="s">
        <v>651</v>
      </c>
      <c r="E914" s="1140" t="s">
        <v>628</v>
      </c>
      <c r="F914" s="1139" t="s">
        <v>705</v>
      </c>
      <c r="G914" s="1139">
        <f>IF(ISNUMBER('EU1 ExtraEU Trade'!F55),IF('EU1 ExtraEU Trade'!F55="","",'EU1 ExtraEU Trade'!F55),"")</f>
        <v>96.686000000000007</v>
      </c>
      <c r="H914" s="1141" t="str">
        <f>IF('EU1 ExtraEU Trade'!N55="","",'EU1 ExtraEU Trade'!N55)</f>
        <v/>
      </c>
    </row>
    <row r="915" spans="1:8">
      <c r="A915" s="1139" t="str">
        <f>Cover!$G$16</f>
        <v>CZ</v>
      </c>
      <c r="B915" s="1139" t="s">
        <v>707</v>
      </c>
      <c r="C915" s="1139">
        <f>Cover!G$18</f>
        <v>2022</v>
      </c>
      <c r="D915" s="1139" t="s">
        <v>652</v>
      </c>
      <c r="E915" s="1140" t="s">
        <v>628</v>
      </c>
      <c r="F915" s="1139" t="s">
        <v>705</v>
      </c>
      <c r="G915" s="1139">
        <f>IF(ISNUMBER('EU1 ExtraEU Trade'!F56),IF('EU1 ExtraEU Trade'!F56="","",'EU1 ExtraEU Trade'!F56),"")</f>
        <v>0.215</v>
      </c>
      <c r="H915" s="1141" t="str">
        <f>IF('EU1 ExtraEU Trade'!N56="","",'EU1 ExtraEU Trade'!N56)</f>
        <v/>
      </c>
    </row>
    <row r="916" spans="1:8">
      <c r="A916" s="1139" t="str">
        <f>Cover!$G$16</f>
        <v>CZ</v>
      </c>
      <c r="B916" s="1139" t="s">
        <v>707</v>
      </c>
      <c r="C916" s="1139">
        <f>Cover!G$18</f>
        <v>2022</v>
      </c>
      <c r="D916" s="1139" t="s">
        <v>653</v>
      </c>
      <c r="E916" s="1140" t="s">
        <v>628</v>
      </c>
      <c r="F916" s="1139" t="s">
        <v>705</v>
      </c>
      <c r="G916" s="1139">
        <f>IF(ISNUMBER('EU1 ExtraEU Trade'!F57),IF('EU1 ExtraEU Trade'!F57="","",'EU1 ExtraEU Trade'!F57),"")</f>
        <v>7.7919999999999998</v>
      </c>
      <c r="H916" s="1141" t="str">
        <f>IF('EU1 ExtraEU Trade'!N57="","",'EU1 ExtraEU Trade'!N57)</f>
        <v/>
      </c>
    </row>
    <row r="917" spans="1:8">
      <c r="A917" s="1139" t="str">
        <f>Cover!$G$16</f>
        <v>CZ</v>
      </c>
      <c r="B917" s="1139" t="s">
        <v>707</v>
      </c>
      <c r="C917" s="1139">
        <f>Cover!G$18</f>
        <v>2022</v>
      </c>
      <c r="D917" s="1139" t="s">
        <v>654</v>
      </c>
      <c r="E917" s="1140" t="s">
        <v>628</v>
      </c>
      <c r="F917" s="1139" t="s">
        <v>705</v>
      </c>
      <c r="G917" s="1139">
        <f>IF(ISNUMBER('EU1 ExtraEU Trade'!F58),IF('EU1 ExtraEU Trade'!F58="","",'EU1 ExtraEU Trade'!F58),"")</f>
        <v>22.808</v>
      </c>
      <c r="H917" s="1141" t="str">
        <f>IF('EU1 ExtraEU Trade'!N58="","",'EU1 ExtraEU Trade'!N58)</f>
        <v/>
      </c>
    </row>
    <row r="918" spans="1:8">
      <c r="A918" s="1139" t="str">
        <f>Cover!$G$16</f>
        <v>CZ</v>
      </c>
      <c r="B918" s="1139" t="s">
        <v>707</v>
      </c>
      <c r="C918" s="1139">
        <f>Cover!G$18</f>
        <v>2022</v>
      </c>
      <c r="D918" s="1139" t="s">
        <v>655</v>
      </c>
      <c r="E918" s="1140" t="s">
        <v>628</v>
      </c>
      <c r="F918" s="1139" t="s">
        <v>705</v>
      </c>
      <c r="G918" s="1139">
        <f>IF(ISNUMBER('EU1 ExtraEU Trade'!F59),IF('EU1 ExtraEU Trade'!F59="","",'EU1 ExtraEU Trade'!F59),"")</f>
        <v>22.791</v>
      </c>
      <c r="H918" s="1141" t="str">
        <f>IF('EU1 ExtraEU Trade'!N59="","",'EU1 ExtraEU Trade'!N59)</f>
        <v/>
      </c>
    </row>
    <row r="919" spans="1:8">
      <c r="A919" s="1139" t="str">
        <f>Cover!$G$16</f>
        <v>CZ</v>
      </c>
      <c r="B919" s="1139" t="s">
        <v>707</v>
      </c>
      <c r="C919" s="1139">
        <f>Cover!G$18</f>
        <v>2022</v>
      </c>
      <c r="D919" s="1139" t="s">
        <v>656</v>
      </c>
      <c r="E919" s="1140" t="s">
        <v>628</v>
      </c>
      <c r="F919" s="1139" t="s">
        <v>705</v>
      </c>
      <c r="G919" s="1139">
        <f>IF(ISNUMBER('EU1 ExtraEU Trade'!F60),IF('EU1 ExtraEU Trade'!F60="","",'EU1 ExtraEU Trade'!F60),"")</f>
        <v>1.7000000000000001E-2</v>
      </c>
      <c r="H919" s="1141" t="str">
        <f>IF('EU1 ExtraEU Trade'!N60="","",'EU1 ExtraEU Trade'!N60)</f>
        <v/>
      </c>
    </row>
    <row r="920" spans="1:8">
      <c r="A920" s="1139" t="str">
        <f>Cover!$G$16</f>
        <v>CZ</v>
      </c>
      <c r="B920" s="1139" t="s">
        <v>707</v>
      </c>
      <c r="C920" s="1139">
        <f>Cover!G$18</f>
        <v>2022</v>
      </c>
      <c r="D920" s="1139" t="s">
        <v>657</v>
      </c>
      <c r="E920" s="1140" t="s">
        <v>628</v>
      </c>
      <c r="F920" s="1139" t="s">
        <v>705</v>
      </c>
      <c r="G920" s="1139">
        <f>IF(ISNUMBER('EU1 ExtraEU Trade'!F61),IF('EU1 ExtraEU Trade'!F61="","",'EU1 ExtraEU Trade'!F61),"")</f>
        <v>1.3740000000000001</v>
      </c>
      <c r="H920" s="1141" t="str">
        <f>IF('EU1 ExtraEU Trade'!N61="","",'EU1 ExtraEU Trade'!N61)</f>
        <v/>
      </c>
    </row>
    <row r="921" spans="1:8">
      <c r="A921" s="1139" t="str">
        <f>Cover!$G$16</f>
        <v>CZ</v>
      </c>
      <c r="B921" s="1139" t="s">
        <v>707</v>
      </c>
      <c r="C921" s="1139">
        <f>Cover!G$18</f>
        <v>2022</v>
      </c>
      <c r="D921" s="1139" t="s">
        <v>658</v>
      </c>
      <c r="E921" s="1140" t="s">
        <v>628</v>
      </c>
      <c r="F921" s="1139" t="s">
        <v>705</v>
      </c>
      <c r="G921" s="1139">
        <f>IF(ISNUMBER('EU1 ExtraEU Trade'!F62),IF('EU1 ExtraEU Trade'!F62="","",'EU1 ExtraEU Trade'!F62),"")</f>
        <v>18</v>
      </c>
      <c r="H921" s="1141" t="str">
        <f>IF('EU1 ExtraEU Trade'!N62="","",'EU1 ExtraEU Trade'!N62)</f>
        <v/>
      </c>
    </row>
    <row r="922" spans="1:8">
      <c r="A922" s="1139" t="str">
        <f>Cover!$G$16</f>
        <v>CZ</v>
      </c>
      <c r="B922" s="1139" t="s">
        <v>707</v>
      </c>
      <c r="C922" s="1139">
        <f>Cover!G$18</f>
        <v>2022</v>
      </c>
      <c r="D922" s="1139" t="s">
        <v>659</v>
      </c>
      <c r="E922" s="1140" t="s">
        <v>628</v>
      </c>
      <c r="F922" s="1139" t="s">
        <v>705</v>
      </c>
      <c r="G922" s="1139">
        <f>IF(ISNUMBER('EU1 ExtraEU Trade'!F63),IF('EU1 ExtraEU Trade'!F63="","",'EU1 ExtraEU Trade'!F63),"")</f>
        <v>2.7549999999999999</v>
      </c>
      <c r="H922" s="1141" t="str">
        <f>IF('EU1 ExtraEU Trade'!N63="","",'EU1 ExtraEU Trade'!N63)</f>
        <v/>
      </c>
    </row>
    <row r="923" spans="1:8">
      <c r="A923" s="1139" t="str">
        <f>Cover!$G$16</f>
        <v>CZ</v>
      </c>
      <c r="B923" s="1139" t="s">
        <v>707</v>
      </c>
      <c r="C923" s="1139">
        <f>Cover!G$18</f>
        <v>2022</v>
      </c>
      <c r="D923" s="1139" t="s">
        <v>660</v>
      </c>
      <c r="E923" s="1140" t="s">
        <v>628</v>
      </c>
      <c r="F923" s="1139" t="s">
        <v>705</v>
      </c>
      <c r="G923" s="1139">
        <f>IF(ISNUMBER('EU1 ExtraEU Trade'!F64),IF('EU1 ExtraEU Trade'!F64="","",'EU1 ExtraEU Trade'!F64),"")</f>
        <v>0.871</v>
      </c>
      <c r="H923" s="1141" t="str">
        <f>IF('EU1 ExtraEU Trade'!N64="","",'EU1 ExtraEU Trade'!N64)</f>
        <v/>
      </c>
    </row>
    <row r="924" spans="1:8">
      <c r="A924" s="1139" t="str">
        <f>Cover!$G$16</f>
        <v>CZ</v>
      </c>
      <c r="B924" s="1139" t="s">
        <v>707</v>
      </c>
      <c r="C924" s="1139">
        <f>Cover!G$18</f>
        <v>2022</v>
      </c>
      <c r="D924" s="1139" t="s">
        <v>661</v>
      </c>
      <c r="E924" s="1140" t="s">
        <v>628</v>
      </c>
      <c r="F924" s="1139" t="s">
        <v>705</v>
      </c>
      <c r="G924" s="1139">
        <f>IF(ISNUMBER('EU1 ExtraEU Trade'!F65),IF('EU1 ExtraEU Trade'!F65="","",'EU1 ExtraEU Trade'!F65),"")</f>
        <v>0.39700000000000002</v>
      </c>
      <c r="H924" s="1141" t="str">
        <f>IF('EU1 ExtraEU Trade'!N65="","",'EU1 ExtraEU Trade'!N65)</f>
        <v/>
      </c>
    </row>
    <row r="925" spans="1:8">
      <c r="A925" s="1139" t="str">
        <f>Cover!$G$16</f>
        <v>CZ</v>
      </c>
      <c r="B925" s="1139" t="s">
        <v>707</v>
      </c>
      <c r="C925" s="1139">
        <f>Cover!G$18</f>
        <v>2022</v>
      </c>
      <c r="D925" s="1139" t="s">
        <v>662</v>
      </c>
      <c r="E925" s="1140" t="s">
        <v>628</v>
      </c>
      <c r="F925" s="1139" t="s">
        <v>705</v>
      </c>
      <c r="G925" s="1139">
        <f>IF(ISNUMBER('EU1 ExtraEU Trade'!F66),IF('EU1 ExtraEU Trade'!F66="","",'EU1 ExtraEU Trade'!F66),"")</f>
        <v>0.41399999999999998</v>
      </c>
      <c r="H925" s="1141" t="str">
        <f>IF('EU1 ExtraEU Trade'!N66="","",'EU1 ExtraEU Trade'!N66)</f>
        <v/>
      </c>
    </row>
    <row r="926" spans="1:8">
      <c r="A926" s="1139" t="str">
        <f>Cover!$G$16</f>
        <v>CZ</v>
      </c>
      <c r="B926" s="1139" t="s">
        <v>707</v>
      </c>
      <c r="C926" s="1139">
        <f>Cover!G$18</f>
        <v>2022</v>
      </c>
      <c r="D926" s="1139" t="s">
        <v>663</v>
      </c>
      <c r="E926" s="1140" t="s">
        <v>628</v>
      </c>
      <c r="F926" s="1139" t="s">
        <v>705</v>
      </c>
      <c r="G926" s="1139">
        <f>IF(ISNUMBER('EU1 ExtraEU Trade'!F67),IF('EU1 ExtraEU Trade'!F67="","",'EU1 ExtraEU Trade'!F67),"")</f>
        <v>1.073</v>
      </c>
      <c r="H926" s="1141" t="str">
        <f>IF('EU1 ExtraEU Trade'!N67="","",'EU1 ExtraEU Trade'!N67)</f>
        <v/>
      </c>
    </row>
    <row r="927" spans="1:8">
      <c r="A927" s="1139" t="str">
        <f>Cover!$G$16</f>
        <v>CZ</v>
      </c>
      <c r="B927" s="1139" t="s">
        <v>707</v>
      </c>
      <c r="C927" s="1139">
        <f>Cover!G$18</f>
        <v>2022</v>
      </c>
      <c r="D927" s="1139" t="s">
        <v>664</v>
      </c>
      <c r="E927" s="1140" t="s">
        <v>628</v>
      </c>
      <c r="F927" s="1139" t="s">
        <v>705</v>
      </c>
      <c r="G927" s="1139">
        <f>IF(ISNUMBER('EU1 ExtraEU Trade'!F68),IF('EU1 ExtraEU Trade'!F68="","",'EU1 ExtraEU Trade'!F68),"")</f>
        <v>0.25800000000000001</v>
      </c>
      <c r="H927" s="1141" t="str">
        <f>IF('EU1 ExtraEU Trade'!N68="","",'EU1 ExtraEU Trade'!N68)</f>
        <v/>
      </c>
    </row>
    <row r="928" spans="1:8">
      <c r="A928" s="1139" t="str">
        <f>Cover!$G$16</f>
        <v>CZ</v>
      </c>
      <c r="B928" s="1139" t="s">
        <v>707</v>
      </c>
      <c r="C928" s="1139">
        <f>Cover!G$18</f>
        <v>2022</v>
      </c>
      <c r="D928" s="1139" t="s">
        <v>665</v>
      </c>
      <c r="E928" s="1140" t="s">
        <v>628</v>
      </c>
      <c r="F928" s="1139" t="s">
        <v>705</v>
      </c>
      <c r="G928" s="1139">
        <f>IF(ISNUMBER('EU1 ExtraEU Trade'!F69),IF('EU1 ExtraEU Trade'!F69="","",'EU1 ExtraEU Trade'!F69),"")</f>
        <v>14.074999999999999</v>
      </c>
      <c r="H928" s="1141" t="str">
        <f>IF('EU1 ExtraEU Trade'!N69="","",'EU1 ExtraEU Trade'!N69)</f>
        <v/>
      </c>
    </row>
    <row r="929" spans="1:8">
      <c r="A929" s="1139" t="str">
        <f>Cover!$G$16</f>
        <v>CZ</v>
      </c>
      <c r="B929" s="1139" t="s">
        <v>707</v>
      </c>
      <c r="C929" s="1139">
        <f>Cover!G$18</f>
        <v>2022</v>
      </c>
      <c r="D929" s="1139" t="s">
        <v>666</v>
      </c>
      <c r="E929" s="1140" t="s">
        <v>628</v>
      </c>
      <c r="F929" s="1139" t="s">
        <v>705</v>
      </c>
      <c r="G929" s="1139">
        <f>IF(ISNUMBER('EU1 ExtraEU Trade'!F70),IF('EU1 ExtraEU Trade'!F70="","",'EU1 ExtraEU Trade'!F70),"")</f>
        <v>6.742</v>
      </c>
      <c r="H929" s="1141" t="str">
        <f>IF('EU1 ExtraEU Trade'!N70="","",'EU1 ExtraEU Trade'!N70)</f>
        <v/>
      </c>
    </row>
    <row r="930" spans="1:8">
      <c r="A930" s="1139" t="str">
        <f>Cover!$G$16</f>
        <v>CZ</v>
      </c>
      <c r="B930" s="1139" t="s">
        <v>707</v>
      </c>
      <c r="C930" s="1139">
        <f>Cover!G$18</f>
        <v>2022</v>
      </c>
      <c r="D930" s="1139" t="s">
        <v>667</v>
      </c>
      <c r="E930" s="1140" t="s">
        <v>628</v>
      </c>
      <c r="F930" s="1139" t="s">
        <v>705</v>
      </c>
      <c r="G930" s="1139">
        <f>IF(ISNUMBER('EU1 ExtraEU Trade'!F71),IF('EU1 ExtraEU Trade'!F71="","",'EU1 ExtraEU Trade'!F71),"")</f>
        <v>5.4470000000000001</v>
      </c>
      <c r="H930" s="1141" t="str">
        <f>IF('EU1 ExtraEU Trade'!N71="","",'EU1 ExtraEU Trade'!N71)</f>
        <v/>
      </c>
    </row>
    <row r="931" spans="1:8">
      <c r="A931" s="1139" t="str">
        <f>Cover!$G$16</f>
        <v>CZ</v>
      </c>
      <c r="B931" s="1139" t="s">
        <v>707</v>
      </c>
      <c r="C931" s="1139">
        <f>Cover!G$18</f>
        <v>2022</v>
      </c>
      <c r="D931" s="1139" t="s">
        <v>668</v>
      </c>
      <c r="E931" s="1140" t="s">
        <v>628</v>
      </c>
      <c r="F931" s="1139" t="s">
        <v>705</v>
      </c>
      <c r="G931" s="1139">
        <f>IF(ISNUMBER('EU1 ExtraEU Trade'!F72),IF('EU1 ExtraEU Trade'!F72="","",'EU1 ExtraEU Trade'!F72),"")</f>
        <v>1.589</v>
      </c>
      <c r="H931" s="1141" t="str">
        <f>IF('EU1 ExtraEU Trade'!N72="","",'EU1 ExtraEU Trade'!N72)</f>
        <v/>
      </c>
    </row>
    <row r="932" spans="1:8">
      <c r="A932" s="1139" t="str">
        <f>Cover!$G$16</f>
        <v>CZ</v>
      </c>
      <c r="B932" s="1139" t="s">
        <v>707</v>
      </c>
      <c r="C932" s="1139">
        <f>Cover!G$18</f>
        <v>2022</v>
      </c>
      <c r="D932" s="1139" t="s">
        <v>669</v>
      </c>
      <c r="E932" s="1140" t="s">
        <v>628</v>
      </c>
      <c r="F932" s="1139" t="s">
        <v>705</v>
      </c>
      <c r="G932" s="1139">
        <f>IF(ISNUMBER('EU1 ExtraEU Trade'!F73),IF('EU1 ExtraEU Trade'!F73="","",'EU1 ExtraEU Trade'!F73),"")</f>
        <v>0.29699999999999999</v>
      </c>
      <c r="H932" s="1141" t="str">
        <f>IF('EU1 ExtraEU Trade'!N73="","",'EU1 ExtraEU Trade'!N73)</f>
        <v/>
      </c>
    </row>
    <row r="933" spans="1:8">
      <c r="A933" s="1139" t="str">
        <f>Cover!$G$16</f>
        <v>CZ</v>
      </c>
      <c r="B933" s="1139" t="s">
        <v>707</v>
      </c>
      <c r="C933" s="1139">
        <f>Cover!G$18</f>
        <v>2022</v>
      </c>
      <c r="D933" s="1139" t="s">
        <v>670</v>
      </c>
      <c r="E933" s="1140" t="s">
        <v>628</v>
      </c>
      <c r="F933" s="1139" t="s">
        <v>705</v>
      </c>
      <c r="G933" s="1139">
        <f>IF(ISNUMBER('EU1 ExtraEU Trade'!F74),IF('EU1 ExtraEU Trade'!F74="","",'EU1 ExtraEU Trade'!F74),"")</f>
        <v>0.91200000000000003</v>
      </c>
      <c r="H933" s="1141" t="str">
        <f>IF('EU1 ExtraEU Trade'!N74="","",'EU1 ExtraEU Trade'!N74)</f>
        <v/>
      </c>
    </row>
    <row r="934" spans="1:8">
      <c r="A934" s="1139" t="str">
        <f>Cover!$G$16</f>
        <v>CZ</v>
      </c>
      <c r="B934" s="1139" t="s">
        <v>707</v>
      </c>
      <c r="C934" s="1139">
        <f>Cover!G$18</f>
        <v>2022</v>
      </c>
      <c r="D934" s="1139" t="s">
        <v>1145</v>
      </c>
      <c r="E934" s="1140" t="s">
        <v>628</v>
      </c>
      <c r="F934" s="1139" t="s">
        <v>703</v>
      </c>
      <c r="G934" s="1139">
        <f>IF(ISNUMBER('EU1 ExtraEU Trade'!F75),IF('EU1 ExtraEU Trade'!F75="","",'EU1 ExtraEU Trade'!F75),"")</f>
        <v>583.26700000000005</v>
      </c>
      <c r="H934" s="1141" t="str">
        <f>IF('EU1 ExtraEU Trade'!N75="","",'EU1 ExtraEU Trade'!N75)</f>
        <v/>
      </c>
    </row>
    <row r="935" spans="1:8">
      <c r="A935" s="1139" t="str">
        <f>Cover!$G$16</f>
        <v>CZ</v>
      </c>
      <c r="B935" s="1139" t="s">
        <v>707</v>
      </c>
      <c r="C935" s="1139">
        <f>Cover!G$18</f>
        <v>2022</v>
      </c>
      <c r="D935" s="1139" t="s">
        <v>1146</v>
      </c>
      <c r="E935" s="1140" t="s">
        <v>628</v>
      </c>
      <c r="F935" s="1139" t="s">
        <v>703</v>
      </c>
      <c r="G935" s="1139">
        <f>IF(ISNUMBER('EU1 ExtraEU Trade'!F76),IF('EU1 ExtraEU Trade'!F76="","",'EU1 ExtraEU Trade'!F76),"")</f>
        <v>76.298000000000002</v>
      </c>
      <c r="H935" s="1141" t="str">
        <f>IF('EU1 ExtraEU Trade'!N76="","",'EU1 ExtraEU Trade'!N76)</f>
        <v/>
      </c>
    </row>
    <row r="936" spans="1:8">
      <c r="A936" s="1139" t="str">
        <f>Cover!$G$16</f>
        <v>CZ</v>
      </c>
      <c r="B936" s="1139" t="s">
        <v>707</v>
      </c>
      <c r="C936" s="1139">
        <f>Cover!G$18</f>
        <v>2022</v>
      </c>
      <c r="D936" s="1139" t="s">
        <v>1147</v>
      </c>
      <c r="E936" s="1140" t="s">
        <v>628</v>
      </c>
      <c r="F936" s="1139" t="s">
        <v>703</v>
      </c>
      <c r="G936" s="1139">
        <f>IF(ISNUMBER('EU1 ExtraEU Trade'!F77),IF('EU1 ExtraEU Trade'!F77="","",'EU1 ExtraEU Trade'!F77),"")</f>
        <v>506.96899999999999</v>
      </c>
      <c r="H936" s="1141" t="str">
        <f>IF('EU1 ExtraEU Trade'!N77="","",'EU1 ExtraEU Trade'!N77)</f>
        <v/>
      </c>
    </row>
    <row r="937" spans="1:8">
      <c r="A937" s="1139" t="str">
        <f>Cover!$G$16</f>
        <v>CZ</v>
      </c>
      <c r="B937" s="1139" t="s">
        <v>707</v>
      </c>
      <c r="C937" s="1139">
        <f>Cover!G$18</f>
        <v>2022</v>
      </c>
      <c r="D937" s="1139" t="s">
        <v>1148</v>
      </c>
      <c r="E937" s="1140" t="s">
        <v>628</v>
      </c>
      <c r="F937" s="1139" t="s">
        <v>705</v>
      </c>
      <c r="G937" s="1139">
        <f>IF(ISNUMBER('EU1 ExtraEU Trade'!F78),IF('EU1 ExtraEU Trade'!F78="","",'EU1 ExtraEU Trade'!F78),"")</f>
        <v>18.222000000000001</v>
      </c>
      <c r="H937" s="1141" t="str">
        <f>IF('EU1 ExtraEU Trade'!N78="","",'EU1 ExtraEU Trade'!N78)</f>
        <v/>
      </c>
    </row>
    <row r="938" spans="1:8">
      <c r="A938" s="1139" t="str">
        <f>Cover!$G$16</f>
        <v>CZ</v>
      </c>
      <c r="B938" s="1139" t="s">
        <v>707</v>
      </c>
      <c r="C938" s="1139">
        <f>Cover!G$18</f>
        <v>2022</v>
      </c>
      <c r="D938" s="1139" t="s">
        <v>616</v>
      </c>
      <c r="E938" s="1140" t="s">
        <v>628</v>
      </c>
      <c r="F938" s="1139" t="s">
        <v>704</v>
      </c>
      <c r="G938" s="1139">
        <f>IF(ISNUMBER('EU1 ExtraEU Trade'!G11),IF('EU1 ExtraEU Trade'!G11="","",'EU1 ExtraEU Trade'!G11),"")</f>
        <v>6941</v>
      </c>
      <c r="H938" s="1141" t="str">
        <f>IF('EU1 ExtraEU Trade'!O11="","",'EU1 ExtraEU Trade'!O11)</f>
        <v/>
      </c>
    </row>
    <row r="939" spans="1:8">
      <c r="A939" s="1139" t="str">
        <f>Cover!$G$16</f>
        <v>CZ</v>
      </c>
      <c r="B939" s="1139" t="s">
        <v>707</v>
      </c>
      <c r="C939" s="1139">
        <f>Cover!G$18</f>
        <v>2022</v>
      </c>
      <c r="D939" s="1139" t="s">
        <v>617</v>
      </c>
      <c r="E939" s="1140" t="s">
        <v>628</v>
      </c>
      <c r="F939" s="1139" t="s">
        <v>704</v>
      </c>
      <c r="G939" s="1139">
        <f>IF(ISNUMBER('EU1 ExtraEU Trade'!G12),IF('EU1 ExtraEU Trade'!G12="","",'EU1 ExtraEU Trade'!G12),"")</f>
        <v>3544</v>
      </c>
      <c r="H939" s="1141" t="str">
        <f>IF('EU1 ExtraEU Trade'!O12="","",'EU1 ExtraEU Trade'!O12)</f>
        <v/>
      </c>
    </row>
    <row r="940" spans="1:8">
      <c r="A940" s="1139" t="str">
        <f>Cover!$G$16</f>
        <v>CZ</v>
      </c>
      <c r="B940" s="1139" t="s">
        <v>707</v>
      </c>
      <c r="C940" s="1139">
        <f>Cover!G$18</f>
        <v>2022</v>
      </c>
      <c r="D940" s="1139" t="s">
        <v>617</v>
      </c>
      <c r="E940" s="1140" t="s">
        <v>672</v>
      </c>
      <c r="F940" s="1139" t="s">
        <v>704</v>
      </c>
      <c r="G940" s="1139">
        <f>IF(ISNUMBER('EU1 ExtraEU Trade'!G13),IF('EU1 ExtraEU Trade'!G13="","",'EU1 ExtraEU Trade'!G13),"")</f>
        <v>31</v>
      </c>
      <c r="H940" s="1141" t="str">
        <f>IF('EU1 ExtraEU Trade'!O13="","",'EU1 ExtraEU Trade'!O13)</f>
        <v/>
      </c>
    </row>
    <row r="941" spans="1:8">
      <c r="A941" s="1139" t="str">
        <f>Cover!$G$16</f>
        <v>CZ</v>
      </c>
      <c r="B941" s="1139" t="s">
        <v>707</v>
      </c>
      <c r="C941" s="1139">
        <f>Cover!G$18</f>
        <v>2022</v>
      </c>
      <c r="D941" s="1139" t="s">
        <v>617</v>
      </c>
      <c r="E941" s="1140" t="s">
        <v>675</v>
      </c>
      <c r="F941" s="1139" t="s">
        <v>704</v>
      </c>
      <c r="G941" s="1139">
        <f>IF(ISNUMBER('EU1 ExtraEU Trade'!G14),IF('EU1 ExtraEU Trade'!G14="","",'EU1 ExtraEU Trade'!G14),"")</f>
        <v>3513</v>
      </c>
      <c r="H941" s="1141" t="str">
        <f>IF('EU1 ExtraEU Trade'!O14="","",'EU1 ExtraEU Trade'!O14)</f>
        <v/>
      </c>
    </row>
    <row r="942" spans="1:8">
      <c r="A942" s="1139" t="str">
        <f>Cover!$G$16</f>
        <v>CZ</v>
      </c>
      <c r="B942" s="1139" t="s">
        <v>707</v>
      </c>
      <c r="C942" s="1139">
        <f>Cover!G$18</f>
        <v>2022</v>
      </c>
      <c r="D942" s="1139" t="s">
        <v>618</v>
      </c>
      <c r="E942" s="1140" t="s">
        <v>628</v>
      </c>
      <c r="F942" s="1139" t="s">
        <v>704</v>
      </c>
      <c r="G942" s="1139">
        <f>IF(ISNUMBER('EU1 ExtraEU Trade'!G15),IF('EU1 ExtraEU Trade'!G15="","",'EU1 ExtraEU Trade'!G15),"")</f>
        <v>3397</v>
      </c>
      <c r="H942" s="1141" t="str">
        <f>IF('EU1 ExtraEU Trade'!O15="","",'EU1 ExtraEU Trade'!O15)</f>
        <v/>
      </c>
    </row>
    <row r="943" spans="1:8">
      <c r="A943" s="1139" t="str">
        <f>Cover!$G$16</f>
        <v>CZ</v>
      </c>
      <c r="B943" s="1139" t="s">
        <v>707</v>
      </c>
      <c r="C943" s="1139">
        <f>Cover!G$18</f>
        <v>2022</v>
      </c>
      <c r="D943" s="1139" t="s">
        <v>618</v>
      </c>
      <c r="E943" s="1140" t="s">
        <v>672</v>
      </c>
      <c r="F943" s="1139" t="s">
        <v>704</v>
      </c>
      <c r="G943" s="1139">
        <f>IF(ISNUMBER('EU1 ExtraEU Trade'!G16),IF('EU1 ExtraEU Trade'!G16="","",'EU1 ExtraEU Trade'!G16),"")</f>
        <v>16</v>
      </c>
      <c r="H943" s="1141" t="str">
        <f>IF('EU1 ExtraEU Trade'!O16="","",'EU1 ExtraEU Trade'!O16)</f>
        <v/>
      </c>
    </row>
    <row r="944" spans="1:8">
      <c r="A944" s="1139" t="str">
        <f>Cover!$G$16</f>
        <v>CZ</v>
      </c>
      <c r="B944" s="1139" t="s">
        <v>707</v>
      </c>
      <c r="C944" s="1139">
        <f>Cover!G$18</f>
        <v>2022</v>
      </c>
      <c r="D944" s="1139" t="s">
        <v>618</v>
      </c>
      <c r="E944" s="1140" t="s">
        <v>675</v>
      </c>
      <c r="F944" s="1139" t="s">
        <v>704</v>
      </c>
      <c r="G944" s="1139">
        <f>IF(ISNUMBER('EU1 ExtraEU Trade'!G17),IF('EU1 ExtraEU Trade'!G17="","",'EU1 ExtraEU Trade'!G17),"")</f>
        <v>3381</v>
      </c>
      <c r="H944" s="1141" t="str">
        <f>IF('EU1 ExtraEU Trade'!O17="","",'EU1 ExtraEU Trade'!O17)</f>
        <v/>
      </c>
    </row>
    <row r="945" spans="1:8">
      <c r="A945" s="1139" t="str">
        <f>Cover!$G$16</f>
        <v>CZ</v>
      </c>
      <c r="B945" s="1139" t="s">
        <v>707</v>
      </c>
      <c r="C945" s="1139">
        <f>Cover!G$18</f>
        <v>2022</v>
      </c>
      <c r="D945" s="1139" t="s">
        <v>618</v>
      </c>
      <c r="E945" s="1140" t="s">
        <v>684</v>
      </c>
      <c r="F945" s="1139" t="s">
        <v>704</v>
      </c>
      <c r="G945" s="1139">
        <f>IF(ISNUMBER('EU1 ExtraEU Trade'!G18),IF('EU1 ExtraEU Trade'!G18="","",'EU1 ExtraEU Trade'!G18),"")</f>
        <v>0</v>
      </c>
      <c r="H945" s="1141" t="str">
        <f>IF('EU1 ExtraEU Trade'!O18="","",'EU1 ExtraEU Trade'!O18)</f>
        <v/>
      </c>
    </row>
    <row r="946" spans="1:8">
      <c r="A946" s="1139" t="str">
        <f>Cover!$G$16</f>
        <v>CZ</v>
      </c>
      <c r="B946" s="1139" t="s">
        <v>707</v>
      </c>
      <c r="C946" s="1139">
        <f>Cover!G$18</f>
        <v>2022</v>
      </c>
      <c r="D946" s="1139" t="s">
        <v>629</v>
      </c>
      <c r="E946" s="1140" t="s">
        <v>628</v>
      </c>
      <c r="F946" s="1139" t="s">
        <v>704</v>
      </c>
      <c r="G946" s="1139">
        <f>IF(ISNUMBER('EU1 ExtraEU Trade'!G19),IF('EU1 ExtraEU Trade'!G19="","",'EU1 ExtraEU Trade'!G19),"")</f>
        <v>5110</v>
      </c>
      <c r="H946" s="1141" t="str">
        <f>IF('EU1 ExtraEU Trade'!O19="","",'EU1 ExtraEU Trade'!O19)</f>
        <v/>
      </c>
    </row>
    <row r="947" spans="1:8">
      <c r="A947" s="1139" t="str">
        <f>Cover!$G$16</f>
        <v>CZ</v>
      </c>
      <c r="B947" s="1139" t="s">
        <v>707</v>
      </c>
      <c r="C947" s="1139">
        <f>Cover!G$18</f>
        <v>2022</v>
      </c>
      <c r="D947" s="1139" t="s">
        <v>630</v>
      </c>
      <c r="E947" s="1140" t="s">
        <v>628</v>
      </c>
      <c r="F947" s="1139" t="s">
        <v>704</v>
      </c>
      <c r="G947" s="1139">
        <f>IF(ISNUMBER('EU1 ExtraEU Trade'!G20),IF('EU1 ExtraEU Trade'!G20="","",'EU1 ExtraEU Trade'!G20),"")</f>
        <v>388</v>
      </c>
      <c r="H947" s="1141" t="str">
        <f>IF('EU1 ExtraEU Trade'!O20="","",'EU1 ExtraEU Trade'!O20)</f>
        <v/>
      </c>
    </row>
    <row r="948" spans="1:8">
      <c r="A948" s="1139" t="str">
        <f>Cover!$G$16</f>
        <v>CZ</v>
      </c>
      <c r="B948" s="1139" t="s">
        <v>707</v>
      </c>
      <c r="C948" s="1139">
        <f>Cover!G$18</f>
        <v>2022</v>
      </c>
      <c r="D948" s="1139" t="s">
        <v>631</v>
      </c>
      <c r="E948" s="1140" t="s">
        <v>628</v>
      </c>
      <c r="F948" s="1139" t="s">
        <v>704</v>
      </c>
      <c r="G948" s="1139">
        <f>IF(ISNUMBER('EU1 ExtraEU Trade'!G21),IF('EU1 ExtraEU Trade'!G21="","",'EU1 ExtraEU Trade'!G21),"")</f>
        <v>388</v>
      </c>
      <c r="H948" s="1141" t="str">
        <f>IF('EU1 ExtraEU Trade'!O21="","",'EU1 ExtraEU Trade'!O21)</f>
        <v/>
      </c>
    </row>
    <row r="949" spans="1:8">
      <c r="A949" s="1139" t="str">
        <f>Cover!$G$16</f>
        <v>CZ</v>
      </c>
      <c r="B949" s="1139" t="s">
        <v>707</v>
      </c>
      <c r="C949" s="1139">
        <f>Cover!G$18</f>
        <v>2022</v>
      </c>
      <c r="D949" s="1139" t="s">
        <v>632</v>
      </c>
      <c r="E949" s="1140" t="s">
        <v>628</v>
      </c>
      <c r="F949" s="1139" t="s">
        <v>704</v>
      </c>
      <c r="G949" s="1139">
        <f>IF(ISNUMBER('EU1 ExtraEU Trade'!G22),IF('EU1 ExtraEU Trade'!G22="","",'EU1 ExtraEU Trade'!G22),"")</f>
        <v>0</v>
      </c>
      <c r="H949" s="1141" t="str">
        <f>IF('EU1 ExtraEU Trade'!O22="","",'EU1 ExtraEU Trade'!O22)</f>
        <v/>
      </c>
    </row>
    <row r="950" spans="1:8">
      <c r="A950" s="1139" t="str">
        <f>Cover!$G$16</f>
        <v>CZ</v>
      </c>
      <c r="B950" s="1139" t="s">
        <v>707</v>
      </c>
      <c r="C950" s="1139">
        <f>Cover!G$18</f>
        <v>2022</v>
      </c>
      <c r="D950" s="1139" t="s">
        <v>1143</v>
      </c>
      <c r="E950" s="1140" t="s">
        <v>628</v>
      </c>
      <c r="F950" s="1139" t="s">
        <v>704</v>
      </c>
      <c r="G950" s="1139">
        <f>IF(ISNUMBER('EU1 ExtraEU Trade'!G23),IF('EU1 ExtraEU Trade'!G23="","",'EU1 ExtraEU Trade'!G23),"")</f>
        <v>0</v>
      </c>
      <c r="H950" s="1141" t="str">
        <f>IF('EU1 ExtraEU Trade'!O23="","",'EU1 ExtraEU Trade'!O23)</f>
        <v/>
      </c>
    </row>
    <row r="951" spans="1:8">
      <c r="A951" s="1139" t="str">
        <f>Cover!$G$16</f>
        <v>CZ</v>
      </c>
      <c r="B951" s="1139" t="s">
        <v>707</v>
      </c>
      <c r="C951" s="1139">
        <f>Cover!G$18</f>
        <v>2022</v>
      </c>
      <c r="D951" s="1139" t="s">
        <v>633</v>
      </c>
      <c r="E951" s="1140" t="s">
        <v>628</v>
      </c>
      <c r="F951" s="1139" t="s">
        <v>704</v>
      </c>
      <c r="G951" s="1139">
        <f>IF(ISNUMBER('EU1 ExtraEU Trade'!G24),IF('EU1 ExtraEU Trade'!G24="","",'EU1 ExtraEU Trade'!G24),"")</f>
        <v>43</v>
      </c>
      <c r="H951" s="1141" t="str">
        <f>IF('EU1 ExtraEU Trade'!O24="","",'EU1 ExtraEU Trade'!O24)</f>
        <v/>
      </c>
    </row>
    <row r="952" spans="1:8">
      <c r="A952" s="1139" t="str">
        <f>Cover!$G$16</f>
        <v>CZ</v>
      </c>
      <c r="B952" s="1139" t="s">
        <v>707</v>
      </c>
      <c r="C952" s="1139">
        <f>Cover!G$18</f>
        <v>2022</v>
      </c>
      <c r="D952" s="1139" t="s">
        <v>634</v>
      </c>
      <c r="E952" s="1140" t="s">
        <v>628</v>
      </c>
      <c r="F952" s="1139" t="s">
        <v>704</v>
      </c>
      <c r="G952" s="1139">
        <f>IF(ISNUMBER('EU1 ExtraEU Trade'!G25),IF('EU1 ExtraEU Trade'!G25="","",'EU1 ExtraEU Trade'!G25),"")</f>
        <v>11267</v>
      </c>
      <c r="H952" s="1141" t="str">
        <f>IF('EU1 ExtraEU Trade'!O25="","",'EU1 ExtraEU Trade'!O25)</f>
        <v/>
      </c>
    </row>
    <row r="953" spans="1:8">
      <c r="A953" s="1139" t="str">
        <f>Cover!$G$16</f>
        <v>CZ</v>
      </c>
      <c r="B953" s="1139" t="s">
        <v>707</v>
      </c>
      <c r="C953" s="1139">
        <f>Cover!G$18</f>
        <v>2022</v>
      </c>
      <c r="D953" s="1139" t="s">
        <v>635</v>
      </c>
      <c r="E953" s="1140" t="s">
        <v>628</v>
      </c>
      <c r="F953" s="1139" t="s">
        <v>704</v>
      </c>
      <c r="G953" s="1139">
        <f>IF(ISNUMBER('EU1 ExtraEU Trade'!G26),IF('EU1 ExtraEU Trade'!G26="","",'EU1 ExtraEU Trade'!G26),"")</f>
        <v>9901</v>
      </c>
      <c r="H953" s="1141" t="str">
        <f>IF('EU1 ExtraEU Trade'!O26="","",'EU1 ExtraEU Trade'!O26)</f>
        <v/>
      </c>
    </row>
    <row r="954" spans="1:8">
      <c r="A954" s="1139" t="str">
        <f>Cover!$G$16</f>
        <v>CZ</v>
      </c>
      <c r="B954" s="1139" t="s">
        <v>707</v>
      </c>
      <c r="C954" s="1139">
        <f>Cover!G$18</f>
        <v>2022</v>
      </c>
      <c r="D954" s="1139" t="s">
        <v>636</v>
      </c>
      <c r="E954" s="1140" t="s">
        <v>628</v>
      </c>
      <c r="F954" s="1139" t="s">
        <v>704</v>
      </c>
      <c r="G954" s="1139">
        <f>IF(ISNUMBER('EU1 ExtraEU Trade'!G27),IF('EU1 ExtraEU Trade'!G27="","",'EU1 ExtraEU Trade'!G27),"")</f>
        <v>1366</v>
      </c>
      <c r="H954" s="1141" t="str">
        <f>IF('EU1 ExtraEU Trade'!O27="","",'EU1 ExtraEU Trade'!O27)</f>
        <v/>
      </c>
    </row>
    <row r="955" spans="1:8">
      <c r="A955" s="1139" t="str">
        <f>Cover!$G$16</f>
        <v>CZ</v>
      </c>
      <c r="B955" s="1139" t="s">
        <v>707</v>
      </c>
      <c r="C955" s="1139">
        <f>Cover!G$18</f>
        <v>2022</v>
      </c>
      <c r="D955" s="1139" t="s">
        <v>637</v>
      </c>
      <c r="E955" s="1140" t="s">
        <v>628</v>
      </c>
      <c r="F955" s="1139" t="s">
        <v>704</v>
      </c>
      <c r="G955" s="1139">
        <f>IF(ISNUMBER('EU1 ExtraEU Trade'!G28),IF('EU1 ExtraEU Trade'!G28="","",'EU1 ExtraEU Trade'!G28),"")</f>
        <v>121923</v>
      </c>
      <c r="H955" s="1141" t="str">
        <f>IF('EU1 ExtraEU Trade'!O28="","",'EU1 ExtraEU Trade'!O28)</f>
        <v/>
      </c>
    </row>
    <row r="956" spans="1:8">
      <c r="A956" s="1139" t="str">
        <f>Cover!$G$16</f>
        <v>CZ</v>
      </c>
      <c r="B956" s="1139" t="s">
        <v>707</v>
      </c>
      <c r="C956" s="1139">
        <f>Cover!G$18</f>
        <v>2022</v>
      </c>
      <c r="D956" s="1139" t="s">
        <v>637</v>
      </c>
      <c r="E956" s="1140" t="s">
        <v>672</v>
      </c>
      <c r="F956" s="1139" t="s">
        <v>704</v>
      </c>
      <c r="G956" s="1139">
        <f>IF(ISNUMBER('EU1 ExtraEU Trade'!G29),IF('EU1 ExtraEU Trade'!G29="","",'EU1 ExtraEU Trade'!G29),"")</f>
        <v>83007</v>
      </c>
      <c r="H956" s="1141" t="str">
        <f>IF('EU1 ExtraEU Trade'!O29="","",'EU1 ExtraEU Trade'!O29)</f>
        <v/>
      </c>
    </row>
    <row r="957" spans="1:8">
      <c r="A957" s="1139" t="str">
        <f>Cover!$G$16</f>
        <v>CZ</v>
      </c>
      <c r="B957" s="1139" t="s">
        <v>707</v>
      </c>
      <c r="C957" s="1139">
        <f>Cover!G$18</f>
        <v>2022</v>
      </c>
      <c r="D957" s="1139" t="s">
        <v>637</v>
      </c>
      <c r="E957" s="1140" t="s">
        <v>675</v>
      </c>
      <c r="F957" s="1139" t="s">
        <v>704</v>
      </c>
      <c r="G957" s="1139">
        <f>IF(ISNUMBER('EU1 ExtraEU Trade'!G30),IF('EU1 ExtraEU Trade'!G30="","",'EU1 ExtraEU Trade'!G30),"")</f>
        <v>38916</v>
      </c>
      <c r="H957" s="1141" t="str">
        <f>IF('EU1 ExtraEU Trade'!O30="","",'EU1 ExtraEU Trade'!O30)</f>
        <v/>
      </c>
    </row>
    <row r="958" spans="1:8">
      <c r="A958" s="1139" t="str">
        <f>Cover!$G$16</f>
        <v>CZ</v>
      </c>
      <c r="B958" s="1139" t="s">
        <v>707</v>
      </c>
      <c r="C958" s="1139">
        <f>Cover!G$18</f>
        <v>2022</v>
      </c>
      <c r="D958" s="1139" t="s">
        <v>637</v>
      </c>
      <c r="E958" s="1140" t="s">
        <v>684</v>
      </c>
      <c r="F958" s="1139" t="s">
        <v>704</v>
      </c>
      <c r="G958" s="1139">
        <f>IF(ISNUMBER('EU1 ExtraEU Trade'!G31),IF('EU1 ExtraEU Trade'!G31="","",'EU1 ExtraEU Trade'!G31),"")</f>
        <v>8082</v>
      </c>
      <c r="H958" s="1141" t="str">
        <f>IF('EU1 ExtraEU Trade'!O31="","",'EU1 ExtraEU Trade'!O31)</f>
        <v/>
      </c>
    </row>
    <row r="959" spans="1:8">
      <c r="A959" s="1139" t="str">
        <f>Cover!$G$16</f>
        <v>CZ</v>
      </c>
      <c r="B959" s="1139" t="s">
        <v>707</v>
      </c>
      <c r="C959" s="1139">
        <f>Cover!G$18</f>
        <v>2022</v>
      </c>
      <c r="D959" s="1139" t="s">
        <v>638</v>
      </c>
      <c r="E959" s="1140" t="s">
        <v>628</v>
      </c>
      <c r="F959" s="1139" t="s">
        <v>704</v>
      </c>
      <c r="G959" s="1139">
        <f>IF(ISNUMBER('EU1 ExtraEU Trade'!G32),IF('EU1 ExtraEU Trade'!G32="","",'EU1 ExtraEU Trade'!G32),"")</f>
        <v>41033</v>
      </c>
      <c r="H959" s="1141" t="str">
        <f>IF('EU1 ExtraEU Trade'!O32="","",'EU1 ExtraEU Trade'!O32)</f>
        <v/>
      </c>
    </row>
    <row r="960" spans="1:8">
      <c r="A960" s="1139" t="str">
        <f>Cover!$G$16</f>
        <v>CZ</v>
      </c>
      <c r="B960" s="1139" t="s">
        <v>707</v>
      </c>
      <c r="C960" s="1139">
        <f>Cover!G$18</f>
        <v>2022</v>
      </c>
      <c r="D960" s="1139" t="s">
        <v>638</v>
      </c>
      <c r="E960" s="1140" t="s">
        <v>672</v>
      </c>
      <c r="F960" s="1139" t="s">
        <v>704</v>
      </c>
      <c r="G960" s="1139">
        <f>IF(ISNUMBER('EU1 ExtraEU Trade'!G33),IF('EU1 ExtraEU Trade'!G33="","",'EU1 ExtraEU Trade'!G33),"")</f>
        <v>14150</v>
      </c>
      <c r="H960" s="1141" t="str">
        <f>IF('EU1 ExtraEU Trade'!O33="","",'EU1 ExtraEU Trade'!O33)</f>
        <v/>
      </c>
    </row>
    <row r="961" spans="1:8">
      <c r="A961" s="1139" t="str">
        <f>Cover!$G$16</f>
        <v>CZ</v>
      </c>
      <c r="B961" s="1139" t="s">
        <v>707</v>
      </c>
      <c r="C961" s="1139">
        <f>Cover!G$18</f>
        <v>2022</v>
      </c>
      <c r="D961" s="1139" t="s">
        <v>638</v>
      </c>
      <c r="E961" s="1140" t="s">
        <v>675</v>
      </c>
      <c r="F961" s="1139" t="s">
        <v>704</v>
      </c>
      <c r="G961" s="1139">
        <f>IF(ISNUMBER('EU1 ExtraEU Trade'!G34),IF('EU1 ExtraEU Trade'!G34="","",'EU1 ExtraEU Trade'!G34),"")</f>
        <v>26883</v>
      </c>
      <c r="H961" s="1141" t="str">
        <f>IF('EU1 ExtraEU Trade'!O34="","",'EU1 ExtraEU Trade'!O34)</f>
        <v/>
      </c>
    </row>
    <row r="962" spans="1:8">
      <c r="A962" s="1139" t="str">
        <f>Cover!$G$16</f>
        <v>CZ</v>
      </c>
      <c r="B962" s="1139" t="s">
        <v>707</v>
      </c>
      <c r="C962" s="1139">
        <f>Cover!G$18</f>
        <v>2022</v>
      </c>
      <c r="D962" s="1139" t="s">
        <v>638</v>
      </c>
      <c r="E962" s="1140" t="s">
        <v>684</v>
      </c>
      <c r="F962" s="1139" t="s">
        <v>704</v>
      </c>
      <c r="G962" s="1139">
        <f>IF(ISNUMBER('EU1 ExtraEU Trade'!G35),IF('EU1 ExtraEU Trade'!G35="","",'EU1 ExtraEU Trade'!G35),"")</f>
        <v>754</v>
      </c>
      <c r="H962" s="1141" t="str">
        <f>IF('EU1 ExtraEU Trade'!O35="","",'EU1 ExtraEU Trade'!O35)</f>
        <v/>
      </c>
    </row>
    <row r="963" spans="1:8">
      <c r="A963" s="1139" t="str">
        <f>Cover!$G$16</f>
        <v>CZ</v>
      </c>
      <c r="B963" s="1139" t="s">
        <v>707</v>
      </c>
      <c r="C963" s="1139">
        <f>Cover!G$18</f>
        <v>2022</v>
      </c>
      <c r="D963" s="1139" t="s">
        <v>639</v>
      </c>
      <c r="E963" s="1140" t="s">
        <v>628</v>
      </c>
      <c r="F963" s="1139" t="s">
        <v>704</v>
      </c>
      <c r="G963" s="1139">
        <f>IF(ISNUMBER('EU1 ExtraEU Trade'!G36),IF('EU1 ExtraEU Trade'!G36="","",'EU1 ExtraEU Trade'!G36),"")</f>
        <v>162901</v>
      </c>
      <c r="H963" s="1141" t="str">
        <f>IF('EU1 ExtraEU Trade'!O36="","",'EU1 ExtraEU Trade'!O36)</f>
        <v/>
      </c>
    </row>
    <row r="964" spans="1:8">
      <c r="A964" s="1139" t="str">
        <f>Cover!$G$16</f>
        <v>CZ</v>
      </c>
      <c r="B964" s="1139" t="s">
        <v>707</v>
      </c>
      <c r="C964" s="1139">
        <f>Cover!G$18</f>
        <v>2022</v>
      </c>
      <c r="D964" s="1139" t="s">
        <v>640</v>
      </c>
      <c r="E964" s="1140" t="s">
        <v>628</v>
      </c>
      <c r="F964" s="1139" t="s">
        <v>704</v>
      </c>
      <c r="G964" s="1139">
        <f>IF(ISNUMBER('EU1 ExtraEU Trade'!G37),IF('EU1 ExtraEU Trade'!G37="","",'EU1 ExtraEU Trade'!G37),"")</f>
        <v>133889</v>
      </c>
      <c r="H964" s="1141" t="str">
        <f>IF('EU1 ExtraEU Trade'!O37="","",'EU1 ExtraEU Trade'!O37)</f>
        <v/>
      </c>
    </row>
    <row r="965" spans="1:8">
      <c r="A965" s="1139" t="str">
        <f>Cover!$G$16</f>
        <v>CZ</v>
      </c>
      <c r="B965" s="1139" t="s">
        <v>707</v>
      </c>
      <c r="C965" s="1139">
        <f>Cover!G$18</f>
        <v>2022</v>
      </c>
      <c r="D965" s="1139" t="s">
        <v>640</v>
      </c>
      <c r="E965" s="1140" t="s">
        <v>672</v>
      </c>
      <c r="F965" s="1139" t="s">
        <v>704</v>
      </c>
      <c r="G965" s="1139">
        <f>IF(ISNUMBER('EU1 ExtraEU Trade'!G38),IF('EU1 ExtraEU Trade'!G38="","",'EU1 ExtraEU Trade'!G38),"")</f>
        <v>3558</v>
      </c>
      <c r="H965" s="1141" t="str">
        <f>IF('EU1 ExtraEU Trade'!O38="","",'EU1 ExtraEU Trade'!O38)</f>
        <v/>
      </c>
    </row>
    <row r="966" spans="1:8">
      <c r="A966" s="1139" t="str">
        <f>Cover!$G$16</f>
        <v>CZ</v>
      </c>
      <c r="B966" s="1139" t="s">
        <v>707</v>
      </c>
      <c r="C966" s="1139">
        <f>Cover!G$18</f>
        <v>2022</v>
      </c>
      <c r="D966" s="1139" t="s">
        <v>640</v>
      </c>
      <c r="E966" s="1140" t="s">
        <v>675</v>
      </c>
      <c r="F966" s="1139" t="s">
        <v>704</v>
      </c>
      <c r="G966" s="1139">
        <f>IF(ISNUMBER('EU1 ExtraEU Trade'!G39),IF('EU1 ExtraEU Trade'!G39="","",'EU1 ExtraEU Trade'!G39),"")</f>
        <v>130331</v>
      </c>
      <c r="H966" s="1141" t="str">
        <f>IF('EU1 ExtraEU Trade'!O39="","",'EU1 ExtraEU Trade'!O39)</f>
        <v/>
      </c>
    </row>
    <row r="967" spans="1:8">
      <c r="A967" s="1139" t="str">
        <f>Cover!$G$16</f>
        <v>CZ</v>
      </c>
      <c r="B967" s="1139" t="s">
        <v>707</v>
      </c>
      <c r="C967" s="1139">
        <f>Cover!G$18</f>
        <v>2022</v>
      </c>
      <c r="D967" s="1139" t="s">
        <v>640</v>
      </c>
      <c r="E967" s="1140" t="s">
        <v>684</v>
      </c>
      <c r="F967" s="1139" t="s">
        <v>704</v>
      </c>
      <c r="G967" s="1139">
        <f>IF(ISNUMBER('EU1 ExtraEU Trade'!G40),IF('EU1 ExtraEU Trade'!G40="","",'EU1 ExtraEU Trade'!G40),"")</f>
        <v>310</v>
      </c>
      <c r="H967" s="1141" t="str">
        <f>IF('EU1 ExtraEU Trade'!O40="","",'EU1 ExtraEU Trade'!O40)</f>
        <v/>
      </c>
    </row>
    <row r="968" spans="1:8">
      <c r="A968" s="1139" t="str">
        <f>Cover!$G$16</f>
        <v>CZ</v>
      </c>
      <c r="B968" s="1139" t="s">
        <v>707</v>
      </c>
      <c r="C968" s="1139">
        <f>Cover!G$18</f>
        <v>2022</v>
      </c>
      <c r="D968" s="1139" t="s">
        <v>1144</v>
      </c>
      <c r="E968" s="1140" t="s">
        <v>628</v>
      </c>
      <c r="F968" s="1139" t="s">
        <v>704</v>
      </c>
      <c r="G968" s="1139">
        <f>IF(ISNUMBER('EU1 ExtraEU Trade'!G41),IF('EU1 ExtraEU Trade'!G41="","",'EU1 ExtraEU Trade'!G41),"")</f>
        <v>0</v>
      </c>
      <c r="H968" s="1141" t="str">
        <f>IF('EU1 ExtraEU Trade'!O41="","",'EU1 ExtraEU Trade'!O41)</f>
        <v/>
      </c>
    </row>
    <row r="969" spans="1:8">
      <c r="A969" s="1139" t="str">
        <f>Cover!$G$16</f>
        <v>CZ</v>
      </c>
      <c r="B969" s="1139" t="s">
        <v>707</v>
      </c>
      <c r="C969" s="1139">
        <f>Cover!G$18</f>
        <v>2022</v>
      </c>
      <c r="D969" s="1139" t="s">
        <v>1144</v>
      </c>
      <c r="E969" s="1140" t="s">
        <v>672</v>
      </c>
      <c r="F969" s="1139" t="s">
        <v>704</v>
      </c>
      <c r="G969" s="1139">
        <f>IF(ISNUMBER('EU1 ExtraEU Trade'!G42),IF('EU1 ExtraEU Trade'!G42="","",'EU1 ExtraEU Trade'!G42),"")</f>
        <v>0</v>
      </c>
      <c r="H969" s="1141" t="str">
        <f>IF('EU1 ExtraEU Trade'!O42="","",'EU1 ExtraEU Trade'!O42)</f>
        <v/>
      </c>
    </row>
    <row r="970" spans="1:8">
      <c r="A970" s="1139" t="str">
        <f>Cover!$G$16</f>
        <v>CZ</v>
      </c>
      <c r="B970" s="1139" t="s">
        <v>707</v>
      </c>
      <c r="C970" s="1139">
        <f>Cover!G$18</f>
        <v>2022</v>
      </c>
      <c r="D970" s="1139" t="s">
        <v>1144</v>
      </c>
      <c r="E970" s="1140" t="s">
        <v>675</v>
      </c>
      <c r="F970" s="1139" t="s">
        <v>704</v>
      </c>
      <c r="G970" s="1139">
        <f>IF(ISNUMBER('EU1 ExtraEU Trade'!G43),IF('EU1 ExtraEU Trade'!G43="","",'EU1 ExtraEU Trade'!G43),"")</f>
        <v>0</v>
      </c>
      <c r="H970" s="1141" t="str">
        <f>IF('EU1 ExtraEU Trade'!O43="","",'EU1 ExtraEU Trade'!O43)</f>
        <v/>
      </c>
    </row>
    <row r="971" spans="1:8">
      <c r="A971" s="1139" t="str">
        <f>Cover!$G$16</f>
        <v>CZ</v>
      </c>
      <c r="B971" s="1139" t="s">
        <v>707</v>
      </c>
      <c r="C971" s="1139">
        <f>Cover!G$18</f>
        <v>2022</v>
      </c>
      <c r="D971" s="1139" t="s">
        <v>1144</v>
      </c>
      <c r="E971" s="1140" t="s">
        <v>684</v>
      </c>
      <c r="F971" s="1139" t="s">
        <v>704</v>
      </c>
      <c r="G971" s="1139">
        <f>IF(ISNUMBER('EU1 ExtraEU Trade'!G44),IF('EU1 ExtraEU Trade'!G44="","",'EU1 ExtraEU Trade'!G44),"")</f>
        <v>0</v>
      </c>
      <c r="H971" s="1141" t="str">
        <f>IF('EU1 ExtraEU Trade'!O44="","",'EU1 ExtraEU Trade'!O44)</f>
        <v/>
      </c>
    </row>
    <row r="972" spans="1:8">
      <c r="A972" s="1139" t="str">
        <f>Cover!$G$16</f>
        <v>CZ</v>
      </c>
      <c r="B972" s="1139" t="s">
        <v>707</v>
      </c>
      <c r="C972" s="1139">
        <f>Cover!G$18</f>
        <v>2022</v>
      </c>
      <c r="D972" s="1139" t="s">
        <v>641</v>
      </c>
      <c r="E972" s="1140" t="s">
        <v>628</v>
      </c>
      <c r="F972" s="1139" t="s">
        <v>704</v>
      </c>
      <c r="G972" s="1139">
        <f>IF(ISNUMBER('EU1 ExtraEU Trade'!G45),IF('EU1 ExtraEU Trade'!G45="","",'EU1 ExtraEU Trade'!G45),"")</f>
        <v>7820</v>
      </c>
      <c r="H972" s="1141" t="str">
        <f>IF('EU1 ExtraEU Trade'!O45="","",'EU1 ExtraEU Trade'!O45)</f>
        <v/>
      </c>
    </row>
    <row r="973" spans="1:8">
      <c r="A973" s="1139" t="str">
        <f>Cover!$G$16</f>
        <v>CZ</v>
      </c>
      <c r="B973" s="1139" t="s">
        <v>707</v>
      </c>
      <c r="C973" s="1139">
        <f>Cover!G$18</f>
        <v>2022</v>
      </c>
      <c r="D973" s="1139" t="s">
        <v>642</v>
      </c>
      <c r="E973" s="1140" t="s">
        <v>628</v>
      </c>
      <c r="F973" s="1139" t="s">
        <v>704</v>
      </c>
      <c r="G973" s="1139">
        <f>IF(ISNUMBER('EU1 ExtraEU Trade'!G46),IF('EU1 ExtraEU Trade'!G46="","",'EU1 ExtraEU Trade'!G46),"")</f>
        <v>3923</v>
      </c>
      <c r="H973" s="1141" t="str">
        <f>IF('EU1 ExtraEU Trade'!O46="","",'EU1 ExtraEU Trade'!O46)</f>
        <v/>
      </c>
    </row>
    <row r="974" spans="1:8">
      <c r="A974" s="1139" t="str">
        <f>Cover!$G$16</f>
        <v>CZ</v>
      </c>
      <c r="B974" s="1139" t="s">
        <v>707</v>
      </c>
      <c r="C974" s="1139">
        <f>Cover!G$18</f>
        <v>2022</v>
      </c>
      <c r="D974" s="1139" t="s">
        <v>643</v>
      </c>
      <c r="E974" s="1140" t="s">
        <v>628</v>
      </c>
      <c r="F974" s="1139" t="s">
        <v>704</v>
      </c>
      <c r="G974" s="1139">
        <f>IF(ISNUMBER('EU1 ExtraEU Trade'!G47),IF('EU1 ExtraEU Trade'!G47="","",'EU1 ExtraEU Trade'!G47),"")</f>
        <v>21192</v>
      </c>
      <c r="H974" s="1141" t="str">
        <f>IF('EU1 ExtraEU Trade'!O47="","",'EU1 ExtraEU Trade'!O47)</f>
        <v/>
      </c>
    </row>
    <row r="975" spans="1:8">
      <c r="A975" s="1139" t="str">
        <f>Cover!$G$16</f>
        <v>CZ</v>
      </c>
      <c r="B975" s="1139" t="s">
        <v>707</v>
      </c>
      <c r="C975" s="1139">
        <f>Cover!G$18</f>
        <v>2022</v>
      </c>
      <c r="D975" s="1139" t="s">
        <v>644</v>
      </c>
      <c r="E975" s="1140" t="s">
        <v>628</v>
      </c>
      <c r="F975" s="1139" t="s">
        <v>704</v>
      </c>
      <c r="G975" s="1139">
        <f>IF(ISNUMBER('EU1 ExtraEU Trade'!G48),IF('EU1 ExtraEU Trade'!G48="","",'EU1 ExtraEU Trade'!G48),"")</f>
        <v>629</v>
      </c>
      <c r="H975" s="1141" t="str">
        <f>IF('EU1 ExtraEU Trade'!O48="","",'EU1 ExtraEU Trade'!O48)</f>
        <v/>
      </c>
    </row>
    <row r="976" spans="1:8">
      <c r="A976" s="1139" t="str">
        <f>Cover!$G$16</f>
        <v>CZ</v>
      </c>
      <c r="B976" s="1139" t="s">
        <v>707</v>
      </c>
      <c r="C976" s="1139">
        <f>Cover!G$18</f>
        <v>2022</v>
      </c>
      <c r="D976" s="1139" t="s">
        <v>645</v>
      </c>
      <c r="E976" s="1140" t="s">
        <v>628</v>
      </c>
      <c r="F976" s="1139" t="s">
        <v>704</v>
      </c>
      <c r="G976" s="1139">
        <f>IF(ISNUMBER('EU1 ExtraEU Trade'!G49),IF('EU1 ExtraEU Trade'!G49="","",'EU1 ExtraEU Trade'!G49),"")</f>
        <v>14473</v>
      </c>
      <c r="H976" s="1141" t="str">
        <f>IF('EU1 ExtraEU Trade'!O49="","",'EU1 ExtraEU Trade'!O49)</f>
        <v/>
      </c>
    </row>
    <row r="977" spans="1:8">
      <c r="A977" s="1139" t="str">
        <f>Cover!$G$16</f>
        <v>CZ</v>
      </c>
      <c r="B977" s="1139" t="s">
        <v>707</v>
      </c>
      <c r="C977" s="1139">
        <f>Cover!G$18</f>
        <v>2022</v>
      </c>
      <c r="D977" s="1139" t="s">
        <v>646</v>
      </c>
      <c r="E977" s="1140" t="s">
        <v>628</v>
      </c>
      <c r="F977" s="1139" t="s">
        <v>704</v>
      </c>
      <c r="G977" s="1139">
        <f>IF(ISNUMBER('EU1 ExtraEU Trade'!G50),IF('EU1 ExtraEU Trade'!G50="","",'EU1 ExtraEU Trade'!G50),"")</f>
        <v>6090</v>
      </c>
      <c r="H977" s="1141" t="str">
        <f>IF('EU1 ExtraEU Trade'!O50="","",'EU1 ExtraEU Trade'!O50)</f>
        <v/>
      </c>
    </row>
    <row r="978" spans="1:8">
      <c r="A978" s="1139" t="str">
        <f>Cover!$G$16</f>
        <v>CZ</v>
      </c>
      <c r="B978" s="1139" t="s">
        <v>707</v>
      </c>
      <c r="C978" s="1139">
        <f>Cover!G$18</f>
        <v>2022</v>
      </c>
      <c r="D978" s="1139" t="s">
        <v>647</v>
      </c>
      <c r="E978" s="1140" t="s">
        <v>628</v>
      </c>
      <c r="F978" s="1139" t="s">
        <v>704</v>
      </c>
      <c r="G978" s="1139">
        <f>IF(ISNUMBER('EU1 ExtraEU Trade'!G51),IF('EU1 ExtraEU Trade'!G51="","",'EU1 ExtraEU Trade'!G51),"")</f>
        <v>2738922</v>
      </c>
      <c r="H978" s="1141" t="str">
        <f>IF('EU1 ExtraEU Trade'!O51="","",'EU1 ExtraEU Trade'!O51)</f>
        <v/>
      </c>
    </row>
    <row r="979" spans="1:8">
      <c r="A979" s="1139" t="str">
        <f>Cover!$G$16</f>
        <v>CZ</v>
      </c>
      <c r="B979" s="1139" t="s">
        <v>707</v>
      </c>
      <c r="C979" s="1139">
        <f>Cover!G$18</f>
        <v>2022</v>
      </c>
      <c r="D979" s="1139" t="s">
        <v>648</v>
      </c>
      <c r="E979" s="1140" t="s">
        <v>628</v>
      </c>
      <c r="F979" s="1139" t="s">
        <v>704</v>
      </c>
      <c r="G979" s="1139">
        <f>IF(ISNUMBER('EU1 ExtraEU Trade'!G52),IF('EU1 ExtraEU Trade'!G52="","",'EU1 ExtraEU Trade'!G52),"")</f>
        <v>0</v>
      </c>
      <c r="H979" s="1141" t="str">
        <f>IF('EU1 ExtraEU Trade'!O52="","",'EU1 ExtraEU Trade'!O52)</f>
        <v/>
      </c>
    </row>
    <row r="980" spans="1:8">
      <c r="A980" s="1139" t="str">
        <f>Cover!$G$16</f>
        <v>CZ</v>
      </c>
      <c r="B980" s="1139" t="s">
        <v>707</v>
      </c>
      <c r="C980" s="1139">
        <f>Cover!G$18</f>
        <v>2022</v>
      </c>
      <c r="D980" s="1139" t="s">
        <v>649</v>
      </c>
      <c r="E980" s="1140" t="s">
        <v>628</v>
      </c>
      <c r="F980" s="1139" t="s">
        <v>704</v>
      </c>
      <c r="G980" s="1139">
        <f>IF(ISNUMBER('EU1 ExtraEU Trade'!G53),IF('EU1 ExtraEU Trade'!G53="","",'EU1 ExtraEU Trade'!G53),"")</f>
        <v>2498915</v>
      </c>
      <c r="H980" s="1141" t="str">
        <f>IF('EU1 ExtraEU Trade'!O53="","",'EU1 ExtraEU Trade'!O53)</f>
        <v/>
      </c>
    </row>
    <row r="981" spans="1:8">
      <c r="A981" s="1139" t="str">
        <f>Cover!$G$16</f>
        <v>CZ</v>
      </c>
      <c r="B981" s="1139" t="s">
        <v>707</v>
      </c>
      <c r="C981" s="1139">
        <f>Cover!G$18</f>
        <v>2022</v>
      </c>
      <c r="D981" s="1139" t="s">
        <v>650</v>
      </c>
      <c r="E981" s="1140" t="s">
        <v>628</v>
      </c>
      <c r="F981" s="1139" t="s">
        <v>704</v>
      </c>
      <c r="G981" s="1139">
        <f>IF(ISNUMBER('EU1 ExtraEU Trade'!G54),IF('EU1 ExtraEU Trade'!G54="","",'EU1 ExtraEU Trade'!G54),"")</f>
        <v>2494613</v>
      </c>
      <c r="H981" s="1141" t="str">
        <f>IF('EU1 ExtraEU Trade'!O54="","",'EU1 ExtraEU Trade'!O54)</f>
        <v/>
      </c>
    </row>
    <row r="982" spans="1:8">
      <c r="A982" s="1139" t="str">
        <f>Cover!$G$16</f>
        <v>CZ</v>
      </c>
      <c r="B982" s="1139" t="s">
        <v>707</v>
      </c>
      <c r="C982" s="1139">
        <f>Cover!G$18</f>
        <v>2022</v>
      </c>
      <c r="D982" s="1139" t="s">
        <v>651</v>
      </c>
      <c r="E982" s="1140" t="s">
        <v>628</v>
      </c>
      <c r="F982" s="1139" t="s">
        <v>704</v>
      </c>
      <c r="G982" s="1139">
        <f>IF(ISNUMBER('EU1 ExtraEU Trade'!G55),IF('EU1 ExtraEU Trade'!G55="","",'EU1 ExtraEU Trade'!G55),"")</f>
        <v>2450574</v>
      </c>
      <c r="H982" s="1141" t="str">
        <f>IF('EU1 ExtraEU Trade'!O55="","",'EU1 ExtraEU Trade'!O55)</f>
        <v/>
      </c>
    </row>
    <row r="983" spans="1:8">
      <c r="A983" s="1139" t="str">
        <f>Cover!$G$16</f>
        <v>CZ</v>
      </c>
      <c r="B983" s="1139" t="s">
        <v>707</v>
      </c>
      <c r="C983" s="1139">
        <f>Cover!G$18</f>
        <v>2022</v>
      </c>
      <c r="D983" s="1139" t="s">
        <v>652</v>
      </c>
      <c r="E983" s="1140" t="s">
        <v>628</v>
      </c>
      <c r="F983" s="1139" t="s">
        <v>704</v>
      </c>
      <c r="G983" s="1139">
        <f>IF(ISNUMBER('EU1 ExtraEU Trade'!G56),IF('EU1 ExtraEU Trade'!G56="","",'EU1 ExtraEU Trade'!G56),"")</f>
        <v>4302</v>
      </c>
      <c r="H983" s="1141" t="str">
        <f>IF('EU1 ExtraEU Trade'!O56="","",'EU1 ExtraEU Trade'!O56)</f>
        <v/>
      </c>
    </row>
    <row r="984" spans="1:8">
      <c r="A984" s="1139" t="str">
        <f>Cover!$G$16</f>
        <v>CZ</v>
      </c>
      <c r="B984" s="1139" t="s">
        <v>707</v>
      </c>
      <c r="C984" s="1139">
        <f>Cover!G$18</f>
        <v>2022</v>
      </c>
      <c r="D984" s="1139" t="s">
        <v>653</v>
      </c>
      <c r="E984" s="1140" t="s">
        <v>628</v>
      </c>
      <c r="F984" s="1139" t="s">
        <v>704</v>
      </c>
      <c r="G984" s="1139">
        <f>IF(ISNUMBER('EU1 ExtraEU Trade'!G57),IF('EU1 ExtraEU Trade'!G57="","",'EU1 ExtraEU Trade'!G57),"")</f>
        <v>240007</v>
      </c>
      <c r="H984" s="1141" t="str">
        <f>IF('EU1 ExtraEU Trade'!O57="","",'EU1 ExtraEU Trade'!O57)</f>
        <v/>
      </c>
    </row>
    <row r="985" spans="1:8">
      <c r="A985" s="1139" t="str">
        <f>Cover!$G$16</f>
        <v>CZ</v>
      </c>
      <c r="B985" s="1139" t="s">
        <v>707</v>
      </c>
      <c r="C985" s="1139">
        <f>Cover!G$18</f>
        <v>2022</v>
      </c>
      <c r="D985" s="1139" t="s">
        <v>654</v>
      </c>
      <c r="E985" s="1140" t="s">
        <v>628</v>
      </c>
      <c r="F985" s="1139" t="s">
        <v>704</v>
      </c>
      <c r="G985" s="1139">
        <f>IF(ISNUMBER('EU1 ExtraEU Trade'!G58),IF('EU1 ExtraEU Trade'!G58="","",'EU1 ExtraEU Trade'!G58),"")</f>
        <v>44934</v>
      </c>
      <c r="H985" s="1141" t="str">
        <f>IF('EU1 ExtraEU Trade'!O58="","",'EU1 ExtraEU Trade'!O58)</f>
        <v/>
      </c>
    </row>
    <row r="986" spans="1:8">
      <c r="A986" s="1139" t="str">
        <f>Cover!$G$16</f>
        <v>CZ</v>
      </c>
      <c r="B986" s="1139" t="s">
        <v>707</v>
      </c>
      <c r="C986" s="1139">
        <f>Cover!G$18</f>
        <v>2022</v>
      </c>
      <c r="D986" s="1139" t="s">
        <v>655</v>
      </c>
      <c r="E986" s="1140" t="s">
        <v>628</v>
      </c>
      <c r="F986" s="1139" t="s">
        <v>704</v>
      </c>
      <c r="G986" s="1139">
        <f>IF(ISNUMBER('EU1 ExtraEU Trade'!G59),IF('EU1 ExtraEU Trade'!G59="","",'EU1 ExtraEU Trade'!G59),"")</f>
        <v>44876</v>
      </c>
      <c r="H986" s="1141" t="str">
        <f>IF('EU1 ExtraEU Trade'!O59="","",'EU1 ExtraEU Trade'!O59)</f>
        <v/>
      </c>
    </row>
    <row r="987" spans="1:8">
      <c r="A987" s="1139" t="str">
        <f>Cover!$G$16</f>
        <v>CZ</v>
      </c>
      <c r="B987" s="1139" t="s">
        <v>707</v>
      </c>
      <c r="C987" s="1139">
        <f>Cover!G$18</f>
        <v>2022</v>
      </c>
      <c r="D987" s="1139" t="s">
        <v>656</v>
      </c>
      <c r="E987" s="1140" t="s">
        <v>628</v>
      </c>
      <c r="F987" s="1139" t="s">
        <v>704</v>
      </c>
      <c r="G987" s="1139">
        <f>IF(ISNUMBER('EU1 ExtraEU Trade'!G60),IF('EU1 ExtraEU Trade'!G60="","",'EU1 ExtraEU Trade'!G60),"")</f>
        <v>58</v>
      </c>
      <c r="H987" s="1141" t="str">
        <f>IF('EU1 ExtraEU Trade'!O60="","",'EU1 ExtraEU Trade'!O60)</f>
        <v/>
      </c>
    </row>
    <row r="988" spans="1:8">
      <c r="A988" s="1139" t="str">
        <f>Cover!$G$16</f>
        <v>CZ</v>
      </c>
      <c r="B988" s="1139" t="s">
        <v>707</v>
      </c>
      <c r="C988" s="1139">
        <f>Cover!G$18</f>
        <v>2022</v>
      </c>
      <c r="D988" s="1139" t="s">
        <v>657</v>
      </c>
      <c r="E988" s="1140" t="s">
        <v>628</v>
      </c>
      <c r="F988" s="1139" t="s">
        <v>704</v>
      </c>
      <c r="G988" s="1139">
        <f>IF(ISNUMBER('EU1 ExtraEU Trade'!G61),IF('EU1 ExtraEU Trade'!G61="","",'EU1 ExtraEU Trade'!G61),"")</f>
        <v>2938</v>
      </c>
      <c r="H988" s="1141" t="str">
        <f>IF('EU1 ExtraEU Trade'!O61="","",'EU1 ExtraEU Trade'!O61)</f>
        <v/>
      </c>
    </row>
    <row r="989" spans="1:8">
      <c r="A989" s="1139" t="str">
        <f>Cover!$G$16</f>
        <v>CZ</v>
      </c>
      <c r="B989" s="1139" t="s">
        <v>707</v>
      </c>
      <c r="C989" s="1139">
        <f>Cover!G$18</f>
        <v>2022</v>
      </c>
      <c r="D989" s="1139" t="s">
        <v>658</v>
      </c>
      <c r="E989" s="1140" t="s">
        <v>628</v>
      </c>
      <c r="F989" s="1139" t="s">
        <v>704</v>
      </c>
      <c r="G989" s="1139">
        <f>IF(ISNUMBER('EU1 ExtraEU Trade'!G62),IF('EU1 ExtraEU Trade'!G62="","",'EU1 ExtraEU Trade'!G62),"")</f>
        <v>371481</v>
      </c>
      <c r="H989" s="1141" t="str">
        <f>IF('EU1 ExtraEU Trade'!O62="","",'EU1 ExtraEU Trade'!O62)</f>
        <v/>
      </c>
    </row>
    <row r="990" spans="1:8">
      <c r="A990" s="1139" t="str">
        <f>Cover!$G$16</f>
        <v>CZ</v>
      </c>
      <c r="B990" s="1139" t="s">
        <v>707</v>
      </c>
      <c r="C990" s="1139">
        <f>Cover!G$18</f>
        <v>2022</v>
      </c>
      <c r="D990" s="1139" t="s">
        <v>659</v>
      </c>
      <c r="E990" s="1140" t="s">
        <v>628</v>
      </c>
      <c r="F990" s="1139" t="s">
        <v>704</v>
      </c>
      <c r="G990" s="1139">
        <f>IF(ISNUMBER('EU1 ExtraEU Trade'!G63),IF('EU1 ExtraEU Trade'!G63="","",'EU1 ExtraEU Trade'!G63),"")</f>
        <v>55722</v>
      </c>
      <c r="H990" s="1141" t="str">
        <f>IF('EU1 ExtraEU Trade'!O63="","",'EU1 ExtraEU Trade'!O63)</f>
        <v/>
      </c>
    </row>
    <row r="991" spans="1:8">
      <c r="A991" s="1139" t="str">
        <f>Cover!$G$16</f>
        <v>CZ</v>
      </c>
      <c r="B991" s="1139" t="s">
        <v>707</v>
      </c>
      <c r="C991" s="1139">
        <f>Cover!G$18</f>
        <v>2022</v>
      </c>
      <c r="D991" s="1139" t="s">
        <v>660</v>
      </c>
      <c r="E991" s="1140" t="s">
        <v>628</v>
      </c>
      <c r="F991" s="1139" t="s">
        <v>704</v>
      </c>
      <c r="G991" s="1139">
        <f>IF(ISNUMBER('EU1 ExtraEU Trade'!G64),IF('EU1 ExtraEU Trade'!G64="","",'EU1 ExtraEU Trade'!G64),"")</f>
        <v>12904</v>
      </c>
      <c r="H991" s="1141" t="str">
        <f>IF('EU1 ExtraEU Trade'!O64="","",'EU1 ExtraEU Trade'!O64)</f>
        <v/>
      </c>
    </row>
    <row r="992" spans="1:8">
      <c r="A992" s="1139" t="str">
        <f>Cover!$G$16</f>
        <v>CZ</v>
      </c>
      <c r="B992" s="1139" t="s">
        <v>707</v>
      </c>
      <c r="C992" s="1139">
        <f>Cover!G$18</f>
        <v>2022</v>
      </c>
      <c r="D992" s="1139" t="s">
        <v>661</v>
      </c>
      <c r="E992" s="1140" t="s">
        <v>628</v>
      </c>
      <c r="F992" s="1139" t="s">
        <v>704</v>
      </c>
      <c r="G992" s="1139">
        <f>IF(ISNUMBER('EU1 ExtraEU Trade'!G65),IF('EU1 ExtraEU Trade'!G65="","",'EU1 ExtraEU Trade'!G65),"")</f>
        <v>9876</v>
      </c>
      <c r="H992" s="1141" t="str">
        <f>IF('EU1 ExtraEU Trade'!O65="","",'EU1 ExtraEU Trade'!O65)</f>
        <v/>
      </c>
    </row>
    <row r="993" spans="1:8">
      <c r="A993" s="1139" t="str">
        <f>Cover!$G$16</f>
        <v>CZ</v>
      </c>
      <c r="B993" s="1139" t="s">
        <v>707</v>
      </c>
      <c r="C993" s="1139">
        <f>Cover!G$18</f>
        <v>2022</v>
      </c>
      <c r="D993" s="1139" t="s">
        <v>662</v>
      </c>
      <c r="E993" s="1140" t="s">
        <v>628</v>
      </c>
      <c r="F993" s="1139" t="s">
        <v>704</v>
      </c>
      <c r="G993" s="1139">
        <f>IF(ISNUMBER('EU1 ExtraEU Trade'!G66),IF('EU1 ExtraEU Trade'!G66="","",'EU1 ExtraEU Trade'!G66),"")</f>
        <v>7642</v>
      </c>
      <c r="H993" s="1141" t="str">
        <f>IF('EU1 ExtraEU Trade'!O66="","",'EU1 ExtraEU Trade'!O66)</f>
        <v/>
      </c>
    </row>
    <row r="994" spans="1:8">
      <c r="A994" s="1139" t="str">
        <f>Cover!$G$16</f>
        <v>CZ</v>
      </c>
      <c r="B994" s="1139" t="s">
        <v>707</v>
      </c>
      <c r="C994" s="1139">
        <f>Cover!G$18</f>
        <v>2022</v>
      </c>
      <c r="D994" s="1139" t="s">
        <v>663</v>
      </c>
      <c r="E994" s="1140" t="s">
        <v>628</v>
      </c>
      <c r="F994" s="1139" t="s">
        <v>704</v>
      </c>
      <c r="G994" s="1139">
        <f>IF(ISNUMBER('EU1 ExtraEU Trade'!G67),IF('EU1 ExtraEU Trade'!G67="","",'EU1 ExtraEU Trade'!G67),"")</f>
        <v>25300</v>
      </c>
      <c r="H994" s="1141" t="str">
        <f>IF('EU1 ExtraEU Trade'!O67="","",'EU1 ExtraEU Trade'!O67)</f>
        <v/>
      </c>
    </row>
    <row r="995" spans="1:8">
      <c r="A995" s="1139" t="str">
        <f>Cover!$G$16</f>
        <v>CZ</v>
      </c>
      <c r="B995" s="1139" t="s">
        <v>707</v>
      </c>
      <c r="C995" s="1139">
        <f>Cover!G$18</f>
        <v>2022</v>
      </c>
      <c r="D995" s="1139" t="s">
        <v>664</v>
      </c>
      <c r="E995" s="1140" t="s">
        <v>628</v>
      </c>
      <c r="F995" s="1139" t="s">
        <v>704</v>
      </c>
      <c r="G995" s="1139">
        <f>IF(ISNUMBER('EU1 ExtraEU Trade'!G68),IF('EU1 ExtraEU Trade'!G68="","",'EU1 ExtraEU Trade'!G68),"")</f>
        <v>6960</v>
      </c>
      <c r="H995" s="1141" t="str">
        <f>IF('EU1 ExtraEU Trade'!O68="","",'EU1 ExtraEU Trade'!O68)</f>
        <v/>
      </c>
    </row>
    <row r="996" spans="1:8">
      <c r="A996" s="1139" t="str">
        <f>Cover!$G$16</f>
        <v>CZ</v>
      </c>
      <c r="B996" s="1139" t="s">
        <v>707</v>
      </c>
      <c r="C996" s="1139">
        <f>Cover!G$18</f>
        <v>2022</v>
      </c>
      <c r="D996" s="1139" t="s">
        <v>665</v>
      </c>
      <c r="E996" s="1140" t="s">
        <v>628</v>
      </c>
      <c r="F996" s="1139" t="s">
        <v>704</v>
      </c>
      <c r="G996" s="1139">
        <f>IF(ISNUMBER('EU1 ExtraEU Trade'!G69),IF('EU1 ExtraEU Trade'!G69="","",'EU1 ExtraEU Trade'!G69),"")</f>
        <v>276430</v>
      </c>
      <c r="H996" s="1141" t="str">
        <f>IF('EU1 ExtraEU Trade'!O69="","",'EU1 ExtraEU Trade'!O69)</f>
        <v/>
      </c>
    </row>
    <row r="997" spans="1:8">
      <c r="A997" s="1139" t="str">
        <f>Cover!$G$16</f>
        <v>CZ</v>
      </c>
      <c r="B997" s="1139" t="s">
        <v>707</v>
      </c>
      <c r="C997" s="1139">
        <f>Cover!G$18</f>
        <v>2022</v>
      </c>
      <c r="D997" s="1139" t="s">
        <v>666</v>
      </c>
      <c r="E997" s="1140" t="s">
        <v>628</v>
      </c>
      <c r="F997" s="1139" t="s">
        <v>704</v>
      </c>
      <c r="G997" s="1139">
        <f>IF(ISNUMBER('EU1 ExtraEU Trade'!G70),IF('EU1 ExtraEU Trade'!G70="","",'EU1 ExtraEU Trade'!G70),"")</f>
        <v>85260</v>
      </c>
      <c r="H997" s="1141" t="str">
        <f>IF('EU1 ExtraEU Trade'!O70="","",'EU1 ExtraEU Trade'!O70)</f>
        <v/>
      </c>
    </row>
    <row r="998" spans="1:8">
      <c r="A998" s="1139" t="str">
        <f>Cover!$G$16</f>
        <v>CZ</v>
      </c>
      <c r="B998" s="1139" t="s">
        <v>707</v>
      </c>
      <c r="C998" s="1139">
        <f>Cover!G$18</f>
        <v>2022</v>
      </c>
      <c r="D998" s="1139" t="s">
        <v>667</v>
      </c>
      <c r="E998" s="1140" t="s">
        <v>628</v>
      </c>
      <c r="F998" s="1139" t="s">
        <v>704</v>
      </c>
      <c r="G998" s="1139">
        <f>IF(ISNUMBER('EU1 ExtraEU Trade'!G71),IF('EU1 ExtraEU Trade'!G71="","",'EU1 ExtraEU Trade'!G71),"")</f>
        <v>160995</v>
      </c>
      <c r="H998" s="1141" t="str">
        <f>IF('EU1 ExtraEU Trade'!O71="","",'EU1 ExtraEU Trade'!O71)</f>
        <v/>
      </c>
    </row>
    <row r="999" spans="1:8">
      <c r="A999" s="1139" t="str">
        <f>Cover!$G$16</f>
        <v>CZ</v>
      </c>
      <c r="B999" s="1139" t="s">
        <v>707</v>
      </c>
      <c r="C999" s="1139">
        <f>Cover!G$18</f>
        <v>2022</v>
      </c>
      <c r="D999" s="1139" t="s">
        <v>668</v>
      </c>
      <c r="E999" s="1140" t="s">
        <v>628</v>
      </c>
      <c r="F999" s="1139" t="s">
        <v>704</v>
      </c>
      <c r="G999" s="1139">
        <f>IF(ISNUMBER('EU1 ExtraEU Trade'!G72),IF('EU1 ExtraEU Trade'!G72="","",'EU1 ExtraEU Trade'!G72),"")</f>
        <v>27828</v>
      </c>
      <c r="H999" s="1141" t="str">
        <f>IF('EU1 ExtraEU Trade'!O72="","",'EU1 ExtraEU Trade'!O72)</f>
        <v/>
      </c>
    </row>
    <row r="1000" spans="1:8">
      <c r="A1000" s="1139" t="str">
        <f>Cover!$G$16</f>
        <v>CZ</v>
      </c>
      <c r="B1000" s="1139" t="s">
        <v>707</v>
      </c>
      <c r="C1000" s="1139">
        <f>Cover!G$18</f>
        <v>2022</v>
      </c>
      <c r="D1000" s="1139" t="s">
        <v>669</v>
      </c>
      <c r="E1000" s="1140" t="s">
        <v>628</v>
      </c>
      <c r="F1000" s="1139" t="s">
        <v>704</v>
      </c>
      <c r="G1000" s="1139">
        <f>IF(ISNUMBER('EU1 ExtraEU Trade'!G73),IF('EU1 ExtraEU Trade'!G73="","",'EU1 ExtraEU Trade'!G73),"")</f>
        <v>2347</v>
      </c>
      <c r="H1000" s="1141" t="str">
        <f>IF('EU1 ExtraEU Trade'!O73="","",'EU1 ExtraEU Trade'!O73)</f>
        <v/>
      </c>
    </row>
    <row r="1001" spans="1:8">
      <c r="A1001" s="1139" t="str">
        <f>Cover!$G$16</f>
        <v>CZ</v>
      </c>
      <c r="B1001" s="1139" t="s">
        <v>707</v>
      </c>
      <c r="C1001" s="1139">
        <f>Cover!G$18</f>
        <v>2022</v>
      </c>
      <c r="D1001" s="1139" t="s">
        <v>670</v>
      </c>
      <c r="E1001" s="1140" t="s">
        <v>628</v>
      </c>
      <c r="F1001" s="1139" t="s">
        <v>704</v>
      </c>
      <c r="G1001" s="1139">
        <f>IF(ISNUMBER('EU1 ExtraEU Trade'!G74),IF('EU1 ExtraEU Trade'!G74="","",'EU1 ExtraEU Trade'!G74),"")</f>
        <v>32369</v>
      </c>
      <c r="H1001" s="1141" t="str">
        <f>IF('EU1 ExtraEU Trade'!O74="","",'EU1 ExtraEU Trade'!O74)</f>
        <v/>
      </c>
    </row>
    <row r="1002" spans="1:8">
      <c r="A1002" s="1139" t="str">
        <f>Cover!$G$16</f>
        <v>CZ</v>
      </c>
      <c r="B1002" s="1139" t="s">
        <v>707</v>
      </c>
      <c r="C1002" s="1139">
        <f>Cover!G$18</f>
        <v>2022</v>
      </c>
      <c r="D1002" s="1139" t="s">
        <v>1145</v>
      </c>
      <c r="E1002" s="1140" t="s">
        <v>628</v>
      </c>
      <c r="F1002" s="1139" t="s">
        <v>704</v>
      </c>
      <c r="G1002" s="1139">
        <f>IF(ISNUMBER('EU1 ExtraEU Trade'!G75),IF('EU1 ExtraEU Trade'!G75="","",'EU1 ExtraEU Trade'!G75),"")</f>
        <v>1848450</v>
      </c>
      <c r="H1002" s="1141" t="str">
        <f>IF('EU1 ExtraEU Trade'!O75="","",'EU1 ExtraEU Trade'!O75)</f>
        <v/>
      </c>
    </row>
    <row r="1003" spans="1:8">
      <c r="A1003" s="1139" t="str">
        <f>Cover!$G$16</f>
        <v>CZ</v>
      </c>
      <c r="B1003" s="1139" t="s">
        <v>707</v>
      </c>
      <c r="C1003" s="1139">
        <f>Cover!G$18</f>
        <v>2022</v>
      </c>
      <c r="D1003" s="1139" t="s">
        <v>1146</v>
      </c>
      <c r="E1003" s="1140" t="s">
        <v>628</v>
      </c>
      <c r="F1003" s="1139" t="s">
        <v>704</v>
      </c>
      <c r="G1003" s="1139">
        <f>IF(ISNUMBER('EU1 ExtraEU Trade'!G76),IF('EU1 ExtraEU Trade'!G76="","",'EU1 ExtraEU Trade'!G76),"")</f>
        <v>403081</v>
      </c>
      <c r="H1003" s="1141" t="str">
        <f>IF('EU1 ExtraEU Trade'!O76="","",'EU1 ExtraEU Trade'!O76)</f>
        <v/>
      </c>
    </row>
    <row r="1004" spans="1:8">
      <c r="A1004" s="1139" t="str">
        <f>Cover!$G$16</f>
        <v>CZ</v>
      </c>
      <c r="B1004" s="1139" t="s">
        <v>707</v>
      </c>
      <c r="C1004" s="1139">
        <f>Cover!G$18</f>
        <v>2022</v>
      </c>
      <c r="D1004" s="1139" t="s">
        <v>1147</v>
      </c>
      <c r="E1004" s="1140" t="s">
        <v>628</v>
      </c>
      <c r="F1004" s="1139" t="s">
        <v>704</v>
      </c>
      <c r="G1004" s="1139">
        <f>IF(ISNUMBER('EU1 ExtraEU Trade'!G77),IF('EU1 ExtraEU Trade'!G77="","",'EU1 ExtraEU Trade'!G77),"")</f>
        <v>1445369</v>
      </c>
      <c r="H1004" s="1141" t="str">
        <f>IF('EU1 ExtraEU Trade'!O77="","",'EU1 ExtraEU Trade'!O77)</f>
        <v/>
      </c>
    </row>
    <row r="1005" spans="1:8">
      <c r="A1005" s="1139" t="str">
        <f>Cover!$G$16</f>
        <v>CZ</v>
      </c>
      <c r="B1005" s="1139" t="s">
        <v>707</v>
      </c>
      <c r="C1005" s="1139">
        <f>Cover!G$18</f>
        <v>2022</v>
      </c>
      <c r="D1005" s="1139" t="s">
        <v>1148</v>
      </c>
      <c r="E1005" s="1140" t="s">
        <v>628</v>
      </c>
      <c r="F1005" s="1139" t="s">
        <v>704</v>
      </c>
      <c r="G1005" s="1139">
        <f>IF(ISNUMBER('EU1 ExtraEU Trade'!G78),IF('EU1 ExtraEU Trade'!G78="","",'EU1 ExtraEU Trade'!G78),"")</f>
        <v>18623</v>
      </c>
      <c r="H1005" s="1141" t="str">
        <f>IF('EU1 ExtraEU Trade'!O78="","",'EU1 ExtraEU Trade'!O78)</f>
        <v/>
      </c>
    </row>
    <row r="1006" spans="1:8">
      <c r="A1006" s="1139" t="str">
        <f>Cover!$G$16</f>
        <v>CZ</v>
      </c>
      <c r="B1006" s="1139" t="s">
        <v>708</v>
      </c>
      <c r="C1006" s="1139">
        <f>Cover!G$18-1</f>
        <v>2021</v>
      </c>
      <c r="D1006" s="1139" t="s">
        <v>616</v>
      </c>
      <c r="E1006" s="1140" t="s">
        <v>628</v>
      </c>
      <c r="F1006" s="1139" t="s">
        <v>703</v>
      </c>
      <c r="G1006" s="1139">
        <f>IF(ISNUMBER('EU1 ExtraEU Trade'!H11),IF('EU1 ExtraEU Trade'!H11="","",'EU1 ExtraEU Trade'!H11),"")</f>
        <v>130.012</v>
      </c>
      <c r="H1006" s="1141" t="str">
        <f>IF('EU1 ExtraEU Trade'!P11="","",'EU1 ExtraEU Trade'!P11)</f>
        <v/>
      </c>
    </row>
    <row r="1007" spans="1:8">
      <c r="A1007" s="1139" t="str">
        <f>Cover!$G$16</f>
        <v>CZ</v>
      </c>
      <c r="B1007" s="1139" t="s">
        <v>708</v>
      </c>
      <c r="C1007" s="1139">
        <f>Cover!G$18-1</f>
        <v>2021</v>
      </c>
      <c r="D1007" s="1139" t="s">
        <v>617</v>
      </c>
      <c r="E1007" s="1140" t="s">
        <v>628</v>
      </c>
      <c r="F1007" s="1139" t="s">
        <v>703</v>
      </c>
      <c r="G1007" s="1139">
        <f>IF(ISNUMBER('EU1 ExtraEU Trade'!H12),IF('EU1 ExtraEU Trade'!H12="","",'EU1 ExtraEU Trade'!H12),"")</f>
        <v>14.028</v>
      </c>
      <c r="H1007" s="1141" t="str">
        <f>IF('EU1 ExtraEU Trade'!P12="","",'EU1 ExtraEU Trade'!P12)</f>
        <v/>
      </c>
    </row>
    <row r="1008" spans="1:8">
      <c r="A1008" s="1139" t="str">
        <f>Cover!$G$16</f>
        <v>CZ</v>
      </c>
      <c r="B1008" s="1139" t="s">
        <v>708</v>
      </c>
      <c r="C1008" s="1139">
        <f>Cover!G$18-1</f>
        <v>2021</v>
      </c>
      <c r="D1008" s="1139" t="s">
        <v>617</v>
      </c>
      <c r="E1008" s="1140" t="s">
        <v>672</v>
      </c>
      <c r="F1008" s="1139" t="s">
        <v>703</v>
      </c>
      <c r="G1008" s="1139">
        <f>IF(ISNUMBER('EU1 ExtraEU Trade'!H13),IF('EU1 ExtraEU Trade'!H13="","",'EU1 ExtraEU Trade'!H13),"")</f>
        <v>13.909000000000001</v>
      </c>
      <c r="H1008" s="1141" t="str">
        <f>IF('EU1 ExtraEU Trade'!P13="","",'EU1 ExtraEU Trade'!P13)</f>
        <v/>
      </c>
    </row>
    <row r="1009" spans="1:8">
      <c r="A1009" s="1139" t="str">
        <f>Cover!$G$16</f>
        <v>CZ</v>
      </c>
      <c r="B1009" s="1139" t="s">
        <v>708</v>
      </c>
      <c r="C1009" s="1139">
        <f>Cover!G$18-1</f>
        <v>2021</v>
      </c>
      <c r="D1009" s="1139" t="s">
        <v>617</v>
      </c>
      <c r="E1009" s="1140" t="s">
        <v>675</v>
      </c>
      <c r="F1009" s="1139" t="s">
        <v>703</v>
      </c>
      <c r="G1009" s="1139">
        <f>IF(ISNUMBER('EU1 ExtraEU Trade'!H14),IF('EU1 ExtraEU Trade'!H14="","",'EU1 ExtraEU Trade'!H14),"")</f>
        <v>0.11899999999999999</v>
      </c>
      <c r="H1009" s="1141" t="str">
        <f>IF('EU1 ExtraEU Trade'!P14="","",'EU1 ExtraEU Trade'!P14)</f>
        <v/>
      </c>
    </row>
    <row r="1010" spans="1:8">
      <c r="A1010" s="1139" t="str">
        <f>Cover!$G$16</f>
        <v>CZ</v>
      </c>
      <c r="B1010" s="1139" t="s">
        <v>708</v>
      </c>
      <c r="C1010" s="1139">
        <f>Cover!G$18-1</f>
        <v>2021</v>
      </c>
      <c r="D1010" s="1139" t="s">
        <v>618</v>
      </c>
      <c r="E1010" s="1140" t="s">
        <v>628</v>
      </c>
      <c r="F1010" s="1139" t="s">
        <v>703</v>
      </c>
      <c r="G1010" s="1139">
        <f>IF(ISNUMBER('EU1 ExtraEU Trade'!H15),IF('EU1 ExtraEU Trade'!H15="","",'EU1 ExtraEU Trade'!H15),"")</f>
        <v>115.98399999999999</v>
      </c>
      <c r="H1010" s="1141" t="str">
        <f>IF('EU1 ExtraEU Trade'!P15="","",'EU1 ExtraEU Trade'!P15)</f>
        <v/>
      </c>
    </row>
    <row r="1011" spans="1:8">
      <c r="A1011" s="1139" t="str">
        <f>Cover!$G$16</f>
        <v>CZ</v>
      </c>
      <c r="B1011" s="1139" t="s">
        <v>708</v>
      </c>
      <c r="C1011" s="1139">
        <f>Cover!G$18-1</f>
        <v>2021</v>
      </c>
      <c r="D1011" s="1139" t="s">
        <v>618</v>
      </c>
      <c r="E1011" s="1140" t="s">
        <v>672</v>
      </c>
      <c r="F1011" s="1139" t="s">
        <v>703</v>
      </c>
      <c r="G1011" s="1139">
        <f>IF(ISNUMBER('EU1 ExtraEU Trade'!H16),IF('EU1 ExtraEU Trade'!H16="","",'EU1 ExtraEU Trade'!H16),"")</f>
        <v>109.42100000000001</v>
      </c>
      <c r="H1011" s="1141" t="str">
        <f>IF('EU1 ExtraEU Trade'!P16="","",'EU1 ExtraEU Trade'!P16)</f>
        <v/>
      </c>
    </row>
    <row r="1012" spans="1:8">
      <c r="A1012" s="1139" t="str">
        <f>Cover!$G$16</f>
        <v>CZ</v>
      </c>
      <c r="B1012" s="1139" t="s">
        <v>708</v>
      </c>
      <c r="C1012" s="1139">
        <f>Cover!G$18-1</f>
        <v>2021</v>
      </c>
      <c r="D1012" s="1139" t="s">
        <v>618</v>
      </c>
      <c r="E1012" s="1140" t="s">
        <v>675</v>
      </c>
      <c r="F1012" s="1139" t="s">
        <v>703</v>
      </c>
      <c r="G1012" s="1139">
        <f>IF(ISNUMBER('EU1 ExtraEU Trade'!H17),IF('EU1 ExtraEU Trade'!H17="","",'EU1 ExtraEU Trade'!H17),"")</f>
        <v>6.5629999999999997</v>
      </c>
      <c r="H1012" s="1141" t="str">
        <f>IF('EU1 ExtraEU Trade'!P17="","",'EU1 ExtraEU Trade'!P17)</f>
        <v/>
      </c>
    </row>
    <row r="1013" spans="1:8">
      <c r="A1013" s="1139" t="str">
        <f>Cover!$G$16</f>
        <v>CZ</v>
      </c>
      <c r="B1013" s="1139" t="s">
        <v>708</v>
      </c>
      <c r="C1013" s="1139">
        <f>Cover!G$18-1</f>
        <v>2021</v>
      </c>
      <c r="D1013" s="1139" t="s">
        <v>618</v>
      </c>
      <c r="E1013" s="1140" t="s">
        <v>684</v>
      </c>
      <c r="F1013" s="1139" t="s">
        <v>703</v>
      </c>
      <c r="G1013" s="1139">
        <f>IF(ISNUMBER('EU1 ExtraEU Trade'!H18),IF('EU1 ExtraEU Trade'!H18="","",'EU1 ExtraEU Trade'!H18),"")</f>
        <v>0</v>
      </c>
      <c r="H1013" s="1141" t="str">
        <f>IF('EU1 ExtraEU Trade'!P18="","",'EU1 ExtraEU Trade'!P18)</f>
        <v/>
      </c>
    </row>
    <row r="1014" spans="1:8">
      <c r="A1014" s="1139" t="str">
        <f>Cover!$G$16</f>
        <v>CZ</v>
      </c>
      <c r="B1014" s="1139" t="s">
        <v>708</v>
      </c>
      <c r="C1014" s="1139">
        <f>Cover!G$18-1</f>
        <v>2021</v>
      </c>
      <c r="D1014" s="1139" t="s">
        <v>629</v>
      </c>
      <c r="E1014" s="1140" t="s">
        <v>628</v>
      </c>
      <c r="F1014" s="1139" t="s">
        <v>705</v>
      </c>
      <c r="G1014" s="1139">
        <f>IF(ISNUMBER('EU1 ExtraEU Trade'!H19),IF('EU1 ExtraEU Trade'!H19="","",'EU1 ExtraEU Trade'!H19),"")</f>
        <v>0</v>
      </c>
      <c r="H1014" s="1141" t="str">
        <f>IF('EU1 ExtraEU Trade'!P19="","",'EU1 ExtraEU Trade'!P19)</f>
        <v/>
      </c>
    </row>
    <row r="1015" spans="1:8">
      <c r="A1015" s="1139" t="str">
        <f>Cover!$G$16</f>
        <v>CZ</v>
      </c>
      <c r="B1015" s="1139" t="s">
        <v>708</v>
      </c>
      <c r="C1015" s="1139">
        <f>Cover!G$18-1</f>
        <v>2021</v>
      </c>
      <c r="D1015" s="1139" t="s">
        <v>630</v>
      </c>
      <c r="E1015" s="1140" t="s">
        <v>628</v>
      </c>
      <c r="F1015" s="1139" t="s">
        <v>703</v>
      </c>
      <c r="G1015" s="1139">
        <f>IF(ISNUMBER('EU1 ExtraEU Trade'!H20),IF('EU1 ExtraEU Trade'!H20="","",'EU1 ExtraEU Trade'!H20),"")</f>
        <v>0.14799999999999999</v>
      </c>
      <c r="H1015" s="1141" t="str">
        <f>IF('EU1 ExtraEU Trade'!P20="","",'EU1 ExtraEU Trade'!P20)</f>
        <v/>
      </c>
    </row>
    <row r="1016" spans="1:8">
      <c r="A1016" s="1139" t="str">
        <f>Cover!$G$16</f>
        <v>CZ</v>
      </c>
      <c r="B1016" s="1139" t="s">
        <v>708</v>
      </c>
      <c r="C1016" s="1139">
        <f>Cover!G$18-1</f>
        <v>2021</v>
      </c>
      <c r="D1016" s="1139" t="s">
        <v>631</v>
      </c>
      <c r="E1016" s="1140" t="s">
        <v>628</v>
      </c>
      <c r="F1016" s="1139" t="s">
        <v>703</v>
      </c>
      <c r="G1016" s="1139">
        <f>IF(ISNUMBER('EU1 ExtraEU Trade'!H21),IF('EU1 ExtraEU Trade'!H21="","",'EU1 ExtraEU Trade'!H21),"")</f>
        <v>0.14799999999999999</v>
      </c>
      <c r="H1016" s="1141" t="str">
        <f>IF('EU1 ExtraEU Trade'!P21="","",'EU1 ExtraEU Trade'!P21)</f>
        <v/>
      </c>
    </row>
    <row r="1017" spans="1:8">
      <c r="A1017" s="1139" t="str">
        <f>Cover!$G$16</f>
        <v>CZ</v>
      </c>
      <c r="B1017" s="1139" t="s">
        <v>708</v>
      </c>
      <c r="C1017" s="1139">
        <f>Cover!G$18-1</f>
        <v>2021</v>
      </c>
      <c r="D1017" s="1139" t="s">
        <v>632</v>
      </c>
      <c r="E1017" s="1140" t="s">
        <v>628</v>
      </c>
      <c r="F1017" s="1139" t="s">
        <v>703</v>
      </c>
      <c r="G1017" s="1139">
        <f>IF(ISNUMBER('EU1 ExtraEU Trade'!H22),IF('EU1 ExtraEU Trade'!H22="","",'EU1 ExtraEU Trade'!H22),"")</f>
        <v>0</v>
      </c>
      <c r="H1017" s="1141" t="str">
        <f>IF('EU1 ExtraEU Trade'!P22="","",'EU1 ExtraEU Trade'!P22)</f>
        <v/>
      </c>
    </row>
    <row r="1018" spans="1:8">
      <c r="A1018" s="1139" t="str">
        <f>Cover!$G$16</f>
        <v>CZ</v>
      </c>
      <c r="B1018" s="1139" t="s">
        <v>708</v>
      </c>
      <c r="C1018" s="1139">
        <f>Cover!G$18-1</f>
        <v>2021</v>
      </c>
      <c r="D1018" s="1139" t="s">
        <v>1143</v>
      </c>
      <c r="E1018" s="1140" t="s">
        <v>628</v>
      </c>
      <c r="F1018" s="1139" t="s">
        <v>703</v>
      </c>
      <c r="G1018" s="1139" t="str">
        <f>IF(ISNUMBER('EU1 ExtraEU Trade'!H23),IF('EU1 ExtraEU Trade'!H23="","",'EU1 ExtraEU Trade'!H23),"")</f>
        <v/>
      </c>
      <c r="H1018" s="1141" t="str">
        <f>IF('EU1 ExtraEU Trade'!P23="","",'EU1 ExtraEU Trade'!P23)</f>
        <v/>
      </c>
    </row>
    <row r="1019" spans="1:8">
      <c r="A1019" s="1139" t="str">
        <f>Cover!$G$16</f>
        <v>CZ</v>
      </c>
      <c r="B1019" s="1139" t="s">
        <v>708</v>
      </c>
      <c r="C1019" s="1139">
        <f>Cover!G$18-1</f>
        <v>2021</v>
      </c>
      <c r="D1019" s="1139" t="s">
        <v>633</v>
      </c>
      <c r="E1019" s="1140" t="s">
        <v>628</v>
      </c>
      <c r="F1019" s="1139" t="s">
        <v>705</v>
      </c>
      <c r="G1019" s="1139">
        <f>IF(ISNUMBER('EU1 ExtraEU Trade'!H24),IF('EU1 ExtraEU Trade'!H24="","",'EU1 ExtraEU Trade'!H24),"")</f>
        <v>0</v>
      </c>
      <c r="H1019" s="1141" t="str">
        <f>IF('EU1 ExtraEU Trade'!P24="","",'EU1 ExtraEU Trade'!P24)</f>
        <v/>
      </c>
    </row>
    <row r="1020" spans="1:8">
      <c r="A1020" s="1139" t="str">
        <f>Cover!$G$16</f>
        <v>CZ</v>
      </c>
      <c r="B1020" s="1139" t="s">
        <v>708</v>
      </c>
      <c r="C1020" s="1139">
        <f>Cover!G$18-1</f>
        <v>2021</v>
      </c>
      <c r="D1020" s="1139" t="s">
        <v>634</v>
      </c>
      <c r="E1020" s="1140" t="s">
        <v>628</v>
      </c>
      <c r="F1020" s="1139" t="s">
        <v>705</v>
      </c>
      <c r="G1020" s="1139">
        <f>IF(ISNUMBER('EU1 ExtraEU Trade'!H25),IF('EU1 ExtraEU Trade'!H25="","",'EU1 ExtraEU Trade'!H25),"")</f>
        <v>0.249</v>
      </c>
      <c r="H1020" s="1141" t="str">
        <f>IF('EU1 ExtraEU Trade'!P25="","",'EU1 ExtraEU Trade'!P25)</f>
        <v/>
      </c>
    </row>
    <row r="1021" spans="1:8">
      <c r="A1021" s="1139" t="str">
        <f>Cover!$G$16</f>
        <v>CZ</v>
      </c>
      <c r="B1021" s="1139" t="s">
        <v>708</v>
      </c>
      <c r="C1021" s="1139">
        <f>Cover!G$18-1</f>
        <v>2021</v>
      </c>
      <c r="D1021" s="1139" t="s">
        <v>635</v>
      </c>
      <c r="E1021" s="1140" t="s">
        <v>628</v>
      </c>
      <c r="F1021" s="1139" t="s">
        <v>705</v>
      </c>
      <c r="G1021" s="1139">
        <f>IF(ISNUMBER('EU1 ExtraEU Trade'!H26),IF('EU1 ExtraEU Trade'!H26="","",'EU1 ExtraEU Trade'!H26),"")</f>
        <v>0.249</v>
      </c>
      <c r="H1021" s="1141" t="str">
        <f>IF('EU1 ExtraEU Trade'!P26="","",'EU1 ExtraEU Trade'!P26)</f>
        <v/>
      </c>
    </row>
    <row r="1022" spans="1:8">
      <c r="A1022" s="1139" t="str">
        <f>Cover!$G$16</f>
        <v>CZ</v>
      </c>
      <c r="B1022" s="1139" t="s">
        <v>708</v>
      </c>
      <c r="C1022" s="1139">
        <f>Cover!G$18-1</f>
        <v>2021</v>
      </c>
      <c r="D1022" s="1139" t="s">
        <v>636</v>
      </c>
      <c r="E1022" s="1140" t="s">
        <v>628</v>
      </c>
      <c r="F1022" s="1139" t="s">
        <v>705</v>
      </c>
      <c r="G1022" s="1139">
        <f>IF(ISNUMBER('EU1 ExtraEU Trade'!H27),IF('EU1 ExtraEU Trade'!H27="","",'EU1 ExtraEU Trade'!H27),"")</f>
        <v>0</v>
      </c>
      <c r="H1022" s="1141" t="str">
        <f>IF('EU1 ExtraEU Trade'!P27="","",'EU1 ExtraEU Trade'!P27)</f>
        <v/>
      </c>
    </row>
    <row r="1023" spans="1:8">
      <c r="A1023" s="1139" t="str">
        <f>Cover!$G$16</f>
        <v>CZ</v>
      </c>
      <c r="B1023" s="1139" t="s">
        <v>708</v>
      </c>
      <c r="C1023" s="1139">
        <f>Cover!G$18-1</f>
        <v>2021</v>
      </c>
      <c r="D1023" s="1139" t="s">
        <v>637</v>
      </c>
      <c r="E1023" s="1140" t="s">
        <v>628</v>
      </c>
      <c r="F1023" s="1139" t="s">
        <v>703</v>
      </c>
      <c r="G1023" s="1139">
        <f>IF(ISNUMBER('EU1 ExtraEU Trade'!H28),IF('EU1 ExtraEU Trade'!H28="","",'EU1 ExtraEU Trade'!H28),"")</f>
        <v>22.579000000000001</v>
      </c>
      <c r="H1023" s="1141" t="str">
        <f>IF('EU1 ExtraEU Trade'!P28="","",'EU1 ExtraEU Trade'!P28)</f>
        <v/>
      </c>
    </row>
    <row r="1024" spans="1:8">
      <c r="A1024" s="1139" t="str">
        <f>Cover!$G$16</f>
        <v>CZ</v>
      </c>
      <c r="B1024" s="1139" t="s">
        <v>708</v>
      </c>
      <c r="C1024" s="1139">
        <f>Cover!G$18-1</f>
        <v>2021</v>
      </c>
      <c r="D1024" s="1139" t="s">
        <v>637</v>
      </c>
      <c r="E1024" s="1140" t="s">
        <v>672</v>
      </c>
      <c r="F1024" s="1139" t="s">
        <v>703</v>
      </c>
      <c r="G1024" s="1139">
        <f>IF(ISNUMBER('EU1 ExtraEU Trade'!H29),IF('EU1 ExtraEU Trade'!H29="","",'EU1 ExtraEU Trade'!H29),"")</f>
        <v>22.356000000000002</v>
      </c>
      <c r="H1024" s="1141" t="str">
        <f>IF('EU1 ExtraEU Trade'!P29="","",'EU1 ExtraEU Trade'!P29)</f>
        <v/>
      </c>
    </row>
    <row r="1025" spans="1:8">
      <c r="A1025" s="1139" t="str">
        <f>Cover!$G$16</f>
        <v>CZ</v>
      </c>
      <c r="B1025" s="1139" t="s">
        <v>708</v>
      </c>
      <c r="C1025" s="1139">
        <f>Cover!G$18-1</f>
        <v>2021</v>
      </c>
      <c r="D1025" s="1139" t="s">
        <v>637</v>
      </c>
      <c r="E1025" s="1140" t="s">
        <v>675</v>
      </c>
      <c r="F1025" s="1139" t="s">
        <v>703</v>
      </c>
      <c r="G1025" s="1139">
        <f>IF(ISNUMBER('EU1 ExtraEU Trade'!H30),IF('EU1 ExtraEU Trade'!H30="","",'EU1 ExtraEU Trade'!H30),"")</f>
        <v>0.223</v>
      </c>
      <c r="H1025" s="1141" t="str">
        <f>IF('EU1 ExtraEU Trade'!P30="","",'EU1 ExtraEU Trade'!P30)</f>
        <v/>
      </c>
    </row>
    <row r="1026" spans="1:8">
      <c r="A1026" s="1139" t="str">
        <f>Cover!$G$16</f>
        <v>CZ</v>
      </c>
      <c r="B1026" s="1139" t="s">
        <v>708</v>
      </c>
      <c r="C1026" s="1139">
        <f>Cover!G$18-1</f>
        <v>2021</v>
      </c>
      <c r="D1026" s="1139" t="s">
        <v>637</v>
      </c>
      <c r="E1026" s="1140" t="s">
        <v>684</v>
      </c>
      <c r="F1026" s="1139" t="s">
        <v>703</v>
      </c>
      <c r="G1026" s="1139">
        <f>IF(ISNUMBER('EU1 ExtraEU Trade'!H31),IF('EU1 ExtraEU Trade'!H31="","",'EU1 ExtraEU Trade'!H31),"")</f>
        <v>0</v>
      </c>
      <c r="H1026" s="1141" t="str">
        <f>IF('EU1 ExtraEU Trade'!P31="","",'EU1 ExtraEU Trade'!P31)</f>
        <v/>
      </c>
    </row>
    <row r="1027" spans="1:8">
      <c r="A1027" s="1139" t="str">
        <f>Cover!$G$16</f>
        <v>CZ</v>
      </c>
      <c r="B1027" s="1139" t="s">
        <v>708</v>
      </c>
      <c r="C1027" s="1139">
        <f>Cover!G$18-1</f>
        <v>2021</v>
      </c>
      <c r="D1027" s="1139" t="s">
        <v>638</v>
      </c>
      <c r="E1027" s="1140" t="s">
        <v>628</v>
      </c>
      <c r="F1027" s="1139" t="s">
        <v>703</v>
      </c>
      <c r="G1027" s="1139">
        <f>IF(ISNUMBER('EU1 ExtraEU Trade'!H32),IF('EU1 ExtraEU Trade'!H32="","",'EU1 ExtraEU Trade'!H32),"")</f>
        <v>9.3640000000000008</v>
      </c>
      <c r="H1027" s="1141" t="str">
        <f>IF('EU1 ExtraEU Trade'!P32="","",'EU1 ExtraEU Trade'!P32)</f>
        <v/>
      </c>
    </row>
    <row r="1028" spans="1:8">
      <c r="A1028" s="1139" t="str">
        <f>Cover!$G$16</f>
        <v>CZ</v>
      </c>
      <c r="B1028" s="1139" t="s">
        <v>708</v>
      </c>
      <c r="C1028" s="1139">
        <f>Cover!G$18-1</f>
        <v>2021</v>
      </c>
      <c r="D1028" s="1139" t="s">
        <v>638</v>
      </c>
      <c r="E1028" s="1140" t="s">
        <v>672</v>
      </c>
      <c r="F1028" s="1139" t="s">
        <v>703</v>
      </c>
      <c r="G1028" s="1139">
        <f>IF(ISNUMBER('EU1 ExtraEU Trade'!H33),IF('EU1 ExtraEU Trade'!H33="","",'EU1 ExtraEU Trade'!H33),"")</f>
        <v>3.1789999999999998</v>
      </c>
      <c r="H1028" s="1141" t="str">
        <f>IF('EU1 ExtraEU Trade'!P33="","",'EU1 ExtraEU Trade'!P33)</f>
        <v/>
      </c>
    </row>
    <row r="1029" spans="1:8">
      <c r="A1029" s="1139" t="str">
        <f>Cover!$G$16</f>
        <v>CZ</v>
      </c>
      <c r="B1029" s="1139" t="s">
        <v>708</v>
      </c>
      <c r="C1029" s="1139">
        <f>Cover!G$18-1</f>
        <v>2021</v>
      </c>
      <c r="D1029" s="1139" t="s">
        <v>638</v>
      </c>
      <c r="E1029" s="1140" t="s">
        <v>675</v>
      </c>
      <c r="F1029" s="1139" t="s">
        <v>703</v>
      </c>
      <c r="G1029" s="1139">
        <f>IF(ISNUMBER('EU1 ExtraEU Trade'!H34),IF('EU1 ExtraEU Trade'!H34="","",'EU1 ExtraEU Trade'!H34),"")</f>
        <v>6.1849999999999996</v>
      </c>
      <c r="H1029" s="1141" t="str">
        <f>IF('EU1 ExtraEU Trade'!P34="","",'EU1 ExtraEU Trade'!P34)</f>
        <v/>
      </c>
    </row>
    <row r="1030" spans="1:8">
      <c r="A1030" s="1139" t="str">
        <f>Cover!$G$16</f>
        <v>CZ</v>
      </c>
      <c r="B1030" s="1139" t="s">
        <v>708</v>
      </c>
      <c r="C1030" s="1139">
        <f>Cover!G$18-1</f>
        <v>2021</v>
      </c>
      <c r="D1030" s="1139" t="s">
        <v>638</v>
      </c>
      <c r="E1030" s="1140" t="s">
        <v>684</v>
      </c>
      <c r="F1030" s="1139" t="s">
        <v>703</v>
      </c>
      <c r="G1030" s="1139">
        <f>IF(ISNUMBER('EU1 ExtraEU Trade'!H35),IF('EU1 ExtraEU Trade'!H35="","",'EU1 ExtraEU Trade'!H35),"")</f>
        <v>0</v>
      </c>
      <c r="H1030" s="1141" t="str">
        <f>IF('EU1 ExtraEU Trade'!P35="","",'EU1 ExtraEU Trade'!P35)</f>
        <v/>
      </c>
    </row>
    <row r="1031" spans="1:8">
      <c r="A1031" s="1139" t="str">
        <f>Cover!$G$16</f>
        <v>CZ</v>
      </c>
      <c r="B1031" s="1139" t="s">
        <v>708</v>
      </c>
      <c r="C1031" s="1139">
        <f>Cover!G$18-1</f>
        <v>2021</v>
      </c>
      <c r="D1031" s="1139" t="s">
        <v>639</v>
      </c>
      <c r="E1031" s="1140" t="s">
        <v>628</v>
      </c>
      <c r="F1031" s="1139" t="s">
        <v>703</v>
      </c>
      <c r="G1031" s="1139">
        <f>IF(ISNUMBER('EU1 ExtraEU Trade'!H36),IF('EU1 ExtraEU Trade'!H36="","",'EU1 ExtraEU Trade'!H36),"")</f>
        <v>9.7780000000000005</v>
      </c>
      <c r="H1031" s="1141" t="str">
        <f>IF('EU1 ExtraEU Trade'!P36="","",'EU1 ExtraEU Trade'!P36)</f>
        <v/>
      </c>
    </row>
    <row r="1032" spans="1:8">
      <c r="A1032" s="1139" t="str">
        <f>Cover!$G$16</f>
        <v>CZ</v>
      </c>
      <c r="B1032" s="1139" t="s">
        <v>708</v>
      </c>
      <c r="C1032" s="1139">
        <f>Cover!G$18-1</f>
        <v>2021</v>
      </c>
      <c r="D1032" s="1139" t="s">
        <v>640</v>
      </c>
      <c r="E1032" s="1140" t="s">
        <v>628</v>
      </c>
      <c r="F1032" s="1139" t="s">
        <v>703</v>
      </c>
      <c r="G1032" s="1139">
        <f>IF(ISNUMBER('EU1 ExtraEU Trade'!H37),IF('EU1 ExtraEU Trade'!H37="","",'EU1 ExtraEU Trade'!H37),"")</f>
        <v>1.024</v>
      </c>
      <c r="H1032" s="1141" t="str">
        <f>IF('EU1 ExtraEU Trade'!P37="","",'EU1 ExtraEU Trade'!P37)</f>
        <v/>
      </c>
    </row>
    <row r="1033" spans="1:8">
      <c r="A1033" s="1139" t="str">
        <f>Cover!$G$16</f>
        <v>CZ</v>
      </c>
      <c r="B1033" s="1139" t="s">
        <v>708</v>
      </c>
      <c r="C1033" s="1139">
        <f>Cover!G$18-1</f>
        <v>2021</v>
      </c>
      <c r="D1033" s="1139" t="s">
        <v>640</v>
      </c>
      <c r="E1033" s="1140" t="s">
        <v>672</v>
      </c>
      <c r="F1033" s="1139" t="s">
        <v>703</v>
      </c>
      <c r="G1033" s="1139">
        <f>IF(ISNUMBER('EU1 ExtraEU Trade'!H38),IF('EU1 ExtraEU Trade'!H38="","",'EU1 ExtraEU Trade'!H38),"")</f>
        <v>0</v>
      </c>
      <c r="H1033" s="1141" t="str">
        <f>IF('EU1 ExtraEU Trade'!P38="","",'EU1 ExtraEU Trade'!P38)</f>
        <v/>
      </c>
    </row>
    <row r="1034" spans="1:8">
      <c r="A1034" s="1139" t="str">
        <f>Cover!$G$16</f>
        <v>CZ</v>
      </c>
      <c r="B1034" s="1139" t="s">
        <v>708</v>
      </c>
      <c r="C1034" s="1139">
        <f>Cover!G$18-1</f>
        <v>2021</v>
      </c>
      <c r="D1034" s="1139" t="s">
        <v>640</v>
      </c>
      <c r="E1034" s="1140" t="s">
        <v>675</v>
      </c>
      <c r="F1034" s="1139" t="s">
        <v>703</v>
      </c>
      <c r="G1034" s="1139">
        <f>IF(ISNUMBER('EU1 ExtraEU Trade'!H39),IF('EU1 ExtraEU Trade'!H39="","",'EU1 ExtraEU Trade'!H39),"")</f>
        <v>1.024</v>
      </c>
      <c r="H1034" s="1141" t="str">
        <f>IF('EU1 ExtraEU Trade'!P39="","",'EU1 ExtraEU Trade'!P39)</f>
        <v/>
      </c>
    </row>
    <row r="1035" spans="1:8">
      <c r="A1035" s="1139" t="str">
        <f>Cover!$G$16</f>
        <v>CZ</v>
      </c>
      <c r="B1035" s="1139" t="s">
        <v>708</v>
      </c>
      <c r="C1035" s="1139">
        <f>Cover!G$18-1</f>
        <v>2021</v>
      </c>
      <c r="D1035" s="1139" t="s">
        <v>640</v>
      </c>
      <c r="E1035" s="1140" t="s">
        <v>684</v>
      </c>
      <c r="F1035" s="1139" t="s">
        <v>703</v>
      </c>
      <c r="G1035" s="1139">
        <f>IF(ISNUMBER('EU1 ExtraEU Trade'!H40),IF('EU1 ExtraEU Trade'!H40="","",'EU1 ExtraEU Trade'!H40),"")</f>
        <v>0</v>
      </c>
      <c r="H1035" s="1141" t="str">
        <f>IF('EU1 ExtraEU Trade'!P40="","",'EU1 ExtraEU Trade'!P40)</f>
        <v/>
      </c>
    </row>
    <row r="1036" spans="1:8">
      <c r="A1036" s="1139" t="str">
        <f>Cover!$G$16</f>
        <v>CZ</v>
      </c>
      <c r="B1036" s="1139" t="s">
        <v>708</v>
      </c>
      <c r="C1036" s="1139">
        <f>Cover!G$18-1</f>
        <v>2021</v>
      </c>
      <c r="D1036" s="1139" t="s">
        <v>1144</v>
      </c>
      <c r="E1036" s="1140" t="s">
        <v>628</v>
      </c>
      <c r="F1036" s="1139" t="s">
        <v>703</v>
      </c>
      <c r="G1036" s="1139" t="str">
        <f>IF(ISNUMBER('EU1 ExtraEU Trade'!H41),IF('EU1 ExtraEU Trade'!H41="","",'EU1 ExtraEU Trade'!H41),"")</f>
        <v/>
      </c>
      <c r="H1036" s="1141" t="str">
        <f>IF('EU1 ExtraEU Trade'!P41="","",'EU1 ExtraEU Trade'!P41)</f>
        <v/>
      </c>
    </row>
    <row r="1037" spans="1:8">
      <c r="A1037" s="1139" t="str">
        <f>Cover!$G$16</f>
        <v>CZ</v>
      </c>
      <c r="B1037" s="1139" t="s">
        <v>708</v>
      </c>
      <c r="C1037" s="1139">
        <f>Cover!G$18-1</f>
        <v>2021</v>
      </c>
      <c r="D1037" s="1139" t="s">
        <v>1144</v>
      </c>
      <c r="E1037" s="1140" t="s">
        <v>672</v>
      </c>
      <c r="F1037" s="1139" t="s">
        <v>703</v>
      </c>
      <c r="G1037" s="1139" t="str">
        <f>IF(ISNUMBER('EU1 ExtraEU Trade'!H42),IF('EU1 ExtraEU Trade'!H42="","",'EU1 ExtraEU Trade'!H42),"")</f>
        <v/>
      </c>
      <c r="H1037" s="1141" t="str">
        <f>IF('EU1 ExtraEU Trade'!P42="","",'EU1 ExtraEU Trade'!P42)</f>
        <v/>
      </c>
    </row>
    <row r="1038" spans="1:8">
      <c r="A1038" s="1139" t="str">
        <f>Cover!$G$16</f>
        <v>CZ</v>
      </c>
      <c r="B1038" s="1139" t="s">
        <v>708</v>
      </c>
      <c r="C1038" s="1139">
        <f>Cover!G$18-1</f>
        <v>2021</v>
      </c>
      <c r="D1038" s="1139" t="s">
        <v>1144</v>
      </c>
      <c r="E1038" s="1140" t="s">
        <v>675</v>
      </c>
      <c r="F1038" s="1139" t="s">
        <v>703</v>
      </c>
      <c r="G1038" s="1139" t="str">
        <f>IF(ISNUMBER('EU1 ExtraEU Trade'!H43),IF('EU1 ExtraEU Trade'!H43="","",'EU1 ExtraEU Trade'!H43),"")</f>
        <v/>
      </c>
      <c r="H1038" s="1141" t="str">
        <f>IF('EU1 ExtraEU Trade'!P43="","",'EU1 ExtraEU Trade'!P43)</f>
        <v/>
      </c>
    </row>
    <row r="1039" spans="1:8">
      <c r="A1039" s="1139" t="str">
        <f>Cover!$G$16</f>
        <v>CZ</v>
      </c>
      <c r="B1039" s="1139" t="s">
        <v>708</v>
      </c>
      <c r="C1039" s="1139">
        <f>Cover!G$18-1</f>
        <v>2021</v>
      </c>
      <c r="D1039" s="1139" t="s">
        <v>1144</v>
      </c>
      <c r="E1039" s="1140" t="s">
        <v>684</v>
      </c>
      <c r="F1039" s="1139" t="s">
        <v>703</v>
      </c>
      <c r="G1039" s="1139" t="str">
        <f>IF(ISNUMBER('EU1 ExtraEU Trade'!H44),IF('EU1 ExtraEU Trade'!H44="","",'EU1 ExtraEU Trade'!H44),"")</f>
        <v/>
      </c>
      <c r="H1039" s="1141" t="str">
        <f>IF('EU1 ExtraEU Trade'!P44="","",'EU1 ExtraEU Trade'!P44)</f>
        <v/>
      </c>
    </row>
    <row r="1040" spans="1:8">
      <c r="A1040" s="1139" t="str">
        <f>Cover!$G$16</f>
        <v>CZ</v>
      </c>
      <c r="B1040" s="1139" t="s">
        <v>708</v>
      </c>
      <c r="C1040" s="1139">
        <f>Cover!G$18-1</f>
        <v>2021</v>
      </c>
      <c r="D1040" s="1139" t="s">
        <v>641</v>
      </c>
      <c r="E1040" s="1140" t="s">
        <v>628</v>
      </c>
      <c r="F1040" s="1139" t="s">
        <v>703</v>
      </c>
      <c r="G1040" s="1139">
        <f>IF(ISNUMBER('EU1 ExtraEU Trade'!H45),IF('EU1 ExtraEU Trade'!H45="","",'EU1 ExtraEU Trade'!H45),"")</f>
        <v>2.8959999999999999</v>
      </c>
      <c r="H1040" s="1141" t="str">
        <f>IF('EU1 ExtraEU Trade'!P45="","",'EU1 ExtraEU Trade'!P45)</f>
        <v/>
      </c>
    </row>
    <row r="1041" spans="1:8">
      <c r="A1041" s="1139" t="str">
        <f>Cover!$G$16</f>
        <v>CZ</v>
      </c>
      <c r="B1041" s="1139" t="s">
        <v>708</v>
      </c>
      <c r="C1041" s="1139">
        <f>Cover!G$18-1</f>
        <v>2021</v>
      </c>
      <c r="D1041" s="1139" t="s">
        <v>642</v>
      </c>
      <c r="E1041" s="1140" t="s">
        <v>628</v>
      </c>
      <c r="F1041" s="1139" t="s">
        <v>703</v>
      </c>
      <c r="G1041" s="1139">
        <f>IF(ISNUMBER('EU1 ExtraEU Trade'!H46),IF('EU1 ExtraEU Trade'!H46="","",'EU1 ExtraEU Trade'!H46),"")</f>
        <v>1.456</v>
      </c>
      <c r="H1041" s="1141" t="str">
        <f>IF('EU1 ExtraEU Trade'!P46="","",'EU1 ExtraEU Trade'!P46)</f>
        <v/>
      </c>
    </row>
    <row r="1042" spans="1:8">
      <c r="A1042" s="1139" t="str">
        <f>Cover!$G$16</f>
        <v>CZ</v>
      </c>
      <c r="B1042" s="1139" t="s">
        <v>708</v>
      </c>
      <c r="C1042" s="1139">
        <f>Cover!G$18-1</f>
        <v>2021</v>
      </c>
      <c r="D1042" s="1139" t="s">
        <v>643</v>
      </c>
      <c r="E1042" s="1140" t="s">
        <v>628</v>
      </c>
      <c r="F1042" s="1139" t="s">
        <v>703</v>
      </c>
      <c r="G1042" s="1139">
        <f>IF(ISNUMBER('EU1 ExtraEU Trade'!H47),IF('EU1 ExtraEU Trade'!H47="","",'EU1 ExtraEU Trade'!H47),"")</f>
        <v>5.8579999999999997</v>
      </c>
      <c r="H1042" s="1141" t="str">
        <f>IF('EU1 ExtraEU Trade'!P47="","",'EU1 ExtraEU Trade'!P47)</f>
        <v/>
      </c>
    </row>
    <row r="1043" spans="1:8">
      <c r="A1043" s="1139" t="str">
        <f>Cover!$G$16</f>
        <v>CZ</v>
      </c>
      <c r="B1043" s="1139" t="s">
        <v>708</v>
      </c>
      <c r="C1043" s="1139">
        <f>Cover!G$18-1</f>
        <v>2021</v>
      </c>
      <c r="D1043" s="1139" t="s">
        <v>644</v>
      </c>
      <c r="E1043" s="1140" t="s">
        <v>628</v>
      </c>
      <c r="F1043" s="1139" t="s">
        <v>703</v>
      </c>
      <c r="G1043" s="1139">
        <f>IF(ISNUMBER('EU1 ExtraEU Trade'!H48),IF('EU1 ExtraEU Trade'!H48="","",'EU1 ExtraEU Trade'!H48),"")</f>
        <v>6.0000000000000001E-3</v>
      </c>
      <c r="H1043" s="1141" t="str">
        <f>IF('EU1 ExtraEU Trade'!P48="","",'EU1 ExtraEU Trade'!P48)</f>
        <v/>
      </c>
    </row>
    <row r="1044" spans="1:8">
      <c r="A1044" s="1139" t="str">
        <f>Cover!$G$16</f>
        <v>CZ</v>
      </c>
      <c r="B1044" s="1139" t="s">
        <v>708</v>
      </c>
      <c r="C1044" s="1139">
        <f>Cover!G$18-1</f>
        <v>2021</v>
      </c>
      <c r="D1044" s="1139" t="s">
        <v>645</v>
      </c>
      <c r="E1044" s="1140" t="s">
        <v>628</v>
      </c>
      <c r="F1044" s="1139" t="s">
        <v>703</v>
      </c>
      <c r="G1044" s="1139">
        <f>IF(ISNUMBER('EU1 ExtraEU Trade'!H49),IF('EU1 ExtraEU Trade'!H49="","",'EU1 ExtraEU Trade'!H49),"")</f>
        <v>2.9350000000000001</v>
      </c>
      <c r="H1044" s="1141" t="str">
        <f>IF('EU1 ExtraEU Trade'!P49="","",'EU1 ExtraEU Trade'!P49)</f>
        <v/>
      </c>
    </row>
    <row r="1045" spans="1:8">
      <c r="A1045" s="1139" t="str">
        <f>Cover!$G$16</f>
        <v>CZ</v>
      </c>
      <c r="B1045" s="1139" t="s">
        <v>708</v>
      </c>
      <c r="C1045" s="1139">
        <f>Cover!G$18-1</f>
        <v>2021</v>
      </c>
      <c r="D1045" s="1139" t="s">
        <v>646</v>
      </c>
      <c r="E1045" s="1140" t="s">
        <v>628</v>
      </c>
      <c r="F1045" s="1139" t="s">
        <v>703</v>
      </c>
      <c r="G1045" s="1139">
        <f>IF(ISNUMBER('EU1 ExtraEU Trade'!H50),IF('EU1 ExtraEU Trade'!H50="","",'EU1 ExtraEU Trade'!H50),"")</f>
        <v>2.9169999999999998</v>
      </c>
      <c r="H1045" s="1141" t="str">
        <f>IF('EU1 ExtraEU Trade'!P50="","",'EU1 ExtraEU Trade'!P50)</f>
        <v/>
      </c>
    </row>
    <row r="1046" spans="1:8">
      <c r="A1046" s="1139" t="str">
        <f>Cover!$G$16</f>
        <v>CZ</v>
      </c>
      <c r="B1046" s="1139" t="s">
        <v>708</v>
      </c>
      <c r="C1046" s="1139">
        <f>Cover!G$18-1</f>
        <v>2021</v>
      </c>
      <c r="D1046" s="1139" t="s">
        <v>647</v>
      </c>
      <c r="E1046" s="1140" t="s">
        <v>628</v>
      </c>
      <c r="F1046" s="1139" t="s">
        <v>705</v>
      </c>
      <c r="G1046" s="1139">
        <f>IF(ISNUMBER('EU1 ExtraEU Trade'!H51),IF('EU1 ExtraEU Trade'!H51="","",'EU1 ExtraEU Trade'!H51),"")</f>
        <v>7.069</v>
      </c>
      <c r="H1046" s="1141" t="str">
        <f>IF('EU1 ExtraEU Trade'!P51="","",'EU1 ExtraEU Trade'!P51)</f>
        <v/>
      </c>
    </row>
    <row r="1047" spans="1:8">
      <c r="A1047" s="1139" t="str">
        <f>Cover!$G$16</f>
        <v>CZ</v>
      </c>
      <c r="B1047" s="1139" t="s">
        <v>708</v>
      </c>
      <c r="C1047" s="1139">
        <f>Cover!G$18-1</f>
        <v>2021</v>
      </c>
      <c r="D1047" s="1139" t="s">
        <v>648</v>
      </c>
      <c r="E1047" s="1140" t="s">
        <v>628</v>
      </c>
      <c r="F1047" s="1139" t="s">
        <v>705</v>
      </c>
      <c r="G1047" s="1139">
        <f>IF(ISNUMBER('EU1 ExtraEU Trade'!H52),IF('EU1 ExtraEU Trade'!H52="","",'EU1 ExtraEU Trade'!H52),"")</f>
        <v>0</v>
      </c>
      <c r="H1047" s="1141" t="str">
        <f>IF('EU1 ExtraEU Trade'!P52="","",'EU1 ExtraEU Trade'!P52)</f>
        <v/>
      </c>
    </row>
    <row r="1048" spans="1:8">
      <c r="A1048" s="1139" t="str">
        <f>Cover!$G$16</f>
        <v>CZ</v>
      </c>
      <c r="B1048" s="1139" t="s">
        <v>708</v>
      </c>
      <c r="C1048" s="1139">
        <f>Cover!G$18-1</f>
        <v>2021</v>
      </c>
      <c r="D1048" s="1139" t="s">
        <v>649</v>
      </c>
      <c r="E1048" s="1140" t="s">
        <v>628</v>
      </c>
      <c r="F1048" s="1139" t="s">
        <v>705</v>
      </c>
      <c r="G1048" s="1139">
        <f>IF(ISNUMBER('EU1 ExtraEU Trade'!H53),IF('EU1 ExtraEU Trade'!H53="","",'EU1 ExtraEU Trade'!H53),"")</f>
        <v>0.21299999999999999</v>
      </c>
      <c r="H1048" s="1141" t="str">
        <f>IF('EU1 ExtraEU Trade'!P53="","",'EU1 ExtraEU Trade'!P53)</f>
        <v/>
      </c>
    </row>
    <row r="1049" spans="1:8">
      <c r="A1049" s="1139" t="str">
        <f>Cover!$G$16</f>
        <v>CZ</v>
      </c>
      <c r="B1049" s="1139" t="s">
        <v>708</v>
      </c>
      <c r="C1049" s="1139">
        <f>Cover!G$18-1</f>
        <v>2021</v>
      </c>
      <c r="D1049" s="1139" t="s">
        <v>650</v>
      </c>
      <c r="E1049" s="1140" t="s">
        <v>628</v>
      </c>
      <c r="F1049" s="1139" t="s">
        <v>705</v>
      </c>
      <c r="G1049" s="1139">
        <f>IF(ISNUMBER('EU1 ExtraEU Trade'!H54),IF('EU1 ExtraEU Trade'!H54="","",'EU1 ExtraEU Trade'!H54),"")</f>
        <v>0.21299999999999999</v>
      </c>
      <c r="H1049" s="1141" t="str">
        <f>IF('EU1 ExtraEU Trade'!P54="","",'EU1 ExtraEU Trade'!P54)</f>
        <v/>
      </c>
    </row>
    <row r="1050" spans="1:8">
      <c r="A1050" s="1139" t="str">
        <f>Cover!$G$16</f>
        <v>CZ</v>
      </c>
      <c r="B1050" s="1139" t="s">
        <v>708</v>
      </c>
      <c r="C1050" s="1139">
        <f>Cover!G$18-1</f>
        <v>2021</v>
      </c>
      <c r="D1050" s="1139" t="s">
        <v>651</v>
      </c>
      <c r="E1050" s="1140" t="s">
        <v>628</v>
      </c>
      <c r="F1050" s="1139" t="s">
        <v>705</v>
      </c>
      <c r="G1050" s="1139">
        <f>IF(ISNUMBER('EU1 ExtraEU Trade'!H55),IF('EU1 ExtraEU Trade'!H55="","",'EU1 ExtraEU Trade'!H55),"")</f>
        <v>0.19800000000000001</v>
      </c>
      <c r="H1050" s="1141" t="str">
        <f>IF('EU1 ExtraEU Trade'!P55="","",'EU1 ExtraEU Trade'!P55)</f>
        <v/>
      </c>
    </row>
    <row r="1051" spans="1:8">
      <c r="A1051" s="1139" t="str">
        <f>Cover!$G$16</f>
        <v>CZ</v>
      </c>
      <c r="B1051" s="1139" t="s">
        <v>708</v>
      </c>
      <c r="C1051" s="1139">
        <f>Cover!G$18-1</f>
        <v>2021</v>
      </c>
      <c r="D1051" s="1139" t="s">
        <v>652</v>
      </c>
      <c r="E1051" s="1140" t="s">
        <v>628</v>
      </c>
      <c r="F1051" s="1139" t="s">
        <v>705</v>
      </c>
      <c r="G1051" s="1139">
        <f>IF(ISNUMBER('EU1 ExtraEU Trade'!H56),IF('EU1 ExtraEU Trade'!H56="","",'EU1 ExtraEU Trade'!H56),"")</f>
        <v>0</v>
      </c>
      <c r="H1051" s="1141" t="str">
        <f>IF('EU1 ExtraEU Trade'!P56="","",'EU1 ExtraEU Trade'!P56)</f>
        <v/>
      </c>
    </row>
    <row r="1052" spans="1:8">
      <c r="A1052" s="1139" t="str">
        <f>Cover!$G$16</f>
        <v>CZ</v>
      </c>
      <c r="B1052" s="1139" t="s">
        <v>708</v>
      </c>
      <c r="C1052" s="1139">
        <f>Cover!G$18-1</f>
        <v>2021</v>
      </c>
      <c r="D1052" s="1139" t="s">
        <v>653</v>
      </c>
      <c r="E1052" s="1140" t="s">
        <v>628</v>
      </c>
      <c r="F1052" s="1139" t="s">
        <v>705</v>
      </c>
      <c r="G1052" s="1139">
        <f>IF(ISNUMBER('EU1 ExtraEU Trade'!H57),IF('EU1 ExtraEU Trade'!H57="","",'EU1 ExtraEU Trade'!H57),"")</f>
        <v>6.8559999999999999</v>
      </c>
      <c r="H1052" s="1141" t="str">
        <f>IF('EU1 ExtraEU Trade'!P57="","",'EU1 ExtraEU Trade'!P57)</f>
        <v/>
      </c>
    </row>
    <row r="1053" spans="1:8">
      <c r="A1053" s="1139" t="str">
        <f>Cover!$G$16</f>
        <v>CZ</v>
      </c>
      <c r="B1053" s="1139" t="s">
        <v>708</v>
      </c>
      <c r="C1053" s="1139">
        <f>Cover!G$18-1</f>
        <v>2021</v>
      </c>
      <c r="D1053" s="1139" t="s">
        <v>654</v>
      </c>
      <c r="E1053" s="1140" t="s">
        <v>628</v>
      </c>
      <c r="F1053" s="1139" t="s">
        <v>705</v>
      </c>
      <c r="G1053" s="1139">
        <f>IF(ISNUMBER('EU1 ExtraEU Trade'!H58),IF('EU1 ExtraEU Trade'!H58="","",'EU1 ExtraEU Trade'!H58),"")</f>
        <v>1.4E-2</v>
      </c>
      <c r="H1053" s="1141" t="str">
        <f>IF('EU1 ExtraEU Trade'!P58="","",'EU1 ExtraEU Trade'!P58)</f>
        <v/>
      </c>
    </row>
    <row r="1054" spans="1:8">
      <c r="A1054" s="1139" t="str">
        <f>Cover!$G$16</f>
        <v>CZ</v>
      </c>
      <c r="B1054" s="1139" t="s">
        <v>708</v>
      </c>
      <c r="C1054" s="1139">
        <f>Cover!G$18-1</f>
        <v>2021</v>
      </c>
      <c r="D1054" s="1139" t="s">
        <v>655</v>
      </c>
      <c r="E1054" s="1140" t="s">
        <v>628</v>
      </c>
      <c r="F1054" s="1139" t="s">
        <v>705</v>
      </c>
      <c r="G1054" s="1139">
        <f>IF(ISNUMBER('EU1 ExtraEU Trade'!H59),IF('EU1 ExtraEU Trade'!H59="","",'EU1 ExtraEU Trade'!H59),"")</f>
        <v>0</v>
      </c>
      <c r="H1054" s="1141" t="str">
        <f>IF('EU1 ExtraEU Trade'!P59="","",'EU1 ExtraEU Trade'!P59)</f>
        <v/>
      </c>
    </row>
    <row r="1055" spans="1:8">
      <c r="A1055" s="1139" t="str">
        <f>Cover!$G$16</f>
        <v>CZ</v>
      </c>
      <c r="B1055" s="1139" t="s">
        <v>708</v>
      </c>
      <c r="C1055" s="1139">
        <f>Cover!G$18-1</f>
        <v>2021</v>
      </c>
      <c r="D1055" s="1139" t="s">
        <v>656</v>
      </c>
      <c r="E1055" s="1140" t="s">
        <v>628</v>
      </c>
      <c r="F1055" s="1139" t="s">
        <v>705</v>
      </c>
      <c r="G1055" s="1139">
        <f>IF(ISNUMBER('EU1 ExtraEU Trade'!H60),IF('EU1 ExtraEU Trade'!H60="","",'EU1 ExtraEU Trade'!H60),"")</f>
        <v>1.4E-2</v>
      </c>
      <c r="H1055" s="1141" t="str">
        <f>IF('EU1 ExtraEU Trade'!P60="","",'EU1 ExtraEU Trade'!P60)</f>
        <v/>
      </c>
    </row>
    <row r="1056" spans="1:8">
      <c r="A1056" s="1139" t="str">
        <f>Cover!$G$16</f>
        <v>CZ</v>
      </c>
      <c r="B1056" s="1139" t="s">
        <v>708</v>
      </c>
      <c r="C1056" s="1139">
        <f>Cover!G$18-1</f>
        <v>2021</v>
      </c>
      <c r="D1056" s="1139" t="s">
        <v>657</v>
      </c>
      <c r="E1056" s="1140" t="s">
        <v>628</v>
      </c>
      <c r="F1056" s="1139" t="s">
        <v>705</v>
      </c>
      <c r="G1056" s="1139">
        <f>IF(ISNUMBER('EU1 ExtraEU Trade'!H61),IF('EU1 ExtraEU Trade'!H61="","",'EU1 ExtraEU Trade'!H61),"")</f>
        <v>0.437</v>
      </c>
      <c r="H1056" s="1141" t="str">
        <f>IF('EU1 ExtraEU Trade'!P61="","",'EU1 ExtraEU Trade'!P61)</f>
        <v/>
      </c>
    </row>
    <row r="1057" spans="1:8">
      <c r="A1057" s="1139" t="str">
        <f>Cover!$G$16</f>
        <v>CZ</v>
      </c>
      <c r="B1057" s="1139" t="s">
        <v>708</v>
      </c>
      <c r="C1057" s="1139">
        <f>Cover!G$18-1</f>
        <v>2021</v>
      </c>
      <c r="D1057" s="1139" t="s">
        <v>658</v>
      </c>
      <c r="E1057" s="1140" t="s">
        <v>628</v>
      </c>
      <c r="F1057" s="1139" t="s">
        <v>705</v>
      </c>
      <c r="G1057" s="1139">
        <f>IF(ISNUMBER('EU1 ExtraEU Trade'!H62),IF('EU1 ExtraEU Trade'!H62="","",'EU1 ExtraEU Trade'!H62),"")</f>
        <v>14.66062</v>
      </c>
      <c r="H1057" s="1141" t="str">
        <f>IF('EU1 ExtraEU Trade'!P62="","",'EU1 ExtraEU Trade'!P62)</f>
        <v/>
      </c>
    </row>
    <row r="1058" spans="1:8">
      <c r="A1058" s="1139" t="str">
        <f>Cover!$G$16</f>
        <v>CZ</v>
      </c>
      <c r="B1058" s="1139" t="s">
        <v>708</v>
      </c>
      <c r="C1058" s="1139">
        <f>Cover!G$18-1</f>
        <v>2021</v>
      </c>
      <c r="D1058" s="1139" t="s">
        <v>659</v>
      </c>
      <c r="E1058" s="1140" t="s">
        <v>628</v>
      </c>
      <c r="F1058" s="1139" t="s">
        <v>705</v>
      </c>
      <c r="G1058" s="1139">
        <f>IF(ISNUMBER('EU1 ExtraEU Trade'!H63),IF('EU1 ExtraEU Trade'!H63="","",'EU1 ExtraEU Trade'!H63),"")</f>
        <v>1.8952199999999999</v>
      </c>
      <c r="H1058" s="1141" t="str">
        <f>IF('EU1 ExtraEU Trade'!P63="","",'EU1 ExtraEU Trade'!P63)</f>
        <v/>
      </c>
    </row>
    <row r="1059" spans="1:8">
      <c r="A1059" s="1139" t="str">
        <f>Cover!$G$16</f>
        <v>CZ</v>
      </c>
      <c r="B1059" s="1139" t="s">
        <v>708</v>
      </c>
      <c r="C1059" s="1139">
        <f>Cover!G$18-1</f>
        <v>2021</v>
      </c>
      <c r="D1059" s="1139" t="s">
        <v>660</v>
      </c>
      <c r="E1059" s="1140" t="s">
        <v>628</v>
      </c>
      <c r="F1059" s="1139" t="s">
        <v>705</v>
      </c>
      <c r="G1059" s="1139">
        <f>IF(ISNUMBER('EU1 ExtraEU Trade'!H64),IF('EU1 ExtraEU Trade'!H64="","",'EU1 ExtraEU Trade'!H64),"")</f>
        <v>0</v>
      </c>
      <c r="H1059" s="1141" t="str">
        <f>IF('EU1 ExtraEU Trade'!P64="","",'EU1 ExtraEU Trade'!P64)</f>
        <v/>
      </c>
    </row>
    <row r="1060" spans="1:8">
      <c r="A1060" s="1139" t="str">
        <f>Cover!$G$16</f>
        <v>CZ</v>
      </c>
      <c r="B1060" s="1139" t="s">
        <v>708</v>
      </c>
      <c r="C1060" s="1139">
        <f>Cover!G$18-1</f>
        <v>2021</v>
      </c>
      <c r="D1060" s="1139" t="s">
        <v>661</v>
      </c>
      <c r="E1060" s="1140" t="s">
        <v>628</v>
      </c>
      <c r="F1060" s="1139" t="s">
        <v>705</v>
      </c>
      <c r="G1060" s="1139">
        <f>IF(ISNUMBER('EU1 ExtraEU Trade'!H65),IF('EU1 ExtraEU Trade'!H65="","",'EU1 ExtraEU Trade'!H65),"")</f>
        <v>1.6000000000000001E-4</v>
      </c>
      <c r="H1060" s="1141" t="str">
        <f>IF('EU1 ExtraEU Trade'!P65="","",'EU1 ExtraEU Trade'!P65)</f>
        <v/>
      </c>
    </row>
    <row r="1061" spans="1:8">
      <c r="A1061" s="1139" t="str">
        <f>Cover!$G$16</f>
        <v>CZ</v>
      </c>
      <c r="B1061" s="1139" t="s">
        <v>708</v>
      </c>
      <c r="C1061" s="1139">
        <f>Cover!G$18-1</f>
        <v>2021</v>
      </c>
      <c r="D1061" s="1139" t="s">
        <v>662</v>
      </c>
      <c r="E1061" s="1140" t="s">
        <v>628</v>
      </c>
      <c r="F1061" s="1139" t="s">
        <v>705</v>
      </c>
      <c r="G1061" s="1139">
        <f>IF(ISNUMBER('EU1 ExtraEU Trade'!H66),IF('EU1 ExtraEU Trade'!H66="","",'EU1 ExtraEU Trade'!H66),"")</f>
        <v>1.895</v>
      </c>
      <c r="H1061" s="1141" t="str">
        <f>IF('EU1 ExtraEU Trade'!P66="","",'EU1 ExtraEU Trade'!P66)</f>
        <v/>
      </c>
    </row>
    <row r="1062" spans="1:8">
      <c r="A1062" s="1139" t="str">
        <f>Cover!$G$16</f>
        <v>CZ</v>
      </c>
      <c r="B1062" s="1139" t="s">
        <v>708</v>
      </c>
      <c r="C1062" s="1139">
        <f>Cover!G$18-1</f>
        <v>2021</v>
      </c>
      <c r="D1062" s="1139" t="s">
        <v>663</v>
      </c>
      <c r="E1062" s="1140" t="s">
        <v>628</v>
      </c>
      <c r="F1062" s="1139" t="s">
        <v>705</v>
      </c>
      <c r="G1062" s="1139">
        <f>IF(ISNUMBER('EU1 ExtraEU Trade'!H67),IF('EU1 ExtraEU Trade'!H67="","",'EU1 ExtraEU Trade'!H67),"")</f>
        <v>6.0000000000000002E-5</v>
      </c>
      <c r="H1062" s="1141" t="str">
        <f>IF('EU1 ExtraEU Trade'!P67="","",'EU1 ExtraEU Trade'!P67)</f>
        <v/>
      </c>
    </row>
    <row r="1063" spans="1:8">
      <c r="A1063" s="1139" t="str">
        <f>Cover!$G$16</f>
        <v>CZ</v>
      </c>
      <c r="B1063" s="1139" t="s">
        <v>708</v>
      </c>
      <c r="C1063" s="1139">
        <f>Cover!G$18-1</f>
        <v>2021</v>
      </c>
      <c r="D1063" s="1139" t="s">
        <v>664</v>
      </c>
      <c r="E1063" s="1140" t="s">
        <v>628</v>
      </c>
      <c r="F1063" s="1139" t="s">
        <v>705</v>
      </c>
      <c r="G1063" s="1139">
        <f>IF(ISNUMBER('EU1 ExtraEU Trade'!H68),IF('EU1 ExtraEU Trade'!H68="","",'EU1 ExtraEU Trade'!H68),"")</f>
        <v>2.3999999999999998E-3</v>
      </c>
      <c r="H1063" s="1141" t="str">
        <f>IF('EU1 ExtraEU Trade'!P68="","",'EU1 ExtraEU Trade'!P68)</f>
        <v/>
      </c>
    </row>
    <row r="1064" spans="1:8">
      <c r="A1064" s="1139" t="str">
        <f>Cover!$G$16</f>
        <v>CZ</v>
      </c>
      <c r="B1064" s="1139" t="s">
        <v>708</v>
      </c>
      <c r="C1064" s="1139">
        <f>Cover!G$18-1</f>
        <v>2021</v>
      </c>
      <c r="D1064" s="1139" t="s">
        <v>665</v>
      </c>
      <c r="E1064" s="1140" t="s">
        <v>628</v>
      </c>
      <c r="F1064" s="1139" t="s">
        <v>705</v>
      </c>
      <c r="G1064" s="1139">
        <f>IF(ISNUMBER('EU1 ExtraEU Trade'!H69),IF('EU1 ExtraEU Trade'!H69="","",'EU1 ExtraEU Trade'!H69),"")</f>
        <v>11.034000000000001</v>
      </c>
      <c r="H1064" s="1141" t="str">
        <f>IF('EU1 ExtraEU Trade'!P69="","",'EU1 ExtraEU Trade'!P69)</f>
        <v/>
      </c>
    </row>
    <row r="1065" spans="1:8">
      <c r="A1065" s="1139" t="str">
        <f>Cover!$G$16</f>
        <v>CZ</v>
      </c>
      <c r="B1065" s="1139" t="s">
        <v>708</v>
      </c>
      <c r="C1065" s="1139">
        <f>Cover!G$18-1</f>
        <v>2021</v>
      </c>
      <c r="D1065" s="1139" t="s">
        <v>666</v>
      </c>
      <c r="E1065" s="1140" t="s">
        <v>628</v>
      </c>
      <c r="F1065" s="1139" t="s">
        <v>705</v>
      </c>
      <c r="G1065" s="1139">
        <f>IF(ISNUMBER('EU1 ExtraEU Trade'!H70),IF('EU1 ExtraEU Trade'!H70="","",'EU1 ExtraEU Trade'!H70),"")</f>
        <v>0.76900000000000002</v>
      </c>
      <c r="H1065" s="1141" t="str">
        <f>IF('EU1 ExtraEU Trade'!P70="","",'EU1 ExtraEU Trade'!P70)</f>
        <v/>
      </c>
    </row>
    <row r="1066" spans="1:8">
      <c r="A1066" s="1139" t="str">
        <f>Cover!$G$16</f>
        <v>CZ</v>
      </c>
      <c r="B1066" s="1139" t="s">
        <v>708</v>
      </c>
      <c r="C1066" s="1139">
        <f>Cover!G$18-1</f>
        <v>2021</v>
      </c>
      <c r="D1066" s="1139" t="s">
        <v>667</v>
      </c>
      <c r="E1066" s="1140" t="s">
        <v>628</v>
      </c>
      <c r="F1066" s="1139" t="s">
        <v>705</v>
      </c>
      <c r="G1066" s="1139">
        <f>IF(ISNUMBER('EU1 ExtraEU Trade'!H71),IF('EU1 ExtraEU Trade'!H71="","",'EU1 ExtraEU Trade'!H71),"")</f>
        <v>0.42199999999999999</v>
      </c>
      <c r="H1066" s="1141" t="str">
        <f>IF('EU1 ExtraEU Trade'!P71="","",'EU1 ExtraEU Trade'!P71)</f>
        <v/>
      </c>
    </row>
    <row r="1067" spans="1:8">
      <c r="A1067" s="1139" t="str">
        <f>Cover!$G$16</f>
        <v>CZ</v>
      </c>
      <c r="B1067" s="1139" t="s">
        <v>708</v>
      </c>
      <c r="C1067" s="1139">
        <f>Cover!G$18-1</f>
        <v>2021</v>
      </c>
      <c r="D1067" s="1139" t="s">
        <v>668</v>
      </c>
      <c r="E1067" s="1140" t="s">
        <v>628</v>
      </c>
      <c r="F1067" s="1139" t="s">
        <v>705</v>
      </c>
      <c r="G1067" s="1139">
        <f>IF(ISNUMBER('EU1 ExtraEU Trade'!H72),IF('EU1 ExtraEU Trade'!H72="","",'EU1 ExtraEU Trade'!H72),"")</f>
        <v>9.7409999999999997</v>
      </c>
      <c r="H1067" s="1141" t="str">
        <f>IF('EU1 ExtraEU Trade'!P72="","",'EU1 ExtraEU Trade'!P72)</f>
        <v/>
      </c>
    </row>
    <row r="1068" spans="1:8">
      <c r="A1068" s="1139" t="str">
        <f>Cover!$G$16</f>
        <v>CZ</v>
      </c>
      <c r="B1068" s="1139" t="s">
        <v>708</v>
      </c>
      <c r="C1068" s="1139">
        <f>Cover!G$18-1</f>
        <v>2021</v>
      </c>
      <c r="D1068" s="1139" t="s">
        <v>669</v>
      </c>
      <c r="E1068" s="1140" t="s">
        <v>628</v>
      </c>
      <c r="F1068" s="1139" t="s">
        <v>705</v>
      </c>
      <c r="G1068" s="1139">
        <f>IF(ISNUMBER('EU1 ExtraEU Trade'!H73),IF('EU1 ExtraEU Trade'!H73="","",'EU1 ExtraEU Trade'!H73),"")</f>
        <v>0.10199999999999999</v>
      </c>
      <c r="H1068" s="1141" t="str">
        <f>IF('EU1 ExtraEU Trade'!P73="","",'EU1 ExtraEU Trade'!P73)</f>
        <v/>
      </c>
    </row>
    <row r="1069" spans="1:8">
      <c r="A1069" s="1139" t="str">
        <f>Cover!$G$16</f>
        <v>CZ</v>
      </c>
      <c r="B1069" s="1139" t="s">
        <v>708</v>
      </c>
      <c r="C1069" s="1139">
        <f>Cover!G$18-1</f>
        <v>2021</v>
      </c>
      <c r="D1069" s="1139" t="s">
        <v>670</v>
      </c>
      <c r="E1069" s="1140" t="s">
        <v>628</v>
      </c>
      <c r="F1069" s="1139" t="s">
        <v>705</v>
      </c>
      <c r="G1069" s="1139">
        <f>IF(ISNUMBER('EU1 ExtraEU Trade'!H74),IF('EU1 ExtraEU Trade'!H74="","",'EU1 ExtraEU Trade'!H74),"")</f>
        <v>1.7290000000000001</v>
      </c>
      <c r="H1069" s="1141" t="str">
        <f>IF('EU1 ExtraEU Trade'!P74="","",'EU1 ExtraEU Trade'!P74)</f>
        <v/>
      </c>
    </row>
    <row r="1070" spans="1:8">
      <c r="A1070" s="1139" t="str">
        <f>Cover!$G$16</f>
        <v>CZ</v>
      </c>
      <c r="B1070" s="1139" t="s">
        <v>708</v>
      </c>
      <c r="C1070" s="1139">
        <f>Cover!G$18-1</f>
        <v>2021</v>
      </c>
      <c r="D1070" s="1139" t="s">
        <v>1145</v>
      </c>
      <c r="E1070" s="1140" t="s">
        <v>628</v>
      </c>
      <c r="F1070" s="1139" t="s">
        <v>703</v>
      </c>
      <c r="G1070" s="1139" t="str">
        <f>IF(ISNUMBER('EU1 ExtraEU Trade'!H75),IF('EU1 ExtraEU Trade'!H75="","",'EU1 ExtraEU Trade'!H75),"")</f>
        <v/>
      </c>
      <c r="H1070" s="1141" t="str">
        <f>IF('EU1 ExtraEU Trade'!P75="","",'EU1 ExtraEU Trade'!P75)</f>
        <v/>
      </c>
    </row>
    <row r="1071" spans="1:8">
      <c r="A1071" s="1139" t="str">
        <f>Cover!$G$16</f>
        <v>CZ</v>
      </c>
      <c r="B1071" s="1139" t="s">
        <v>708</v>
      </c>
      <c r="C1071" s="1139">
        <f>Cover!G$18-1</f>
        <v>2021</v>
      </c>
      <c r="D1071" s="1139" t="s">
        <v>1146</v>
      </c>
      <c r="E1071" s="1140" t="s">
        <v>628</v>
      </c>
      <c r="F1071" s="1139" t="s">
        <v>703</v>
      </c>
      <c r="G1071" s="1139" t="str">
        <f>IF(ISNUMBER('EU1 ExtraEU Trade'!H76),IF('EU1 ExtraEU Trade'!H76="","",'EU1 ExtraEU Trade'!H76),"")</f>
        <v/>
      </c>
      <c r="H1071" s="1141" t="str">
        <f>IF('EU1 ExtraEU Trade'!P76="","",'EU1 ExtraEU Trade'!P76)</f>
        <v/>
      </c>
    </row>
    <row r="1072" spans="1:8">
      <c r="A1072" s="1139" t="str">
        <f>Cover!$G$16</f>
        <v>CZ</v>
      </c>
      <c r="B1072" s="1139" t="s">
        <v>708</v>
      </c>
      <c r="C1072" s="1139">
        <f>Cover!G$18-1</f>
        <v>2021</v>
      </c>
      <c r="D1072" s="1139" t="s">
        <v>1147</v>
      </c>
      <c r="E1072" s="1140" t="s">
        <v>628</v>
      </c>
      <c r="F1072" s="1139" t="s">
        <v>703</v>
      </c>
      <c r="G1072" s="1139" t="str">
        <f>IF(ISNUMBER('EU1 ExtraEU Trade'!H77),IF('EU1 ExtraEU Trade'!H77="","",'EU1 ExtraEU Trade'!H77),"")</f>
        <v/>
      </c>
      <c r="H1072" s="1141" t="str">
        <f>IF('EU1 ExtraEU Trade'!P77="","",'EU1 ExtraEU Trade'!P77)</f>
        <v/>
      </c>
    </row>
    <row r="1073" spans="1:8">
      <c r="A1073" s="1139" t="str">
        <f>Cover!$G$16</f>
        <v>CZ</v>
      </c>
      <c r="B1073" s="1139" t="s">
        <v>708</v>
      </c>
      <c r="C1073" s="1139">
        <f>Cover!G$18-1</f>
        <v>2021</v>
      </c>
      <c r="D1073" s="1139" t="s">
        <v>1148</v>
      </c>
      <c r="E1073" s="1140" t="s">
        <v>628</v>
      </c>
      <c r="F1073" s="1139" t="s">
        <v>705</v>
      </c>
      <c r="G1073" s="1139" t="str">
        <f>IF(ISNUMBER('EU1 ExtraEU Trade'!H78),IF('EU1 ExtraEU Trade'!H78="","",'EU1 ExtraEU Trade'!H78),"")</f>
        <v/>
      </c>
      <c r="H1073" s="1141" t="str">
        <f>IF('EU1 ExtraEU Trade'!P78="","",'EU1 ExtraEU Trade'!P78)</f>
        <v/>
      </c>
    </row>
    <row r="1074" spans="1:8">
      <c r="A1074" s="1139" t="str">
        <f>Cover!$G$16</f>
        <v>CZ</v>
      </c>
      <c r="B1074" s="1139" t="s">
        <v>708</v>
      </c>
      <c r="C1074" s="1139">
        <f>Cover!G$18-1</f>
        <v>2021</v>
      </c>
      <c r="D1074" s="1139" t="s">
        <v>616</v>
      </c>
      <c r="E1074" s="1140" t="s">
        <v>628</v>
      </c>
      <c r="F1074" s="1139" t="s">
        <v>704</v>
      </c>
      <c r="G1074" s="1139">
        <f>IF(ISNUMBER('EU1 ExtraEU Trade'!I11),IF('EU1 ExtraEU Trade'!I11="","",'EU1 ExtraEU Trade'!I11),"")</f>
        <v>249402</v>
      </c>
      <c r="H1074" s="1141" t="str">
        <f>IF('EU1 ExtraEU Trade'!Q11="","",'EU1 ExtraEU Trade'!Q11)</f>
        <v/>
      </c>
    </row>
    <row r="1075" spans="1:8">
      <c r="A1075" s="1139" t="str">
        <f>Cover!$G$16</f>
        <v>CZ</v>
      </c>
      <c r="B1075" s="1139" t="s">
        <v>708</v>
      </c>
      <c r="C1075" s="1139">
        <f>Cover!G$18-1</f>
        <v>2021</v>
      </c>
      <c r="D1075" s="1139" t="s">
        <v>617</v>
      </c>
      <c r="E1075" s="1140" t="s">
        <v>628</v>
      </c>
      <c r="F1075" s="1139" t="s">
        <v>704</v>
      </c>
      <c r="G1075" s="1139">
        <f>IF(ISNUMBER('EU1 ExtraEU Trade'!I12),IF('EU1 ExtraEU Trade'!I12="","",'EU1 ExtraEU Trade'!I12),"")</f>
        <v>7429</v>
      </c>
      <c r="H1075" s="1141" t="str">
        <f>IF('EU1 ExtraEU Trade'!Q12="","",'EU1 ExtraEU Trade'!Q12)</f>
        <v/>
      </c>
    </row>
    <row r="1076" spans="1:8">
      <c r="A1076" s="1139" t="str">
        <f>Cover!$G$16</f>
        <v>CZ</v>
      </c>
      <c r="B1076" s="1139" t="s">
        <v>708</v>
      </c>
      <c r="C1076" s="1139">
        <f>Cover!G$18-1</f>
        <v>2021</v>
      </c>
      <c r="D1076" s="1139" t="s">
        <v>617</v>
      </c>
      <c r="E1076" s="1140" t="s">
        <v>672</v>
      </c>
      <c r="F1076" s="1139" t="s">
        <v>704</v>
      </c>
      <c r="G1076" s="1139">
        <f>IF(ISNUMBER('EU1 ExtraEU Trade'!I13),IF('EU1 ExtraEU Trade'!I13="","",'EU1 ExtraEU Trade'!I13),"")</f>
        <v>7344</v>
      </c>
      <c r="H1076" s="1141" t="str">
        <f>IF('EU1 ExtraEU Trade'!Q13="","",'EU1 ExtraEU Trade'!Q13)</f>
        <v/>
      </c>
    </row>
    <row r="1077" spans="1:8">
      <c r="A1077" s="1139" t="str">
        <f>Cover!$G$16</f>
        <v>CZ</v>
      </c>
      <c r="B1077" s="1139" t="s">
        <v>708</v>
      </c>
      <c r="C1077" s="1139">
        <f>Cover!G$18-1</f>
        <v>2021</v>
      </c>
      <c r="D1077" s="1139" t="s">
        <v>617</v>
      </c>
      <c r="E1077" s="1140" t="s">
        <v>675</v>
      </c>
      <c r="F1077" s="1139" t="s">
        <v>704</v>
      </c>
      <c r="G1077" s="1139">
        <f>IF(ISNUMBER('EU1 ExtraEU Trade'!I14),IF('EU1 ExtraEU Trade'!I14="","",'EU1 ExtraEU Trade'!I14),"")</f>
        <v>85</v>
      </c>
      <c r="H1077" s="1141" t="str">
        <f>IF('EU1 ExtraEU Trade'!Q14="","",'EU1 ExtraEU Trade'!Q14)</f>
        <v/>
      </c>
    </row>
    <row r="1078" spans="1:8">
      <c r="A1078" s="1139" t="str">
        <f>Cover!$G$16</f>
        <v>CZ</v>
      </c>
      <c r="B1078" s="1139" t="s">
        <v>708</v>
      </c>
      <c r="C1078" s="1139">
        <f>Cover!G$18-1</f>
        <v>2021</v>
      </c>
      <c r="D1078" s="1139" t="s">
        <v>618</v>
      </c>
      <c r="E1078" s="1140" t="s">
        <v>628</v>
      </c>
      <c r="F1078" s="1139" t="s">
        <v>704</v>
      </c>
      <c r="G1078" s="1139">
        <f>IF(ISNUMBER('EU1 ExtraEU Trade'!I15),IF('EU1 ExtraEU Trade'!I15="","",'EU1 ExtraEU Trade'!I15),"")</f>
        <v>241973</v>
      </c>
      <c r="H1078" s="1141" t="str">
        <f>IF('EU1 ExtraEU Trade'!Q15="","",'EU1 ExtraEU Trade'!Q15)</f>
        <v/>
      </c>
    </row>
    <row r="1079" spans="1:8">
      <c r="A1079" s="1139" t="str">
        <f>Cover!$G$16</f>
        <v>CZ</v>
      </c>
      <c r="B1079" s="1139" t="s">
        <v>708</v>
      </c>
      <c r="C1079" s="1139">
        <f>Cover!G$18-1</f>
        <v>2021</v>
      </c>
      <c r="D1079" s="1139" t="s">
        <v>618</v>
      </c>
      <c r="E1079" s="1140" t="s">
        <v>672</v>
      </c>
      <c r="F1079" s="1139" t="s">
        <v>704</v>
      </c>
      <c r="G1079" s="1139">
        <f>IF(ISNUMBER('EU1 ExtraEU Trade'!I16),IF('EU1 ExtraEU Trade'!I16="","",'EU1 ExtraEU Trade'!I16),"")</f>
        <v>212387</v>
      </c>
      <c r="H1079" s="1141" t="str">
        <f>IF('EU1 ExtraEU Trade'!Q16="","",'EU1 ExtraEU Trade'!Q16)</f>
        <v/>
      </c>
    </row>
    <row r="1080" spans="1:8">
      <c r="A1080" s="1139" t="str">
        <f>Cover!$G$16</f>
        <v>CZ</v>
      </c>
      <c r="B1080" s="1139" t="s">
        <v>708</v>
      </c>
      <c r="C1080" s="1139">
        <f>Cover!G$18-1</f>
        <v>2021</v>
      </c>
      <c r="D1080" s="1139" t="s">
        <v>618</v>
      </c>
      <c r="E1080" s="1140" t="s">
        <v>675</v>
      </c>
      <c r="F1080" s="1139" t="s">
        <v>704</v>
      </c>
      <c r="G1080" s="1139">
        <f>IF(ISNUMBER('EU1 ExtraEU Trade'!I17),IF('EU1 ExtraEU Trade'!I17="","",'EU1 ExtraEU Trade'!I17),"")</f>
        <v>29586</v>
      </c>
      <c r="H1080" s="1141" t="str">
        <f>IF('EU1 ExtraEU Trade'!Q17="","",'EU1 ExtraEU Trade'!Q17)</f>
        <v/>
      </c>
    </row>
    <row r="1081" spans="1:8">
      <c r="A1081" s="1139" t="str">
        <f>Cover!$G$16</f>
        <v>CZ</v>
      </c>
      <c r="B1081" s="1139" t="s">
        <v>708</v>
      </c>
      <c r="C1081" s="1139">
        <f>Cover!G$18-1</f>
        <v>2021</v>
      </c>
      <c r="D1081" s="1139" t="s">
        <v>618</v>
      </c>
      <c r="E1081" s="1140" t="s">
        <v>684</v>
      </c>
      <c r="F1081" s="1139" t="s">
        <v>704</v>
      </c>
      <c r="G1081" s="1139">
        <f>IF(ISNUMBER('EU1 ExtraEU Trade'!I18),IF('EU1 ExtraEU Trade'!I18="","",'EU1 ExtraEU Trade'!I18),"")</f>
        <v>0</v>
      </c>
      <c r="H1081" s="1141" t="str">
        <f>IF('EU1 ExtraEU Trade'!Q18="","",'EU1 ExtraEU Trade'!Q18)</f>
        <v/>
      </c>
    </row>
    <row r="1082" spans="1:8">
      <c r="A1082" s="1139" t="str">
        <f>Cover!$G$16</f>
        <v>CZ</v>
      </c>
      <c r="B1082" s="1139" t="s">
        <v>708</v>
      </c>
      <c r="C1082" s="1139">
        <f>Cover!G$18-1</f>
        <v>2021</v>
      </c>
      <c r="D1082" s="1139" t="s">
        <v>629</v>
      </c>
      <c r="E1082" s="1140" t="s">
        <v>628</v>
      </c>
      <c r="F1082" s="1139" t="s">
        <v>704</v>
      </c>
      <c r="G1082" s="1139">
        <f>IF(ISNUMBER('EU1 ExtraEU Trade'!I19),IF('EU1 ExtraEU Trade'!I19="","",'EU1 ExtraEU Trade'!I19),"")</f>
        <v>0</v>
      </c>
      <c r="H1082" s="1141" t="str">
        <f>IF('EU1 ExtraEU Trade'!Q19="","",'EU1 ExtraEU Trade'!Q19)</f>
        <v/>
      </c>
    </row>
    <row r="1083" spans="1:8">
      <c r="A1083" s="1139" t="str">
        <f>Cover!$G$16</f>
        <v>CZ</v>
      </c>
      <c r="B1083" s="1139" t="s">
        <v>708</v>
      </c>
      <c r="C1083" s="1139">
        <f>Cover!G$18-1</f>
        <v>2021</v>
      </c>
      <c r="D1083" s="1139" t="s">
        <v>630</v>
      </c>
      <c r="E1083" s="1140" t="s">
        <v>628</v>
      </c>
      <c r="F1083" s="1139" t="s">
        <v>704</v>
      </c>
      <c r="G1083" s="1139">
        <f>IF(ISNUMBER('EU1 ExtraEU Trade'!I20),IF('EU1 ExtraEU Trade'!I20="","",'EU1 ExtraEU Trade'!I20),"")</f>
        <v>133</v>
      </c>
      <c r="H1083" s="1141" t="str">
        <f>IF('EU1 ExtraEU Trade'!Q20="","",'EU1 ExtraEU Trade'!Q20)</f>
        <v/>
      </c>
    </row>
    <row r="1084" spans="1:8">
      <c r="A1084" s="1139" t="str">
        <f>Cover!$G$16</f>
        <v>CZ</v>
      </c>
      <c r="B1084" s="1139" t="s">
        <v>708</v>
      </c>
      <c r="C1084" s="1139">
        <f>Cover!G$18-1</f>
        <v>2021</v>
      </c>
      <c r="D1084" s="1139" t="s">
        <v>631</v>
      </c>
      <c r="E1084" s="1140" t="s">
        <v>628</v>
      </c>
      <c r="F1084" s="1139" t="s">
        <v>704</v>
      </c>
      <c r="G1084" s="1139">
        <f>IF(ISNUMBER('EU1 ExtraEU Trade'!I21),IF('EU1 ExtraEU Trade'!I21="","",'EU1 ExtraEU Trade'!I21),"")</f>
        <v>133</v>
      </c>
      <c r="H1084" s="1141" t="str">
        <f>IF('EU1 ExtraEU Trade'!Q21="","",'EU1 ExtraEU Trade'!Q21)</f>
        <v/>
      </c>
    </row>
    <row r="1085" spans="1:8">
      <c r="A1085" s="1139" t="str">
        <f>Cover!$G$16</f>
        <v>CZ</v>
      </c>
      <c r="B1085" s="1139" t="s">
        <v>708</v>
      </c>
      <c r="C1085" s="1139">
        <f>Cover!G$18-1</f>
        <v>2021</v>
      </c>
      <c r="D1085" s="1139" t="s">
        <v>632</v>
      </c>
      <c r="E1085" s="1140" t="s">
        <v>628</v>
      </c>
      <c r="F1085" s="1139" t="s">
        <v>704</v>
      </c>
      <c r="G1085" s="1139">
        <f>IF(ISNUMBER('EU1 ExtraEU Trade'!I22),IF('EU1 ExtraEU Trade'!I22="","",'EU1 ExtraEU Trade'!I22),"")</f>
        <v>0</v>
      </c>
      <c r="H1085" s="1141" t="str">
        <f>IF('EU1 ExtraEU Trade'!Q22="","",'EU1 ExtraEU Trade'!Q22)</f>
        <v/>
      </c>
    </row>
    <row r="1086" spans="1:8">
      <c r="A1086" s="1139" t="str">
        <f>Cover!$G$16</f>
        <v>CZ</v>
      </c>
      <c r="B1086" s="1139" t="s">
        <v>708</v>
      </c>
      <c r="C1086" s="1139">
        <f>Cover!G$18-1</f>
        <v>2021</v>
      </c>
      <c r="D1086" s="1139" t="s">
        <v>1143</v>
      </c>
      <c r="E1086" s="1140" t="s">
        <v>628</v>
      </c>
      <c r="F1086" s="1139" t="s">
        <v>704</v>
      </c>
      <c r="G1086" s="1139" t="str">
        <f>IF(ISNUMBER('EU1 ExtraEU Trade'!I23),IF('EU1 ExtraEU Trade'!I23="","",'EU1 ExtraEU Trade'!I23),"")</f>
        <v/>
      </c>
      <c r="H1086" s="1141" t="str">
        <f>IF('EU1 ExtraEU Trade'!Q23="","",'EU1 ExtraEU Trade'!Q23)</f>
        <v/>
      </c>
    </row>
    <row r="1087" spans="1:8">
      <c r="A1087" s="1139" t="str">
        <f>Cover!$G$16</f>
        <v>CZ</v>
      </c>
      <c r="B1087" s="1139" t="s">
        <v>708</v>
      </c>
      <c r="C1087" s="1139">
        <f>Cover!G$18-1</f>
        <v>2021</v>
      </c>
      <c r="D1087" s="1139" t="s">
        <v>633</v>
      </c>
      <c r="E1087" s="1140" t="s">
        <v>628</v>
      </c>
      <c r="F1087" s="1139" t="s">
        <v>704</v>
      </c>
      <c r="G1087" s="1139">
        <f>IF(ISNUMBER('EU1 ExtraEU Trade'!I24),IF('EU1 ExtraEU Trade'!I24="","",'EU1 ExtraEU Trade'!I24),"")</f>
        <v>0</v>
      </c>
      <c r="H1087" s="1141" t="str">
        <f>IF('EU1 ExtraEU Trade'!Q24="","",'EU1 ExtraEU Trade'!Q24)</f>
        <v/>
      </c>
    </row>
    <row r="1088" spans="1:8">
      <c r="A1088" s="1139" t="str">
        <f>Cover!$G$16</f>
        <v>CZ</v>
      </c>
      <c r="B1088" s="1139" t="s">
        <v>708</v>
      </c>
      <c r="C1088" s="1139">
        <f>Cover!G$18-1</f>
        <v>2021</v>
      </c>
      <c r="D1088" s="1139" t="s">
        <v>634</v>
      </c>
      <c r="E1088" s="1140" t="s">
        <v>628</v>
      </c>
      <c r="F1088" s="1139" t="s">
        <v>704</v>
      </c>
      <c r="G1088" s="1139">
        <f>IF(ISNUMBER('EU1 ExtraEU Trade'!I25),IF('EU1 ExtraEU Trade'!I25="","",'EU1 ExtraEU Trade'!I25),"")</f>
        <v>1069</v>
      </c>
      <c r="H1088" s="1141" t="str">
        <f>IF('EU1 ExtraEU Trade'!Q25="","",'EU1 ExtraEU Trade'!Q25)</f>
        <v/>
      </c>
    </row>
    <row r="1089" spans="1:8">
      <c r="A1089" s="1139" t="str">
        <f>Cover!$G$16</f>
        <v>CZ</v>
      </c>
      <c r="B1089" s="1139" t="s">
        <v>708</v>
      </c>
      <c r="C1089" s="1139">
        <f>Cover!G$18-1</f>
        <v>2021</v>
      </c>
      <c r="D1089" s="1139" t="s">
        <v>635</v>
      </c>
      <c r="E1089" s="1140" t="s">
        <v>628</v>
      </c>
      <c r="F1089" s="1139" t="s">
        <v>704</v>
      </c>
      <c r="G1089" s="1139">
        <f>IF(ISNUMBER('EU1 ExtraEU Trade'!I26),IF('EU1 ExtraEU Trade'!I26="","",'EU1 ExtraEU Trade'!I26),"")</f>
        <v>1069</v>
      </c>
      <c r="H1089" s="1141" t="str">
        <f>IF('EU1 ExtraEU Trade'!Q26="","",'EU1 ExtraEU Trade'!Q26)</f>
        <v/>
      </c>
    </row>
    <row r="1090" spans="1:8">
      <c r="A1090" s="1139" t="str">
        <f>Cover!$G$16</f>
        <v>CZ</v>
      </c>
      <c r="B1090" s="1139" t="s">
        <v>708</v>
      </c>
      <c r="C1090" s="1139">
        <f>Cover!G$18-1</f>
        <v>2021</v>
      </c>
      <c r="D1090" s="1139" t="s">
        <v>636</v>
      </c>
      <c r="E1090" s="1140" t="s">
        <v>628</v>
      </c>
      <c r="F1090" s="1139" t="s">
        <v>704</v>
      </c>
      <c r="G1090" s="1139">
        <f>IF(ISNUMBER('EU1 ExtraEU Trade'!I27),IF('EU1 ExtraEU Trade'!I27="","",'EU1 ExtraEU Trade'!I27),"")</f>
        <v>0</v>
      </c>
      <c r="H1090" s="1141" t="str">
        <f>IF('EU1 ExtraEU Trade'!Q27="","",'EU1 ExtraEU Trade'!Q27)</f>
        <v/>
      </c>
    </row>
    <row r="1091" spans="1:8">
      <c r="A1091" s="1139" t="str">
        <f>Cover!$G$16</f>
        <v>CZ</v>
      </c>
      <c r="B1091" s="1139" t="s">
        <v>708</v>
      </c>
      <c r="C1091" s="1139">
        <f>Cover!G$18-1</f>
        <v>2021</v>
      </c>
      <c r="D1091" s="1139" t="s">
        <v>637</v>
      </c>
      <c r="E1091" s="1140" t="s">
        <v>628</v>
      </c>
      <c r="F1091" s="1139" t="s">
        <v>704</v>
      </c>
      <c r="G1091" s="1139">
        <f>IF(ISNUMBER('EU1 ExtraEU Trade'!I28),IF('EU1 ExtraEU Trade'!I28="","",'EU1 ExtraEU Trade'!I28),"")</f>
        <v>218510</v>
      </c>
      <c r="H1091" s="1141" t="str">
        <f>IF('EU1 ExtraEU Trade'!Q28="","",'EU1 ExtraEU Trade'!Q28)</f>
        <v/>
      </c>
    </row>
    <row r="1092" spans="1:8">
      <c r="A1092" s="1139" t="str">
        <f>Cover!$G$16</f>
        <v>CZ</v>
      </c>
      <c r="B1092" s="1139" t="s">
        <v>708</v>
      </c>
      <c r="C1092" s="1139">
        <f>Cover!G$18-1</f>
        <v>2021</v>
      </c>
      <c r="D1092" s="1139" t="s">
        <v>637</v>
      </c>
      <c r="E1092" s="1140" t="s">
        <v>672</v>
      </c>
      <c r="F1092" s="1139" t="s">
        <v>704</v>
      </c>
      <c r="G1092" s="1139">
        <f>IF(ISNUMBER('EU1 ExtraEU Trade'!I29),IF('EU1 ExtraEU Trade'!I29="","",'EU1 ExtraEU Trade'!I29),"")</f>
        <v>216727</v>
      </c>
      <c r="H1092" s="1141" t="str">
        <f>IF('EU1 ExtraEU Trade'!Q29="","",'EU1 ExtraEU Trade'!Q29)</f>
        <v/>
      </c>
    </row>
    <row r="1093" spans="1:8">
      <c r="A1093" s="1139" t="str">
        <f>Cover!$G$16</f>
        <v>CZ</v>
      </c>
      <c r="B1093" s="1139" t="s">
        <v>708</v>
      </c>
      <c r="C1093" s="1139">
        <f>Cover!G$18-1</f>
        <v>2021</v>
      </c>
      <c r="D1093" s="1139" t="s">
        <v>637</v>
      </c>
      <c r="E1093" s="1140" t="s">
        <v>675</v>
      </c>
      <c r="F1093" s="1139" t="s">
        <v>704</v>
      </c>
      <c r="G1093" s="1139">
        <f>IF(ISNUMBER('EU1 ExtraEU Trade'!I30),IF('EU1 ExtraEU Trade'!I30="","",'EU1 ExtraEU Trade'!I30),"")</f>
        <v>1783</v>
      </c>
      <c r="H1093" s="1141" t="str">
        <f>IF('EU1 ExtraEU Trade'!Q30="","",'EU1 ExtraEU Trade'!Q30)</f>
        <v/>
      </c>
    </row>
    <row r="1094" spans="1:8">
      <c r="A1094" s="1139" t="str">
        <f>Cover!$G$16</f>
        <v>CZ</v>
      </c>
      <c r="B1094" s="1139" t="s">
        <v>708</v>
      </c>
      <c r="C1094" s="1139">
        <f>Cover!G$18-1</f>
        <v>2021</v>
      </c>
      <c r="D1094" s="1139" t="s">
        <v>637</v>
      </c>
      <c r="E1094" s="1140" t="s">
        <v>684</v>
      </c>
      <c r="F1094" s="1139" t="s">
        <v>704</v>
      </c>
      <c r="G1094" s="1139">
        <f>IF(ISNUMBER('EU1 ExtraEU Trade'!I31),IF('EU1 ExtraEU Trade'!I31="","",'EU1 ExtraEU Trade'!I31),"")</f>
        <v>0</v>
      </c>
      <c r="H1094" s="1141" t="str">
        <f>IF('EU1 ExtraEU Trade'!Q31="","",'EU1 ExtraEU Trade'!Q31)</f>
        <v/>
      </c>
    </row>
    <row r="1095" spans="1:8">
      <c r="A1095" s="1139" t="str">
        <f>Cover!$G$16</f>
        <v>CZ</v>
      </c>
      <c r="B1095" s="1139" t="s">
        <v>708</v>
      </c>
      <c r="C1095" s="1139">
        <f>Cover!G$18-1</f>
        <v>2021</v>
      </c>
      <c r="D1095" s="1139" t="s">
        <v>638</v>
      </c>
      <c r="E1095" s="1140" t="s">
        <v>628</v>
      </c>
      <c r="F1095" s="1139" t="s">
        <v>704</v>
      </c>
      <c r="G1095" s="1139">
        <f>IF(ISNUMBER('EU1 ExtraEU Trade'!I32),IF('EU1 ExtraEU Trade'!I32="","",'EU1 ExtraEU Trade'!I32),"")</f>
        <v>153172</v>
      </c>
      <c r="H1095" s="1141" t="str">
        <f>IF('EU1 ExtraEU Trade'!Q32="","",'EU1 ExtraEU Trade'!Q32)</f>
        <v/>
      </c>
    </row>
    <row r="1096" spans="1:8">
      <c r="A1096" s="1139" t="str">
        <f>Cover!$G$16</f>
        <v>CZ</v>
      </c>
      <c r="B1096" s="1139" t="s">
        <v>708</v>
      </c>
      <c r="C1096" s="1139">
        <f>Cover!G$18-1</f>
        <v>2021</v>
      </c>
      <c r="D1096" s="1139" t="s">
        <v>638</v>
      </c>
      <c r="E1096" s="1140" t="s">
        <v>672</v>
      </c>
      <c r="F1096" s="1139" t="s">
        <v>704</v>
      </c>
      <c r="G1096" s="1139">
        <f>IF(ISNUMBER('EU1 ExtraEU Trade'!I33),IF('EU1 ExtraEU Trade'!I33="","",'EU1 ExtraEU Trade'!I33),"")</f>
        <v>42980</v>
      </c>
      <c r="H1096" s="1141" t="str">
        <f>IF('EU1 ExtraEU Trade'!Q33="","",'EU1 ExtraEU Trade'!Q33)</f>
        <v/>
      </c>
    </row>
    <row r="1097" spans="1:8">
      <c r="A1097" s="1139" t="str">
        <f>Cover!$G$16</f>
        <v>CZ</v>
      </c>
      <c r="B1097" s="1139" t="s">
        <v>708</v>
      </c>
      <c r="C1097" s="1139">
        <f>Cover!G$18-1</f>
        <v>2021</v>
      </c>
      <c r="D1097" s="1139" t="s">
        <v>638</v>
      </c>
      <c r="E1097" s="1140" t="s">
        <v>675</v>
      </c>
      <c r="F1097" s="1139" t="s">
        <v>704</v>
      </c>
      <c r="G1097" s="1139">
        <f>IF(ISNUMBER('EU1 ExtraEU Trade'!I34),IF('EU1 ExtraEU Trade'!I34="","",'EU1 ExtraEU Trade'!I34),"")</f>
        <v>110192</v>
      </c>
      <c r="H1097" s="1141" t="str">
        <f>IF('EU1 ExtraEU Trade'!Q34="","",'EU1 ExtraEU Trade'!Q34)</f>
        <v/>
      </c>
    </row>
    <row r="1098" spans="1:8">
      <c r="A1098" s="1139" t="str">
        <f>Cover!$G$16</f>
        <v>CZ</v>
      </c>
      <c r="B1098" s="1139" t="s">
        <v>708</v>
      </c>
      <c r="C1098" s="1139">
        <f>Cover!G$18-1</f>
        <v>2021</v>
      </c>
      <c r="D1098" s="1139" t="s">
        <v>638</v>
      </c>
      <c r="E1098" s="1140" t="s">
        <v>684</v>
      </c>
      <c r="F1098" s="1139" t="s">
        <v>704</v>
      </c>
      <c r="G1098" s="1139">
        <f>IF(ISNUMBER('EU1 ExtraEU Trade'!I35),IF('EU1 ExtraEU Trade'!I35="","",'EU1 ExtraEU Trade'!I35),"")</f>
        <v>0</v>
      </c>
      <c r="H1098" s="1141" t="str">
        <f>IF('EU1 ExtraEU Trade'!Q35="","",'EU1 ExtraEU Trade'!Q35)</f>
        <v/>
      </c>
    </row>
    <row r="1099" spans="1:8">
      <c r="A1099" s="1139" t="str">
        <f>Cover!$G$16</f>
        <v>CZ</v>
      </c>
      <c r="B1099" s="1139" t="s">
        <v>708</v>
      </c>
      <c r="C1099" s="1139">
        <f>Cover!G$18-1</f>
        <v>2021</v>
      </c>
      <c r="D1099" s="1139" t="s">
        <v>639</v>
      </c>
      <c r="E1099" s="1140" t="s">
        <v>628</v>
      </c>
      <c r="F1099" s="1139" t="s">
        <v>704</v>
      </c>
      <c r="G1099" s="1139">
        <f>IF(ISNUMBER('EU1 ExtraEU Trade'!I36),IF('EU1 ExtraEU Trade'!I36="","",'EU1 ExtraEU Trade'!I36),"")</f>
        <v>59997</v>
      </c>
      <c r="H1099" s="1141" t="str">
        <f>IF('EU1 ExtraEU Trade'!Q36="","",'EU1 ExtraEU Trade'!Q36)</f>
        <v/>
      </c>
    </row>
    <row r="1100" spans="1:8">
      <c r="A1100" s="1139" t="str">
        <f>Cover!$G$16</f>
        <v>CZ</v>
      </c>
      <c r="B1100" s="1139" t="s">
        <v>708</v>
      </c>
      <c r="C1100" s="1139">
        <f>Cover!G$18-1</f>
        <v>2021</v>
      </c>
      <c r="D1100" s="1139" t="s">
        <v>640</v>
      </c>
      <c r="E1100" s="1140" t="s">
        <v>628</v>
      </c>
      <c r="F1100" s="1139" t="s">
        <v>704</v>
      </c>
      <c r="G1100" s="1139">
        <f>IF(ISNUMBER('EU1 ExtraEU Trade'!I37),IF('EU1 ExtraEU Trade'!I37="","",'EU1 ExtraEU Trade'!I37),"")</f>
        <v>11327</v>
      </c>
      <c r="H1100" s="1141" t="str">
        <f>IF('EU1 ExtraEU Trade'!Q37="","",'EU1 ExtraEU Trade'!Q37)</f>
        <v/>
      </c>
    </row>
    <row r="1101" spans="1:8">
      <c r="A1101" s="1139" t="str">
        <f>Cover!$G$16</f>
        <v>CZ</v>
      </c>
      <c r="B1101" s="1139" t="s">
        <v>708</v>
      </c>
      <c r="C1101" s="1139">
        <f>Cover!G$18-1</f>
        <v>2021</v>
      </c>
      <c r="D1101" s="1139" t="s">
        <v>640</v>
      </c>
      <c r="E1101" s="1140" t="s">
        <v>672</v>
      </c>
      <c r="F1101" s="1139" t="s">
        <v>704</v>
      </c>
      <c r="G1101" s="1139">
        <f>IF(ISNUMBER('EU1 ExtraEU Trade'!I38),IF('EU1 ExtraEU Trade'!I38="","",'EU1 ExtraEU Trade'!I38),"")</f>
        <v>0</v>
      </c>
      <c r="H1101" s="1141" t="str">
        <f>IF('EU1 ExtraEU Trade'!Q38="","",'EU1 ExtraEU Trade'!Q38)</f>
        <v/>
      </c>
    </row>
    <row r="1102" spans="1:8">
      <c r="A1102" s="1139" t="str">
        <f>Cover!$G$16</f>
        <v>CZ</v>
      </c>
      <c r="B1102" s="1139" t="s">
        <v>708</v>
      </c>
      <c r="C1102" s="1139">
        <f>Cover!G$18-1</f>
        <v>2021</v>
      </c>
      <c r="D1102" s="1139" t="s">
        <v>640</v>
      </c>
      <c r="E1102" s="1140" t="s">
        <v>675</v>
      </c>
      <c r="F1102" s="1139" t="s">
        <v>704</v>
      </c>
      <c r="G1102" s="1139">
        <f>IF(ISNUMBER('EU1 ExtraEU Trade'!I39),IF('EU1 ExtraEU Trade'!I39="","",'EU1 ExtraEU Trade'!I39),"")</f>
        <v>11327</v>
      </c>
      <c r="H1102" s="1141" t="str">
        <f>IF('EU1 ExtraEU Trade'!Q39="","",'EU1 ExtraEU Trade'!Q39)</f>
        <v/>
      </c>
    </row>
    <row r="1103" spans="1:8">
      <c r="A1103" s="1139" t="str">
        <f>Cover!$G$16</f>
        <v>CZ</v>
      </c>
      <c r="B1103" s="1139" t="s">
        <v>708</v>
      </c>
      <c r="C1103" s="1139">
        <f>Cover!G$18-1</f>
        <v>2021</v>
      </c>
      <c r="D1103" s="1139" t="s">
        <v>640</v>
      </c>
      <c r="E1103" s="1140" t="s">
        <v>684</v>
      </c>
      <c r="F1103" s="1139" t="s">
        <v>704</v>
      </c>
      <c r="G1103" s="1139">
        <f>IF(ISNUMBER('EU1 ExtraEU Trade'!I40),IF('EU1 ExtraEU Trade'!I40="","",'EU1 ExtraEU Trade'!I40),"")</f>
        <v>0</v>
      </c>
      <c r="H1103" s="1141" t="str">
        <f>IF('EU1 ExtraEU Trade'!Q40="","",'EU1 ExtraEU Trade'!Q40)</f>
        <v/>
      </c>
    </row>
    <row r="1104" spans="1:8">
      <c r="A1104" s="1139" t="str">
        <f>Cover!$G$16</f>
        <v>CZ</v>
      </c>
      <c r="B1104" s="1139" t="s">
        <v>708</v>
      </c>
      <c r="C1104" s="1139">
        <f>Cover!G$18-1</f>
        <v>2021</v>
      </c>
      <c r="D1104" s="1139" t="s">
        <v>1144</v>
      </c>
      <c r="E1104" s="1140" t="s">
        <v>628</v>
      </c>
      <c r="F1104" s="1139" t="s">
        <v>704</v>
      </c>
      <c r="G1104" s="1139" t="str">
        <f>IF(ISNUMBER('EU1 ExtraEU Trade'!I41),IF('EU1 ExtraEU Trade'!I41="","",'EU1 ExtraEU Trade'!I41),"")</f>
        <v/>
      </c>
      <c r="H1104" s="1141" t="str">
        <f>IF('EU1 ExtraEU Trade'!Q41="","",'EU1 ExtraEU Trade'!Q41)</f>
        <v/>
      </c>
    </row>
    <row r="1105" spans="1:8">
      <c r="A1105" s="1139" t="str">
        <f>Cover!$G$16</f>
        <v>CZ</v>
      </c>
      <c r="B1105" s="1139" t="s">
        <v>708</v>
      </c>
      <c r="C1105" s="1139">
        <f>Cover!G$18-1</f>
        <v>2021</v>
      </c>
      <c r="D1105" s="1139" t="s">
        <v>1144</v>
      </c>
      <c r="E1105" s="1140" t="s">
        <v>672</v>
      </c>
      <c r="F1105" s="1139" t="s">
        <v>704</v>
      </c>
      <c r="G1105" s="1139" t="str">
        <f>IF(ISNUMBER('EU1 ExtraEU Trade'!I42),IF('EU1 ExtraEU Trade'!I42="","",'EU1 ExtraEU Trade'!I42),"")</f>
        <v/>
      </c>
      <c r="H1105" s="1141" t="str">
        <f>IF('EU1 ExtraEU Trade'!Q42="","",'EU1 ExtraEU Trade'!Q42)</f>
        <v/>
      </c>
    </row>
    <row r="1106" spans="1:8">
      <c r="A1106" s="1139" t="str">
        <f>Cover!$G$16</f>
        <v>CZ</v>
      </c>
      <c r="B1106" s="1139" t="s">
        <v>708</v>
      </c>
      <c r="C1106" s="1139">
        <f>Cover!G$18-1</f>
        <v>2021</v>
      </c>
      <c r="D1106" s="1139" t="s">
        <v>1144</v>
      </c>
      <c r="E1106" s="1140" t="s">
        <v>675</v>
      </c>
      <c r="F1106" s="1139" t="s">
        <v>704</v>
      </c>
      <c r="G1106" s="1139" t="str">
        <f>IF(ISNUMBER('EU1 ExtraEU Trade'!I43),IF('EU1 ExtraEU Trade'!I43="","",'EU1 ExtraEU Trade'!I43),"")</f>
        <v/>
      </c>
      <c r="H1106" s="1141" t="str">
        <f>IF('EU1 ExtraEU Trade'!Q43="","",'EU1 ExtraEU Trade'!Q43)</f>
        <v/>
      </c>
    </row>
    <row r="1107" spans="1:8">
      <c r="A1107" s="1139" t="str">
        <f>Cover!$G$16</f>
        <v>CZ</v>
      </c>
      <c r="B1107" s="1139" t="s">
        <v>708</v>
      </c>
      <c r="C1107" s="1139">
        <f>Cover!G$18-1</f>
        <v>2021</v>
      </c>
      <c r="D1107" s="1139" t="s">
        <v>1144</v>
      </c>
      <c r="E1107" s="1140" t="s">
        <v>684</v>
      </c>
      <c r="F1107" s="1139" t="s">
        <v>704</v>
      </c>
      <c r="G1107" s="1139" t="str">
        <f>IF(ISNUMBER('EU1 ExtraEU Trade'!I44),IF('EU1 ExtraEU Trade'!I44="","",'EU1 ExtraEU Trade'!I44),"")</f>
        <v/>
      </c>
      <c r="H1107" s="1141" t="str">
        <f>IF('EU1 ExtraEU Trade'!Q44="","",'EU1 ExtraEU Trade'!Q44)</f>
        <v/>
      </c>
    </row>
    <row r="1108" spans="1:8">
      <c r="A1108" s="1139" t="str">
        <f>Cover!$G$16</f>
        <v>CZ</v>
      </c>
      <c r="B1108" s="1139" t="s">
        <v>708</v>
      </c>
      <c r="C1108" s="1139">
        <f>Cover!G$18-1</f>
        <v>2021</v>
      </c>
      <c r="D1108" s="1139" t="s">
        <v>641</v>
      </c>
      <c r="E1108" s="1140" t="s">
        <v>628</v>
      </c>
      <c r="F1108" s="1139" t="s">
        <v>704</v>
      </c>
      <c r="G1108" s="1139">
        <f>IF(ISNUMBER('EU1 ExtraEU Trade'!I45),IF('EU1 ExtraEU Trade'!I45="","",'EU1 ExtraEU Trade'!I45),"")</f>
        <v>18349</v>
      </c>
      <c r="H1108" s="1141" t="str">
        <f>IF('EU1 ExtraEU Trade'!Q45="","",'EU1 ExtraEU Trade'!Q45)</f>
        <v/>
      </c>
    </row>
    <row r="1109" spans="1:8">
      <c r="A1109" s="1139" t="str">
        <f>Cover!$G$16</f>
        <v>CZ</v>
      </c>
      <c r="B1109" s="1139" t="s">
        <v>708</v>
      </c>
      <c r="C1109" s="1139">
        <f>Cover!G$18-1</f>
        <v>2021</v>
      </c>
      <c r="D1109" s="1139" t="s">
        <v>642</v>
      </c>
      <c r="E1109" s="1140" t="s">
        <v>628</v>
      </c>
      <c r="F1109" s="1139" t="s">
        <v>704</v>
      </c>
      <c r="G1109" s="1139">
        <f>IF(ISNUMBER('EU1 ExtraEU Trade'!I46),IF('EU1 ExtraEU Trade'!I46="","",'EU1 ExtraEU Trade'!I46),"")</f>
        <v>8162</v>
      </c>
      <c r="H1109" s="1141" t="str">
        <f>IF('EU1 ExtraEU Trade'!Q46="","",'EU1 ExtraEU Trade'!Q46)</f>
        <v/>
      </c>
    </row>
    <row r="1110" spans="1:8">
      <c r="A1110" s="1139" t="str">
        <f>Cover!$G$16</f>
        <v>CZ</v>
      </c>
      <c r="B1110" s="1139" t="s">
        <v>708</v>
      </c>
      <c r="C1110" s="1139">
        <f>Cover!G$18-1</f>
        <v>2021</v>
      </c>
      <c r="D1110" s="1139" t="s">
        <v>643</v>
      </c>
      <c r="E1110" s="1140" t="s">
        <v>628</v>
      </c>
      <c r="F1110" s="1139" t="s">
        <v>704</v>
      </c>
      <c r="G1110" s="1139">
        <f>IF(ISNUMBER('EU1 ExtraEU Trade'!I47),IF('EU1 ExtraEU Trade'!I47="","",'EU1 ExtraEU Trade'!I47),"")</f>
        <v>30321</v>
      </c>
      <c r="H1110" s="1141" t="str">
        <f>IF('EU1 ExtraEU Trade'!Q47="","",'EU1 ExtraEU Trade'!Q47)</f>
        <v/>
      </c>
    </row>
    <row r="1111" spans="1:8">
      <c r="A1111" s="1139" t="str">
        <f>Cover!$G$16</f>
        <v>CZ</v>
      </c>
      <c r="B1111" s="1139" t="s">
        <v>708</v>
      </c>
      <c r="C1111" s="1139">
        <f>Cover!G$18-1</f>
        <v>2021</v>
      </c>
      <c r="D1111" s="1139" t="s">
        <v>644</v>
      </c>
      <c r="E1111" s="1140" t="s">
        <v>628</v>
      </c>
      <c r="F1111" s="1139" t="s">
        <v>704</v>
      </c>
      <c r="G1111" s="1139">
        <f>IF(ISNUMBER('EU1 ExtraEU Trade'!I48),IF('EU1 ExtraEU Trade'!I48="","",'EU1 ExtraEU Trade'!I48),"")</f>
        <v>36</v>
      </c>
      <c r="H1111" s="1141" t="str">
        <f>IF('EU1 ExtraEU Trade'!Q48="","",'EU1 ExtraEU Trade'!Q48)</f>
        <v/>
      </c>
    </row>
    <row r="1112" spans="1:8">
      <c r="A1112" s="1139" t="str">
        <f>Cover!$G$16</f>
        <v>CZ</v>
      </c>
      <c r="B1112" s="1139" t="s">
        <v>708</v>
      </c>
      <c r="C1112" s="1139">
        <f>Cover!G$18-1</f>
        <v>2021</v>
      </c>
      <c r="D1112" s="1139" t="s">
        <v>645</v>
      </c>
      <c r="E1112" s="1140" t="s">
        <v>628</v>
      </c>
      <c r="F1112" s="1139" t="s">
        <v>704</v>
      </c>
      <c r="G1112" s="1139">
        <f>IF(ISNUMBER('EU1 ExtraEU Trade'!I49),IF('EU1 ExtraEU Trade'!I49="","",'EU1 ExtraEU Trade'!I49),"")</f>
        <v>20232</v>
      </c>
      <c r="H1112" s="1141" t="str">
        <f>IF('EU1 ExtraEU Trade'!Q49="","",'EU1 ExtraEU Trade'!Q49)</f>
        <v/>
      </c>
    </row>
    <row r="1113" spans="1:8">
      <c r="A1113" s="1139" t="str">
        <f>Cover!$G$16</f>
        <v>CZ</v>
      </c>
      <c r="B1113" s="1139" t="s">
        <v>708</v>
      </c>
      <c r="C1113" s="1139">
        <f>Cover!G$18-1</f>
        <v>2021</v>
      </c>
      <c r="D1113" s="1139" t="s">
        <v>646</v>
      </c>
      <c r="E1113" s="1140" t="s">
        <v>628</v>
      </c>
      <c r="F1113" s="1139" t="s">
        <v>704</v>
      </c>
      <c r="G1113" s="1139">
        <f>IF(ISNUMBER('EU1 ExtraEU Trade'!I50),IF('EU1 ExtraEU Trade'!I50="","",'EU1 ExtraEU Trade'!I50),"")</f>
        <v>10053</v>
      </c>
      <c r="H1113" s="1141" t="str">
        <f>IF('EU1 ExtraEU Trade'!Q50="","",'EU1 ExtraEU Trade'!Q50)</f>
        <v/>
      </c>
    </row>
    <row r="1114" spans="1:8">
      <c r="A1114" s="1139" t="str">
        <f>Cover!$G$16</f>
        <v>CZ</v>
      </c>
      <c r="B1114" s="1139" t="s">
        <v>708</v>
      </c>
      <c r="C1114" s="1139">
        <f>Cover!G$18-1</f>
        <v>2021</v>
      </c>
      <c r="D1114" s="1139" t="s">
        <v>647</v>
      </c>
      <c r="E1114" s="1140" t="s">
        <v>628</v>
      </c>
      <c r="F1114" s="1139" t="s">
        <v>704</v>
      </c>
      <c r="G1114" s="1139">
        <f>IF(ISNUMBER('EU1 ExtraEU Trade'!I51),IF('EU1 ExtraEU Trade'!I51="","",'EU1 ExtraEU Trade'!I51),"")</f>
        <v>215440</v>
      </c>
      <c r="H1114" s="1141" t="str">
        <f>IF('EU1 ExtraEU Trade'!Q51="","",'EU1 ExtraEU Trade'!Q51)</f>
        <v/>
      </c>
    </row>
    <row r="1115" spans="1:8">
      <c r="A1115" s="1139" t="str">
        <f>Cover!$G$16</f>
        <v>CZ</v>
      </c>
      <c r="B1115" s="1139" t="s">
        <v>708</v>
      </c>
      <c r="C1115" s="1139">
        <f>Cover!G$18-1</f>
        <v>2021</v>
      </c>
      <c r="D1115" s="1139" t="s">
        <v>648</v>
      </c>
      <c r="E1115" s="1140" t="s">
        <v>628</v>
      </c>
      <c r="F1115" s="1139" t="s">
        <v>704</v>
      </c>
      <c r="G1115" s="1139">
        <f>IF(ISNUMBER('EU1 ExtraEU Trade'!I52),IF('EU1 ExtraEU Trade'!I52="","",'EU1 ExtraEU Trade'!I52),"")</f>
        <v>0</v>
      </c>
      <c r="H1115" s="1141" t="str">
        <f>IF('EU1 ExtraEU Trade'!Q52="","",'EU1 ExtraEU Trade'!Q52)</f>
        <v/>
      </c>
    </row>
    <row r="1116" spans="1:8">
      <c r="A1116" s="1139" t="str">
        <f>Cover!$G$16</f>
        <v>CZ</v>
      </c>
      <c r="B1116" s="1139" t="s">
        <v>708</v>
      </c>
      <c r="C1116" s="1139">
        <f>Cover!G$18-1</f>
        <v>2021</v>
      </c>
      <c r="D1116" s="1139" t="s">
        <v>649</v>
      </c>
      <c r="E1116" s="1140" t="s">
        <v>628</v>
      </c>
      <c r="F1116" s="1139" t="s">
        <v>704</v>
      </c>
      <c r="G1116" s="1139">
        <f>IF(ISNUMBER('EU1 ExtraEU Trade'!I53),IF('EU1 ExtraEU Trade'!I53="","",'EU1 ExtraEU Trade'!I53),"")</f>
        <v>3068</v>
      </c>
      <c r="H1116" s="1141" t="str">
        <f>IF('EU1 ExtraEU Trade'!Q53="","",'EU1 ExtraEU Trade'!Q53)</f>
        <v/>
      </c>
    </row>
    <row r="1117" spans="1:8">
      <c r="A1117" s="1139" t="str">
        <f>Cover!$G$16</f>
        <v>CZ</v>
      </c>
      <c r="B1117" s="1139" t="s">
        <v>708</v>
      </c>
      <c r="C1117" s="1139">
        <f>Cover!G$18-1</f>
        <v>2021</v>
      </c>
      <c r="D1117" s="1139" t="s">
        <v>650</v>
      </c>
      <c r="E1117" s="1140" t="s">
        <v>628</v>
      </c>
      <c r="F1117" s="1139" t="s">
        <v>704</v>
      </c>
      <c r="G1117" s="1139">
        <f>IF(ISNUMBER('EU1 ExtraEU Trade'!I54),IF('EU1 ExtraEU Trade'!I54="","",'EU1 ExtraEU Trade'!I54),"")</f>
        <v>3068</v>
      </c>
      <c r="H1117" s="1141" t="str">
        <f>IF('EU1 ExtraEU Trade'!Q54="","",'EU1 ExtraEU Trade'!Q54)</f>
        <v/>
      </c>
    </row>
    <row r="1118" spans="1:8">
      <c r="A1118" s="1139" t="str">
        <f>Cover!$G$16</f>
        <v>CZ</v>
      </c>
      <c r="B1118" s="1139" t="s">
        <v>708</v>
      </c>
      <c r="C1118" s="1139">
        <f>Cover!G$18-1</f>
        <v>2021</v>
      </c>
      <c r="D1118" s="1139" t="s">
        <v>651</v>
      </c>
      <c r="E1118" s="1140" t="s">
        <v>628</v>
      </c>
      <c r="F1118" s="1139" t="s">
        <v>704</v>
      </c>
      <c r="G1118" s="1139">
        <f>IF(ISNUMBER('EU1 ExtraEU Trade'!I55),IF('EU1 ExtraEU Trade'!I55="","",'EU1 ExtraEU Trade'!I55),"")</f>
        <v>2903</v>
      </c>
      <c r="H1118" s="1141" t="str">
        <f>IF('EU1 ExtraEU Trade'!Q55="","",'EU1 ExtraEU Trade'!Q55)</f>
        <v/>
      </c>
    </row>
    <row r="1119" spans="1:8">
      <c r="A1119" s="1139" t="str">
        <f>Cover!$G$16</f>
        <v>CZ</v>
      </c>
      <c r="B1119" s="1139" t="s">
        <v>708</v>
      </c>
      <c r="C1119" s="1139">
        <f>Cover!G$18-1</f>
        <v>2021</v>
      </c>
      <c r="D1119" s="1139" t="s">
        <v>652</v>
      </c>
      <c r="E1119" s="1140" t="s">
        <v>628</v>
      </c>
      <c r="F1119" s="1139" t="s">
        <v>704</v>
      </c>
      <c r="G1119" s="1139">
        <f>IF(ISNUMBER('EU1 ExtraEU Trade'!I56),IF('EU1 ExtraEU Trade'!I56="","",'EU1 ExtraEU Trade'!I56),"")</f>
        <v>0</v>
      </c>
      <c r="H1119" s="1141" t="str">
        <f>IF('EU1 ExtraEU Trade'!Q56="","",'EU1 ExtraEU Trade'!Q56)</f>
        <v/>
      </c>
    </row>
    <row r="1120" spans="1:8">
      <c r="A1120" s="1139" t="str">
        <f>Cover!$G$16</f>
        <v>CZ</v>
      </c>
      <c r="B1120" s="1139" t="s">
        <v>708</v>
      </c>
      <c r="C1120" s="1139">
        <f>Cover!G$18-1</f>
        <v>2021</v>
      </c>
      <c r="D1120" s="1139" t="s">
        <v>653</v>
      </c>
      <c r="E1120" s="1140" t="s">
        <v>628</v>
      </c>
      <c r="F1120" s="1139" t="s">
        <v>704</v>
      </c>
      <c r="G1120" s="1139">
        <f>IF(ISNUMBER('EU1 ExtraEU Trade'!I57),IF('EU1 ExtraEU Trade'!I57="","",'EU1 ExtraEU Trade'!I57),"")</f>
        <v>212372</v>
      </c>
      <c r="H1120" s="1141" t="str">
        <f>IF('EU1 ExtraEU Trade'!Q57="","",'EU1 ExtraEU Trade'!Q57)</f>
        <v/>
      </c>
    </row>
    <row r="1121" spans="1:8">
      <c r="A1121" s="1139" t="str">
        <f>Cover!$G$16</f>
        <v>CZ</v>
      </c>
      <c r="B1121" s="1139" t="s">
        <v>708</v>
      </c>
      <c r="C1121" s="1139">
        <f>Cover!G$18-1</f>
        <v>2021</v>
      </c>
      <c r="D1121" s="1139" t="s">
        <v>654</v>
      </c>
      <c r="E1121" s="1140" t="s">
        <v>628</v>
      </c>
      <c r="F1121" s="1139" t="s">
        <v>704</v>
      </c>
      <c r="G1121" s="1139">
        <f>IF(ISNUMBER('EU1 ExtraEU Trade'!I58),IF('EU1 ExtraEU Trade'!I58="","",'EU1 ExtraEU Trade'!I58),"")</f>
        <v>43</v>
      </c>
      <c r="H1121" s="1141" t="str">
        <f>IF('EU1 ExtraEU Trade'!Q58="","",'EU1 ExtraEU Trade'!Q58)</f>
        <v/>
      </c>
    </row>
    <row r="1122" spans="1:8">
      <c r="A1122" s="1139" t="str">
        <f>Cover!$G$16</f>
        <v>CZ</v>
      </c>
      <c r="B1122" s="1139" t="s">
        <v>708</v>
      </c>
      <c r="C1122" s="1139">
        <f>Cover!G$18-1</f>
        <v>2021</v>
      </c>
      <c r="D1122" s="1139" t="s">
        <v>655</v>
      </c>
      <c r="E1122" s="1140" t="s">
        <v>628</v>
      </c>
      <c r="F1122" s="1139" t="s">
        <v>704</v>
      </c>
      <c r="G1122" s="1139">
        <f>IF(ISNUMBER('EU1 ExtraEU Trade'!I59),IF('EU1 ExtraEU Trade'!I59="","",'EU1 ExtraEU Trade'!I59),"")</f>
        <v>0</v>
      </c>
      <c r="H1122" s="1141" t="str">
        <f>IF('EU1 ExtraEU Trade'!Q59="","",'EU1 ExtraEU Trade'!Q59)</f>
        <v/>
      </c>
    </row>
    <row r="1123" spans="1:8">
      <c r="A1123" s="1139" t="str">
        <f>Cover!$G$16</f>
        <v>CZ</v>
      </c>
      <c r="B1123" s="1139" t="s">
        <v>708</v>
      </c>
      <c r="C1123" s="1139">
        <f>Cover!G$18-1</f>
        <v>2021</v>
      </c>
      <c r="D1123" s="1139" t="s">
        <v>656</v>
      </c>
      <c r="E1123" s="1140" t="s">
        <v>628</v>
      </c>
      <c r="F1123" s="1139" t="s">
        <v>704</v>
      </c>
      <c r="G1123" s="1139">
        <f>IF(ISNUMBER('EU1 ExtraEU Trade'!I60),IF('EU1 ExtraEU Trade'!I60="","",'EU1 ExtraEU Trade'!I60),"")</f>
        <v>43</v>
      </c>
      <c r="H1123" s="1141" t="str">
        <f>IF('EU1 ExtraEU Trade'!Q60="","",'EU1 ExtraEU Trade'!Q60)</f>
        <v/>
      </c>
    </row>
    <row r="1124" spans="1:8">
      <c r="A1124" s="1139" t="str">
        <f>Cover!$G$16</f>
        <v>CZ</v>
      </c>
      <c r="B1124" s="1139" t="s">
        <v>708</v>
      </c>
      <c r="C1124" s="1139">
        <f>Cover!G$18-1</f>
        <v>2021</v>
      </c>
      <c r="D1124" s="1139" t="s">
        <v>657</v>
      </c>
      <c r="E1124" s="1140" t="s">
        <v>628</v>
      </c>
      <c r="F1124" s="1139" t="s">
        <v>704</v>
      </c>
      <c r="G1124" s="1139">
        <f>IF(ISNUMBER('EU1 ExtraEU Trade'!I61),IF('EU1 ExtraEU Trade'!I61="","",'EU1 ExtraEU Trade'!I61),"")</f>
        <v>997</v>
      </c>
      <c r="H1124" s="1141" t="str">
        <f>IF('EU1 ExtraEU Trade'!Q61="","",'EU1 ExtraEU Trade'!Q61)</f>
        <v/>
      </c>
    </row>
    <row r="1125" spans="1:8">
      <c r="A1125" s="1139" t="str">
        <f>Cover!$G$16</f>
        <v>CZ</v>
      </c>
      <c r="B1125" s="1139" t="s">
        <v>708</v>
      </c>
      <c r="C1125" s="1139">
        <f>Cover!G$18-1</f>
        <v>2021</v>
      </c>
      <c r="D1125" s="1139" t="s">
        <v>658</v>
      </c>
      <c r="E1125" s="1140" t="s">
        <v>628</v>
      </c>
      <c r="F1125" s="1139" t="s">
        <v>704</v>
      </c>
      <c r="G1125" s="1139">
        <f>IF(ISNUMBER('EU1 ExtraEU Trade'!I62),IF('EU1 ExtraEU Trade'!I62="","",'EU1 ExtraEU Trade'!I62),"")</f>
        <v>324095</v>
      </c>
      <c r="H1125" s="1141" t="str">
        <f>IF('EU1 ExtraEU Trade'!Q62="","",'EU1 ExtraEU Trade'!Q62)</f>
        <v/>
      </c>
    </row>
    <row r="1126" spans="1:8">
      <c r="A1126" s="1139" t="str">
        <f>Cover!$G$16</f>
        <v>CZ</v>
      </c>
      <c r="B1126" s="1139" t="s">
        <v>708</v>
      </c>
      <c r="C1126" s="1139">
        <f>Cover!G$18-1</f>
        <v>2021</v>
      </c>
      <c r="D1126" s="1139" t="s">
        <v>659</v>
      </c>
      <c r="E1126" s="1140" t="s">
        <v>628</v>
      </c>
      <c r="F1126" s="1139" t="s">
        <v>704</v>
      </c>
      <c r="G1126" s="1139">
        <f>IF(ISNUMBER('EU1 ExtraEU Trade'!I63),IF('EU1 ExtraEU Trade'!I63="","",'EU1 ExtraEU Trade'!I63),"")</f>
        <v>63503</v>
      </c>
      <c r="H1126" s="1141" t="str">
        <f>IF('EU1 ExtraEU Trade'!Q63="","",'EU1 ExtraEU Trade'!Q63)</f>
        <v/>
      </c>
    </row>
    <row r="1127" spans="1:8">
      <c r="A1127" s="1139" t="str">
        <f>Cover!$G$16</f>
        <v>CZ</v>
      </c>
      <c r="B1127" s="1139" t="s">
        <v>708</v>
      </c>
      <c r="C1127" s="1139">
        <f>Cover!G$18-1</f>
        <v>2021</v>
      </c>
      <c r="D1127" s="1139" t="s">
        <v>660</v>
      </c>
      <c r="E1127" s="1140" t="s">
        <v>628</v>
      </c>
      <c r="F1127" s="1139" t="s">
        <v>704</v>
      </c>
      <c r="G1127" s="1139">
        <f>IF(ISNUMBER('EU1 ExtraEU Trade'!I64),IF('EU1 ExtraEU Trade'!I64="","",'EU1 ExtraEU Trade'!I64),"")</f>
        <v>0</v>
      </c>
      <c r="H1127" s="1141" t="str">
        <f>IF('EU1 ExtraEU Trade'!Q64="","",'EU1 ExtraEU Trade'!Q64)</f>
        <v/>
      </c>
    </row>
    <row r="1128" spans="1:8">
      <c r="A1128" s="1139" t="str">
        <f>Cover!$G$16</f>
        <v>CZ</v>
      </c>
      <c r="B1128" s="1139" t="s">
        <v>708</v>
      </c>
      <c r="C1128" s="1139">
        <f>Cover!G$18-1</f>
        <v>2021</v>
      </c>
      <c r="D1128" s="1139" t="s">
        <v>661</v>
      </c>
      <c r="E1128" s="1140" t="s">
        <v>628</v>
      </c>
      <c r="F1128" s="1139" t="s">
        <v>704</v>
      </c>
      <c r="G1128" s="1139">
        <f>IF(ISNUMBER('EU1 ExtraEU Trade'!I65),IF('EU1 ExtraEU Trade'!I65="","",'EU1 ExtraEU Trade'!I65),"")</f>
        <v>4</v>
      </c>
      <c r="H1128" s="1141" t="str">
        <f>IF('EU1 ExtraEU Trade'!Q65="","",'EU1 ExtraEU Trade'!Q65)</f>
        <v/>
      </c>
    </row>
    <row r="1129" spans="1:8">
      <c r="A1129" s="1139" t="str">
        <f>Cover!$G$16</f>
        <v>CZ</v>
      </c>
      <c r="B1129" s="1139" t="s">
        <v>708</v>
      </c>
      <c r="C1129" s="1139">
        <f>Cover!G$18-1</f>
        <v>2021</v>
      </c>
      <c r="D1129" s="1139" t="s">
        <v>662</v>
      </c>
      <c r="E1129" s="1140" t="s">
        <v>628</v>
      </c>
      <c r="F1129" s="1139" t="s">
        <v>704</v>
      </c>
      <c r="G1129" s="1139">
        <f>IF(ISNUMBER('EU1 ExtraEU Trade'!I66),IF('EU1 ExtraEU Trade'!I66="","",'EU1 ExtraEU Trade'!I66),"")</f>
        <v>63497</v>
      </c>
      <c r="H1129" s="1141" t="str">
        <f>IF('EU1 ExtraEU Trade'!Q66="","",'EU1 ExtraEU Trade'!Q66)</f>
        <v/>
      </c>
    </row>
    <row r="1130" spans="1:8">
      <c r="A1130" s="1139" t="str">
        <f>Cover!$G$16</f>
        <v>CZ</v>
      </c>
      <c r="B1130" s="1139" t="s">
        <v>708</v>
      </c>
      <c r="C1130" s="1139">
        <f>Cover!G$18-1</f>
        <v>2021</v>
      </c>
      <c r="D1130" s="1139" t="s">
        <v>663</v>
      </c>
      <c r="E1130" s="1140" t="s">
        <v>628</v>
      </c>
      <c r="F1130" s="1139" t="s">
        <v>704</v>
      </c>
      <c r="G1130" s="1139">
        <f>IF(ISNUMBER('EU1 ExtraEU Trade'!I67),IF('EU1 ExtraEU Trade'!I67="","",'EU1 ExtraEU Trade'!I67),"")</f>
        <v>2</v>
      </c>
      <c r="H1130" s="1141" t="str">
        <f>IF('EU1 ExtraEU Trade'!Q67="","",'EU1 ExtraEU Trade'!Q67)</f>
        <v/>
      </c>
    </row>
    <row r="1131" spans="1:8">
      <c r="A1131" s="1139" t="str">
        <f>Cover!$G$16</f>
        <v>CZ</v>
      </c>
      <c r="B1131" s="1139" t="s">
        <v>708</v>
      </c>
      <c r="C1131" s="1139">
        <f>Cover!G$18-1</f>
        <v>2021</v>
      </c>
      <c r="D1131" s="1139" t="s">
        <v>664</v>
      </c>
      <c r="E1131" s="1140" t="s">
        <v>628</v>
      </c>
      <c r="F1131" s="1139" t="s">
        <v>704</v>
      </c>
      <c r="G1131" s="1139">
        <f>IF(ISNUMBER('EU1 ExtraEU Trade'!I68),IF('EU1 ExtraEU Trade'!I68="","",'EU1 ExtraEU Trade'!I68),"")</f>
        <v>70</v>
      </c>
      <c r="H1131" s="1141" t="str">
        <f>IF('EU1 ExtraEU Trade'!Q68="","",'EU1 ExtraEU Trade'!Q68)</f>
        <v/>
      </c>
    </row>
    <row r="1132" spans="1:8">
      <c r="A1132" s="1139" t="str">
        <f>Cover!$G$16</f>
        <v>CZ</v>
      </c>
      <c r="B1132" s="1139" t="s">
        <v>708</v>
      </c>
      <c r="C1132" s="1139">
        <f>Cover!G$18-1</f>
        <v>2021</v>
      </c>
      <c r="D1132" s="1139" t="s">
        <v>665</v>
      </c>
      <c r="E1132" s="1140" t="s">
        <v>628</v>
      </c>
      <c r="F1132" s="1139" t="s">
        <v>704</v>
      </c>
      <c r="G1132" s="1139">
        <f>IF(ISNUMBER('EU1 ExtraEU Trade'!I69),IF('EU1 ExtraEU Trade'!I69="","",'EU1 ExtraEU Trade'!I69),"")</f>
        <v>198067</v>
      </c>
      <c r="H1132" s="1141" t="str">
        <f>IF('EU1 ExtraEU Trade'!Q69="","",'EU1 ExtraEU Trade'!Q69)</f>
        <v/>
      </c>
    </row>
    <row r="1133" spans="1:8">
      <c r="A1133" s="1139" t="str">
        <f>Cover!$G$16</f>
        <v>CZ</v>
      </c>
      <c r="B1133" s="1139" t="s">
        <v>708</v>
      </c>
      <c r="C1133" s="1139">
        <f>Cover!G$18-1</f>
        <v>2021</v>
      </c>
      <c r="D1133" s="1139" t="s">
        <v>666</v>
      </c>
      <c r="E1133" s="1140" t="s">
        <v>628</v>
      </c>
      <c r="F1133" s="1139" t="s">
        <v>704</v>
      </c>
      <c r="G1133" s="1139">
        <f>IF(ISNUMBER('EU1 ExtraEU Trade'!I70),IF('EU1 ExtraEU Trade'!I70="","",'EU1 ExtraEU Trade'!I70),"")</f>
        <v>10359</v>
      </c>
      <c r="H1133" s="1141" t="str">
        <f>IF('EU1 ExtraEU Trade'!Q70="","",'EU1 ExtraEU Trade'!Q70)</f>
        <v/>
      </c>
    </row>
    <row r="1134" spans="1:8">
      <c r="A1134" s="1139" t="str">
        <f>Cover!$G$16</f>
        <v>CZ</v>
      </c>
      <c r="B1134" s="1139" t="s">
        <v>708</v>
      </c>
      <c r="C1134" s="1139">
        <f>Cover!G$18-1</f>
        <v>2021</v>
      </c>
      <c r="D1134" s="1139" t="s">
        <v>667</v>
      </c>
      <c r="E1134" s="1140" t="s">
        <v>628</v>
      </c>
      <c r="F1134" s="1139" t="s">
        <v>704</v>
      </c>
      <c r="G1134" s="1139">
        <f>IF(ISNUMBER('EU1 ExtraEU Trade'!I71),IF('EU1 ExtraEU Trade'!I71="","",'EU1 ExtraEU Trade'!I71),"")</f>
        <v>13334</v>
      </c>
      <c r="H1134" s="1141" t="str">
        <f>IF('EU1 ExtraEU Trade'!Q71="","",'EU1 ExtraEU Trade'!Q71)</f>
        <v/>
      </c>
    </row>
    <row r="1135" spans="1:8">
      <c r="A1135" s="1139" t="str">
        <f>Cover!$G$16</f>
        <v>CZ</v>
      </c>
      <c r="B1135" s="1139" t="s">
        <v>708</v>
      </c>
      <c r="C1135" s="1139">
        <f>Cover!G$18-1</f>
        <v>2021</v>
      </c>
      <c r="D1135" s="1139" t="s">
        <v>668</v>
      </c>
      <c r="E1135" s="1140" t="s">
        <v>628</v>
      </c>
      <c r="F1135" s="1139" t="s">
        <v>704</v>
      </c>
      <c r="G1135" s="1139">
        <f>IF(ISNUMBER('EU1 ExtraEU Trade'!I72),IF('EU1 ExtraEU Trade'!I72="","",'EU1 ExtraEU Trade'!I72),"")</f>
        <v>173544</v>
      </c>
      <c r="H1135" s="1141" t="str">
        <f>IF('EU1 ExtraEU Trade'!Q72="","",'EU1 ExtraEU Trade'!Q72)</f>
        <v/>
      </c>
    </row>
    <row r="1136" spans="1:8">
      <c r="A1136" s="1139" t="str">
        <f>Cover!$G$16</f>
        <v>CZ</v>
      </c>
      <c r="B1136" s="1139" t="s">
        <v>708</v>
      </c>
      <c r="C1136" s="1139">
        <f>Cover!G$18-1</f>
        <v>2021</v>
      </c>
      <c r="D1136" s="1139" t="s">
        <v>669</v>
      </c>
      <c r="E1136" s="1140" t="s">
        <v>628</v>
      </c>
      <c r="F1136" s="1139" t="s">
        <v>704</v>
      </c>
      <c r="G1136" s="1139">
        <f>IF(ISNUMBER('EU1 ExtraEU Trade'!I73),IF('EU1 ExtraEU Trade'!I73="","",'EU1 ExtraEU Trade'!I73),"")</f>
        <v>830</v>
      </c>
      <c r="H1136" s="1141" t="str">
        <f>IF('EU1 ExtraEU Trade'!Q73="","",'EU1 ExtraEU Trade'!Q73)</f>
        <v/>
      </c>
    </row>
    <row r="1137" spans="1:8">
      <c r="A1137" s="1139" t="str">
        <f>Cover!$G$16</f>
        <v>CZ</v>
      </c>
      <c r="B1137" s="1139" t="s">
        <v>708</v>
      </c>
      <c r="C1137" s="1139">
        <f>Cover!G$18-1</f>
        <v>2021</v>
      </c>
      <c r="D1137" s="1139" t="s">
        <v>670</v>
      </c>
      <c r="E1137" s="1140" t="s">
        <v>628</v>
      </c>
      <c r="F1137" s="1139" t="s">
        <v>704</v>
      </c>
      <c r="G1137" s="1139">
        <f>IF(ISNUMBER('EU1 ExtraEU Trade'!I74),IF('EU1 ExtraEU Trade'!I74="","",'EU1 ExtraEU Trade'!I74),"")</f>
        <v>62455</v>
      </c>
      <c r="H1137" s="1141" t="str">
        <f>IF('EU1 ExtraEU Trade'!Q74="","",'EU1 ExtraEU Trade'!Q74)</f>
        <v/>
      </c>
    </row>
    <row r="1138" spans="1:8">
      <c r="A1138" s="1139" t="str">
        <f>Cover!$G$16</f>
        <v>CZ</v>
      </c>
      <c r="B1138" s="1139" t="s">
        <v>708</v>
      </c>
      <c r="C1138" s="1139">
        <f>Cover!G$18-1</f>
        <v>2021</v>
      </c>
      <c r="D1138" s="1139" t="s">
        <v>1145</v>
      </c>
      <c r="E1138" s="1140" t="s">
        <v>628</v>
      </c>
      <c r="F1138" s="1139" t="s">
        <v>704</v>
      </c>
      <c r="G1138" s="1139" t="str">
        <f>IF(ISNUMBER('EU1 ExtraEU Trade'!I75),IF('EU1 ExtraEU Trade'!I75="","",'EU1 ExtraEU Trade'!I75),"")</f>
        <v/>
      </c>
      <c r="H1138" s="1141" t="str">
        <f>IF('EU1 ExtraEU Trade'!Q75="","",'EU1 ExtraEU Trade'!Q75)</f>
        <v/>
      </c>
    </row>
    <row r="1139" spans="1:8">
      <c r="A1139" s="1139" t="str">
        <f>Cover!$G$16</f>
        <v>CZ</v>
      </c>
      <c r="B1139" s="1139" t="s">
        <v>708</v>
      </c>
      <c r="C1139" s="1139">
        <f>Cover!G$18-1</f>
        <v>2021</v>
      </c>
      <c r="D1139" s="1139" t="s">
        <v>1146</v>
      </c>
      <c r="E1139" s="1140" t="s">
        <v>628</v>
      </c>
      <c r="F1139" s="1139" t="s">
        <v>704</v>
      </c>
      <c r="G1139" s="1139" t="str">
        <f>IF(ISNUMBER('EU1 ExtraEU Trade'!I76),IF('EU1 ExtraEU Trade'!I76="","",'EU1 ExtraEU Trade'!I76),"")</f>
        <v/>
      </c>
      <c r="H1139" s="1141" t="str">
        <f>IF('EU1 ExtraEU Trade'!Q76="","",'EU1 ExtraEU Trade'!Q76)</f>
        <v/>
      </c>
    </row>
    <row r="1140" spans="1:8">
      <c r="A1140" s="1139" t="str">
        <f>Cover!$G$16</f>
        <v>CZ</v>
      </c>
      <c r="B1140" s="1139" t="s">
        <v>708</v>
      </c>
      <c r="C1140" s="1139">
        <f>Cover!G$18-1</f>
        <v>2021</v>
      </c>
      <c r="D1140" s="1139" t="s">
        <v>1147</v>
      </c>
      <c r="E1140" s="1140" t="s">
        <v>628</v>
      </c>
      <c r="F1140" s="1139" t="s">
        <v>704</v>
      </c>
      <c r="G1140" s="1139" t="str">
        <f>IF(ISNUMBER('EU1 ExtraEU Trade'!I77),IF('EU1 ExtraEU Trade'!I77="","",'EU1 ExtraEU Trade'!I77),"")</f>
        <v/>
      </c>
      <c r="H1140" s="1141" t="str">
        <f>IF('EU1 ExtraEU Trade'!Q77="","",'EU1 ExtraEU Trade'!Q77)</f>
        <v/>
      </c>
    </row>
    <row r="1141" spans="1:8">
      <c r="A1141" s="1139" t="str">
        <f>Cover!$G$16</f>
        <v>CZ</v>
      </c>
      <c r="B1141" s="1139" t="s">
        <v>708</v>
      </c>
      <c r="C1141" s="1139">
        <f>Cover!G$18-1</f>
        <v>2021</v>
      </c>
      <c r="D1141" s="1139" t="s">
        <v>1148</v>
      </c>
      <c r="E1141" s="1140" t="s">
        <v>628</v>
      </c>
      <c r="F1141" s="1139" t="s">
        <v>704</v>
      </c>
      <c r="G1141" s="1139" t="str">
        <f>IF(ISNUMBER('EU1 ExtraEU Trade'!I78),IF('EU1 ExtraEU Trade'!I78="","",'EU1 ExtraEU Trade'!I78),"")</f>
        <v/>
      </c>
      <c r="H1141" s="1141" t="str">
        <f>IF('EU1 ExtraEU Trade'!Q78="","",'EU1 ExtraEU Trade'!Q78)</f>
        <v/>
      </c>
    </row>
    <row r="1142" spans="1:8">
      <c r="A1142" s="1139" t="str">
        <f>Cover!$G$16</f>
        <v>CZ</v>
      </c>
      <c r="B1142" s="1139" t="s">
        <v>708</v>
      </c>
      <c r="C1142" s="1139">
        <f>Cover!G$18</f>
        <v>2022</v>
      </c>
      <c r="D1142" s="1139" t="s">
        <v>616</v>
      </c>
      <c r="E1142" s="1140" t="s">
        <v>628</v>
      </c>
      <c r="F1142" s="1139" t="s">
        <v>703</v>
      </c>
      <c r="G1142" s="1139">
        <f>IF(ISNUMBER('EU1 ExtraEU Trade'!J11),IF('EU1 ExtraEU Trade'!J11="","",'EU1 ExtraEU Trade'!J11),"")</f>
        <v>152.39500000000001</v>
      </c>
      <c r="H1142" s="1141" t="str">
        <f>IF('EU1 ExtraEU Trade'!R11="","",'EU1 ExtraEU Trade'!R11)</f>
        <v/>
      </c>
    </row>
    <row r="1143" spans="1:8">
      <c r="A1143" s="1139" t="str">
        <f>Cover!$G$16</f>
        <v>CZ</v>
      </c>
      <c r="B1143" s="1139" t="s">
        <v>708</v>
      </c>
      <c r="C1143" s="1139">
        <f>Cover!G$18</f>
        <v>2022</v>
      </c>
      <c r="D1143" s="1139" t="s">
        <v>617</v>
      </c>
      <c r="E1143" s="1140" t="s">
        <v>628</v>
      </c>
      <c r="F1143" s="1139" t="s">
        <v>703</v>
      </c>
      <c r="G1143" s="1139">
        <f>IF(ISNUMBER('EU1 ExtraEU Trade'!J12),IF('EU1 ExtraEU Trade'!J12="","",'EU1 ExtraEU Trade'!J12),"")</f>
        <v>16.218</v>
      </c>
      <c r="H1143" s="1141" t="str">
        <f>IF('EU1 ExtraEU Trade'!R12="","",'EU1 ExtraEU Trade'!R12)</f>
        <v/>
      </c>
    </row>
    <row r="1144" spans="1:8">
      <c r="A1144" s="1139" t="str">
        <f>Cover!$G$16</f>
        <v>CZ</v>
      </c>
      <c r="B1144" s="1139" t="s">
        <v>708</v>
      </c>
      <c r="C1144" s="1139">
        <f>Cover!G$18</f>
        <v>2022</v>
      </c>
      <c r="D1144" s="1139" t="s">
        <v>617</v>
      </c>
      <c r="E1144" s="1140" t="s">
        <v>672</v>
      </c>
      <c r="F1144" s="1139" t="s">
        <v>703</v>
      </c>
      <c r="G1144" s="1139">
        <f>IF(ISNUMBER('EU1 ExtraEU Trade'!J13),IF('EU1 ExtraEU Trade'!J13="","",'EU1 ExtraEU Trade'!J13),"")</f>
        <v>15.973000000000001</v>
      </c>
      <c r="H1144" s="1141" t="str">
        <f>IF('EU1 ExtraEU Trade'!R13="","",'EU1 ExtraEU Trade'!R13)</f>
        <v/>
      </c>
    </row>
    <row r="1145" spans="1:8">
      <c r="A1145" s="1139" t="str">
        <f>Cover!$G$16</f>
        <v>CZ</v>
      </c>
      <c r="B1145" s="1139" t="s">
        <v>708</v>
      </c>
      <c r="C1145" s="1139">
        <f>Cover!G$18</f>
        <v>2022</v>
      </c>
      <c r="D1145" s="1139" t="s">
        <v>617</v>
      </c>
      <c r="E1145" s="1140" t="s">
        <v>675</v>
      </c>
      <c r="F1145" s="1139" t="s">
        <v>703</v>
      </c>
      <c r="G1145" s="1139">
        <f>IF(ISNUMBER('EU1 ExtraEU Trade'!J14),IF('EU1 ExtraEU Trade'!J14="","",'EU1 ExtraEU Trade'!J14),"")</f>
        <v>0.245</v>
      </c>
      <c r="H1145" s="1141" t="str">
        <f>IF('EU1 ExtraEU Trade'!R14="","",'EU1 ExtraEU Trade'!R14)</f>
        <v/>
      </c>
    </row>
    <row r="1146" spans="1:8">
      <c r="A1146" s="1139" t="str">
        <f>Cover!$G$16</f>
        <v>CZ</v>
      </c>
      <c r="B1146" s="1139" t="s">
        <v>708</v>
      </c>
      <c r="C1146" s="1139">
        <f>Cover!G$18</f>
        <v>2022</v>
      </c>
      <c r="D1146" s="1139" t="s">
        <v>618</v>
      </c>
      <c r="E1146" s="1140" t="s">
        <v>628</v>
      </c>
      <c r="F1146" s="1139" t="s">
        <v>703</v>
      </c>
      <c r="G1146" s="1139">
        <f>IF(ISNUMBER('EU1 ExtraEU Trade'!J15),IF('EU1 ExtraEU Trade'!J15="","",'EU1 ExtraEU Trade'!J15),"")</f>
        <v>136.17699999999999</v>
      </c>
      <c r="H1146" s="1141" t="str">
        <f>IF('EU1 ExtraEU Trade'!R15="","",'EU1 ExtraEU Trade'!R15)</f>
        <v/>
      </c>
    </row>
    <row r="1147" spans="1:8">
      <c r="A1147" s="1139" t="str">
        <f>Cover!$G$16</f>
        <v>CZ</v>
      </c>
      <c r="B1147" s="1139" t="s">
        <v>708</v>
      </c>
      <c r="C1147" s="1139">
        <f>Cover!G$18</f>
        <v>2022</v>
      </c>
      <c r="D1147" s="1139" t="s">
        <v>618</v>
      </c>
      <c r="E1147" s="1140" t="s">
        <v>672</v>
      </c>
      <c r="F1147" s="1139" t="s">
        <v>703</v>
      </c>
      <c r="G1147" s="1139">
        <f>IF(ISNUMBER('EU1 ExtraEU Trade'!J16),IF('EU1 ExtraEU Trade'!J16="","",'EU1 ExtraEU Trade'!J16),"")</f>
        <v>131.578</v>
      </c>
      <c r="H1147" s="1141" t="str">
        <f>IF('EU1 ExtraEU Trade'!R16="","",'EU1 ExtraEU Trade'!R16)</f>
        <v/>
      </c>
    </row>
    <row r="1148" spans="1:8">
      <c r="A1148" s="1139" t="str">
        <f>Cover!$G$16</f>
        <v>CZ</v>
      </c>
      <c r="B1148" s="1139" t="s">
        <v>708</v>
      </c>
      <c r="C1148" s="1139">
        <f>Cover!G$18</f>
        <v>2022</v>
      </c>
      <c r="D1148" s="1139" t="s">
        <v>618</v>
      </c>
      <c r="E1148" s="1140" t="s">
        <v>675</v>
      </c>
      <c r="F1148" s="1139" t="s">
        <v>703</v>
      </c>
      <c r="G1148" s="1139">
        <f>IF(ISNUMBER('EU1 ExtraEU Trade'!J17),IF('EU1 ExtraEU Trade'!J17="","",'EU1 ExtraEU Trade'!J17),"")</f>
        <v>4.5990000000000002</v>
      </c>
      <c r="H1148" s="1141" t="str">
        <f>IF('EU1 ExtraEU Trade'!R17="","",'EU1 ExtraEU Trade'!R17)</f>
        <v/>
      </c>
    </row>
    <row r="1149" spans="1:8">
      <c r="A1149" s="1139" t="str">
        <f>Cover!$G$16</f>
        <v>CZ</v>
      </c>
      <c r="B1149" s="1139" t="s">
        <v>708</v>
      </c>
      <c r="C1149" s="1139">
        <f>Cover!G$18</f>
        <v>2022</v>
      </c>
      <c r="D1149" s="1139" t="s">
        <v>618</v>
      </c>
      <c r="E1149" s="1140" t="s">
        <v>684</v>
      </c>
      <c r="F1149" s="1139" t="s">
        <v>703</v>
      </c>
      <c r="G1149" s="1139">
        <f>IF(ISNUMBER('EU1 ExtraEU Trade'!J18),IF('EU1 ExtraEU Trade'!J18="","",'EU1 ExtraEU Trade'!J18),"")</f>
        <v>0</v>
      </c>
      <c r="H1149" s="1141" t="str">
        <f>IF('EU1 ExtraEU Trade'!R18="","",'EU1 ExtraEU Trade'!R18)</f>
        <v/>
      </c>
    </row>
    <row r="1150" spans="1:8">
      <c r="A1150" s="1139" t="str">
        <f>Cover!$G$16</f>
        <v>CZ</v>
      </c>
      <c r="B1150" s="1139" t="s">
        <v>708</v>
      </c>
      <c r="C1150" s="1139">
        <f>Cover!G$18</f>
        <v>2022</v>
      </c>
      <c r="D1150" s="1139" t="s">
        <v>629</v>
      </c>
      <c r="E1150" s="1140" t="s">
        <v>628</v>
      </c>
      <c r="F1150" s="1139" t="s">
        <v>705</v>
      </c>
      <c r="G1150" s="1139">
        <f>IF(ISNUMBER('EU1 ExtraEU Trade'!J19),IF('EU1 ExtraEU Trade'!J19="","",'EU1 ExtraEU Trade'!J19),"")</f>
        <v>0</v>
      </c>
      <c r="H1150" s="1141" t="str">
        <f>IF('EU1 ExtraEU Trade'!R19="","",'EU1 ExtraEU Trade'!R19)</f>
        <v/>
      </c>
    </row>
    <row r="1151" spans="1:8">
      <c r="A1151" s="1139" t="str">
        <f>Cover!$G$16</f>
        <v>CZ</v>
      </c>
      <c r="B1151" s="1139" t="s">
        <v>708</v>
      </c>
      <c r="C1151" s="1139">
        <f>Cover!G$18</f>
        <v>2022</v>
      </c>
      <c r="D1151" s="1139" t="s">
        <v>630</v>
      </c>
      <c r="E1151" s="1140" t="s">
        <v>628</v>
      </c>
      <c r="F1151" s="1139" t="s">
        <v>703</v>
      </c>
      <c r="G1151" s="1139">
        <f>IF(ISNUMBER('EU1 ExtraEU Trade'!J20),IF('EU1 ExtraEU Trade'!J20="","",'EU1 ExtraEU Trade'!J20),"")</f>
        <v>0.11799999999999999</v>
      </c>
      <c r="H1151" s="1141" t="str">
        <f>IF('EU1 ExtraEU Trade'!R20="","",'EU1 ExtraEU Trade'!R20)</f>
        <v/>
      </c>
    </row>
    <row r="1152" spans="1:8">
      <c r="A1152" s="1139" t="str">
        <f>Cover!$G$16</f>
        <v>CZ</v>
      </c>
      <c r="B1152" s="1139" t="s">
        <v>708</v>
      </c>
      <c r="C1152" s="1139">
        <f>Cover!G$18</f>
        <v>2022</v>
      </c>
      <c r="D1152" s="1139" t="s">
        <v>631</v>
      </c>
      <c r="E1152" s="1140" t="s">
        <v>628</v>
      </c>
      <c r="F1152" s="1139" t="s">
        <v>703</v>
      </c>
      <c r="G1152" s="1139">
        <f>IF(ISNUMBER('EU1 ExtraEU Trade'!J21),IF('EU1 ExtraEU Trade'!J21="","",'EU1 ExtraEU Trade'!J21),"")</f>
        <v>0.11799999999999999</v>
      </c>
      <c r="H1152" s="1141" t="str">
        <f>IF('EU1 ExtraEU Trade'!R21="","",'EU1 ExtraEU Trade'!R21)</f>
        <v/>
      </c>
    </row>
    <row r="1153" spans="1:8">
      <c r="A1153" s="1139" t="str">
        <f>Cover!$G$16</f>
        <v>CZ</v>
      </c>
      <c r="B1153" s="1139" t="s">
        <v>708</v>
      </c>
      <c r="C1153" s="1139">
        <f>Cover!G$18</f>
        <v>2022</v>
      </c>
      <c r="D1153" s="1139" t="s">
        <v>632</v>
      </c>
      <c r="E1153" s="1140" t="s">
        <v>628</v>
      </c>
      <c r="F1153" s="1139" t="s">
        <v>703</v>
      </c>
      <c r="G1153" s="1139">
        <f>IF(ISNUMBER('EU1 ExtraEU Trade'!J22),IF('EU1 ExtraEU Trade'!J22="","",'EU1 ExtraEU Trade'!J22),"")</f>
        <v>0</v>
      </c>
      <c r="H1153" s="1141" t="str">
        <f>IF('EU1 ExtraEU Trade'!R22="","",'EU1 ExtraEU Trade'!R22)</f>
        <v/>
      </c>
    </row>
    <row r="1154" spans="1:8">
      <c r="A1154" s="1139" t="str">
        <f>Cover!$G$16</f>
        <v>CZ</v>
      </c>
      <c r="B1154" s="1139" t="s">
        <v>708</v>
      </c>
      <c r="C1154" s="1139">
        <f>Cover!G$18</f>
        <v>2022</v>
      </c>
      <c r="D1154" s="1139" t="s">
        <v>1143</v>
      </c>
      <c r="E1154" s="1140" t="s">
        <v>628</v>
      </c>
      <c r="F1154" s="1139" t="s">
        <v>703</v>
      </c>
      <c r="G1154" s="1139">
        <f>IF(ISNUMBER('EU1 ExtraEU Trade'!J23),IF('EU1 ExtraEU Trade'!J23="","",'EU1 ExtraEU Trade'!J23),"")</f>
        <v>0</v>
      </c>
      <c r="H1154" s="1141" t="str">
        <f>IF('EU1 ExtraEU Trade'!R23="","",'EU1 ExtraEU Trade'!R23)</f>
        <v/>
      </c>
    </row>
    <row r="1155" spans="1:8">
      <c r="A1155" s="1139" t="str">
        <f>Cover!$G$16</f>
        <v>CZ</v>
      </c>
      <c r="B1155" s="1139" t="s">
        <v>708</v>
      </c>
      <c r="C1155" s="1139">
        <f>Cover!G$18</f>
        <v>2022</v>
      </c>
      <c r="D1155" s="1139" t="s">
        <v>633</v>
      </c>
      <c r="E1155" s="1140" t="s">
        <v>628</v>
      </c>
      <c r="F1155" s="1139" t="s">
        <v>705</v>
      </c>
      <c r="G1155" s="1139">
        <f>IF(ISNUMBER('EU1 ExtraEU Trade'!J24),IF('EU1 ExtraEU Trade'!J24="","",'EU1 ExtraEU Trade'!J24),"")</f>
        <v>0</v>
      </c>
      <c r="H1155" s="1141" t="str">
        <f>IF('EU1 ExtraEU Trade'!R24="","",'EU1 ExtraEU Trade'!R24)</f>
        <v/>
      </c>
    </row>
    <row r="1156" spans="1:8">
      <c r="A1156" s="1139" t="str">
        <f>Cover!$G$16</f>
        <v>CZ</v>
      </c>
      <c r="B1156" s="1139" t="s">
        <v>708</v>
      </c>
      <c r="C1156" s="1139">
        <f>Cover!G$18</f>
        <v>2022</v>
      </c>
      <c r="D1156" s="1139" t="s">
        <v>634</v>
      </c>
      <c r="E1156" s="1140" t="s">
        <v>628</v>
      </c>
      <c r="F1156" s="1139" t="s">
        <v>705</v>
      </c>
      <c r="G1156" s="1139">
        <f>IF(ISNUMBER('EU1 ExtraEU Trade'!J25),IF('EU1 ExtraEU Trade'!J25="","",'EU1 ExtraEU Trade'!J25),"")</f>
        <v>0.35399999999999998</v>
      </c>
      <c r="H1156" s="1141" t="str">
        <f>IF('EU1 ExtraEU Trade'!R25="","",'EU1 ExtraEU Trade'!R25)</f>
        <v/>
      </c>
    </row>
    <row r="1157" spans="1:8">
      <c r="A1157" s="1139" t="str">
        <f>Cover!$G$16</f>
        <v>CZ</v>
      </c>
      <c r="B1157" s="1139" t="s">
        <v>708</v>
      </c>
      <c r="C1157" s="1139">
        <f>Cover!G$18</f>
        <v>2022</v>
      </c>
      <c r="D1157" s="1139" t="s">
        <v>635</v>
      </c>
      <c r="E1157" s="1140" t="s">
        <v>628</v>
      </c>
      <c r="F1157" s="1139" t="s">
        <v>705</v>
      </c>
      <c r="G1157" s="1139">
        <f>IF(ISNUMBER('EU1 ExtraEU Trade'!J26),IF('EU1 ExtraEU Trade'!J26="","",'EU1 ExtraEU Trade'!J26),"")</f>
        <v>0.29699999999999999</v>
      </c>
      <c r="H1157" s="1141" t="str">
        <f>IF('EU1 ExtraEU Trade'!R26="","",'EU1 ExtraEU Trade'!R26)</f>
        <v/>
      </c>
    </row>
    <row r="1158" spans="1:8">
      <c r="A1158" s="1139" t="str">
        <f>Cover!$G$16</f>
        <v>CZ</v>
      </c>
      <c r="B1158" s="1139" t="s">
        <v>708</v>
      </c>
      <c r="C1158" s="1139">
        <f>Cover!G$18</f>
        <v>2022</v>
      </c>
      <c r="D1158" s="1139" t="s">
        <v>636</v>
      </c>
      <c r="E1158" s="1140" t="s">
        <v>628</v>
      </c>
      <c r="F1158" s="1139" t="s">
        <v>705</v>
      </c>
      <c r="G1158" s="1139">
        <f>IF(ISNUMBER('EU1 ExtraEU Trade'!J27),IF('EU1 ExtraEU Trade'!J27="","",'EU1 ExtraEU Trade'!J27),"")</f>
        <v>5.7000000000000002E-2</v>
      </c>
      <c r="H1158" s="1141" t="str">
        <f>IF('EU1 ExtraEU Trade'!R27="","",'EU1 ExtraEU Trade'!R27)</f>
        <v/>
      </c>
    </row>
    <row r="1159" spans="1:8">
      <c r="A1159" s="1139" t="str">
        <f>Cover!$G$16</f>
        <v>CZ</v>
      </c>
      <c r="B1159" s="1139" t="s">
        <v>708</v>
      </c>
      <c r="C1159" s="1139">
        <f>Cover!G$18</f>
        <v>2022</v>
      </c>
      <c r="D1159" s="1139" t="s">
        <v>637</v>
      </c>
      <c r="E1159" s="1140" t="s">
        <v>628</v>
      </c>
      <c r="F1159" s="1139" t="s">
        <v>703</v>
      </c>
      <c r="G1159" s="1139">
        <f>IF(ISNUMBER('EU1 ExtraEU Trade'!J28),IF('EU1 ExtraEU Trade'!J28="","",'EU1 ExtraEU Trade'!J28),"")</f>
        <v>37.933</v>
      </c>
      <c r="H1159" s="1141" t="str">
        <f>IF('EU1 ExtraEU Trade'!R28="","",'EU1 ExtraEU Trade'!R28)</f>
        <v/>
      </c>
    </row>
    <row r="1160" spans="1:8">
      <c r="A1160" s="1139" t="str">
        <f>Cover!$G$16</f>
        <v>CZ</v>
      </c>
      <c r="B1160" s="1139" t="s">
        <v>708</v>
      </c>
      <c r="C1160" s="1139">
        <f>Cover!G$18</f>
        <v>2022</v>
      </c>
      <c r="D1160" s="1139" t="s">
        <v>637</v>
      </c>
      <c r="E1160" s="1140" t="s">
        <v>672</v>
      </c>
      <c r="F1160" s="1139" t="s">
        <v>703</v>
      </c>
      <c r="G1160" s="1139">
        <f>IF(ISNUMBER('EU1 ExtraEU Trade'!J29),IF('EU1 ExtraEU Trade'!J29="","",'EU1 ExtraEU Trade'!J29),"")</f>
        <v>37.177999999999997</v>
      </c>
      <c r="H1160" s="1141" t="str">
        <f>IF('EU1 ExtraEU Trade'!R29="","",'EU1 ExtraEU Trade'!R29)</f>
        <v/>
      </c>
    </row>
    <row r="1161" spans="1:8">
      <c r="A1161" s="1139" t="str">
        <f>Cover!$G$16</f>
        <v>CZ</v>
      </c>
      <c r="B1161" s="1139" t="s">
        <v>708</v>
      </c>
      <c r="C1161" s="1139">
        <f>Cover!G$18</f>
        <v>2022</v>
      </c>
      <c r="D1161" s="1139" t="s">
        <v>637</v>
      </c>
      <c r="E1161" s="1140" t="s">
        <v>675</v>
      </c>
      <c r="F1161" s="1139" t="s">
        <v>703</v>
      </c>
      <c r="G1161" s="1139">
        <f>IF(ISNUMBER('EU1 ExtraEU Trade'!J30),IF('EU1 ExtraEU Trade'!J30="","",'EU1 ExtraEU Trade'!J30),"")</f>
        <v>0.755</v>
      </c>
      <c r="H1161" s="1141" t="str">
        <f>IF('EU1 ExtraEU Trade'!R30="","",'EU1 ExtraEU Trade'!R30)</f>
        <v/>
      </c>
    </row>
    <row r="1162" spans="1:8">
      <c r="A1162" s="1139" t="str">
        <f>Cover!$G$16</f>
        <v>CZ</v>
      </c>
      <c r="B1162" s="1139" t="s">
        <v>708</v>
      </c>
      <c r="C1162" s="1139">
        <f>Cover!G$18</f>
        <v>2022</v>
      </c>
      <c r="D1162" s="1139" t="s">
        <v>637</v>
      </c>
      <c r="E1162" s="1140" t="s">
        <v>684</v>
      </c>
      <c r="F1162" s="1139" t="s">
        <v>703</v>
      </c>
      <c r="G1162" s="1139">
        <f>IF(ISNUMBER('EU1 ExtraEU Trade'!J31),IF('EU1 ExtraEU Trade'!J31="","",'EU1 ExtraEU Trade'!J31),"")</f>
        <v>8.9999999999999993E-3</v>
      </c>
      <c r="H1162" s="1141" t="str">
        <f>IF('EU1 ExtraEU Trade'!R31="","",'EU1 ExtraEU Trade'!R31)</f>
        <v/>
      </c>
    </row>
    <row r="1163" spans="1:8">
      <c r="A1163" s="1139" t="str">
        <f>Cover!$G$16</f>
        <v>CZ</v>
      </c>
      <c r="B1163" s="1139" t="s">
        <v>708</v>
      </c>
      <c r="C1163" s="1139">
        <f>Cover!G$18</f>
        <v>2022</v>
      </c>
      <c r="D1163" s="1139" t="s">
        <v>638</v>
      </c>
      <c r="E1163" s="1140" t="s">
        <v>628</v>
      </c>
      <c r="F1163" s="1139" t="s">
        <v>703</v>
      </c>
      <c r="G1163" s="1139">
        <f>IF(ISNUMBER('EU1 ExtraEU Trade'!J32),IF('EU1 ExtraEU Trade'!J32="","",'EU1 ExtraEU Trade'!J32),"")</f>
        <v>10.388</v>
      </c>
      <c r="H1163" s="1141" t="str">
        <f>IF('EU1 ExtraEU Trade'!R32="","",'EU1 ExtraEU Trade'!R32)</f>
        <v/>
      </c>
    </row>
    <row r="1164" spans="1:8">
      <c r="A1164" s="1139" t="str">
        <f>Cover!$G$16</f>
        <v>CZ</v>
      </c>
      <c r="B1164" s="1139" t="s">
        <v>708</v>
      </c>
      <c r="C1164" s="1139">
        <f>Cover!G$18</f>
        <v>2022</v>
      </c>
      <c r="D1164" s="1139" t="s">
        <v>638</v>
      </c>
      <c r="E1164" s="1140" t="s">
        <v>672</v>
      </c>
      <c r="F1164" s="1139" t="s">
        <v>703</v>
      </c>
      <c r="G1164" s="1139">
        <f>IF(ISNUMBER('EU1 ExtraEU Trade'!J33),IF('EU1 ExtraEU Trade'!J33="","",'EU1 ExtraEU Trade'!J33),"")</f>
        <v>0.52</v>
      </c>
      <c r="H1164" s="1141" t="str">
        <f>IF('EU1 ExtraEU Trade'!R33="","",'EU1 ExtraEU Trade'!R33)</f>
        <v/>
      </c>
    </row>
    <row r="1165" spans="1:8">
      <c r="A1165" s="1139" t="str">
        <f>Cover!$G$16</f>
        <v>CZ</v>
      </c>
      <c r="B1165" s="1139" t="s">
        <v>708</v>
      </c>
      <c r="C1165" s="1139">
        <f>Cover!G$18</f>
        <v>2022</v>
      </c>
      <c r="D1165" s="1139" t="s">
        <v>638</v>
      </c>
      <c r="E1165" s="1140" t="s">
        <v>675</v>
      </c>
      <c r="F1165" s="1139" t="s">
        <v>703</v>
      </c>
      <c r="G1165" s="1139">
        <f>IF(ISNUMBER('EU1 ExtraEU Trade'!J34),IF('EU1 ExtraEU Trade'!J34="","",'EU1 ExtraEU Trade'!J34),"")</f>
        <v>9.8680000000000003</v>
      </c>
      <c r="H1165" s="1141" t="str">
        <f>IF('EU1 ExtraEU Trade'!R34="","",'EU1 ExtraEU Trade'!R34)</f>
        <v/>
      </c>
    </row>
    <row r="1166" spans="1:8">
      <c r="A1166" s="1139" t="str">
        <f>Cover!$G$16</f>
        <v>CZ</v>
      </c>
      <c r="B1166" s="1139" t="s">
        <v>708</v>
      </c>
      <c r="C1166" s="1139">
        <f>Cover!G$18</f>
        <v>2022</v>
      </c>
      <c r="D1166" s="1139" t="s">
        <v>638</v>
      </c>
      <c r="E1166" s="1140" t="s">
        <v>684</v>
      </c>
      <c r="F1166" s="1139" t="s">
        <v>703</v>
      </c>
      <c r="G1166" s="1139">
        <f>IF(ISNUMBER('EU1 ExtraEU Trade'!J35),IF('EU1 ExtraEU Trade'!J35="","",'EU1 ExtraEU Trade'!J35),"")</f>
        <v>0.35399999999999998</v>
      </c>
      <c r="H1166" s="1141" t="str">
        <f>IF('EU1 ExtraEU Trade'!R35="","",'EU1 ExtraEU Trade'!R35)</f>
        <v/>
      </c>
    </row>
    <row r="1167" spans="1:8">
      <c r="A1167" s="1139" t="str">
        <f>Cover!$G$16</f>
        <v>CZ</v>
      </c>
      <c r="B1167" s="1139" t="s">
        <v>708</v>
      </c>
      <c r="C1167" s="1139">
        <f>Cover!G$18</f>
        <v>2022</v>
      </c>
      <c r="D1167" s="1139" t="s">
        <v>639</v>
      </c>
      <c r="E1167" s="1140" t="s">
        <v>628</v>
      </c>
      <c r="F1167" s="1139" t="s">
        <v>703</v>
      </c>
      <c r="G1167" s="1139">
        <f>IF(ISNUMBER('EU1 ExtraEU Trade'!J36),IF('EU1 ExtraEU Trade'!J36="","",'EU1 ExtraEU Trade'!J36),"")</f>
        <v>14.894</v>
      </c>
      <c r="H1167" s="1141" t="str">
        <f>IF('EU1 ExtraEU Trade'!R36="","",'EU1 ExtraEU Trade'!R36)</f>
        <v/>
      </c>
    </row>
    <row r="1168" spans="1:8">
      <c r="A1168" s="1139" t="str">
        <f>Cover!$G$16</f>
        <v>CZ</v>
      </c>
      <c r="B1168" s="1139" t="s">
        <v>708</v>
      </c>
      <c r="C1168" s="1139">
        <f>Cover!G$18</f>
        <v>2022</v>
      </c>
      <c r="D1168" s="1139" t="s">
        <v>640</v>
      </c>
      <c r="E1168" s="1140" t="s">
        <v>628</v>
      </c>
      <c r="F1168" s="1139" t="s">
        <v>703</v>
      </c>
      <c r="G1168" s="1139">
        <f>IF(ISNUMBER('EU1 ExtraEU Trade'!J37),IF('EU1 ExtraEU Trade'!J37="","",'EU1 ExtraEU Trade'!J37),"")</f>
        <v>3.8650000000000002</v>
      </c>
      <c r="H1168" s="1141" t="str">
        <f>IF('EU1 ExtraEU Trade'!R37="","",'EU1 ExtraEU Trade'!R37)</f>
        <v/>
      </c>
    </row>
    <row r="1169" spans="1:8">
      <c r="A1169" s="1139" t="str">
        <f>Cover!$G$16</f>
        <v>CZ</v>
      </c>
      <c r="B1169" s="1139" t="s">
        <v>708</v>
      </c>
      <c r="C1169" s="1139">
        <f>Cover!G$18</f>
        <v>2022</v>
      </c>
      <c r="D1169" s="1139" t="s">
        <v>640</v>
      </c>
      <c r="E1169" s="1140" t="s">
        <v>672</v>
      </c>
      <c r="F1169" s="1139" t="s">
        <v>703</v>
      </c>
      <c r="G1169" s="1139">
        <f>IF(ISNUMBER('EU1 ExtraEU Trade'!J38),IF('EU1 ExtraEU Trade'!J38="","",'EU1 ExtraEU Trade'!J38),"")</f>
        <v>3.0750000000000002</v>
      </c>
      <c r="H1169" s="1141" t="str">
        <f>IF('EU1 ExtraEU Trade'!R38="","",'EU1 ExtraEU Trade'!R38)</f>
        <v/>
      </c>
    </row>
    <row r="1170" spans="1:8">
      <c r="A1170" s="1139" t="str">
        <f>Cover!$G$16</f>
        <v>CZ</v>
      </c>
      <c r="B1170" s="1139" t="s">
        <v>708</v>
      </c>
      <c r="C1170" s="1139">
        <f>Cover!G$18</f>
        <v>2022</v>
      </c>
      <c r="D1170" s="1139" t="s">
        <v>640</v>
      </c>
      <c r="E1170" s="1140" t="s">
        <v>675</v>
      </c>
      <c r="F1170" s="1139" t="s">
        <v>703</v>
      </c>
      <c r="G1170" s="1139">
        <f>IF(ISNUMBER('EU1 ExtraEU Trade'!J39),IF('EU1 ExtraEU Trade'!J39="","",'EU1 ExtraEU Trade'!J39),"")</f>
        <v>0.79</v>
      </c>
      <c r="H1170" s="1141" t="str">
        <f>IF('EU1 ExtraEU Trade'!R39="","",'EU1 ExtraEU Trade'!R39)</f>
        <v/>
      </c>
    </row>
    <row r="1171" spans="1:8">
      <c r="A1171" s="1139" t="str">
        <f>Cover!$G$16</f>
        <v>CZ</v>
      </c>
      <c r="B1171" s="1139" t="s">
        <v>708</v>
      </c>
      <c r="C1171" s="1139">
        <f>Cover!G$18</f>
        <v>2022</v>
      </c>
      <c r="D1171" s="1139" t="s">
        <v>640</v>
      </c>
      <c r="E1171" s="1140" t="s">
        <v>684</v>
      </c>
      <c r="F1171" s="1139" t="s">
        <v>703</v>
      </c>
      <c r="G1171" s="1139">
        <f>IF(ISNUMBER('EU1 ExtraEU Trade'!J40),IF('EU1 ExtraEU Trade'!J40="","",'EU1 ExtraEU Trade'!J40),"")</f>
        <v>1.4999999999999999E-2</v>
      </c>
      <c r="H1171" s="1141" t="str">
        <f>IF('EU1 ExtraEU Trade'!R40="","",'EU1 ExtraEU Trade'!R40)</f>
        <v/>
      </c>
    </row>
    <row r="1172" spans="1:8">
      <c r="A1172" s="1139" t="str">
        <f>Cover!$G$16</f>
        <v>CZ</v>
      </c>
      <c r="B1172" s="1139" t="s">
        <v>708</v>
      </c>
      <c r="C1172" s="1139">
        <f>Cover!G$18</f>
        <v>2022</v>
      </c>
      <c r="D1172" s="1139" t="s">
        <v>1144</v>
      </c>
      <c r="E1172" s="1140" t="s">
        <v>628</v>
      </c>
      <c r="F1172" s="1139" t="s">
        <v>703</v>
      </c>
      <c r="G1172" s="1139">
        <f>IF(ISNUMBER('EU1 ExtraEU Trade'!J41),IF('EU1 ExtraEU Trade'!J41="","",'EU1 ExtraEU Trade'!J41),"")</f>
        <v>0</v>
      </c>
      <c r="H1172" s="1141" t="str">
        <f>IF('EU1 ExtraEU Trade'!R41="","",'EU1 ExtraEU Trade'!R41)</f>
        <v/>
      </c>
    </row>
    <row r="1173" spans="1:8">
      <c r="A1173" s="1139" t="str">
        <f>Cover!$G$16</f>
        <v>CZ</v>
      </c>
      <c r="B1173" s="1139" t="s">
        <v>708</v>
      </c>
      <c r="C1173" s="1139">
        <f>Cover!G$18</f>
        <v>2022</v>
      </c>
      <c r="D1173" s="1139" t="s">
        <v>1144</v>
      </c>
      <c r="E1173" s="1140" t="s">
        <v>672</v>
      </c>
      <c r="F1173" s="1139" t="s">
        <v>703</v>
      </c>
      <c r="G1173" s="1139">
        <f>IF(ISNUMBER('EU1 ExtraEU Trade'!J42),IF('EU1 ExtraEU Trade'!J42="","",'EU1 ExtraEU Trade'!J42),"")</f>
        <v>0</v>
      </c>
      <c r="H1173" s="1141" t="str">
        <f>IF('EU1 ExtraEU Trade'!R42="","",'EU1 ExtraEU Trade'!R42)</f>
        <v/>
      </c>
    </row>
    <row r="1174" spans="1:8">
      <c r="A1174" s="1139" t="str">
        <f>Cover!$G$16</f>
        <v>CZ</v>
      </c>
      <c r="B1174" s="1139" t="s">
        <v>708</v>
      </c>
      <c r="C1174" s="1139">
        <f>Cover!G$18</f>
        <v>2022</v>
      </c>
      <c r="D1174" s="1139" t="s">
        <v>1144</v>
      </c>
      <c r="E1174" s="1140" t="s">
        <v>675</v>
      </c>
      <c r="F1174" s="1139" t="s">
        <v>703</v>
      </c>
      <c r="G1174" s="1139">
        <f>IF(ISNUMBER('EU1 ExtraEU Trade'!J43),IF('EU1 ExtraEU Trade'!J43="","",'EU1 ExtraEU Trade'!J43),"")</f>
        <v>0</v>
      </c>
      <c r="H1174" s="1141" t="str">
        <f>IF('EU1 ExtraEU Trade'!R43="","",'EU1 ExtraEU Trade'!R43)</f>
        <v/>
      </c>
    </row>
    <row r="1175" spans="1:8">
      <c r="A1175" s="1139" t="str">
        <f>Cover!$G$16</f>
        <v>CZ</v>
      </c>
      <c r="B1175" s="1139" t="s">
        <v>708</v>
      </c>
      <c r="C1175" s="1139">
        <f>Cover!G$18</f>
        <v>2022</v>
      </c>
      <c r="D1175" s="1139" t="s">
        <v>1144</v>
      </c>
      <c r="E1175" s="1140" t="s">
        <v>684</v>
      </c>
      <c r="F1175" s="1139" t="s">
        <v>703</v>
      </c>
      <c r="G1175" s="1139">
        <f>IF(ISNUMBER('EU1 ExtraEU Trade'!J44),IF('EU1 ExtraEU Trade'!J44="","",'EU1 ExtraEU Trade'!J44),"")</f>
        <v>0</v>
      </c>
      <c r="H1175" s="1141" t="str">
        <f>IF('EU1 ExtraEU Trade'!R44="","",'EU1 ExtraEU Trade'!R44)</f>
        <v/>
      </c>
    </row>
    <row r="1176" spans="1:8">
      <c r="A1176" s="1139" t="str">
        <f>Cover!$G$16</f>
        <v>CZ</v>
      </c>
      <c r="B1176" s="1139" t="s">
        <v>708</v>
      </c>
      <c r="C1176" s="1139">
        <f>Cover!G$18</f>
        <v>2022</v>
      </c>
      <c r="D1176" s="1139" t="s">
        <v>641</v>
      </c>
      <c r="E1176" s="1140" t="s">
        <v>628</v>
      </c>
      <c r="F1176" s="1139" t="s">
        <v>703</v>
      </c>
      <c r="G1176" s="1139">
        <f>IF(ISNUMBER('EU1 ExtraEU Trade'!J45),IF('EU1 ExtraEU Trade'!J45="","",'EU1 ExtraEU Trade'!J45),"")</f>
        <v>3.2639999999999998</v>
      </c>
      <c r="H1176" s="1141" t="str">
        <f>IF('EU1 ExtraEU Trade'!R45="","",'EU1 ExtraEU Trade'!R45)</f>
        <v/>
      </c>
    </row>
    <row r="1177" spans="1:8">
      <c r="A1177" s="1139" t="str">
        <f>Cover!$G$16</f>
        <v>CZ</v>
      </c>
      <c r="B1177" s="1139" t="s">
        <v>708</v>
      </c>
      <c r="C1177" s="1139">
        <f>Cover!G$18</f>
        <v>2022</v>
      </c>
      <c r="D1177" s="1139" t="s">
        <v>642</v>
      </c>
      <c r="E1177" s="1140" t="s">
        <v>628</v>
      </c>
      <c r="F1177" s="1139" t="s">
        <v>703</v>
      </c>
      <c r="G1177" s="1139">
        <f>IF(ISNUMBER('EU1 ExtraEU Trade'!J46),IF('EU1 ExtraEU Trade'!J46="","",'EU1 ExtraEU Trade'!J46),"")</f>
        <v>1.724</v>
      </c>
      <c r="H1177" s="1141" t="str">
        <f>IF('EU1 ExtraEU Trade'!R46="","",'EU1 ExtraEU Trade'!R46)</f>
        <v/>
      </c>
    </row>
    <row r="1178" spans="1:8">
      <c r="A1178" s="1139" t="str">
        <f>Cover!$G$16</f>
        <v>CZ</v>
      </c>
      <c r="B1178" s="1139" t="s">
        <v>708</v>
      </c>
      <c r="C1178" s="1139">
        <f>Cover!G$18</f>
        <v>2022</v>
      </c>
      <c r="D1178" s="1139" t="s">
        <v>643</v>
      </c>
      <c r="E1178" s="1140" t="s">
        <v>628</v>
      </c>
      <c r="F1178" s="1139" t="s">
        <v>703</v>
      </c>
      <c r="G1178" s="1139">
        <f>IF(ISNUMBER('EU1 ExtraEU Trade'!J47),IF('EU1 ExtraEU Trade'!J47="","",'EU1 ExtraEU Trade'!J47),"")</f>
        <v>7.7649999999999997</v>
      </c>
      <c r="H1178" s="1141" t="str">
        <f>IF('EU1 ExtraEU Trade'!R47="","",'EU1 ExtraEU Trade'!R47)</f>
        <v/>
      </c>
    </row>
    <row r="1179" spans="1:8">
      <c r="A1179" s="1139" t="str">
        <f>Cover!$G$16</f>
        <v>CZ</v>
      </c>
      <c r="B1179" s="1139" t="s">
        <v>708</v>
      </c>
      <c r="C1179" s="1139">
        <f>Cover!G$18</f>
        <v>2022</v>
      </c>
      <c r="D1179" s="1139" t="s">
        <v>644</v>
      </c>
      <c r="E1179" s="1140" t="s">
        <v>628</v>
      </c>
      <c r="F1179" s="1139" t="s">
        <v>703</v>
      </c>
      <c r="G1179" s="1139">
        <f>IF(ISNUMBER('EU1 ExtraEU Trade'!J48),IF('EU1 ExtraEU Trade'!J48="","",'EU1 ExtraEU Trade'!J48),"")</f>
        <v>1.6359999999999999</v>
      </c>
      <c r="H1179" s="1141" t="str">
        <f>IF('EU1 ExtraEU Trade'!R48="","",'EU1 ExtraEU Trade'!R48)</f>
        <v/>
      </c>
    </row>
    <row r="1180" spans="1:8">
      <c r="A1180" s="1139" t="str">
        <f>Cover!$G$16</f>
        <v>CZ</v>
      </c>
      <c r="B1180" s="1139" t="s">
        <v>708</v>
      </c>
      <c r="C1180" s="1139">
        <f>Cover!G$18</f>
        <v>2022</v>
      </c>
      <c r="D1180" s="1139" t="s">
        <v>645</v>
      </c>
      <c r="E1180" s="1140" t="s">
        <v>628</v>
      </c>
      <c r="F1180" s="1139" t="s">
        <v>703</v>
      </c>
      <c r="G1180" s="1139">
        <f>IF(ISNUMBER('EU1 ExtraEU Trade'!J49),IF('EU1 ExtraEU Trade'!J49="","",'EU1 ExtraEU Trade'!J49),"")</f>
        <v>0.20799999999999999</v>
      </c>
      <c r="H1180" s="1141" t="str">
        <f>IF('EU1 ExtraEU Trade'!R49="","",'EU1 ExtraEU Trade'!R49)</f>
        <v/>
      </c>
    </row>
    <row r="1181" spans="1:8">
      <c r="A1181" s="1139" t="str">
        <f>Cover!$G$16</f>
        <v>CZ</v>
      </c>
      <c r="B1181" s="1139" t="s">
        <v>708</v>
      </c>
      <c r="C1181" s="1139">
        <f>Cover!G$18</f>
        <v>2022</v>
      </c>
      <c r="D1181" s="1139" t="s">
        <v>646</v>
      </c>
      <c r="E1181" s="1140" t="s">
        <v>628</v>
      </c>
      <c r="F1181" s="1139" t="s">
        <v>703</v>
      </c>
      <c r="G1181" s="1139">
        <f>IF(ISNUMBER('EU1 ExtraEU Trade'!J50),IF('EU1 ExtraEU Trade'!J50="","",'EU1 ExtraEU Trade'!J50),"")</f>
        <v>5.9210000000000003</v>
      </c>
      <c r="H1181" s="1141" t="str">
        <f>IF('EU1 ExtraEU Trade'!R50="","",'EU1 ExtraEU Trade'!R50)</f>
        <v/>
      </c>
    </row>
    <row r="1182" spans="1:8">
      <c r="A1182" s="1139" t="str">
        <f>Cover!$G$16</f>
        <v>CZ</v>
      </c>
      <c r="B1182" s="1139" t="s">
        <v>708</v>
      </c>
      <c r="C1182" s="1139">
        <f>Cover!G$18</f>
        <v>2022</v>
      </c>
      <c r="D1182" s="1139" t="s">
        <v>647</v>
      </c>
      <c r="E1182" s="1140" t="s">
        <v>628</v>
      </c>
      <c r="F1182" s="1139" t="s">
        <v>705</v>
      </c>
      <c r="G1182" s="1139">
        <f>IF(ISNUMBER('EU1 ExtraEU Trade'!J51),IF('EU1 ExtraEU Trade'!J51="","",'EU1 ExtraEU Trade'!J51),"")</f>
        <v>11.308999999999999</v>
      </c>
      <c r="H1182" s="1141" t="str">
        <f>IF('EU1 ExtraEU Trade'!R51="","",'EU1 ExtraEU Trade'!R51)</f>
        <v/>
      </c>
    </row>
    <row r="1183" spans="1:8">
      <c r="A1183" s="1139" t="str">
        <f>Cover!$G$16</f>
        <v>CZ</v>
      </c>
      <c r="B1183" s="1139" t="s">
        <v>708</v>
      </c>
      <c r="C1183" s="1139">
        <f>Cover!G$18</f>
        <v>2022</v>
      </c>
      <c r="D1183" s="1139" t="s">
        <v>648</v>
      </c>
      <c r="E1183" s="1140" t="s">
        <v>628</v>
      </c>
      <c r="F1183" s="1139" t="s">
        <v>705</v>
      </c>
      <c r="G1183" s="1139">
        <f>IF(ISNUMBER('EU1 ExtraEU Trade'!J52),IF('EU1 ExtraEU Trade'!J52="","",'EU1 ExtraEU Trade'!J52),"")</f>
        <v>0</v>
      </c>
      <c r="H1183" s="1141" t="str">
        <f>IF('EU1 ExtraEU Trade'!R52="","",'EU1 ExtraEU Trade'!R52)</f>
        <v/>
      </c>
    </row>
    <row r="1184" spans="1:8">
      <c r="A1184" s="1139" t="str">
        <f>Cover!$G$16</f>
        <v>CZ</v>
      </c>
      <c r="B1184" s="1139" t="s">
        <v>708</v>
      </c>
      <c r="C1184" s="1139">
        <f>Cover!G$18</f>
        <v>2022</v>
      </c>
      <c r="D1184" s="1139" t="s">
        <v>649</v>
      </c>
      <c r="E1184" s="1140" t="s">
        <v>628</v>
      </c>
      <c r="F1184" s="1139" t="s">
        <v>705</v>
      </c>
      <c r="G1184" s="1139">
        <f>IF(ISNUMBER('EU1 ExtraEU Trade'!J53),IF('EU1 ExtraEU Trade'!J53="","",'EU1 ExtraEU Trade'!J53),"")</f>
        <v>6.25</v>
      </c>
      <c r="H1184" s="1141" t="str">
        <f>IF('EU1 ExtraEU Trade'!R53="","",'EU1 ExtraEU Trade'!R53)</f>
        <v/>
      </c>
    </row>
    <row r="1185" spans="1:8">
      <c r="A1185" s="1139" t="str">
        <f>Cover!$G$16</f>
        <v>CZ</v>
      </c>
      <c r="B1185" s="1139" t="s">
        <v>708</v>
      </c>
      <c r="C1185" s="1139">
        <f>Cover!G$18</f>
        <v>2022</v>
      </c>
      <c r="D1185" s="1139" t="s">
        <v>650</v>
      </c>
      <c r="E1185" s="1140" t="s">
        <v>628</v>
      </c>
      <c r="F1185" s="1139" t="s">
        <v>705</v>
      </c>
      <c r="G1185" s="1139">
        <f>IF(ISNUMBER('EU1 ExtraEU Trade'!J54),IF('EU1 ExtraEU Trade'!J54="","",'EU1 ExtraEU Trade'!J54),"")</f>
        <v>6.25</v>
      </c>
      <c r="H1185" s="1141" t="str">
        <f>IF('EU1 ExtraEU Trade'!R54="","",'EU1 ExtraEU Trade'!R54)</f>
        <v/>
      </c>
    </row>
    <row r="1186" spans="1:8">
      <c r="A1186" s="1139" t="str">
        <f>Cover!$G$16</f>
        <v>CZ</v>
      </c>
      <c r="B1186" s="1139" t="s">
        <v>708</v>
      </c>
      <c r="C1186" s="1139">
        <f>Cover!G$18</f>
        <v>2022</v>
      </c>
      <c r="D1186" s="1139" t="s">
        <v>651</v>
      </c>
      <c r="E1186" s="1140" t="s">
        <v>628</v>
      </c>
      <c r="F1186" s="1139" t="s">
        <v>705</v>
      </c>
      <c r="G1186" s="1139">
        <f>IF(ISNUMBER('EU1 ExtraEU Trade'!J55),IF('EU1 ExtraEU Trade'!J55="","",'EU1 ExtraEU Trade'!J55),"")</f>
        <v>6.1980000000000004</v>
      </c>
      <c r="H1186" s="1141" t="str">
        <f>IF('EU1 ExtraEU Trade'!R55="","",'EU1 ExtraEU Trade'!R55)</f>
        <v/>
      </c>
    </row>
    <row r="1187" spans="1:8">
      <c r="A1187" s="1139" t="str">
        <f>Cover!$G$16</f>
        <v>CZ</v>
      </c>
      <c r="B1187" s="1139" t="s">
        <v>708</v>
      </c>
      <c r="C1187" s="1139">
        <f>Cover!G$18</f>
        <v>2022</v>
      </c>
      <c r="D1187" s="1139" t="s">
        <v>652</v>
      </c>
      <c r="E1187" s="1140" t="s">
        <v>628</v>
      </c>
      <c r="F1187" s="1139" t="s">
        <v>705</v>
      </c>
      <c r="G1187" s="1139">
        <f>IF(ISNUMBER('EU1 ExtraEU Trade'!J56),IF('EU1 ExtraEU Trade'!J56="","",'EU1 ExtraEU Trade'!J56),"")</f>
        <v>0</v>
      </c>
      <c r="H1187" s="1141" t="str">
        <f>IF('EU1 ExtraEU Trade'!R56="","",'EU1 ExtraEU Trade'!R56)</f>
        <v/>
      </c>
    </row>
    <row r="1188" spans="1:8">
      <c r="A1188" s="1139" t="str">
        <f>Cover!$G$16</f>
        <v>CZ</v>
      </c>
      <c r="B1188" s="1139" t="s">
        <v>708</v>
      </c>
      <c r="C1188" s="1139">
        <f>Cover!G$18</f>
        <v>2022</v>
      </c>
      <c r="D1188" s="1139" t="s">
        <v>653</v>
      </c>
      <c r="E1188" s="1140" t="s">
        <v>628</v>
      </c>
      <c r="F1188" s="1139" t="s">
        <v>705</v>
      </c>
      <c r="G1188" s="1139">
        <f>IF(ISNUMBER('EU1 ExtraEU Trade'!J57),IF('EU1 ExtraEU Trade'!J57="","",'EU1 ExtraEU Trade'!J57),"")</f>
        <v>5.0590000000000002</v>
      </c>
      <c r="H1188" s="1141" t="str">
        <f>IF('EU1 ExtraEU Trade'!R57="","",'EU1 ExtraEU Trade'!R57)</f>
        <v/>
      </c>
    </row>
    <row r="1189" spans="1:8">
      <c r="A1189" s="1139" t="str">
        <f>Cover!$G$16</f>
        <v>CZ</v>
      </c>
      <c r="B1189" s="1139" t="s">
        <v>708</v>
      </c>
      <c r="C1189" s="1139">
        <f>Cover!G$18</f>
        <v>2022</v>
      </c>
      <c r="D1189" s="1139" t="s">
        <v>654</v>
      </c>
      <c r="E1189" s="1140" t="s">
        <v>628</v>
      </c>
      <c r="F1189" s="1139" t="s">
        <v>705</v>
      </c>
      <c r="G1189" s="1139">
        <f>IF(ISNUMBER('EU1 ExtraEU Trade'!J58),IF('EU1 ExtraEU Trade'!J58="","",'EU1 ExtraEU Trade'!J58),"")</f>
        <v>3.4820000000000002</v>
      </c>
      <c r="H1189" s="1141" t="str">
        <f>IF('EU1 ExtraEU Trade'!R58="","",'EU1 ExtraEU Trade'!R58)</f>
        <v/>
      </c>
    </row>
    <row r="1190" spans="1:8">
      <c r="A1190" s="1139" t="str">
        <f>Cover!$G$16</f>
        <v>CZ</v>
      </c>
      <c r="B1190" s="1139" t="s">
        <v>708</v>
      </c>
      <c r="C1190" s="1139">
        <f>Cover!G$18</f>
        <v>2022</v>
      </c>
      <c r="D1190" s="1139" t="s">
        <v>655</v>
      </c>
      <c r="E1190" s="1140" t="s">
        <v>628</v>
      </c>
      <c r="F1190" s="1139" t="s">
        <v>705</v>
      </c>
      <c r="G1190" s="1139">
        <f>IF(ISNUMBER('EU1 ExtraEU Trade'!J59),IF('EU1 ExtraEU Trade'!J59="","",'EU1 ExtraEU Trade'!J59),"")</f>
        <v>0.14699999999999999</v>
      </c>
      <c r="H1190" s="1141" t="str">
        <f>IF('EU1 ExtraEU Trade'!R59="","",'EU1 ExtraEU Trade'!R59)</f>
        <v/>
      </c>
    </row>
    <row r="1191" spans="1:8">
      <c r="A1191" s="1139" t="str">
        <f>Cover!$G$16</f>
        <v>CZ</v>
      </c>
      <c r="B1191" s="1139" t="s">
        <v>708</v>
      </c>
      <c r="C1191" s="1139">
        <f>Cover!G$18</f>
        <v>2022</v>
      </c>
      <c r="D1191" s="1139" t="s">
        <v>656</v>
      </c>
      <c r="E1191" s="1140" t="s">
        <v>628</v>
      </c>
      <c r="F1191" s="1139" t="s">
        <v>705</v>
      </c>
      <c r="G1191" s="1139">
        <f>IF(ISNUMBER('EU1 ExtraEU Trade'!J60),IF('EU1 ExtraEU Trade'!J60="","",'EU1 ExtraEU Trade'!J60),"")</f>
        <v>3.335</v>
      </c>
      <c r="H1191" s="1141" t="str">
        <f>IF('EU1 ExtraEU Trade'!R60="","",'EU1 ExtraEU Trade'!R60)</f>
        <v/>
      </c>
    </row>
    <row r="1192" spans="1:8">
      <c r="A1192" s="1139" t="str">
        <f>Cover!$G$16</f>
        <v>CZ</v>
      </c>
      <c r="B1192" s="1139" t="s">
        <v>708</v>
      </c>
      <c r="C1192" s="1139">
        <f>Cover!G$18</f>
        <v>2022</v>
      </c>
      <c r="D1192" s="1139" t="s">
        <v>657</v>
      </c>
      <c r="E1192" s="1140" t="s">
        <v>628</v>
      </c>
      <c r="F1192" s="1139" t="s">
        <v>705</v>
      </c>
      <c r="G1192" s="1139">
        <f>IF(ISNUMBER('EU1 ExtraEU Trade'!J61),IF('EU1 ExtraEU Trade'!J61="","",'EU1 ExtraEU Trade'!J61),"")</f>
        <v>7.4180000000000001</v>
      </c>
      <c r="H1192" s="1141" t="str">
        <f>IF('EU1 ExtraEU Trade'!R61="","",'EU1 ExtraEU Trade'!R61)</f>
        <v/>
      </c>
    </row>
    <row r="1193" spans="1:8">
      <c r="A1193" s="1139" t="str">
        <f>Cover!$G$16</f>
        <v>CZ</v>
      </c>
      <c r="B1193" s="1139" t="s">
        <v>708</v>
      </c>
      <c r="C1193" s="1139">
        <f>Cover!G$18</f>
        <v>2022</v>
      </c>
      <c r="D1193" s="1139" t="s">
        <v>658</v>
      </c>
      <c r="E1193" s="1140" t="s">
        <v>628</v>
      </c>
      <c r="F1193" s="1139" t="s">
        <v>705</v>
      </c>
      <c r="G1193" s="1139">
        <f>IF(ISNUMBER('EU1 ExtraEU Trade'!J62),IF('EU1 ExtraEU Trade'!J62="","",'EU1 ExtraEU Trade'!J62),"")</f>
        <v>27.873000000000001</v>
      </c>
      <c r="H1193" s="1141" t="str">
        <f>IF('EU1 ExtraEU Trade'!R62="","",'EU1 ExtraEU Trade'!R62)</f>
        <v/>
      </c>
    </row>
    <row r="1194" spans="1:8">
      <c r="A1194" s="1139" t="str">
        <f>Cover!$G$16</f>
        <v>CZ</v>
      </c>
      <c r="B1194" s="1139" t="s">
        <v>708</v>
      </c>
      <c r="C1194" s="1139">
        <f>Cover!G$18</f>
        <v>2022</v>
      </c>
      <c r="D1194" s="1139" t="s">
        <v>659</v>
      </c>
      <c r="E1194" s="1140" t="s">
        <v>628</v>
      </c>
      <c r="F1194" s="1139" t="s">
        <v>705</v>
      </c>
      <c r="G1194" s="1139">
        <f>IF(ISNUMBER('EU1 ExtraEU Trade'!J63),IF('EU1 ExtraEU Trade'!J63="","",'EU1 ExtraEU Trade'!J63),"")</f>
        <v>6.3150000000000004</v>
      </c>
      <c r="H1194" s="1141" t="str">
        <f>IF('EU1 ExtraEU Trade'!R63="","",'EU1 ExtraEU Trade'!R63)</f>
        <v/>
      </c>
    </row>
    <row r="1195" spans="1:8">
      <c r="A1195" s="1139" t="str">
        <f>Cover!$G$16</f>
        <v>CZ</v>
      </c>
      <c r="B1195" s="1139" t="s">
        <v>708</v>
      </c>
      <c r="C1195" s="1139">
        <f>Cover!G$18</f>
        <v>2022</v>
      </c>
      <c r="D1195" s="1139" t="s">
        <v>660</v>
      </c>
      <c r="E1195" s="1140" t="s">
        <v>628</v>
      </c>
      <c r="F1195" s="1139" t="s">
        <v>705</v>
      </c>
      <c r="G1195" s="1139">
        <f>IF(ISNUMBER('EU1 ExtraEU Trade'!J64),IF('EU1 ExtraEU Trade'!J64="","",'EU1 ExtraEU Trade'!J64),"")</f>
        <v>0.11700000000000001</v>
      </c>
      <c r="H1195" s="1141" t="str">
        <f>IF('EU1 ExtraEU Trade'!R64="","",'EU1 ExtraEU Trade'!R64)</f>
        <v/>
      </c>
    </row>
    <row r="1196" spans="1:8">
      <c r="A1196" s="1139" t="str">
        <f>Cover!$G$16</f>
        <v>CZ</v>
      </c>
      <c r="B1196" s="1139" t="s">
        <v>708</v>
      </c>
      <c r="C1196" s="1139">
        <f>Cover!G$18</f>
        <v>2022</v>
      </c>
      <c r="D1196" s="1139" t="s">
        <v>661</v>
      </c>
      <c r="E1196" s="1140" t="s">
        <v>628</v>
      </c>
      <c r="F1196" s="1139" t="s">
        <v>705</v>
      </c>
      <c r="G1196" s="1139">
        <f>IF(ISNUMBER('EU1 ExtraEU Trade'!J65),IF('EU1 ExtraEU Trade'!J65="","",'EU1 ExtraEU Trade'!J65),"")</f>
        <v>5.0000000000000001E-3</v>
      </c>
      <c r="H1196" s="1141" t="str">
        <f>IF('EU1 ExtraEU Trade'!R65="","",'EU1 ExtraEU Trade'!R65)</f>
        <v/>
      </c>
    </row>
    <row r="1197" spans="1:8">
      <c r="A1197" s="1139" t="str">
        <f>Cover!$G$16</f>
        <v>CZ</v>
      </c>
      <c r="B1197" s="1139" t="s">
        <v>708</v>
      </c>
      <c r="C1197" s="1139">
        <f>Cover!G$18</f>
        <v>2022</v>
      </c>
      <c r="D1197" s="1139" t="s">
        <v>662</v>
      </c>
      <c r="E1197" s="1140" t="s">
        <v>628</v>
      </c>
      <c r="F1197" s="1139" t="s">
        <v>705</v>
      </c>
      <c r="G1197" s="1139">
        <f>IF(ISNUMBER('EU1 ExtraEU Trade'!J66),IF('EU1 ExtraEU Trade'!J66="","",'EU1 ExtraEU Trade'!J66),"")</f>
        <v>6.1669999999999998</v>
      </c>
      <c r="H1197" s="1141" t="str">
        <f>IF('EU1 ExtraEU Trade'!R66="","",'EU1 ExtraEU Trade'!R66)</f>
        <v/>
      </c>
    </row>
    <row r="1198" spans="1:8">
      <c r="A1198" s="1139" t="str">
        <f>Cover!$G$16</f>
        <v>CZ</v>
      </c>
      <c r="B1198" s="1139" t="s">
        <v>708</v>
      </c>
      <c r="C1198" s="1139">
        <f>Cover!G$18</f>
        <v>2022</v>
      </c>
      <c r="D1198" s="1139" t="s">
        <v>663</v>
      </c>
      <c r="E1198" s="1140" t="s">
        <v>628</v>
      </c>
      <c r="F1198" s="1139" t="s">
        <v>705</v>
      </c>
      <c r="G1198" s="1139">
        <f>IF(ISNUMBER('EU1 ExtraEU Trade'!J67),IF('EU1 ExtraEU Trade'!J67="","",'EU1 ExtraEU Trade'!J67),"")</f>
        <v>2.5999999999999999E-2</v>
      </c>
      <c r="H1198" s="1141" t="str">
        <f>IF('EU1 ExtraEU Trade'!R67="","",'EU1 ExtraEU Trade'!R67)</f>
        <v/>
      </c>
    </row>
    <row r="1199" spans="1:8">
      <c r="A1199" s="1139" t="str">
        <f>Cover!$G$16</f>
        <v>CZ</v>
      </c>
      <c r="B1199" s="1139" t="s">
        <v>708</v>
      </c>
      <c r="C1199" s="1139">
        <f>Cover!G$18</f>
        <v>2022</v>
      </c>
      <c r="D1199" s="1139" t="s">
        <v>664</v>
      </c>
      <c r="E1199" s="1140" t="s">
        <v>628</v>
      </c>
      <c r="F1199" s="1139" t="s">
        <v>705</v>
      </c>
      <c r="G1199" s="1139">
        <f>IF(ISNUMBER('EU1 ExtraEU Trade'!J68),IF('EU1 ExtraEU Trade'!J68="","",'EU1 ExtraEU Trade'!J68),"")</f>
        <v>6.0000000000000001E-3</v>
      </c>
      <c r="H1199" s="1141" t="str">
        <f>IF('EU1 ExtraEU Trade'!R68="","",'EU1 ExtraEU Trade'!R68)</f>
        <v/>
      </c>
    </row>
    <row r="1200" spans="1:8">
      <c r="A1200" s="1139" t="str">
        <f>Cover!$G$16</f>
        <v>CZ</v>
      </c>
      <c r="B1200" s="1139" t="s">
        <v>708</v>
      </c>
      <c r="C1200" s="1139">
        <f>Cover!G$18</f>
        <v>2022</v>
      </c>
      <c r="D1200" s="1139" t="s">
        <v>665</v>
      </c>
      <c r="E1200" s="1140" t="s">
        <v>628</v>
      </c>
      <c r="F1200" s="1139" t="s">
        <v>705</v>
      </c>
      <c r="G1200" s="1139">
        <f>IF(ISNUMBER('EU1 ExtraEU Trade'!J69),IF('EU1 ExtraEU Trade'!J69="","",'EU1 ExtraEU Trade'!J69),"")</f>
        <v>18.946999999999999</v>
      </c>
      <c r="H1200" s="1141" t="str">
        <f>IF('EU1 ExtraEU Trade'!R69="","",'EU1 ExtraEU Trade'!R69)</f>
        <v/>
      </c>
    </row>
    <row r="1201" spans="1:8">
      <c r="A1201" s="1139" t="str">
        <f>Cover!$G$16</f>
        <v>CZ</v>
      </c>
      <c r="B1201" s="1139" t="s">
        <v>708</v>
      </c>
      <c r="C1201" s="1139">
        <f>Cover!G$18</f>
        <v>2022</v>
      </c>
      <c r="D1201" s="1139" t="s">
        <v>666</v>
      </c>
      <c r="E1201" s="1140" t="s">
        <v>628</v>
      </c>
      <c r="F1201" s="1139" t="s">
        <v>705</v>
      </c>
      <c r="G1201" s="1139">
        <f>IF(ISNUMBER('EU1 ExtraEU Trade'!J70),IF('EU1 ExtraEU Trade'!J70="","",'EU1 ExtraEU Trade'!J70),"")</f>
        <v>2.6989999999999998</v>
      </c>
      <c r="H1201" s="1141" t="str">
        <f>IF('EU1 ExtraEU Trade'!R70="","",'EU1 ExtraEU Trade'!R70)</f>
        <v/>
      </c>
    </row>
    <row r="1202" spans="1:8">
      <c r="A1202" s="1139" t="str">
        <f>Cover!$G$16</f>
        <v>CZ</v>
      </c>
      <c r="B1202" s="1139" t="s">
        <v>708</v>
      </c>
      <c r="C1202" s="1139">
        <f>Cover!G$18</f>
        <v>2022</v>
      </c>
      <c r="D1202" s="1139" t="s">
        <v>667</v>
      </c>
      <c r="E1202" s="1140" t="s">
        <v>628</v>
      </c>
      <c r="F1202" s="1139" t="s">
        <v>705</v>
      </c>
      <c r="G1202" s="1139">
        <f>IF(ISNUMBER('EU1 ExtraEU Trade'!J71),IF('EU1 ExtraEU Trade'!J71="","",'EU1 ExtraEU Trade'!J71),"")</f>
        <v>1.502</v>
      </c>
      <c r="H1202" s="1141" t="str">
        <f>IF('EU1 ExtraEU Trade'!R71="","",'EU1 ExtraEU Trade'!R71)</f>
        <v/>
      </c>
    </row>
    <row r="1203" spans="1:8">
      <c r="A1203" s="1139" t="str">
        <f>Cover!$G$16</f>
        <v>CZ</v>
      </c>
      <c r="B1203" s="1139" t="s">
        <v>708</v>
      </c>
      <c r="C1203" s="1139">
        <f>Cover!G$18</f>
        <v>2022</v>
      </c>
      <c r="D1203" s="1139" t="s">
        <v>668</v>
      </c>
      <c r="E1203" s="1140" t="s">
        <v>628</v>
      </c>
      <c r="F1203" s="1139" t="s">
        <v>705</v>
      </c>
      <c r="G1203" s="1139">
        <f>IF(ISNUMBER('EU1 ExtraEU Trade'!J72),IF('EU1 ExtraEU Trade'!J72="","",'EU1 ExtraEU Trade'!J72),"")</f>
        <v>14.38</v>
      </c>
      <c r="H1203" s="1141" t="str">
        <f>IF('EU1 ExtraEU Trade'!R72="","",'EU1 ExtraEU Trade'!R72)</f>
        <v/>
      </c>
    </row>
    <row r="1204" spans="1:8">
      <c r="A1204" s="1139" t="str">
        <f>Cover!$G$16</f>
        <v>CZ</v>
      </c>
      <c r="B1204" s="1139" t="s">
        <v>708</v>
      </c>
      <c r="C1204" s="1139">
        <f>Cover!G$18</f>
        <v>2022</v>
      </c>
      <c r="D1204" s="1139" t="s">
        <v>669</v>
      </c>
      <c r="E1204" s="1140" t="s">
        <v>628</v>
      </c>
      <c r="F1204" s="1139" t="s">
        <v>705</v>
      </c>
      <c r="G1204" s="1139">
        <f>IF(ISNUMBER('EU1 ExtraEU Trade'!J73),IF('EU1 ExtraEU Trade'!J73="","",'EU1 ExtraEU Trade'!J73),"")</f>
        <v>0.36599999999999999</v>
      </c>
      <c r="H1204" s="1141" t="str">
        <f>IF('EU1 ExtraEU Trade'!R73="","",'EU1 ExtraEU Trade'!R73)</f>
        <v/>
      </c>
    </row>
    <row r="1205" spans="1:8">
      <c r="A1205" s="1139" t="str">
        <f>Cover!$G$16</f>
        <v>CZ</v>
      </c>
      <c r="B1205" s="1139" t="s">
        <v>708</v>
      </c>
      <c r="C1205" s="1139">
        <f>Cover!G$18</f>
        <v>2022</v>
      </c>
      <c r="D1205" s="1139" t="s">
        <v>670</v>
      </c>
      <c r="E1205" s="1140" t="s">
        <v>628</v>
      </c>
      <c r="F1205" s="1139" t="s">
        <v>705</v>
      </c>
      <c r="G1205" s="1139">
        <f>IF(ISNUMBER('EU1 ExtraEU Trade'!J74),IF('EU1 ExtraEU Trade'!J74="","",'EU1 ExtraEU Trade'!J74),"")</f>
        <v>2.605</v>
      </c>
      <c r="H1205" s="1141" t="str">
        <f>IF('EU1 ExtraEU Trade'!R74="","",'EU1 ExtraEU Trade'!R74)</f>
        <v/>
      </c>
    </row>
    <row r="1206" spans="1:8">
      <c r="A1206" s="1139" t="str">
        <f>Cover!$G$16</f>
        <v>CZ</v>
      </c>
      <c r="B1206" s="1139" t="s">
        <v>708</v>
      </c>
      <c r="C1206" s="1139">
        <f>Cover!G$18</f>
        <v>2022</v>
      </c>
      <c r="D1206" s="1139" t="s">
        <v>1145</v>
      </c>
      <c r="E1206" s="1140" t="s">
        <v>628</v>
      </c>
      <c r="F1206" s="1139" t="s">
        <v>703</v>
      </c>
      <c r="G1206" s="1139">
        <f>IF(ISNUMBER('EU1 ExtraEU Trade'!J75),IF('EU1 ExtraEU Trade'!J75="","",'EU1 ExtraEU Trade'!J75),"")</f>
        <v>34.942999999999998</v>
      </c>
      <c r="H1206" s="1141" t="str">
        <f>IF('EU1 ExtraEU Trade'!R75="","",'EU1 ExtraEU Trade'!R75)</f>
        <v/>
      </c>
    </row>
    <row r="1207" spans="1:8">
      <c r="A1207" s="1139" t="str">
        <f>Cover!$G$16</f>
        <v>CZ</v>
      </c>
      <c r="B1207" s="1139" t="s">
        <v>708</v>
      </c>
      <c r="C1207" s="1139">
        <f>Cover!G$18</f>
        <v>2022</v>
      </c>
      <c r="D1207" s="1139" t="s">
        <v>1146</v>
      </c>
      <c r="E1207" s="1140" t="s">
        <v>628</v>
      </c>
      <c r="F1207" s="1139" t="s">
        <v>703</v>
      </c>
      <c r="G1207" s="1139">
        <f>IF(ISNUMBER('EU1 ExtraEU Trade'!J76),IF('EU1 ExtraEU Trade'!J76="","",'EU1 ExtraEU Trade'!J76),"")</f>
        <v>34.942999999999998</v>
      </c>
      <c r="H1207" s="1141" t="str">
        <f>IF('EU1 ExtraEU Trade'!R76="","",'EU1 ExtraEU Trade'!R76)</f>
        <v/>
      </c>
    </row>
    <row r="1208" spans="1:8">
      <c r="A1208" s="1139" t="str">
        <f>Cover!$G$16</f>
        <v>CZ</v>
      </c>
      <c r="B1208" s="1139" t="s">
        <v>708</v>
      </c>
      <c r="C1208" s="1139">
        <f>Cover!G$18</f>
        <v>2022</v>
      </c>
      <c r="D1208" s="1139" t="s">
        <v>1147</v>
      </c>
      <c r="E1208" s="1140" t="s">
        <v>628</v>
      </c>
      <c r="F1208" s="1139" t="s">
        <v>703</v>
      </c>
      <c r="G1208" s="1139">
        <f>IF(ISNUMBER('EU1 ExtraEU Trade'!J77),IF('EU1 ExtraEU Trade'!J77="","",'EU1 ExtraEU Trade'!J77),"")</f>
        <v>0</v>
      </c>
      <c r="H1208" s="1141" t="str">
        <f>IF('EU1 ExtraEU Trade'!R77="","",'EU1 ExtraEU Trade'!R77)</f>
        <v/>
      </c>
    </row>
    <row r="1209" spans="1:8">
      <c r="A1209" s="1139" t="str">
        <f>Cover!$G$16</f>
        <v>CZ</v>
      </c>
      <c r="B1209" s="1139" t="s">
        <v>708</v>
      </c>
      <c r="C1209" s="1139">
        <f>Cover!G$18</f>
        <v>2022</v>
      </c>
      <c r="D1209" s="1139" t="s">
        <v>1148</v>
      </c>
      <c r="E1209" s="1140" t="s">
        <v>628</v>
      </c>
      <c r="F1209" s="1139" t="s">
        <v>705</v>
      </c>
      <c r="G1209" s="1139">
        <f>IF(ISNUMBER('EU1 ExtraEU Trade'!J78),IF('EU1 ExtraEU Trade'!J78="","",'EU1 ExtraEU Trade'!J78),"")</f>
        <v>0</v>
      </c>
      <c r="H1209" s="1141" t="str">
        <f>IF('EU1 ExtraEU Trade'!R78="","",'EU1 ExtraEU Trade'!R78)</f>
        <v/>
      </c>
    </row>
    <row r="1210" spans="1:8">
      <c r="A1210" s="1139" t="str">
        <f>Cover!$G$16</f>
        <v>CZ</v>
      </c>
      <c r="B1210" s="1139" t="s">
        <v>708</v>
      </c>
      <c r="C1210" s="1139">
        <f>Cover!G$18</f>
        <v>2022</v>
      </c>
      <c r="D1210" s="1139" t="s">
        <v>616</v>
      </c>
      <c r="E1210" s="1140" t="s">
        <v>628</v>
      </c>
      <c r="F1210" s="1139" t="s">
        <v>704</v>
      </c>
      <c r="G1210" s="1139">
        <f>IF(ISNUMBER('EU1 ExtraEU Trade'!K11),IF('EU1 ExtraEU Trade'!K11="","",'EU1 ExtraEU Trade'!K11),"")</f>
        <v>286657</v>
      </c>
      <c r="H1210" s="1141" t="str">
        <f>IF('EU1 ExtraEU Trade'!S11="","",'EU1 ExtraEU Trade'!S11)</f>
        <v/>
      </c>
    </row>
    <row r="1211" spans="1:8">
      <c r="A1211" s="1139" t="str">
        <f>Cover!$G$16</f>
        <v>CZ</v>
      </c>
      <c r="B1211" s="1139" t="s">
        <v>708</v>
      </c>
      <c r="C1211" s="1139">
        <f>Cover!G$18</f>
        <v>2022</v>
      </c>
      <c r="D1211" s="1139" t="s">
        <v>617</v>
      </c>
      <c r="E1211" s="1140" t="s">
        <v>628</v>
      </c>
      <c r="F1211" s="1139" t="s">
        <v>704</v>
      </c>
      <c r="G1211" s="1139">
        <f>IF(ISNUMBER('EU1 ExtraEU Trade'!K12),IF('EU1 ExtraEU Trade'!K12="","",'EU1 ExtraEU Trade'!K12),"")</f>
        <v>8561</v>
      </c>
      <c r="H1211" s="1141" t="str">
        <f>IF('EU1 ExtraEU Trade'!S12="","",'EU1 ExtraEU Trade'!S12)</f>
        <v/>
      </c>
    </row>
    <row r="1212" spans="1:8">
      <c r="A1212" s="1139" t="str">
        <f>Cover!$G$16</f>
        <v>CZ</v>
      </c>
      <c r="B1212" s="1139" t="s">
        <v>708</v>
      </c>
      <c r="C1212" s="1139">
        <f>Cover!G$18</f>
        <v>2022</v>
      </c>
      <c r="D1212" s="1139" t="s">
        <v>617</v>
      </c>
      <c r="E1212" s="1140" t="s">
        <v>672</v>
      </c>
      <c r="F1212" s="1139" t="s">
        <v>704</v>
      </c>
      <c r="G1212" s="1139">
        <f>IF(ISNUMBER('EU1 ExtraEU Trade'!K13),IF('EU1 ExtraEU Trade'!K13="","",'EU1 ExtraEU Trade'!K13),"")</f>
        <v>8386</v>
      </c>
      <c r="H1212" s="1141" t="str">
        <f>IF('EU1 ExtraEU Trade'!S13="","",'EU1 ExtraEU Trade'!S13)</f>
        <v/>
      </c>
    </row>
    <row r="1213" spans="1:8">
      <c r="A1213" s="1139" t="str">
        <f>Cover!$G$16</f>
        <v>CZ</v>
      </c>
      <c r="B1213" s="1139" t="s">
        <v>708</v>
      </c>
      <c r="C1213" s="1139">
        <f>Cover!G$18</f>
        <v>2022</v>
      </c>
      <c r="D1213" s="1139" t="s">
        <v>617</v>
      </c>
      <c r="E1213" s="1140" t="s">
        <v>675</v>
      </c>
      <c r="F1213" s="1139" t="s">
        <v>704</v>
      </c>
      <c r="G1213" s="1139">
        <f>IF(ISNUMBER('EU1 ExtraEU Trade'!K14),IF('EU1 ExtraEU Trade'!K14="","",'EU1 ExtraEU Trade'!K14),"")</f>
        <v>175</v>
      </c>
      <c r="H1213" s="1141" t="str">
        <f>IF('EU1 ExtraEU Trade'!S14="","",'EU1 ExtraEU Trade'!S14)</f>
        <v/>
      </c>
    </row>
    <row r="1214" spans="1:8">
      <c r="A1214" s="1139" t="str">
        <f>Cover!$G$16</f>
        <v>CZ</v>
      </c>
      <c r="B1214" s="1139" t="s">
        <v>708</v>
      </c>
      <c r="C1214" s="1139">
        <f>Cover!G$18</f>
        <v>2022</v>
      </c>
      <c r="D1214" s="1139" t="s">
        <v>618</v>
      </c>
      <c r="E1214" s="1140" t="s">
        <v>628</v>
      </c>
      <c r="F1214" s="1139" t="s">
        <v>704</v>
      </c>
      <c r="G1214" s="1139">
        <f>IF(ISNUMBER('EU1 ExtraEU Trade'!K15),IF('EU1 ExtraEU Trade'!K15="","",'EU1 ExtraEU Trade'!K15),"")</f>
        <v>278096</v>
      </c>
      <c r="H1214" s="1141" t="str">
        <f>IF('EU1 ExtraEU Trade'!S15="","",'EU1 ExtraEU Trade'!S15)</f>
        <v/>
      </c>
    </row>
    <row r="1215" spans="1:8">
      <c r="A1215" s="1139" t="str">
        <f>Cover!$G$16</f>
        <v>CZ</v>
      </c>
      <c r="B1215" s="1139" t="s">
        <v>708</v>
      </c>
      <c r="C1215" s="1139">
        <f>Cover!G$18</f>
        <v>2022</v>
      </c>
      <c r="D1215" s="1139" t="s">
        <v>618</v>
      </c>
      <c r="E1215" s="1140" t="s">
        <v>672</v>
      </c>
      <c r="F1215" s="1139" t="s">
        <v>704</v>
      </c>
      <c r="G1215" s="1139">
        <f>IF(ISNUMBER('EU1 ExtraEU Trade'!K16),IF('EU1 ExtraEU Trade'!K16="","",'EU1 ExtraEU Trade'!K16),"")</f>
        <v>256051</v>
      </c>
      <c r="H1215" s="1141" t="str">
        <f>IF('EU1 ExtraEU Trade'!S16="","",'EU1 ExtraEU Trade'!S16)</f>
        <v/>
      </c>
    </row>
    <row r="1216" spans="1:8">
      <c r="A1216" s="1139" t="str">
        <f>Cover!$G$16</f>
        <v>CZ</v>
      </c>
      <c r="B1216" s="1139" t="s">
        <v>708</v>
      </c>
      <c r="C1216" s="1139">
        <f>Cover!G$18</f>
        <v>2022</v>
      </c>
      <c r="D1216" s="1139" t="s">
        <v>618</v>
      </c>
      <c r="E1216" s="1140" t="s">
        <v>675</v>
      </c>
      <c r="F1216" s="1139" t="s">
        <v>704</v>
      </c>
      <c r="G1216" s="1139">
        <f>IF(ISNUMBER('EU1 ExtraEU Trade'!K17),IF('EU1 ExtraEU Trade'!K17="","",'EU1 ExtraEU Trade'!K17),"")</f>
        <v>22045</v>
      </c>
      <c r="H1216" s="1141" t="str">
        <f>IF('EU1 ExtraEU Trade'!S17="","",'EU1 ExtraEU Trade'!S17)</f>
        <v/>
      </c>
    </row>
    <row r="1217" spans="1:8">
      <c r="A1217" s="1139" t="str">
        <f>Cover!$G$16</f>
        <v>CZ</v>
      </c>
      <c r="B1217" s="1139" t="s">
        <v>708</v>
      </c>
      <c r="C1217" s="1139">
        <f>Cover!G$18</f>
        <v>2022</v>
      </c>
      <c r="D1217" s="1139" t="s">
        <v>618</v>
      </c>
      <c r="E1217" s="1140" t="s">
        <v>684</v>
      </c>
      <c r="F1217" s="1139" t="s">
        <v>704</v>
      </c>
      <c r="G1217" s="1139">
        <f>IF(ISNUMBER('EU1 ExtraEU Trade'!K18),IF('EU1 ExtraEU Trade'!K18="","",'EU1 ExtraEU Trade'!K18),"")</f>
        <v>0</v>
      </c>
      <c r="H1217" s="1141" t="str">
        <f>IF('EU1 ExtraEU Trade'!S18="","",'EU1 ExtraEU Trade'!S18)</f>
        <v/>
      </c>
    </row>
    <row r="1218" spans="1:8">
      <c r="A1218" s="1139" t="str">
        <f>Cover!$G$16</f>
        <v>CZ</v>
      </c>
      <c r="B1218" s="1139" t="s">
        <v>708</v>
      </c>
      <c r="C1218" s="1139">
        <f>Cover!G$18</f>
        <v>2022</v>
      </c>
      <c r="D1218" s="1139" t="s">
        <v>629</v>
      </c>
      <c r="E1218" s="1140" t="s">
        <v>628</v>
      </c>
      <c r="F1218" s="1139" t="s">
        <v>704</v>
      </c>
      <c r="G1218" s="1139">
        <f>IF(ISNUMBER('EU1 ExtraEU Trade'!K19),IF('EU1 ExtraEU Trade'!K19="","",'EU1 ExtraEU Trade'!K19),"")</f>
        <v>0</v>
      </c>
      <c r="H1218" s="1141" t="str">
        <f>IF('EU1 ExtraEU Trade'!S19="","",'EU1 ExtraEU Trade'!S19)</f>
        <v/>
      </c>
    </row>
    <row r="1219" spans="1:8">
      <c r="A1219" s="1139" t="str">
        <f>Cover!$G$16</f>
        <v>CZ</v>
      </c>
      <c r="B1219" s="1139" t="s">
        <v>708</v>
      </c>
      <c r="C1219" s="1139">
        <f>Cover!G$18</f>
        <v>2022</v>
      </c>
      <c r="D1219" s="1139" t="s">
        <v>630</v>
      </c>
      <c r="E1219" s="1140" t="s">
        <v>628</v>
      </c>
      <c r="F1219" s="1139" t="s">
        <v>704</v>
      </c>
      <c r="G1219" s="1139">
        <f>IF(ISNUMBER('EU1 ExtraEU Trade'!K20),IF('EU1 ExtraEU Trade'!K20="","",'EU1 ExtraEU Trade'!K20),"")</f>
        <v>104</v>
      </c>
      <c r="H1219" s="1141" t="str">
        <f>IF('EU1 ExtraEU Trade'!S20="","",'EU1 ExtraEU Trade'!S20)</f>
        <v/>
      </c>
    </row>
    <row r="1220" spans="1:8">
      <c r="A1220" s="1139" t="str">
        <f>Cover!$G$16</f>
        <v>CZ</v>
      </c>
      <c r="B1220" s="1139" t="s">
        <v>708</v>
      </c>
      <c r="C1220" s="1139">
        <f>Cover!G$18</f>
        <v>2022</v>
      </c>
      <c r="D1220" s="1139" t="s">
        <v>631</v>
      </c>
      <c r="E1220" s="1140" t="s">
        <v>628</v>
      </c>
      <c r="F1220" s="1139" t="s">
        <v>704</v>
      </c>
      <c r="G1220" s="1139">
        <f>IF(ISNUMBER('EU1 ExtraEU Trade'!K21),IF('EU1 ExtraEU Trade'!K21="","",'EU1 ExtraEU Trade'!K21),"")</f>
        <v>104</v>
      </c>
      <c r="H1220" s="1141" t="str">
        <f>IF('EU1 ExtraEU Trade'!S21="","",'EU1 ExtraEU Trade'!S21)</f>
        <v/>
      </c>
    </row>
    <row r="1221" spans="1:8">
      <c r="A1221" s="1139" t="str">
        <f>Cover!$G$16</f>
        <v>CZ</v>
      </c>
      <c r="B1221" s="1139" t="s">
        <v>708</v>
      </c>
      <c r="C1221" s="1139">
        <f>Cover!G$18</f>
        <v>2022</v>
      </c>
      <c r="D1221" s="1139" t="s">
        <v>632</v>
      </c>
      <c r="E1221" s="1140" t="s">
        <v>628</v>
      </c>
      <c r="F1221" s="1139" t="s">
        <v>704</v>
      </c>
      <c r="G1221" s="1139">
        <f>IF(ISNUMBER('EU1 ExtraEU Trade'!K22),IF('EU1 ExtraEU Trade'!K22="","",'EU1 ExtraEU Trade'!K22),"")</f>
        <v>0</v>
      </c>
      <c r="H1221" s="1141" t="str">
        <f>IF('EU1 ExtraEU Trade'!S22="","",'EU1 ExtraEU Trade'!S22)</f>
        <v/>
      </c>
    </row>
    <row r="1222" spans="1:8">
      <c r="A1222" s="1139" t="str">
        <f>Cover!$G$16</f>
        <v>CZ</v>
      </c>
      <c r="B1222" s="1139" t="s">
        <v>708</v>
      </c>
      <c r="C1222" s="1139">
        <f>Cover!G$18</f>
        <v>2022</v>
      </c>
      <c r="D1222" s="1139" t="s">
        <v>1143</v>
      </c>
      <c r="E1222" s="1140" t="s">
        <v>628</v>
      </c>
      <c r="F1222" s="1139" t="s">
        <v>704</v>
      </c>
      <c r="G1222" s="1139">
        <f>IF(ISNUMBER('EU1 ExtraEU Trade'!K23),IF('EU1 ExtraEU Trade'!K23="","",'EU1 ExtraEU Trade'!K23),"")</f>
        <v>0</v>
      </c>
      <c r="H1222" s="1141" t="str">
        <f>IF('EU1 ExtraEU Trade'!S23="","",'EU1 ExtraEU Trade'!S23)</f>
        <v/>
      </c>
    </row>
    <row r="1223" spans="1:8">
      <c r="A1223" s="1139" t="str">
        <f>Cover!$G$16</f>
        <v>CZ</v>
      </c>
      <c r="B1223" s="1139" t="s">
        <v>708</v>
      </c>
      <c r="C1223" s="1139">
        <f>Cover!G$18</f>
        <v>2022</v>
      </c>
      <c r="D1223" s="1139" t="s">
        <v>633</v>
      </c>
      <c r="E1223" s="1140" t="s">
        <v>628</v>
      </c>
      <c r="F1223" s="1139" t="s">
        <v>704</v>
      </c>
      <c r="G1223" s="1139">
        <f>IF(ISNUMBER('EU1 ExtraEU Trade'!K24),IF('EU1 ExtraEU Trade'!K24="","",'EU1 ExtraEU Trade'!K24),"")</f>
        <v>0</v>
      </c>
      <c r="H1223" s="1141" t="str">
        <f>IF('EU1 ExtraEU Trade'!S24="","",'EU1 ExtraEU Trade'!S24)</f>
        <v/>
      </c>
    </row>
    <row r="1224" spans="1:8">
      <c r="A1224" s="1139" t="str">
        <f>Cover!$G$16</f>
        <v>CZ</v>
      </c>
      <c r="B1224" s="1139" t="s">
        <v>708</v>
      </c>
      <c r="C1224" s="1139">
        <f>Cover!G$18</f>
        <v>2022</v>
      </c>
      <c r="D1224" s="1139" t="s">
        <v>634</v>
      </c>
      <c r="E1224" s="1140" t="s">
        <v>628</v>
      </c>
      <c r="F1224" s="1139" t="s">
        <v>704</v>
      </c>
      <c r="G1224" s="1139">
        <f>IF(ISNUMBER('EU1 ExtraEU Trade'!K25),IF('EU1 ExtraEU Trade'!K25="","",'EU1 ExtraEU Trade'!K25),"")</f>
        <v>1503</v>
      </c>
      <c r="H1224" s="1141" t="str">
        <f>IF('EU1 ExtraEU Trade'!S25="","",'EU1 ExtraEU Trade'!S25)</f>
        <v/>
      </c>
    </row>
    <row r="1225" spans="1:8">
      <c r="A1225" s="1139" t="str">
        <f>Cover!$G$16</f>
        <v>CZ</v>
      </c>
      <c r="B1225" s="1139" t="s">
        <v>708</v>
      </c>
      <c r="C1225" s="1139">
        <f>Cover!G$18</f>
        <v>2022</v>
      </c>
      <c r="D1225" s="1139" t="s">
        <v>635</v>
      </c>
      <c r="E1225" s="1140" t="s">
        <v>628</v>
      </c>
      <c r="F1225" s="1139" t="s">
        <v>704</v>
      </c>
      <c r="G1225" s="1139">
        <f>IF(ISNUMBER('EU1 ExtraEU Trade'!K26),IF('EU1 ExtraEU Trade'!K26="","",'EU1 ExtraEU Trade'!K26),"")</f>
        <v>1269</v>
      </c>
      <c r="H1225" s="1141" t="str">
        <f>IF('EU1 ExtraEU Trade'!S26="","",'EU1 ExtraEU Trade'!S26)</f>
        <v/>
      </c>
    </row>
    <row r="1226" spans="1:8">
      <c r="A1226" s="1139" t="str">
        <f>Cover!$G$16</f>
        <v>CZ</v>
      </c>
      <c r="B1226" s="1139" t="s">
        <v>708</v>
      </c>
      <c r="C1226" s="1139">
        <f>Cover!G$18</f>
        <v>2022</v>
      </c>
      <c r="D1226" s="1139" t="s">
        <v>636</v>
      </c>
      <c r="E1226" s="1140" t="s">
        <v>628</v>
      </c>
      <c r="F1226" s="1139" t="s">
        <v>704</v>
      </c>
      <c r="G1226" s="1139">
        <f>IF(ISNUMBER('EU1 ExtraEU Trade'!K27),IF('EU1 ExtraEU Trade'!K27="","",'EU1 ExtraEU Trade'!K27),"")</f>
        <v>234</v>
      </c>
      <c r="H1226" s="1141" t="str">
        <f>IF('EU1 ExtraEU Trade'!S27="","",'EU1 ExtraEU Trade'!S27)</f>
        <v/>
      </c>
    </row>
    <row r="1227" spans="1:8">
      <c r="A1227" s="1139" t="str">
        <f>Cover!$G$16</f>
        <v>CZ</v>
      </c>
      <c r="B1227" s="1139" t="s">
        <v>708</v>
      </c>
      <c r="C1227" s="1139">
        <f>Cover!G$18</f>
        <v>2022</v>
      </c>
      <c r="D1227" s="1139" t="s">
        <v>637</v>
      </c>
      <c r="E1227" s="1140" t="s">
        <v>628</v>
      </c>
      <c r="F1227" s="1139" t="s">
        <v>704</v>
      </c>
      <c r="G1227" s="1139">
        <f>IF(ISNUMBER('EU1 ExtraEU Trade'!K28),IF('EU1 ExtraEU Trade'!K28="","",'EU1 ExtraEU Trade'!K28),"")</f>
        <v>371316</v>
      </c>
      <c r="H1227" s="1141" t="str">
        <f>IF('EU1 ExtraEU Trade'!S28="","",'EU1 ExtraEU Trade'!S28)</f>
        <v/>
      </c>
    </row>
    <row r="1228" spans="1:8">
      <c r="A1228" s="1139" t="str">
        <f>Cover!$G$16</f>
        <v>CZ</v>
      </c>
      <c r="B1228" s="1139" t="s">
        <v>708</v>
      </c>
      <c r="C1228" s="1139">
        <f>Cover!G$18</f>
        <v>2022</v>
      </c>
      <c r="D1228" s="1139" t="s">
        <v>637</v>
      </c>
      <c r="E1228" s="1140" t="s">
        <v>672</v>
      </c>
      <c r="F1228" s="1139" t="s">
        <v>704</v>
      </c>
      <c r="G1228" s="1139">
        <f>IF(ISNUMBER('EU1 ExtraEU Trade'!K29),IF('EU1 ExtraEU Trade'!K29="","",'EU1 ExtraEU Trade'!K29),"")</f>
        <v>364753</v>
      </c>
      <c r="H1228" s="1141" t="str">
        <f>IF('EU1 ExtraEU Trade'!S29="","",'EU1 ExtraEU Trade'!S29)</f>
        <v/>
      </c>
    </row>
    <row r="1229" spans="1:8">
      <c r="A1229" s="1139" t="str">
        <f>Cover!$G$16</f>
        <v>CZ</v>
      </c>
      <c r="B1229" s="1139" t="s">
        <v>708</v>
      </c>
      <c r="C1229" s="1139">
        <f>Cover!G$18</f>
        <v>2022</v>
      </c>
      <c r="D1229" s="1139" t="s">
        <v>637</v>
      </c>
      <c r="E1229" s="1140" t="s">
        <v>675</v>
      </c>
      <c r="F1229" s="1139" t="s">
        <v>704</v>
      </c>
      <c r="G1229" s="1139">
        <f>IF(ISNUMBER('EU1 ExtraEU Trade'!K30),IF('EU1 ExtraEU Trade'!K30="","",'EU1 ExtraEU Trade'!K30),"")</f>
        <v>6563</v>
      </c>
      <c r="H1229" s="1141" t="str">
        <f>IF('EU1 ExtraEU Trade'!S30="","",'EU1 ExtraEU Trade'!S30)</f>
        <v/>
      </c>
    </row>
    <row r="1230" spans="1:8">
      <c r="A1230" s="1139" t="str">
        <f>Cover!$G$16</f>
        <v>CZ</v>
      </c>
      <c r="B1230" s="1139" t="s">
        <v>708</v>
      </c>
      <c r="C1230" s="1139">
        <f>Cover!G$18</f>
        <v>2022</v>
      </c>
      <c r="D1230" s="1139" t="s">
        <v>637</v>
      </c>
      <c r="E1230" s="1140" t="s">
        <v>684</v>
      </c>
      <c r="F1230" s="1139" t="s">
        <v>704</v>
      </c>
      <c r="G1230" s="1139">
        <f>IF(ISNUMBER('EU1 ExtraEU Trade'!K31),IF('EU1 ExtraEU Trade'!K31="","",'EU1 ExtraEU Trade'!K31),"")</f>
        <v>186</v>
      </c>
      <c r="H1230" s="1141" t="str">
        <f>IF('EU1 ExtraEU Trade'!S31="","",'EU1 ExtraEU Trade'!S31)</f>
        <v/>
      </c>
    </row>
    <row r="1231" spans="1:8">
      <c r="A1231" s="1139" t="str">
        <f>Cover!$G$16</f>
        <v>CZ</v>
      </c>
      <c r="B1231" s="1139" t="s">
        <v>708</v>
      </c>
      <c r="C1231" s="1139">
        <f>Cover!G$18</f>
        <v>2022</v>
      </c>
      <c r="D1231" s="1139" t="s">
        <v>638</v>
      </c>
      <c r="E1231" s="1140" t="s">
        <v>628</v>
      </c>
      <c r="F1231" s="1139" t="s">
        <v>704</v>
      </c>
      <c r="G1231" s="1139">
        <f>IF(ISNUMBER('EU1 ExtraEU Trade'!K32),IF('EU1 ExtraEU Trade'!K32="","",'EU1 ExtraEU Trade'!K32),"")</f>
        <v>180061</v>
      </c>
      <c r="H1231" s="1141" t="str">
        <f>IF('EU1 ExtraEU Trade'!S32="","",'EU1 ExtraEU Trade'!S32)</f>
        <v/>
      </c>
    </row>
    <row r="1232" spans="1:8">
      <c r="A1232" s="1139" t="str">
        <f>Cover!$G$16</f>
        <v>CZ</v>
      </c>
      <c r="B1232" s="1139" t="s">
        <v>708</v>
      </c>
      <c r="C1232" s="1139">
        <f>Cover!G$18</f>
        <v>2022</v>
      </c>
      <c r="D1232" s="1139" t="s">
        <v>638</v>
      </c>
      <c r="E1232" s="1140" t="s">
        <v>672</v>
      </c>
      <c r="F1232" s="1139" t="s">
        <v>704</v>
      </c>
      <c r="G1232" s="1139">
        <f>IF(ISNUMBER('EU1 ExtraEU Trade'!K33),IF('EU1 ExtraEU Trade'!K33="","",'EU1 ExtraEU Trade'!K33),"")</f>
        <v>7311</v>
      </c>
      <c r="H1232" s="1141" t="str">
        <f>IF('EU1 ExtraEU Trade'!S33="","",'EU1 ExtraEU Trade'!S33)</f>
        <v/>
      </c>
    </row>
    <row r="1233" spans="1:8">
      <c r="A1233" s="1139" t="str">
        <f>Cover!$G$16</f>
        <v>CZ</v>
      </c>
      <c r="B1233" s="1139" t="s">
        <v>708</v>
      </c>
      <c r="C1233" s="1139">
        <f>Cover!G$18</f>
        <v>2022</v>
      </c>
      <c r="D1233" s="1139" t="s">
        <v>638</v>
      </c>
      <c r="E1233" s="1140" t="s">
        <v>675</v>
      </c>
      <c r="F1233" s="1139" t="s">
        <v>704</v>
      </c>
      <c r="G1233" s="1139">
        <f>IF(ISNUMBER('EU1 ExtraEU Trade'!K34),IF('EU1 ExtraEU Trade'!K34="","",'EU1 ExtraEU Trade'!K34),"")</f>
        <v>172750</v>
      </c>
      <c r="H1233" s="1141" t="str">
        <f>IF('EU1 ExtraEU Trade'!S34="","",'EU1 ExtraEU Trade'!S34)</f>
        <v/>
      </c>
    </row>
    <row r="1234" spans="1:8">
      <c r="A1234" s="1139" t="str">
        <f>Cover!$G$16</f>
        <v>CZ</v>
      </c>
      <c r="B1234" s="1139" t="s">
        <v>708</v>
      </c>
      <c r="C1234" s="1139">
        <f>Cover!G$18</f>
        <v>2022</v>
      </c>
      <c r="D1234" s="1139" t="s">
        <v>638</v>
      </c>
      <c r="E1234" s="1140" t="s">
        <v>684</v>
      </c>
      <c r="F1234" s="1139" t="s">
        <v>704</v>
      </c>
      <c r="G1234" s="1139">
        <f>IF(ISNUMBER('EU1 ExtraEU Trade'!K35),IF('EU1 ExtraEU Trade'!K35="","",'EU1 ExtraEU Trade'!K35),"")</f>
        <v>6337</v>
      </c>
      <c r="H1234" s="1141" t="str">
        <f>IF('EU1 ExtraEU Trade'!S35="","",'EU1 ExtraEU Trade'!S35)</f>
        <v/>
      </c>
    </row>
    <row r="1235" spans="1:8">
      <c r="A1235" s="1139" t="str">
        <f>Cover!$G$16</f>
        <v>CZ</v>
      </c>
      <c r="B1235" s="1139" t="s">
        <v>708</v>
      </c>
      <c r="C1235" s="1139">
        <f>Cover!G$18</f>
        <v>2022</v>
      </c>
      <c r="D1235" s="1139" t="s">
        <v>639</v>
      </c>
      <c r="E1235" s="1140" t="s">
        <v>628</v>
      </c>
      <c r="F1235" s="1139" t="s">
        <v>704</v>
      </c>
      <c r="G1235" s="1139">
        <f>IF(ISNUMBER('EU1 ExtraEU Trade'!K36),IF('EU1 ExtraEU Trade'!K36="","",'EU1 ExtraEU Trade'!K36),"")</f>
        <v>110139</v>
      </c>
      <c r="H1235" s="1141" t="str">
        <f>IF('EU1 ExtraEU Trade'!S36="","",'EU1 ExtraEU Trade'!S36)</f>
        <v/>
      </c>
    </row>
    <row r="1236" spans="1:8">
      <c r="A1236" s="1139" t="str">
        <f>Cover!$G$16</f>
        <v>CZ</v>
      </c>
      <c r="B1236" s="1139" t="s">
        <v>708</v>
      </c>
      <c r="C1236" s="1139">
        <f>Cover!G$18</f>
        <v>2022</v>
      </c>
      <c r="D1236" s="1139" t="s">
        <v>640</v>
      </c>
      <c r="E1236" s="1140" t="s">
        <v>628</v>
      </c>
      <c r="F1236" s="1139" t="s">
        <v>704</v>
      </c>
      <c r="G1236" s="1139">
        <f>IF(ISNUMBER('EU1 ExtraEU Trade'!K37),IF('EU1 ExtraEU Trade'!K37="","",'EU1 ExtraEU Trade'!K37),"")</f>
        <v>54543</v>
      </c>
      <c r="H1236" s="1141" t="str">
        <f>IF('EU1 ExtraEU Trade'!S37="","",'EU1 ExtraEU Trade'!S37)</f>
        <v/>
      </c>
    </row>
    <row r="1237" spans="1:8">
      <c r="A1237" s="1139" t="str">
        <f>Cover!$G$16</f>
        <v>CZ</v>
      </c>
      <c r="B1237" s="1139" t="s">
        <v>708</v>
      </c>
      <c r="C1237" s="1139">
        <f>Cover!G$18</f>
        <v>2022</v>
      </c>
      <c r="D1237" s="1139" t="s">
        <v>640</v>
      </c>
      <c r="E1237" s="1140" t="s">
        <v>672</v>
      </c>
      <c r="F1237" s="1139" t="s">
        <v>704</v>
      </c>
      <c r="G1237" s="1139">
        <f>IF(ISNUMBER('EU1 ExtraEU Trade'!K38),IF('EU1 ExtraEU Trade'!K38="","",'EU1 ExtraEU Trade'!K38),"")</f>
        <v>45651</v>
      </c>
      <c r="H1237" s="1141" t="str">
        <f>IF('EU1 ExtraEU Trade'!S38="","",'EU1 ExtraEU Trade'!S38)</f>
        <v/>
      </c>
    </row>
    <row r="1238" spans="1:8">
      <c r="A1238" s="1139" t="str">
        <f>Cover!$G$16</f>
        <v>CZ</v>
      </c>
      <c r="B1238" s="1139" t="s">
        <v>708</v>
      </c>
      <c r="C1238" s="1139">
        <f>Cover!G$18</f>
        <v>2022</v>
      </c>
      <c r="D1238" s="1139" t="s">
        <v>640</v>
      </c>
      <c r="E1238" s="1140" t="s">
        <v>675</v>
      </c>
      <c r="F1238" s="1139" t="s">
        <v>704</v>
      </c>
      <c r="G1238" s="1139">
        <f>IF(ISNUMBER('EU1 ExtraEU Trade'!K39),IF('EU1 ExtraEU Trade'!K39="","",'EU1 ExtraEU Trade'!K39),"")</f>
        <v>8892</v>
      </c>
      <c r="H1238" s="1141" t="str">
        <f>IF('EU1 ExtraEU Trade'!S39="","",'EU1 ExtraEU Trade'!S39)</f>
        <v/>
      </c>
    </row>
    <row r="1239" spans="1:8">
      <c r="A1239" s="1139" t="str">
        <f>Cover!$G$16</f>
        <v>CZ</v>
      </c>
      <c r="B1239" s="1139" t="s">
        <v>708</v>
      </c>
      <c r="C1239" s="1139">
        <f>Cover!G$18</f>
        <v>2022</v>
      </c>
      <c r="D1239" s="1139" t="s">
        <v>640</v>
      </c>
      <c r="E1239" s="1140" t="s">
        <v>684</v>
      </c>
      <c r="F1239" s="1139" t="s">
        <v>704</v>
      </c>
      <c r="G1239" s="1139">
        <f>IF(ISNUMBER('EU1 ExtraEU Trade'!K40),IF('EU1 ExtraEU Trade'!K40="","",'EU1 ExtraEU Trade'!K40),"")</f>
        <v>272</v>
      </c>
      <c r="H1239" s="1141" t="str">
        <f>IF('EU1 ExtraEU Trade'!S40="","",'EU1 ExtraEU Trade'!S40)</f>
        <v/>
      </c>
    </row>
    <row r="1240" spans="1:8">
      <c r="A1240" s="1139" t="str">
        <f>Cover!$G$16</f>
        <v>CZ</v>
      </c>
      <c r="B1240" s="1139" t="s">
        <v>708</v>
      </c>
      <c r="C1240" s="1139">
        <f>Cover!G$18</f>
        <v>2022</v>
      </c>
      <c r="D1240" s="1139" t="s">
        <v>1144</v>
      </c>
      <c r="E1240" s="1140" t="s">
        <v>628</v>
      </c>
      <c r="F1240" s="1139" t="s">
        <v>704</v>
      </c>
      <c r="G1240" s="1139">
        <f>IF(ISNUMBER('EU1 ExtraEU Trade'!K41),IF('EU1 ExtraEU Trade'!K41="","",'EU1 ExtraEU Trade'!K41),"")</f>
        <v>0</v>
      </c>
      <c r="H1240" s="1141" t="str">
        <f>IF('EU1 ExtraEU Trade'!S41="","",'EU1 ExtraEU Trade'!S41)</f>
        <v/>
      </c>
    </row>
    <row r="1241" spans="1:8">
      <c r="A1241" s="1139" t="str">
        <f>Cover!$G$16</f>
        <v>CZ</v>
      </c>
      <c r="B1241" s="1139" t="s">
        <v>708</v>
      </c>
      <c r="C1241" s="1139">
        <f>Cover!G$18</f>
        <v>2022</v>
      </c>
      <c r="D1241" s="1139" t="s">
        <v>1144</v>
      </c>
      <c r="E1241" s="1140" t="s">
        <v>672</v>
      </c>
      <c r="F1241" s="1139" t="s">
        <v>704</v>
      </c>
      <c r="G1241" s="1139">
        <f>IF(ISNUMBER('EU1 ExtraEU Trade'!K42),IF('EU1 ExtraEU Trade'!K42="","",'EU1 ExtraEU Trade'!K42),"")</f>
        <v>0</v>
      </c>
      <c r="H1241" s="1141" t="str">
        <f>IF('EU1 ExtraEU Trade'!S42="","",'EU1 ExtraEU Trade'!S42)</f>
        <v/>
      </c>
    </row>
    <row r="1242" spans="1:8">
      <c r="A1242" s="1139" t="str">
        <f>Cover!$G$16</f>
        <v>CZ</v>
      </c>
      <c r="B1242" s="1139" t="s">
        <v>708</v>
      </c>
      <c r="C1242" s="1139">
        <f>Cover!G$18</f>
        <v>2022</v>
      </c>
      <c r="D1242" s="1139" t="s">
        <v>1144</v>
      </c>
      <c r="E1242" s="1140" t="s">
        <v>675</v>
      </c>
      <c r="F1242" s="1139" t="s">
        <v>704</v>
      </c>
      <c r="G1242" s="1139">
        <f>IF(ISNUMBER('EU1 ExtraEU Trade'!K43),IF('EU1 ExtraEU Trade'!K43="","",'EU1 ExtraEU Trade'!K43),"")</f>
        <v>0</v>
      </c>
      <c r="H1242" s="1141" t="str">
        <f>IF('EU1 ExtraEU Trade'!S43="","",'EU1 ExtraEU Trade'!S43)</f>
        <v/>
      </c>
    </row>
    <row r="1243" spans="1:8">
      <c r="A1243" s="1139" t="str">
        <f>Cover!$G$16</f>
        <v>CZ</v>
      </c>
      <c r="B1243" s="1139" t="s">
        <v>708</v>
      </c>
      <c r="C1243" s="1139">
        <f>Cover!G$18</f>
        <v>2022</v>
      </c>
      <c r="D1243" s="1139" t="s">
        <v>1144</v>
      </c>
      <c r="E1243" s="1140" t="s">
        <v>684</v>
      </c>
      <c r="F1243" s="1139" t="s">
        <v>704</v>
      </c>
      <c r="G1243" s="1139">
        <f>IF(ISNUMBER('EU1 ExtraEU Trade'!K44),IF('EU1 ExtraEU Trade'!K44="","",'EU1 ExtraEU Trade'!K44),"")</f>
        <v>0</v>
      </c>
      <c r="H1243" s="1141" t="str">
        <f>IF('EU1 ExtraEU Trade'!S44="","",'EU1 ExtraEU Trade'!S44)</f>
        <v/>
      </c>
    </row>
    <row r="1244" spans="1:8">
      <c r="A1244" s="1139" t="str">
        <f>Cover!$G$16</f>
        <v>CZ</v>
      </c>
      <c r="B1244" s="1139" t="s">
        <v>708</v>
      </c>
      <c r="C1244" s="1139">
        <f>Cover!G$18</f>
        <v>2022</v>
      </c>
      <c r="D1244" s="1139" t="s">
        <v>641</v>
      </c>
      <c r="E1244" s="1140" t="s">
        <v>628</v>
      </c>
      <c r="F1244" s="1139" t="s">
        <v>704</v>
      </c>
      <c r="G1244" s="1139">
        <f>IF(ISNUMBER('EU1 ExtraEU Trade'!K45),IF('EU1 ExtraEU Trade'!K45="","",'EU1 ExtraEU Trade'!K45),"")</f>
        <v>20598</v>
      </c>
      <c r="H1244" s="1141" t="str">
        <f>IF('EU1 ExtraEU Trade'!S45="","",'EU1 ExtraEU Trade'!S45)</f>
        <v/>
      </c>
    </row>
    <row r="1245" spans="1:8">
      <c r="A1245" s="1139" t="str">
        <f>Cover!$G$16</f>
        <v>CZ</v>
      </c>
      <c r="B1245" s="1139" t="s">
        <v>708</v>
      </c>
      <c r="C1245" s="1139">
        <f>Cover!G$18</f>
        <v>2022</v>
      </c>
      <c r="D1245" s="1139" t="s">
        <v>642</v>
      </c>
      <c r="E1245" s="1140" t="s">
        <v>628</v>
      </c>
      <c r="F1245" s="1139" t="s">
        <v>704</v>
      </c>
      <c r="G1245" s="1139">
        <f>IF(ISNUMBER('EU1 ExtraEU Trade'!K46),IF('EU1 ExtraEU Trade'!K46="","",'EU1 ExtraEU Trade'!K46),"")</f>
        <v>9692</v>
      </c>
      <c r="H1245" s="1141" t="str">
        <f>IF('EU1 ExtraEU Trade'!S46="","",'EU1 ExtraEU Trade'!S46)</f>
        <v/>
      </c>
    </row>
    <row r="1246" spans="1:8">
      <c r="A1246" s="1139" t="str">
        <f>Cover!$G$16</f>
        <v>CZ</v>
      </c>
      <c r="B1246" s="1139" t="s">
        <v>708</v>
      </c>
      <c r="C1246" s="1139">
        <f>Cover!G$18</f>
        <v>2022</v>
      </c>
      <c r="D1246" s="1139" t="s">
        <v>643</v>
      </c>
      <c r="E1246" s="1140" t="s">
        <v>628</v>
      </c>
      <c r="F1246" s="1139" t="s">
        <v>704</v>
      </c>
      <c r="G1246" s="1139">
        <f>IF(ISNUMBER('EU1 ExtraEU Trade'!K47),IF('EU1 ExtraEU Trade'!K47="","",'EU1 ExtraEU Trade'!K47),"")</f>
        <v>34998</v>
      </c>
      <c r="H1246" s="1141" t="str">
        <f>IF('EU1 ExtraEU Trade'!S47="","",'EU1 ExtraEU Trade'!S47)</f>
        <v/>
      </c>
    </row>
    <row r="1247" spans="1:8">
      <c r="A1247" s="1139" t="str">
        <f>Cover!$G$16</f>
        <v>CZ</v>
      </c>
      <c r="B1247" s="1139" t="s">
        <v>708</v>
      </c>
      <c r="C1247" s="1139">
        <f>Cover!G$18</f>
        <v>2022</v>
      </c>
      <c r="D1247" s="1139" t="s">
        <v>644</v>
      </c>
      <c r="E1247" s="1140" t="s">
        <v>628</v>
      </c>
      <c r="F1247" s="1139" t="s">
        <v>704</v>
      </c>
      <c r="G1247" s="1139">
        <f>IF(ISNUMBER('EU1 ExtraEU Trade'!K48),IF('EU1 ExtraEU Trade'!K48="","",'EU1 ExtraEU Trade'!K48),"")</f>
        <v>8551</v>
      </c>
      <c r="H1247" s="1141" t="str">
        <f>IF('EU1 ExtraEU Trade'!S48="","",'EU1 ExtraEU Trade'!S48)</f>
        <v/>
      </c>
    </row>
    <row r="1248" spans="1:8">
      <c r="A1248" s="1139" t="str">
        <f>Cover!$G$16</f>
        <v>CZ</v>
      </c>
      <c r="B1248" s="1139" t="s">
        <v>708</v>
      </c>
      <c r="C1248" s="1139">
        <f>Cover!G$18</f>
        <v>2022</v>
      </c>
      <c r="D1248" s="1139" t="s">
        <v>645</v>
      </c>
      <c r="E1248" s="1140" t="s">
        <v>628</v>
      </c>
      <c r="F1248" s="1139" t="s">
        <v>704</v>
      </c>
      <c r="G1248" s="1139">
        <f>IF(ISNUMBER('EU1 ExtraEU Trade'!K49),IF('EU1 ExtraEU Trade'!K49="","",'EU1 ExtraEU Trade'!K49),"")</f>
        <v>1412</v>
      </c>
      <c r="H1248" s="1141" t="str">
        <f>IF('EU1 ExtraEU Trade'!S49="","",'EU1 ExtraEU Trade'!S49)</f>
        <v/>
      </c>
    </row>
    <row r="1249" spans="1:8">
      <c r="A1249" s="1139" t="str">
        <f>Cover!$G$16</f>
        <v>CZ</v>
      </c>
      <c r="B1249" s="1139" t="s">
        <v>708</v>
      </c>
      <c r="C1249" s="1139">
        <f>Cover!G$18</f>
        <v>2022</v>
      </c>
      <c r="D1249" s="1139" t="s">
        <v>646</v>
      </c>
      <c r="E1249" s="1140" t="s">
        <v>628</v>
      </c>
      <c r="F1249" s="1139" t="s">
        <v>704</v>
      </c>
      <c r="G1249" s="1139">
        <f>IF(ISNUMBER('EU1 ExtraEU Trade'!K50),IF('EU1 ExtraEU Trade'!K50="","",'EU1 ExtraEU Trade'!K50),"")</f>
        <v>25035</v>
      </c>
      <c r="H1249" s="1141" t="str">
        <f>IF('EU1 ExtraEU Trade'!S50="","",'EU1 ExtraEU Trade'!S50)</f>
        <v/>
      </c>
    </row>
    <row r="1250" spans="1:8">
      <c r="A1250" s="1139" t="str">
        <f>Cover!$G$16</f>
        <v>CZ</v>
      </c>
      <c r="B1250" s="1139" t="s">
        <v>708</v>
      </c>
      <c r="C1250" s="1139">
        <f>Cover!G$18</f>
        <v>2022</v>
      </c>
      <c r="D1250" s="1139" t="s">
        <v>647</v>
      </c>
      <c r="E1250" s="1140" t="s">
        <v>628</v>
      </c>
      <c r="F1250" s="1139" t="s">
        <v>704</v>
      </c>
      <c r="G1250" s="1139">
        <f>IF(ISNUMBER('EU1 ExtraEU Trade'!K51),IF('EU1 ExtraEU Trade'!K51="","",'EU1 ExtraEU Trade'!K51),"")</f>
        <v>248653</v>
      </c>
      <c r="H1250" s="1141" t="str">
        <f>IF('EU1 ExtraEU Trade'!S51="","",'EU1 ExtraEU Trade'!S51)</f>
        <v/>
      </c>
    </row>
    <row r="1251" spans="1:8">
      <c r="A1251" s="1139" t="str">
        <f>Cover!$G$16</f>
        <v>CZ</v>
      </c>
      <c r="B1251" s="1139" t="s">
        <v>708</v>
      </c>
      <c r="C1251" s="1139">
        <f>Cover!G$18</f>
        <v>2022</v>
      </c>
      <c r="D1251" s="1139" t="s">
        <v>648</v>
      </c>
      <c r="E1251" s="1140" t="s">
        <v>628</v>
      </c>
      <c r="F1251" s="1139" t="s">
        <v>704</v>
      </c>
      <c r="G1251" s="1139">
        <f>IF(ISNUMBER('EU1 ExtraEU Trade'!K52),IF('EU1 ExtraEU Trade'!K52="","",'EU1 ExtraEU Trade'!K52),"")</f>
        <v>0</v>
      </c>
      <c r="H1251" s="1141" t="str">
        <f>IF('EU1 ExtraEU Trade'!S52="","",'EU1 ExtraEU Trade'!S52)</f>
        <v/>
      </c>
    </row>
    <row r="1252" spans="1:8">
      <c r="A1252" s="1139" t="str">
        <f>Cover!$G$16</f>
        <v>CZ</v>
      </c>
      <c r="B1252" s="1139" t="s">
        <v>708</v>
      </c>
      <c r="C1252" s="1139">
        <f>Cover!G$18</f>
        <v>2022</v>
      </c>
      <c r="D1252" s="1139" t="s">
        <v>649</v>
      </c>
      <c r="E1252" s="1140" t="s">
        <v>628</v>
      </c>
      <c r="F1252" s="1139" t="s">
        <v>704</v>
      </c>
      <c r="G1252" s="1139">
        <f>IF(ISNUMBER('EU1 ExtraEU Trade'!K53),IF('EU1 ExtraEU Trade'!K53="","",'EU1 ExtraEU Trade'!K53),"")</f>
        <v>93504</v>
      </c>
      <c r="H1252" s="1141" t="str">
        <f>IF('EU1 ExtraEU Trade'!S53="","",'EU1 ExtraEU Trade'!S53)</f>
        <v/>
      </c>
    </row>
    <row r="1253" spans="1:8">
      <c r="A1253" s="1139" t="str">
        <f>Cover!$G$16</f>
        <v>CZ</v>
      </c>
      <c r="B1253" s="1139" t="s">
        <v>708</v>
      </c>
      <c r="C1253" s="1139">
        <f>Cover!G$18</f>
        <v>2022</v>
      </c>
      <c r="D1253" s="1139" t="s">
        <v>650</v>
      </c>
      <c r="E1253" s="1140" t="s">
        <v>628</v>
      </c>
      <c r="F1253" s="1139" t="s">
        <v>704</v>
      </c>
      <c r="G1253" s="1139">
        <f>IF(ISNUMBER('EU1 ExtraEU Trade'!K54),IF('EU1 ExtraEU Trade'!K54="","",'EU1 ExtraEU Trade'!K54),"")</f>
        <v>93504</v>
      </c>
      <c r="H1253" s="1141" t="str">
        <f>IF('EU1 ExtraEU Trade'!S54="","",'EU1 ExtraEU Trade'!S54)</f>
        <v/>
      </c>
    </row>
    <row r="1254" spans="1:8">
      <c r="A1254" s="1139" t="str">
        <f>Cover!$G$16</f>
        <v>CZ</v>
      </c>
      <c r="B1254" s="1139" t="s">
        <v>708</v>
      </c>
      <c r="C1254" s="1139">
        <f>Cover!G$18</f>
        <v>2022</v>
      </c>
      <c r="D1254" s="1139" t="s">
        <v>651</v>
      </c>
      <c r="E1254" s="1140" t="s">
        <v>628</v>
      </c>
      <c r="F1254" s="1139" t="s">
        <v>704</v>
      </c>
      <c r="G1254" s="1139">
        <f>IF(ISNUMBER('EU1 ExtraEU Trade'!K55),IF('EU1 ExtraEU Trade'!K55="","",'EU1 ExtraEU Trade'!K55),"")</f>
        <v>93106</v>
      </c>
      <c r="H1254" s="1141" t="str">
        <f>IF('EU1 ExtraEU Trade'!S55="","",'EU1 ExtraEU Trade'!S55)</f>
        <v/>
      </c>
    </row>
    <row r="1255" spans="1:8">
      <c r="A1255" s="1139" t="str">
        <f>Cover!$G$16</f>
        <v>CZ</v>
      </c>
      <c r="B1255" s="1139" t="s">
        <v>708</v>
      </c>
      <c r="C1255" s="1139">
        <f>Cover!G$18</f>
        <v>2022</v>
      </c>
      <c r="D1255" s="1139" t="s">
        <v>652</v>
      </c>
      <c r="E1255" s="1140" t="s">
        <v>628</v>
      </c>
      <c r="F1255" s="1139" t="s">
        <v>704</v>
      </c>
      <c r="G1255" s="1139">
        <f>IF(ISNUMBER('EU1 ExtraEU Trade'!K56),IF('EU1 ExtraEU Trade'!K56="","",'EU1 ExtraEU Trade'!K56),"")</f>
        <v>0</v>
      </c>
      <c r="H1255" s="1141" t="str">
        <f>IF('EU1 ExtraEU Trade'!S56="","",'EU1 ExtraEU Trade'!S56)</f>
        <v/>
      </c>
    </row>
    <row r="1256" spans="1:8">
      <c r="A1256" s="1139" t="str">
        <f>Cover!$G$16</f>
        <v>CZ</v>
      </c>
      <c r="B1256" s="1139" t="s">
        <v>708</v>
      </c>
      <c r="C1256" s="1139">
        <f>Cover!G$18</f>
        <v>2022</v>
      </c>
      <c r="D1256" s="1139" t="s">
        <v>653</v>
      </c>
      <c r="E1256" s="1140" t="s">
        <v>628</v>
      </c>
      <c r="F1256" s="1139" t="s">
        <v>704</v>
      </c>
      <c r="G1256" s="1139">
        <f>IF(ISNUMBER('EU1 ExtraEU Trade'!K57),IF('EU1 ExtraEU Trade'!K57="","",'EU1 ExtraEU Trade'!K57),"")</f>
        <v>155149</v>
      </c>
      <c r="H1256" s="1141" t="str">
        <f>IF('EU1 ExtraEU Trade'!S57="","",'EU1 ExtraEU Trade'!S57)</f>
        <v/>
      </c>
    </row>
    <row r="1257" spans="1:8">
      <c r="A1257" s="1139" t="str">
        <f>Cover!$G$16</f>
        <v>CZ</v>
      </c>
      <c r="B1257" s="1139" t="s">
        <v>708</v>
      </c>
      <c r="C1257" s="1139">
        <f>Cover!G$18</f>
        <v>2022</v>
      </c>
      <c r="D1257" s="1139" t="s">
        <v>654</v>
      </c>
      <c r="E1257" s="1140" t="s">
        <v>628</v>
      </c>
      <c r="F1257" s="1139" t="s">
        <v>704</v>
      </c>
      <c r="G1257" s="1139">
        <f>IF(ISNUMBER('EU1 ExtraEU Trade'!K58),IF('EU1 ExtraEU Trade'!K58="","",'EU1 ExtraEU Trade'!K58),"")</f>
        <v>12025</v>
      </c>
      <c r="H1257" s="1141" t="str">
        <f>IF('EU1 ExtraEU Trade'!S58="","",'EU1 ExtraEU Trade'!S58)</f>
        <v/>
      </c>
    </row>
    <row r="1258" spans="1:8">
      <c r="A1258" s="1139" t="str">
        <f>Cover!$G$16</f>
        <v>CZ</v>
      </c>
      <c r="B1258" s="1139" t="s">
        <v>708</v>
      </c>
      <c r="C1258" s="1139">
        <f>Cover!G$18</f>
        <v>2022</v>
      </c>
      <c r="D1258" s="1139" t="s">
        <v>655</v>
      </c>
      <c r="E1258" s="1140" t="s">
        <v>628</v>
      </c>
      <c r="F1258" s="1139" t="s">
        <v>704</v>
      </c>
      <c r="G1258" s="1139">
        <f>IF(ISNUMBER('EU1 ExtraEU Trade'!K59),IF('EU1 ExtraEU Trade'!K59="","",'EU1 ExtraEU Trade'!K59),"")</f>
        <v>332</v>
      </c>
      <c r="H1258" s="1141" t="str">
        <f>IF('EU1 ExtraEU Trade'!S59="","",'EU1 ExtraEU Trade'!S59)</f>
        <v/>
      </c>
    </row>
    <row r="1259" spans="1:8">
      <c r="A1259" s="1139" t="str">
        <f>Cover!$G$16</f>
        <v>CZ</v>
      </c>
      <c r="B1259" s="1139" t="s">
        <v>708</v>
      </c>
      <c r="C1259" s="1139">
        <f>Cover!G$18</f>
        <v>2022</v>
      </c>
      <c r="D1259" s="1139" t="s">
        <v>656</v>
      </c>
      <c r="E1259" s="1140" t="s">
        <v>628</v>
      </c>
      <c r="F1259" s="1139" t="s">
        <v>704</v>
      </c>
      <c r="G1259" s="1139">
        <f>IF(ISNUMBER('EU1 ExtraEU Trade'!K60),IF('EU1 ExtraEU Trade'!K60="","",'EU1 ExtraEU Trade'!K60),"")</f>
        <v>11693</v>
      </c>
      <c r="H1259" s="1141" t="str">
        <f>IF('EU1 ExtraEU Trade'!S60="","",'EU1 ExtraEU Trade'!S60)</f>
        <v/>
      </c>
    </row>
    <row r="1260" spans="1:8">
      <c r="A1260" s="1139" t="str">
        <f>Cover!$G$16</f>
        <v>CZ</v>
      </c>
      <c r="B1260" s="1139" t="s">
        <v>708</v>
      </c>
      <c r="C1260" s="1139">
        <f>Cover!G$18</f>
        <v>2022</v>
      </c>
      <c r="D1260" s="1139" t="s">
        <v>657</v>
      </c>
      <c r="E1260" s="1140" t="s">
        <v>628</v>
      </c>
      <c r="F1260" s="1139" t="s">
        <v>704</v>
      </c>
      <c r="G1260" s="1139">
        <f>IF(ISNUMBER('EU1 ExtraEU Trade'!K61),IF('EU1 ExtraEU Trade'!K61="","",'EU1 ExtraEU Trade'!K61),"")</f>
        <v>16312</v>
      </c>
      <c r="H1260" s="1141" t="str">
        <f>IF('EU1 ExtraEU Trade'!S61="","",'EU1 ExtraEU Trade'!S61)</f>
        <v/>
      </c>
    </row>
    <row r="1261" spans="1:8">
      <c r="A1261" s="1139" t="str">
        <f>Cover!$G$16</f>
        <v>CZ</v>
      </c>
      <c r="B1261" s="1139" t="s">
        <v>708</v>
      </c>
      <c r="C1261" s="1139">
        <f>Cover!G$18</f>
        <v>2022</v>
      </c>
      <c r="D1261" s="1139" t="s">
        <v>658</v>
      </c>
      <c r="E1261" s="1140" t="s">
        <v>628</v>
      </c>
      <c r="F1261" s="1139" t="s">
        <v>704</v>
      </c>
      <c r="G1261" s="1139">
        <f>IF(ISNUMBER('EU1 ExtraEU Trade'!K62),IF('EU1 ExtraEU Trade'!K62="","",'EU1 ExtraEU Trade'!K62),"")</f>
        <v>565875</v>
      </c>
      <c r="H1261" s="1141" t="str">
        <f>IF('EU1 ExtraEU Trade'!S62="","",'EU1 ExtraEU Trade'!S62)</f>
        <v/>
      </c>
    </row>
    <row r="1262" spans="1:8">
      <c r="A1262" s="1139" t="str">
        <f>Cover!$G$16</f>
        <v>CZ</v>
      </c>
      <c r="B1262" s="1139" t="s">
        <v>708</v>
      </c>
      <c r="C1262" s="1139">
        <f>Cover!G$18</f>
        <v>2022</v>
      </c>
      <c r="D1262" s="1139" t="s">
        <v>659</v>
      </c>
      <c r="E1262" s="1140" t="s">
        <v>628</v>
      </c>
      <c r="F1262" s="1139" t="s">
        <v>704</v>
      </c>
      <c r="G1262" s="1139">
        <f>IF(ISNUMBER('EU1 ExtraEU Trade'!K63),IF('EU1 ExtraEU Trade'!K63="","",'EU1 ExtraEU Trade'!K63),"")</f>
        <v>116566</v>
      </c>
      <c r="H1262" s="1141" t="str">
        <f>IF('EU1 ExtraEU Trade'!S63="","",'EU1 ExtraEU Trade'!S63)</f>
        <v/>
      </c>
    </row>
    <row r="1263" spans="1:8">
      <c r="A1263" s="1139" t="str">
        <f>Cover!$G$16</f>
        <v>CZ</v>
      </c>
      <c r="B1263" s="1139" t="s">
        <v>708</v>
      </c>
      <c r="C1263" s="1139">
        <f>Cover!G$18</f>
        <v>2022</v>
      </c>
      <c r="D1263" s="1139" t="s">
        <v>660</v>
      </c>
      <c r="E1263" s="1140" t="s">
        <v>628</v>
      </c>
      <c r="F1263" s="1139" t="s">
        <v>704</v>
      </c>
      <c r="G1263" s="1139">
        <f>IF(ISNUMBER('EU1 ExtraEU Trade'!K64),IF('EU1 ExtraEU Trade'!K64="","",'EU1 ExtraEU Trade'!K64),"")</f>
        <v>1660</v>
      </c>
      <c r="H1263" s="1141" t="str">
        <f>IF('EU1 ExtraEU Trade'!S64="","",'EU1 ExtraEU Trade'!S64)</f>
        <v/>
      </c>
    </row>
    <row r="1264" spans="1:8">
      <c r="A1264" s="1139" t="str">
        <f>Cover!$G$16</f>
        <v>CZ</v>
      </c>
      <c r="B1264" s="1139" t="s">
        <v>708</v>
      </c>
      <c r="C1264" s="1139">
        <f>Cover!G$18</f>
        <v>2022</v>
      </c>
      <c r="D1264" s="1139" t="s">
        <v>661</v>
      </c>
      <c r="E1264" s="1140" t="s">
        <v>628</v>
      </c>
      <c r="F1264" s="1139" t="s">
        <v>704</v>
      </c>
      <c r="G1264" s="1139">
        <f>IF(ISNUMBER('EU1 ExtraEU Trade'!K65),IF('EU1 ExtraEU Trade'!K65="","",'EU1 ExtraEU Trade'!K65),"")</f>
        <v>131</v>
      </c>
      <c r="H1264" s="1141" t="str">
        <f>IF('EU1 ExtraEU Trade'!S65="","",'EU1 ExtraEU Trade'!S65)</f>
        <v/>
      </c>
    </row>
    <row r="1265" spans="1:8">
      <c r="A1265" s="1139" t="str">
        <f>Cover!$G$16</f>
        <v>CZ</v>
      </c>
      <c r="B1265" s="1139" t="s">
        <v>708</v>
      </c>
      <c r="C1265" s="1139">
        <f>Cover!G$18</f>
        <v>2022</v>
      </c>
      <c r="D1265" s="1139" t="s">
        <v>662</v>
      </c>
      <c r="E1265" s="1140" t="s">
        <v>628</v>
      </c>
      <c r="F1265" s="1139" t="s">
        <v>704</v>
      </c>
      <c r="G1265" s="1139">
        <f>IF(ISNUMBER('EU1 ExtraEU Trade'!K66),IF('EU1 ExtraEU Trade'!K66="","",'EU1 ExtraEU Trade'!K66),"")</f>
        <v>114133</v>
      </c>
      <c r="H1265" s="1141" t="str">
        <f>IF('EU1 ExtraEU Trade'!S66="","",'EU1 ExtraEU Trade'!S66)</f>
        <v/>
      </c>
    </row>
    <row r="1266" spans="1:8">
      <c r="A1266" s="1139" t="str">
        <f>Cover!$G$16</f>
        <v>CZ</v>
      </c>
      <c r="B1266" s="1139" t="s">
        <v>708</v>
      </c>
      <c r="C1266" s="1139">
        <f>Cover!G$18</f>
        <v>2022</v>
      </c>
      <c r="D1266" s="1139" t="s">
        <v>663</v>
      </c>
      <c r="E1266" s="1140" t="s">
        <v>628</v>
      </c>
      <c r="F1266" s="1139" t="s">
        <v>704</v>
      </c>
      <c r="G1266" s="1139">
        <f>IF(ISNUMBER('EU1 ExtraEU Trade'!K67),IF('EU1 ExtraEU Trade'!K67="","",'EU1 ExtraEU Trade'!K67),"")</f>
        <v>642</v>
      </c>
      <c r="H1266" s="1141" t="str">
        <f>IF('EU1 ExtraEU Trade'!S67="","",'EU1 ExtraEU Trade'!S67)</f>
        <v/>
      </c>
    </row>
    <row r="1267" spans="1:8">
      <c r="A1267" s="1139" t="str">
        <f>Cover!$G$16</f>
        <v>CZ</v>
      </c>
      <c r="B1267" s="1139" t="s">
        <v>708</v>
      </c>
      <c r="C1267" s="1139">
        <f>Cover!G$18</f>
        <v>2022</v>
      </c>
      <c r="D1267" s="1139" t="s">
        <v>664</v>
      </c>
      <c r="E1267" s="1140" t="s">
        <v>628</v>
      </c>
      <c r="F1267" s="1139" t="s">
        <v>704</v>
      </c>
      <c r="G1267" s="1139">
        <f>IF(ISNUMBER('EU1 ExtraEU Trade'!K68),IF('EU1 ExtraEU Trade'!K68="","",'EU1 ExtraEU Trade'!K68),"")</f>
        <v>172</v>
      </c>
      <c r="H1267" s="1141" t="str">
        <f>IF('EU1 ExtraEU Trade'!S68="","",'EU1 ExtraEU Trade'!S68)</f>
        <v/>
      </c>
    </row>
    <row r="1268" spans="1:8">
      <c r="A1268" s="1139" t="str">
        <f>Cover!$G$16</f>
        <v>CZ</v>
      </c>
      <c r="B1268" s="1139" t="s">
        <v>708</v>
      </c>
      <c r="C1268" s="1139">
        <f>Cover!G$18</f>
        <v>2022</v>
      </c>
      <c r="D1268" s="1139" t="s">
        <v>665</v>
      </c>
      <c r="E1268" s="1140" t="s">
        <v>628</v>
      </c>
      <c r="F1268" s="1139" t="s">
        <v>704</v>
      </c>
      <c r="G1268" s="1139">
        <f>IF(ISNUMBER('EU1 ExtraEU Trade'!K69),IF('EU1 ExtraEU Trade'!K69="","",'EU1 ExtraEU Trade'!K69),"")</f>
        <v>355119</v>
      </c>
      <c r="H1268" s="1141" t="str">
        <f>IF('EU1 ExtraEU Trade'!S69="","",'EU1 ExtraEU Trade'!S69)</f>
        <v/>
      </c>
    </row>
    <row r="1269" spans="1:8">
      <c r="A1269" s="1139" t="str">
        <f>Cover!$G$16</f>
        <v>CZ</v>
      </c>
      <c r="B1269" s="1139" t="s">
        <v>708</v>
      </c>
      <c r="C1269" s="1139">
        <f>Cover!G$18</f>
        <v>2022</v>
      </c>
      <c r="D1269" s="1139" t="s">
        <v>666</v>
      </c>
      <c r="E1269" s="1140" t="s">
        <v>628</v>
      </c>
      <c r="F1269" s="1139" t="s">
        <v>704</v>
      </c>
      <c r="G1269" s="1139">
        <f>IF(ISNUMBER('EU1 ExtraEU Trade'!K70),IF('EU1 ExtraEU Trade'!K70="","",'EU1 ExtraEU Trade'!K70),"")</f>
        <v>36118</v>
      </c>
      <c r="H1269" s="1141" t="str">
        <f>IF('EU1 ExtraEU Trade'!S70="","",'EU1 ExtraEU Trade'!S70)</f>
        <v/>
      </c>
    </row>
    <row r="1270" spans="1:8">
      <c r="A1270" s="1139" t="str">
        <f>Cover!$G$16</f>
        <v>CZ</v>
      </c>
      <c r="B1270" s="1139" t="s">
        <v>708</v>
      </c>
      <c r="C1270" s="1139">
        <f>Cover!G$18</f>
        <v>2022</v>
      </c>
      <c r="D1270" s="1139" t="s">
        <v>667</v>
      </c>
      <c r="E1270" s="1140" t="s">
        <v>628</v>
      </c>
      <c r="F1270" s="1139" t="s">
        <v>704</v>
      </c>
      <c r="G1270" s="1139">
        <f>IF(ISNUMBER('EU1 ExtraEU Trade'!K71),IF('EU1 ExtraEU Trade'!K71="","",'EU1 ExtraEU Trade'!K71),"")</f>
        <v>47890</v>
      </c>
      <c r="H1270" s="1141" t="str">
        <f>IF('EU1 ExtraEU Trade'!S71="","",'EU1 ExtraEU Trade'!S71)</f>
        <v/>
      </c>
    </row>
    <row r="1271" spans="1:8">
      <c r="A1271" s="1139" t="str">
        <f>Cover!$G$16</f>
        <v>CZ</v>
      </c>
      <c r="B1271" s="1139" t="s">
        <v>708</v>
      </c>
      <c r="C1271" s="1139">
        <f>Cover!G$18</f>
        <v>2022</v>
      </c>
      <c r="D1271" s="1139" t="s">
        <v>668</v>
      </c>
      <c r="E1271" s="1140" t="s">
        <v>628</v>
      </c>
      <c r="F1271" s="1139" t="s">
        <v>704</v>
      </c>
      <c r="G1271" s="1139">
        <f>IF(ISNUMBER('EU1 ExtraEU Trade'!K72),IF('EU1 ExtraEU Trade'!K72="","",'EU1 ExtraEU Trade'!K72),"")</f>
        <v>267841</v>
      </c>
      <c r="H1271" s="1141" t="str">
        <f>IF('EU1 ExtraEU Trade'!S72="","",'EU1 ExtraEU Trade'!S72)</f>
        <v/>
      </c>
    </row>
    <row r="1272" spans="1:8">
      <c r="A1272" s="1139" t="str">
        <f>Cover!$G$16</f>
        <v>CZ</v>
      </c>
      <c r="B1272" s="1139" t="s">
        <v>708</v>
      </c>
      <c r="C1272" s="1139">
        <f>Cover!G$18</f>
        <v>2022</v>
      </c>
      <c r="D1272" s="1139" t="s">
        <v>669</v>
      </c>
      <c r="E1272" s="1140" t="s">
        <v>628</v>
      </c>
      <c r="F1272" s="1139" t="s">
        <v>704</v>
      </c>
      <c r="G1272" s="1139">
        <f>IF(ISNUMBER('EU1 ExtraEU Trade'!K73),IF('EU1 ExtraEU Trade'!K73="","",'EU1 ExtraEU Trade'!K73),"")</f>
        <v>3269</v>
      </c>
      <c r="H1272" s="1141" t="str">
        <f>IF('EU1 ExtraEU Trade'!S73="","",'EU1 ExtraEU Trade'!S73)</f>
        <v/>
      </c>
    </row>
    <row r="1273" spans="1:8">
      <c r="A1273" s="1139" t="str">
        <f>Cover!$G$16</f>
        <v>CZ</v>
      </c>
      <c r="B1273" s="1139" t="s">
        <v>708</v>
      </c>
      <c r="C1273" s="1139">
        <f>Cover!G$18</f>
        <v>2022</v>
      </c>
      <c r="D1273" s="1139" t="s">
        <v>670</v>
      </c>
      <c r="E1273" s="1140" t="s">
        <v>628</v>
      </c>
      <c r="F1273" s="1139" t="s">
        <v>704</v>
      </c>
      <c r="G1273" s="1139">
        <f>IF(ISNUMBER('EU1 ExtraEU Trade'!K74),IF('EU1 ExtraEU Trade'!K74="","",'EU1 ExtraEU Trade'!K74),"")</f>
        <v>94018</v>
      </c>
      <c r="H1273" s="1141" t="str">
        <f>IF('EU1 ExtraEU Trade'!S74="","",'EU1 ExtraEU Trade'!S74)</f>
        <v/>
      </c>
    </row>
    <row r="1274" spans="1:8">
      <c r="A1274" s="1139" t="str">
        <f>Cover!$G$16</f>
        <v>CZ</v>
      </c>
      <c r="B1274" s="1139" t="s">
        <v>708</v>
      </c>
      <c r="C1274" s="1139">
        <f>Cover!G$18</f>
        <v>2022</v>
      </c>
      <c r="D1274" s="1139" t="s">
        <v>1145</v>
      </c>
      <c r="E1274" s="1140" t="s">
        <v>628</v>
      </c>
      <c r="F1274" s="1139" t="s">
        <v>704</v>
      </c>
      <c r="G1274" s="1139">
        <f>IF(ISNUMBER('EU1 ExtraEU Trade'!K75),IF('EU1 ExtraEU Trade'!K75="","",'EU1 ExtraEU Trade'!K75),"")</f>
        <v>185653</v>
      </c>
      <c r="H1274" s="1141" t="str">
        <f>IF('EU1 ExtraEU Trade'!S75="","",'EU1 ExtraEU Trade'!S75)</f>
        <v/>
      </c>
    </row>
    <row r="1275" spans="1:8">
      <c r="A1275" s="1139" t="str">
        <f>Cover!$G$16</f>
        <v>CZ</v>
      </c>
      <c r="B1275" s="1139" t="s">
        <v>708</v>
      </c>
      <c r="C1275" s="1139">
        <f>Cover!G$18</f>
        <v>2022</v>
      </c>
      <c r="D1275" s="1139" t="s">
        <v>1146</v>
      </c>
      <c r="E1275" s="1140" t="s">
        <v>628</v>
      </c>
      <c r="F1275" s="1139" t="s">
        <v>704</v>
      </c>
      <c r="G1275" s="1139">
        <f>IF(ISNUMBER('EU1 ExtraEU Trade'!K76),IF('EU1 ExtraEU Trade'!K76="","",'EU1 ExtraEU Trade'!K76),"")</f>
        <v>185653</v>
      </c>
      <c r="H1275" s="1141" t="str">
        <f>IF('EU1 ExtraEU Trade'!S76="","",'EU1 ExtraEU Trade'!S76)</f>
        <v/>
      </c>
    </row>
    <row r="1276" spans="1:8">
      <c r="A1276" s="1139" t="str">
        <f>Cover!$G$16</f>
        <v>CZ</v>
      </c>
      <c r="B1276" s="1139" t="s">
        <v>708</v>
      </c>
      <c r="C1276" s="1139">
        <f>Cover!G$18</f>
        <v>2022</v>
      </c>
      <c r="D1276" s="1139" t="s">
        <v>1147</v>
      </c>
      <c r="E1276" s="1140" t="s">
        <v>628</v>
      </c>
      <c r="F1276" s="1139" t="s">
        <v>704</v>
      </c>
      <c r="G1276" s="1139">
        <f>IF(ISNUMBER('EU1 ExtraEU Trade'!K77),IF('EU1 ExtraEU Trade'!K77="","",'EU1 ExtraEU Trade'!K77),"")</f>
        <v>0</v>
      </c>
      <c r="H1276" s="1141" t="str">
        <f>IF('EU1 ExtraEU Trade'!S77="","",'EU1 ExtraEU Trade'!S77)</f>
        <v/>
      </c>
    </row>
    <row r="1277" spans="1:8">
      <c r="A1277" s="1139" t="str">
        <f>Cover!$G$16</f>
        <v>CZ</v>
      </c>
      <c r="B1277" s="1139" t="s">
        <v>708</v>
      </c>
      <c r="C1277" s="1139">
        <f>Cover!G$18</f>
        <v>2022</v>
      </c>
      <c r="D1277" s="1139" t="s">
        <v>1148</v>
      </c>
      <c r="E1277" s="1140" t="s">
        <v>628</v>
      </c>
      <c r="F1277" s="1139" t="s">
        <v>704</v>
      </c>
      <c r="G1277" s="1139">
        <f>IF(ISNUMBER('EU1 ExtraEU Trade'!K78),IF('EU1 ExtraEU Trade'!K78="","",'EU1 ExtraEU Trade'!K78),"")</f>
        <v>0</v>
      </c>
      <c r="H1277" s="1141" t="str">
        <f>IF('EU1 ExtraEU Trade'!S78="","",'EU1 ExtraEU Trade'!S78)</f>
        <v/>
      </c>
    </row>
    <row r="1278" spans="1:8">
      <c r="A1278" s="1130" t="str">
        <f>Cover!$G$16</f>
        <v>CZ</v>
      </c>
      <c r="B1278" s="1130" t="s">
        <v>671</v>
      </c>
      <c r="C1278" s="1130">
        <f>Cover!G$18-1</f>
        <v>2021</v>
      </c>
      <c r="D1278" s="1130" t="s">
        <v>686</v>
      </c>
      <c r="E1278" s="1131" t="s">
        <v>628</v>
      </c>
      <c r="F1278" s="1130" t="s">
        <v>704</v>
      </c>
      <c r="G1278" s="1130">
        <f>IF(ISNUMBER('JQ3 Secondary PP Trade'!C15),IF('JQ3 Secondary PP Trade'!C15="","",'JQ3 Secondary PP Trade'!C15),"")</f>
        <v>26444941</v>
      </c>
      <c r="H1278" s="1130" t="str">
        <f>IF('JQ3 Secondary PP Trade'!G15="","",'JQ3 Secondary PP Trade'!G15)</f>
        <v/>
      </c>
    </row>
    <row r="1279" spans="1:8">
      <c r="A1279" s="1130" t="str">
        <f>Cover!$G$16</f>
        <v>CZ</v>
      </c>
      <c r="B1279" s="1130" t="s">
        <v>671</v>
      </c>
      <c r="C1279" s="1130">
        <f>Cover!G$18-1</f>
        <v>2021</v>
      </c>
      <c r="D1279" s="1130" t="s">
        <v>687</v>
      </c>
      <c r="E1279" s="1131" t="s">
        <v>628</v>
      </c>
      <c r="F1279" s="1130" t="s">
        <v>704</v>
      </c>
      <c r="G1279" s="1130">
        <f>IF(ISNUMBER('JQ3 Secondary PP Trade'!C16),IF('JQ3 Secondary PP Trade'!C16="","",'JQ3 Secondary PP Trade'!C16),"")</f>
        <v>1414323</v>
      </c>
      <c r="H1279" s="1130" t="str">
        <f>IF('JQ3 Secondary PP Trade'!G16="","",'JQ3 Secondary PP Trade'!G16)</f>
        <v/>
      </c>
    </row>
    <row r="1280" spans="1:8">
      <c r="A1280" s="1130" t="str">
        <f>Cover!$G$16</f>
        <v>CZ</v>
      </c>
      <c r="B1280" s="1130" t="s">
        <v>671</v>
      </c>
      <c r="C1280" s="1130">
        <f>Cover!G$18-1</f>
        <v>2021</v>
      </c>
      <c r="D1280" s="1130" t="s">
        <v>687</v>
      </c>
      <c r="E1280" s="1131" t="s">
        <v>672</v>
      </c>
      <c r="F1280" s="1130" t="s">
        <v>704</v>
      </c>
      <c r="G1280" s="1130">
        <f>IF(ISNUMBER('JQ3 Secondary PP Trade'!C17),IF('JQ3 Secondary PP Trade'!C17="","",'JQ3 Secondary PP Trade'!C17),"")</f>
        <v>1016635</v>
      </c>
      <c r="H1280" s="1130" t="str">
        <f>IF('JQ3 Secondary PP Trade'!G17="","",'JQ3 Secondary PP Trade'!G17)</f>
        <v/>
      </c>
    </row>
    <row r="1281" spans="1:8">
      <c r="A1281" s="1130" t="str">
        <f>Cover!$G$16</f>
        <v>CZ</v>
      </c>
      <c r="B1281" s="1130" t="s">
        <v>671</v>
      </c>
      <c r="C1281" s="1130">
        <f>Cover!G$18-1</f>
        <v>2021</v>
      </c>
      <c r="D1281" s="1130" t="s">
        <v>687</v>
      </c>
      <c r="E1281" s="1131" t="s">
        <v>675</v>
      </c>
      <c r="F1281" s="1130" t="s">
        <v>704</v>
      </c>
      <c r="G1281" s="1130">
        <f>IF(ISNUMBER('JQ3 Secondary PP Trade'!C18),IF('JQ3 Secondary PP Trade'!C18="","",'JQ3 Secondary PP Trade'!C18),"")</f>
        <v>397688</v>
      </c>
      <c r="H1281" s="1130" t="str">
        <f>IF('JQ3 Secondary PP Trade'!G18="","",'JQ3 Secondary PP Trade'!G18)</f>
        <v/>
      </c>
    </row>
    <row r="1282" spans="1:8">
      <c r="A1282" s="1130" t="str">
        <f>Cover!$G$16</f>
        <v>CZ</v>
      </c>
      <c r="B1282" s="1130" t="s">
        <v>671</v>
      </c>
      <c r="C1282" s="1130">
        <f>Cover!G$18-1</f>
        <v>2021</v>
      </c>
      <c r="D1282" s="1130" t="s">
        <v>687</v>
      </c>
      <c r="E1282" s="1131" t="s">
        <v>684</v>
      </c>
      <c r="F1282" s="1130" t="s">
        <v>704</v>
      </c>
      <c r="G1282" s="1130">
        <f>IF(ISNUMBER('JQ3 Secondary PP Trade'!C19),IF('JQ3 Secondary PP Trade'!C19="","",'JQ3 Secondary PP Trade'!C19),"")</f>
        <v>79018</v>
      </c>
      <c r="H1282" s="1130" t="str">
        <f>IF('JQ3 Secondary PP Trade'!G19="","",'JQ3 Secondary PP Trade'!G19)</f>
        <v/>
      </c>
    </row>
    <row r="1283" spans="1:8">
      <c r="A1283" s="1130" t="str">
        <f>Cover!$G$16</f>
        <v>CZ</v>
      </c>
      <c r="B1283" s="1130" t="s">
        <v>671</v>
      </c>
      <c r="C1283" s="1130">
        <f>Cover!G$18-1</f>
        <v>2021</v>
      </c>
      <c r="D1283" s="1130" t="s">
        <v>688</v>
      </c>
      <c r="E1283" s="1131" t="s">
        <v>628</v>
      </c>
      <c r="F1283" s="1130" t="s">
        <v>704</v>
      </c>
      <c r="G1283" s="1130">
        <f>IF(ISNUMBER('JQ3 Secondary PP Trade'!C20),IF('JQ3 Secondary PP Trade'!C20="","",'JQ3 Secondary PP Trade'!C20),"")</f>
        <v>2852874</v>
      </c>
      <c r="H1283" s="1130" t="str">
        <f>IF('JQ3 Secondary PP Trade'!G20="","",'JQ3 Secondary PP Trade'!G20)</f>
        <v/>
      </c>
    </row>
    <row r="1284" spans="1:8">
      <c r="A1284" s="1130" t="str">
        <f>Cover!$G$16</f>
        <v>CZ</v>
      </c>
      <c r="B1284" s="1130" t="s">
        <v>671</v>
      </c>
      <c r="C1284" s="1130">
        <f>Cover!G$18-1</f>
        <v>2021</v>
      </c>
      <c r="D1284" s="1130" t="s">
        <v>689</v>
      </c>
      <c r="E1284" s="1131" t="s">
        <v>628</v>
      </c>
      <c r="F1284" s="1130" t="s">
        <v>704</v>
      </c>
      <c r="G1284" s="1130">
        <f>IF(ISNUMBER('JQ3 Secondary PP Trade'!C21),IF('JQ3 Secondary PP Trade'!C21="","",'JQ3 Secondary PP Trade'!C21),"")</f>
        <v>578509</v>
      </c>
      <c r="H1284" s="1130" t="str">
        <f>IF('JQ3 Secondary PP Trade'!G21="","",'JQ3 Secondary PP Trade'!G21)</f>
        <v/>
      </c>
    </row>
    <row r="1285" spans="1:8">
      <c r="A1285" s="1130" t="str">
        <f>Cover!$G$16</f>
        <v>CZ</v>
      </c>
      <c r="B1285" s="1130" t="s">
        <v>671</v>
      </c>
      <c r="C1285" s="1130">
        <f>Cover!G$18-1</f>
        <v>2021</v>
      </c>
      <c r="D1285" s="1130" t="s">
        <v>690</v>
      </c>
      <c r="E1285" s="1131" t="s">
        <v>628</v>
      </c>
      <c r="F1285" s="1130" t="s">
        <v>704</v>
      </c>
      <c r="G1285" s="1130">
        <f>IF(ISNUMBER('JQ3 Secondary PP Trade'!C22),IF('JQ3 Secondary PP Trade'!C22="","",'JQ3 Secondary PP Trade'!C22),"")</f>
        <v>3435189</v>
      </c>
      <c r="H1285" s="1130" t="str">
        <f>IF('JQ3 Secondary PP Trade'!G22="","",'JQ3 Secondary PP Trade'!G22)</f>
        <v/>
      </c>
    </row>
    <row r="1286" spans="1:8">
      <c r="A1286" s="1130" t="str">
        <f>Cover!$G$16</f>
        <v>CZ</v>
      </c>
      <c r="B1286" s="1130" t="s">
        <v>671</v>
      </c>
      <c r="C1286" s="1130">
        <f>Cover!G$18-1</f>
        <v>2021</v>
      </c>
      <c r="D1286" s="1130" t="s">
        <v>691</v>
      </c>
      <c r="E1286" s="1131" t="s">
        <v>628</v>
      </c>
      <c r="F1286" s="1130" t="s">
        <v>704</v>
      </c>
      <c r="G1286" s="1130">
        <f>IF(ISNUMBER('JQ3 Secondary PP Trade'!C23),IF('JQ3 Secondary PP Trade'!C23="","",'JQ3 Secondary PP Trade'!C23),"")</f>
        <v>16473712</v>
      </c>
      <c r="H1286" s="1130" t="str">
        <f>IF('JQ3 Secondary PP Trade'!G23="","",'JQ3 Secondary PP Trade'!G23)</f>
        <v/>
      </c>
    </row>
    <row r="1287" spans="1:8">
      <c r="A1287" s="1130" t="str">
        <f>Cover!$G$16</f>
        <v>CZ</v>
      </c>
      <c r="B1287" s="1130" t="s">
        <v>671</v>
      </c>
      <c r="C1287" s="1130">
        <f>Cover!G$18-1</f>
        <v>2021</v>
      </c>
      <c r="D1287" s="1130" t="s">
        <v>692</v>
      </c>
      <c r="E1287" s="1131" t="s">
        <v>628</v>
      </c>
      <c r="F1287" s="1130" t="s">
        <v>704</v>
      </c>
      <c r="G1287" s="1130">
        <f>IF(ISNUMBER('JQ3 Secondary PP Trade'!C24),IF('JQ3 Secondary PP Trade'!C24="","",'JQ3 Secondary PP Trade'!C24),"")</f>
        <v>335167</v>
      </c>
      <c r="H1287" s="1130" t="str">
        <f>IF('JQ3 Secondary PP Trade'!G24="","",'JQ3 Secondary PP Trade'!G24)</f>
        <v/>
      </c>
    </row>
    <row r="1288" spans="1:8">
      <c r="A1288" s="1130" t="str">
        <f>Cover!$G$16</f>
        <v>CZ</v>
      </c>
      <c r="B1288" s="1130" t="s">
        <v>671</v>
      </c>
      <c r="C1288" s="1130">
        <f>Cover!G$18-1</f>
        <v>2021</v>
      </c>
      <c r="D1288" s="1130" t="s">
        <v>693</v>
      </c>
      <c r="E1288" s="1131" t="s">
        <v>628</v>
      </c>
      <c r="F1288" s="1130" t="s">
        <v>704</v>
      </c>
      <c r="G1288" s="1130">
        <f>IF(ISNUMBER('JQ3 Secondary PP Trade'!C25),IF('JQ3 Secondary PP Trade'!C25="","",'JQ3 Secondary PP Trade'!C25),"")</f>
        <v>1355167</v>
      </c>
      <c r="H1288" s="1130" t="str">
        <f>IF('JQ3 Secondary PP Trade'!G25="","",'JQ3 Secondary PP Trade'!G25)</f>
        <v/>
      </c>
    </row>
    <row r="1289" spans="1:8">
      <c r="A1289" s="1130" t="str">
        <f>Cover!$G$16</f>
        <v>CZ</v>
      </c>
      <c r="B1289" s="1130" t="s">
        <v>671</v>
      </c>
      <c r="C1289" s="1130">
        <f>Cover!G$18-1</f>
        <v>2021</v>
      </c>
      <c r="D1289" s="1130" t="s">
        <v>694</v>
      </c>
      <c r="E1289" s="1131" t="s">
        <v>628</v>
      </c>
      <c r="F1289" s="1130" t="s">
        <v>704</v>
      </c>
      <c r="G1289" s="1130">
        <f>IF(ISNUMBER('JQ3 Secondary PP Trade'!C26),IF('JQ3 Secondary PP Trade'!C26="","",'JQ3 Secondary PP Trade'!C26),"")</f>
        <v>22877352</v>
      </c>
      <c r="H1289" s="1130" t="str">
        <f>IF('JQ3 Secondary PP Trade'!G26="","",'JQ3 Secondary PP Trade'!G26)</f>
        <v/>
      </c>
    </row>
    <row r="1290" spans="1:8">
      <c r="A1290" s="1130" t="str">
        <f>Cover!$G$16</f>
        <v>CZ</v>
      </c>
      <c r="B1290" s="1130" t="s">
        <v>671</v>
      </c>
      <c r="C1290" s="1130">
        <f>Cover!G$18-1</f>
        <v>2021</v>
      </c>
      <c r="D1290" s="1130" t="s">
        <v>695</v>
      </c>
      <c r="E1290" s="1131" t="s">
        <v>628</v>
      </c>
      <c r="F1290" s="1130" t="s">
        <v>704</v>
      </c>
      <c r="G1290" s="1130">
        <f>IF(ISNUMBER('JQ3 Secondary PP Trade'!C27),IF('JQ3 Secondary PP Trade'!C27="","",'JQ3 Secondary PP Trade'!C27),"")</f>
        <v>562476</v>
      </c>
      <c r="H1290" s="1130" t="str">
        <f>IF('JQ3 Secondary PP Trade'!G27="","",'JQ3 Secondary PP Trade'!G27)</f>
        <v/>
      </c>
    </row>
    <row r="1291" spans="1:8">
      <c r="A1291" s="1130" t="str">
        <f>Cover!$G$16</f>
        <v>CZ</v>
      </c>
      <c r="B1291" s="1130" t="s">
        <v>671</v>
      </c>
      <c r="C1291" s="1130">
        <f>Cover!G$18-1</f>
        <v>2021</v>
      </c>
      <c r="D1291" s="1130" t="s">
        <v>696</v>
      </c>
      <c r="E1291" s="1131" t="s">
        <v>628</v>
      </c>
      <c r="F1291" s="1130" t="s">
        <v>704</v>
      </c>
      <c r="G1291" s="1130">
        <f>IF(ISNUMBER('JQ3 Secondary PP Trade'!C28),IF('JQ3 Secondary PP Trade'!C28="","",'JQ3 Secondary PP Trade'!C28),"")</f>
        <v>1697530</v>
      </c>
      <c r="H1291" s="1130" t="str">
        <f>IF('JQ3 Secondary PP Trade'!G28="","",'JQ3 Secondary PP Trade'!G28)</f>
        <v/>
      </c>
    </row>
    <row r="1292" spans="1:8">
      <c r="A1292" s="1130" t="str">
        <f>Cover!$G$16</f>
        <v>CZ</v>
      </c>
      <c r="B1292" s="1130" t="s">
        <v>671</v>
      </c>
      <c r="C1292" s="1130">
        <f>Cover!G$18-1</f>
        <v>2021</v>
      </c>
      <c r="D1292" s="1130" t="s">
        <v>697</v>
      </c>
      <c r="E1292" s="1131" t="s">
        <v>628</v>
      </c>
      <c r="F1292" s="1130" t="s">
        <v>704</v>
      </c>
      <c r="G1292" s="1130">
        <f>IF(ISNUMBER('JQ3 Secondary PP Trade'!C29),IF('JQ3 Secondary PP Trade'!C29="","",'JQ3 Secondary PP Trade'!C29),"")</f>
        <v>5380369</v>
      </c>
      <c r="H1292" s="1130" t="str">
        <f>IF('JQ3 Secondary PP Trade'!G29="","",'JQ3 Secondary PP Trade'!G29)</f>
        <v/>
      </c>
    </row>
    <row r="1293" spans="1:8">
      <c r="A1293" s="1130" t="str">
        <f>Cover!$G$16</f>
        <v>CZ</v>
      </c>
      <c r="B1293" s="1130" t="s">
        <v>671</v>
      </c>
      <c r="C1293" s="1130">
        <f>Cover!G$18-1</f>
        <v>2021</v>
      </c>
      <c r="D1293" s="1130" t="s">
        <v>698</v>
      </c>
      <c r="E1293" s="1131" t="s">
        <v>628</v>
      </c>
      <c r="F1293" s="1130" t="s">
        <v>704</v>
      </c>
      <c r="G1293" s="1130">
        <f>IF(ISNUMBER('JQ3 Secondary PP Trade'!C30),IF('JQ3 Secondary PP Trade'!C30="","",'JQ3 Secondary PP Trade'!C30),"")</f>
        <v>9164446</v>
      </c>
      <c r="H1293" s="1130" t="str">
        <f>IF('JQ3 Secondary PP Trade'!G30="","",'JQ3 Secondary PP Trade'!G30)</f>
        <v/>
      </c>
    </row>
    <row r="1294" spans="1:8">
      <c r="A1294" s="1130" t="str">
        <f>Cover!$G$16</f>
        <v>CZ</v>
      </c>
      <c r="B1294" s="1130" t="s">
        <v>671</v>
      </c>
      <c r="C1294" s="1130">
        <f>Cover!G$18-1</f>
        <v>2021</v>
      </c>
      <c r="D1294" s="1130" t="s">
        <v>699</v>
      </c>
      <c r="E1294" s="1131" t="s">
        <v>628</v>
      </c>
      <c r="F1294" s="1130" t="s">
        <v>704</v>
      </c>
      <c r="G1294" s="1130">
        <f>IF(ISNUMBER('JQ3 Secondary PP Trade'!C31),IF('JQ3 Secondary PP Trade'!C31="","",'JQ3 Secondary PP Trade'!C31),"")</f>
        <v>6072531</v>
      </c>
      <c r="H1294" s="1130" t="str">
        <f>IF('JQ3 Secondary PP Trade'!G31="","",'JQ3 Secondary PP Trade'!G31)</f>
        <v/>
      </c>
    </row>
    <row r="1295" spans="1:8">
      <c r="A1295" s="1130" t="str">
        <f>Cover!$G$16</f>
        <v>CZ</v>
      </c>
      <c r="B1295" s="1130" t="s">
        <v>671</v>
      </c>
      <c r="C1295" s="1130">
        <f>Cover!G$18-1</f>
        <v>2021</v>
      </c>
      <c r="D1295" s="1130" t="s">
        <v>700</v>
      </c>
      <c r="E1295" s="1131" t="s">
        <v>628</v>
      </c>
      <c r="F1295" s="1130" t="s">
        <v>704</v>
      </c>
      <c r="G1295" s="1130">
        <f>IF(ISNUMBER('JQ3 Secondary PP Trade'!C32),IF('JQ3 Secondary PP Trade'!C32="","",'JQ3 Secondary PP Trade'!C32),"")</f>
        <v>156847</v>
      </c>
      <c r="H1295" s="1130" t="str">
        <f>IF('JQ3 Secondary PP Trade'!G32="","",'JQ3 Secondary PP Trade'!G32)</f>
        <v/>
      </c>
    </row>
    <row r="1296" spans="1:8">
      <c r="A1296" s="1130" t="str">
        <f>Cover!$G$16</f>
        <v>CZ</v>
      </c>
      <c r="B1296" s="1130" t="s">
        <v>671</v>
      </c>
      <c r="C1296" s="1130">
        <f>Cover!G$18-1</f>
        <v>2021</v>
      </c>
      <c r="D1296" s="1130" t="s">
        <v>701</v>
      </c>
      <c r="E1296" s="1131" t="s">
        <v>628</v>
      </c>
      <c r="F1296" s="1130" t="s">
        <v>704</v>
      </c>
      <c r="G1296" s="1130">
        <f>IF(ISNUMBER('JQ3 Secondary PP Trade'!C33),IF('JQ3 Secondary PP Trade'!C33="","",'JQ3 Secondary PP Trade'!C33),"")</f>
        <v>225213</v>
      </c>
      <c r="H1296" s="1130" t="str">
        <f>IF('JQ3 Secondary PP Trade'!G33="","",'JQ3 Secondary PP Trade'!G33)</f>
        <v/>
      </c>
    </row>
    <row r="1297" spans="1:8">
      <c r="A1297" s="1130" t="str">
        <f>Cover!$G$16</f>
        <v>CZ</v>
      </c>
      <c r="B1297" s="1130" t="s">
        <v>671</v>
      </c>
      <c r="C1297" s="1130">
        <f>Cover!G$18-1</f>
        <v>2021</v>
      </c>
      <c r="D1297" s="1130" t="s">
        <v>702</v>
      </c>
      <c r="E1297" s="1131" t="s">
        <v>628</v>
      </c>
      <c r="F1297" s="1130" t="s">
        <v>704</v>
      </c>
      <c r="G1297" s="1130">
        <f>IF(ISNUMBER('JQ3 Secondary PP Trade'!C34),IF('JQ3 Secondary PP Trade'!C34="","",'JQ3 Secondary PP Trade'!C34),"")</f>
        <v>393652</v>
      </c>
      <c r="H1297" s="1130" t="str">
        <f>IF('JQ3 Secondary PP Trade'!G34="","",'JQ3 Secondary PP Trade'!G34)</f>
        <v/>
      </c>
    </row>
    <row r="1298" spans="1:8">
      <c r="A1298" s="1130" t="str">
        <f>Cover!$G$16</f>
        <v>CZ</v>
      </c>
      <c r="B1298" s="1130" t="s">
        <v>671</v>
      </c>
      <c r="C1298" s="1130">
        <f>Cover!G$18</f>
        <v>2022</v>
      </c>
      <c r="D1298" s="1130" t="s">
        <v>686</v>
      </c>
      <c r="E1298" s="1131" t="s">
        <v>628</v>
      </c>
      <c r="F1298" s="1130" t="s">
        <v>704</v>
      </c>
      <c r="G1298" s="1130">
        <f>IF(ISNUMBER('JQ3 Secondary PP Trade'!D15),IF('JQ3 Secondary PP Trade'!D15="","",'JQ3 Secondary PP Trade'!D15),"")</f>
        <v>28753031</v>
      </c>
      <c r="H1298" s="1130" t="str">
        <f>IF('JQ3 Secondary PP Trade'!H15="","",'JQ3 Secondary PP Trade'!H15)</f>
        <v/>
      </c>
    </row>
    <row r="1299" spans="1:8">
      <c r="A1299" s="1130" t="str">
        <f>Cover!$G$16</f>
        <v>CZ</v>
      </c>
      <c r="B1299" s="1130" t="s">
        <v>671</v>
      </c>
      <c r="C1299" s="1130">
        <f>Cover!G$18</f>
        <v>2022</v>
      </c>
      <c r="D1299" s="1130" t="s">
        <v>687</v>
      </c>
      <c r="E1299" s="1131" t="s">
        <v>628</v>
      </c>
      <c r="F1299" s="1130" t="s">
        <v>704</v>
      </c>
      <c r="G1299" s="1130">
        <f>IF(ISNUMBER('JQ3 Secondary PP Trade'!D16),IF('JQ3 Secondary PP Trade'!D16="","",'JQ3 Secondary PP Trade'!D16),"")</f>
        <v>1454297</v>
      </c>
      <c r="H1299" s="1130" t="str">
        <f>IF('JQ3 Secondary PP Trade'!H16="","",'JQ3 Secondary PP Trade'!H16)</f>
        <v/>
      </c>
    </row>
    <row r="1300" spans="1:8">
      <c r="A1300" s="1130" t="str">
        <f>Cover!$G$16</f>
        <v>CZ</v>
      </c>
      <c r="B1300" s="1130" t="s">
        <v>671</v>
      </c>
      <c r="C1300" s="1130">
        <f>Cover!G$18</f>
        <v>2022</v>
      </c>
      <c r="D1300" s="1130" t="s">
        <v>687</v>
      </c>
      <c r="E1300" s="1131" t="s">
        <v>672</v>
      </c>
      <c r="F1300" s="1130" t="s">
        <v>704</v>
      </c>
      <c r="G1300" s="1130">
        <f>IF(ISNUMBER('JQ3 Secondary PP Trade'!D17),IF('JQ3 Secondary PP Trade'!D17="","",'JQ3 Secondary PP Trade'!D17),"")</f>
        <v>970988</v>
      </c>
      <c r="H1300" s="1130" t="str">
        <f>IF('JQ3 Secondary PP Trade'!H17="","",'JQ3 Secondary PP Trade'!H17)</f>
        <v/>
      </c>
    </row>
    <row r="1301" spans="1:8">
      <c r="A1301" s="1130" t="str">
        <f>Cover!$G$16</f>
        <v>CZ</v>
      </c>
      <c r="B1301" s="1130" t="s">
        <v>671</v>
      </c>
      <c r="C1301" s="1130">
        <f>Cover!G$18</f>
        <v>2022</v>
      </c>
      <c r="D1301" s="1130" t="s">
        <v>687</v>
      </c>
      <c r="E1301" s="1131" t="s">
        <v>675</v>
      </c>
      <c r="F1301" s="1130" t="s">
        <v>704</v>
      </c>
      <c r="G1301" s="1130">
        <f>IF(ISNUMBER('JQ3 Secondary PP Trade'!D18),IF('JQ3 Secondary PP Trade'!D18="","",'JQ3 Secondary PP Trade'!D18),"")</f>
        <v>483309</v>
      </c>
      <c r="H1301" s="1130" t="str">
        <f>IF('JQ3 Secondary PP Trade'!H18="","",'JQ3 Secondary PP Trade'!H18)</f>
        <v/>
      </c>
    </row>
    <row r="1302" spans="1:8">
      <c r="A1302" s="1130" t="str">
        <f>Cover!$G$16</f>
        <v>CZ</v>
      </c>
      <c r="B1302" s="1130" t="s">
        <v>671</v>
      </c>
      <c r="C1302" s="1130">
        <f>Cover!G$18</f>
        <v>2022</v>
      </c>
      <c r="D1302" s="1130" t="s">
        <v>687</v>
      </c>
      <c r="E1302" s="1131" t="s">
        <v>684</v>
      </c>
      <c r="F1302" s="1130" t="s">
        <v>704</v>
      </c>
      <c r="G1302" s="1130">
        <f>IF(ISNUMBER('JQ3 Secondary PP Trade'!D19),IF('JQ3 Secondary PP Trade'!D19="","",'JQ3 Secondary PP Trade'!D19),"")</f>
        <v>111534</v>
      </c>
      <c r="H1302" s="1130" t="str">
        <f>IF('JQ3 Secondary PP Trade'!H19="","",'JQ3 Secondary PP Trade'!H19)</f>
        <v/>
      </c>
    </row>
    <row r="1303" spans="1:8">
      <c r="A1303" s="1130" t="str">
        <f>Cover!$G$16</f>
        <v>CZ</v>
      </c>
      <c r="B1303" s="1130" t="s">
        <v>671</v>
      </c>
      <c r="C1303" s="1130">
        <f>Cover!G$18</f>
        <v>2022</v>
      </c>
      <c r="D1303" s="1130" t="s">
        <v>688</v>
      </c>
      <c r="E1303" s="1131" t="s">
        <v>628</v>
      </c>
      <c r="F1303" s="1130" t="s">
        <v>704</v>
      </c>
      <c r="G1303" s="1130">
        <f>IF(ISNUMBER('JQ3 Secondary PP Trade'!D20),IF('JQ3 Secondary PP Trade'!D20="","",'JQ3 Secondary PP Trade'!D20),"")</f>
        <v>3491617</v>
      </c>
      <c r="H1303" s="1130" t="str">
        <f>IF('JQ3 Secondary PP Trade'!H20="","",'JQ3 Secondary PP Trade'!H20)</f>
        <v/>
      </c>
    </row>
    <row r="1304" spans="1:8">
      <c r="A1304" s="1130" t="str">
        <f>Cover!$G$16</f>
        <v>CZ</v>
      </c>
      <c r="B1304" s="1130" t="s">
        <v>671</v>
      </c>
      <c r="C1304" s="1130">
        <f>Cover!G$18</f>
        <v>2022</v>
      </c>
      <c r="D1304" s="1130" t="s">
        <v>689</v>
      </c>
      <c r="E1304" s="1131" t="s">
        <v>628</v>
      </c>
      <c r="F1304" s="1130" t="s">
        <v>704</v>
      </c>
      <c r="G1304" s="1130">
        <f>IF(ISNUMBER('JQ3 Secondary PP Trade'!D21),IF('JQ3 Secondary PP Trade'!D21="","",'JQ3 Secondary PP Trade'!D21),"")</f>
        <v>794330</v>
      </c>
      <c r="H1304" s="1130" t="str">
        <f>IF('JQ3 Secondary PP Trade'!H21="","",'JQ3 Secondary PP Trade'!H21)</f>
        <v/>
      </c>
    </row>
    <row r="1305" spans="1:8">
      <c r="A1305" s="1130" t="str">
        <f>Cover!$G$16</f>
        <v>CZ</v>
      </c>
      <c r="B1305" s="1130" t="s">
        <v>671</v>
      </c>
      <c r="C1305" s="1130">
        <f>Cover!G$18</f>
        <v>2022</v>
      </c>
      <c r="D1305" s="1130" t="s">
        <v>690</v>
      </c>
      <c r="E1305" s="1131" t="s">
        <v>628</v>
      </c>
      <c r="F1305" s="1130" t="s">
        <v>704</v>
      </c>
      <c r="G1305" s="1130">
        <f>IF(ISNUMBER('JQ3 Secondary PP Trade'!D22),IF('JQ3 Secondary PP Trade'!D22="","",'JQ3 Secondary PP Trade'!D22),"")</f>
        <v>3235691</v>
      </c>
      <c r="H1305" s="1130" t="str">
        <f>IF('JQ3 Secondary PP Trade'!H22="","",'JQ3 Secondary PP Trade'!H22)</f>
        <v/>
      </c>
    </row>
    <row r="1306" spans="1:8">
      <c r="A1306" s="1130" t="str">
        <f>Cover!$G$16</f>
        <v>CZ</v>
      </c>
      <c r="B1306" s="1130" t="s">
        <v>671</v>
      </c>
      <c r="C1306" s="1130">
        <f>Cover!G$18</f>
        <v>2022</v>
      </c>
      <c r="D1306" s="1130" t="s">
        <v>691</v>
      </c>
      <c r="E1306" s="1131" t="s">
        <v>628</v>
      </c>
      <c r="F1306" s="1130" t="s">
        <v>704</v>
      </c>
      <c r="G1306" s="1130">
        <f>IF(ISNUMBER('JQ3 Secondary PP Trade'!D23),IF('JQ3 Secondary PP Trade'!D23="","",'JQ3 Secondary PP Trade'!D23),"")</f>
        <v>17671800</v>
      </c>
      <c r="H1306" s="1130" t="str">
        <f>IF('JQ3 Secondary PP Trade'!H23="","",'JQ3 Secondary PP Trade'!H23)</f>
        <v/>
      </c>
    </row>
    <row r="1307" spans="1:8">
      <c r="A1307" s="1130" t="str">
        <f>Cover!$G$16</f>
        <v>CZ</v>
      </c>
      <c r="B1307" s="1130" t="s">
        <v>671</v>
      </c>
      <c r="C1307" s="1130">
        <f>Cover!G$18</f>
        <v>2022</v>
      </c>
      <c r="D1307" s="1130" t="s">
        <v>692</v>
      </c>
      <c r="E1307" s="1131" t="s">
        <v>628</v>
      </c>
      <c r="F1307" s="1130" t="s">
        <v>704</v>
      </c>
      <c r="G1307" s="1130">
        <f>IF(ISNUMBER('JQ3 Secondary PP Trade'!D24),IF('JQ3 Secondary PP Trade'!D24="","",'JQ3 Secondary PP Trade'!D24),"")</f>
        <v>362797</v>
      </c>
      <c r="H1307" s="1130" t="str">
        <f>IF('JQ3 Secondary PP Trade'!H24="","",'JQ3 Secondary PP Trade'!H24)</f>
        <v/>
      </c>
    </row>
    <row r="1308" spans="1:8">
      <c r="A1308" s="1130" t="str">
        <f>Cover!$G$16</f>
        <v>CZ</v>
      </c>
      <c r="B1308" s="1130" t="s">
        <v>671</v>
      </c>
      <c r="C1308" s="1130">
        <f>Cover!G$18</f>
        <v>2022</v>
      </c>
      <c r="D1308" s="1130" t="s">
        <v>693</v>
      </c>
      <c r="E1308" s="1131" t="s">
        <v>628</v>
      </c>
      <c r="F1308" s="1130" t="s">
        <v>704</v>
      </c>
      <c r="G1308" s="1130">
        <f>IF(ISNUMBER('JQ3 Secondary PP Trade'!D25),IF('JQ3 Secondary PP Trade'!D25="","",'JQ3 Secondary PP Trade'!D25),"")</f>
        <v>1742499</v>
      </c>
      <c r="H1308" s="1130" t="str">
        <f>IF('JQ3 Secondary PP Trade'!H25="","",'JQ3 Secondary PP Trade'!H25)</f>
        <v/>
      </c>
    </row>
    <row r="1309" spans="1:8">
      <c r="A1309" s="1130" t="str">
        <f>Cover!$G$16</f>
        <v>CZ</v>
      </c>
      <c r="B1309" s="1130" t="s">
        <v>671</v>
      </c>
      <c r="C1309" s="1130">
        <f>Cover!G$18</f>
        <v>2022</v>
      </c>
      <c r="D1309" s="1130" t="s">
        <v>694</v>
      </c>
      <c r="E1309" s="1131" t="s">
        <v>628</v>
      </c>
      <c r="F1309" s="1130" t="s">
        <v>704</v>
      </c>
      <c r="G1309" s="1130">
        <f>IF(ISNUMBER('JQ3 Secondary PP Trade'!D26),IF('JQ3 Secondary PP Trade'!D26="","",'JQ3 Secondary PP Trade'!D26),"")</f>
        <v>28430981</v>
      </c>
      <c r="H1309" s="1130" t="str">
        <f>IF('JQ3 Secondary PP Trade'!H26="","",'JQ3 Secondary PP Trade'!H26)</f>
        <v/>
      </c>
    </row>
    <row r="1310" spans="1:8">
      <c r="A1310" s="1130" t="str">
        <f>Cover!$G$16</f>
        <v>CZ</v>
      </c>
      <c r="B1310" s="1130" t="s">
        <v>671</v>
      </c>
      <c r="C1310" s="1130">
        <f>Cover!G$18</f>
        <v>2022</v>
      </c>
      <c r="D1310" s="1130" t="s">
        <v>695</v>
      </c>
      <c r="E1310" s="1131" t="s">
        <v>628</v>
      </c>
      <c r="F1310" s="1130" t="s">
        <v>704</v>
      </c>
      <c r="G1310" s="1130">
        <f>IF(ISNUMBER('JQ3 Secondary PP Trade'!D27),IF('JQ3 Secondary PP Trade'!D27="","",'JQ3 Secondary PP Trade'!D27),"")</f>
        <v>625982</v>
      </c>
      <c r="H1310" s="1130" t="str">
        <f>IF('JQ3 Secondary PP Trade'!H27="","",'JQ3 Secondary PP Trade'!H27)</f>
        <v/>
      </c>
    </row>
    <row r="1311" spans="1:8">
      <c r="A1311" s="1130" t="str">
        <f>Cover!$G$16</f>
        <v>CZ</v>
      </c>
      <c r="B1311" s="1130" t="s">
        <v>671</v>
      </c>
      <c r="C1311" s="1130">
        <f>Cover!G$18</f>
        <v>2022</v>
      </c>
      <c r="D1311" s="1130" t="s">
        <v>696</v>
      </c>
      <c r="E1311" s="1131" t="s">
        <v>628</v>
      </c>
      <c r="F1311" s="1130" t="s">
        <v>704</v>
      </c>
      <c r="G1311" s="1130">
        <f>IF(ISNUMBER('JQ3 Secondary PP Trade'!D28),IF('JQ3 Secondary PP Trade'!D28="","",'JQ3 Secondary PP Trade'!D28),"")</f>
        <v>2209629</v>
      </c>
      <c r="H1311" s="1130" t="str">
        <f>IF('JQ3 Secondary PP Trade'!H28="","",'JQ3 Secondary PP Trade'!H28)</f>
        <v/>
      </c>
    </row>
    <row r="1312" spans="1:8">
      <c r="A1312" s="1130" t="str">
        <f>Cover!$G$16</f>
        <v>CZ</v>
      </c>
      <c r="B1312" s="1130" t="s">
        <v>671</v>
      </c>
      <c r="C1312" s="1130">
        <f>Cover!G$18</f>
        <v>2022</v>
      </c>
      <c r="D1312" s="1130" t="s">
        <v>697</v>
      </c>
      <c r="E1312" s="1131" t="s">
        <v>628</v>
      </c>
      <c r="F1312" s="1130" t="s">
        <v>704</v>
      </c>
      <c r="G1312" s="1130">
        <f>IF(ISNUMBER('JQ3 Secondary PP Trade'!D29),IF('JQ3 Secondary PP Trade'!D29="","",'JQ3 Secondary PP Trade'!D29),"")</f>
        <v>7126905</v>
      </c>
      <c r="H1312" s="1130" t="str">
        <f>IF('JQ3 Secondary PP Trade'!H29="","",'JQ3 Secondary PP Trade'!H29)</f>
        <v/>
      </c>
    </row>
    <row r="1313" spans="1:8">
      <c r="A1313" s="1130" t="str">
        <f>Cover!$G$16</f>
        <v>CZ</v>
      </c>
      <c r="B1313" s="1130" t="s">
        <v>671</v>
      </c>
      <c r="C1313" s="1130">
        <f>Cover!G$18</f>
        <v>2022</v>
      </c>
      <c r="D1313" s="1130" t="s">
        <v>698</v>
      </c>
      <c r="E1313" s="1131" t="s">
        <v>628</v>
      </c>
      <c r="F1313" s="1130" t="s">
        <v>704</v>
      </c>
      <c r="G1313" s="1130">
        <f>IF(ISNUMBER('JQ3 Secondary PP Trade'!D30),IF('JQ3 Secondary PP Trade'!D30="","",'JQ3 Secondary PP Trade'!D30),"")</f>
        <v>11492457</v>
      </c>
      <c r="H1313" s="1130" t="str">
        <f>IF('JQ3 Secondary PP Trade'!H30="","",'JQ3 Secondary PP Trade'!H30)</f>
        <v/>
      </c>
    </row>
    <row r="1314" spans="1:8">
      <c r="A1314" s="1130" t="str">
        <f>Cover!$G$16</f>
        <v>CZ</v>
      </c>
      <c r="B1314" s="1130" t="s">
        <v>671</v>
      </c>
      <c r="C1314" s="1130">
        <f>Cover!G$18</f>
        <v>2022</v>
      </c>
      <c r="D1314" s="1130" t="s">
        <v>699</v>
      </c>
      <c r="E1314" s="1131" t="s">
        <v>628</v>
      </c>
      <c r="F1314" s="1130" t="s">
        <v>704</v>
      </c>
      <c r="G1314" s="1130">
        <f>IF(ISNUMBER('JQ3 Secondary PP Trade'!D31),IF('JQ3 Secondary PP Trade'!D31="","",'JQ3 Secondary PP Trade'!D31),"")</f>
        <v>6976008</v>
      </c>
      <c r="H1314" s="1130" t="str">
        <f>IF('JQ3 Secondary PP Trade'!H31="","",'JQ3 Secondary PP Trade'!H31)</f>
        <v/>
      </c>
    </row>
    <row r="1315" spans="1:8">
      <c r="A1315" s="1130" t="str">
        <f>Cover!$G$16</f>
        <v>CZ</v>
      </c>
      <c r="B1315" s="1130" t="s">
        <v>671</v>
      </c>
      <c r="C1315" s="1130">
        <f>Cover!G$18</f>
        <v>2022</v>
      </c>
      <c r="D1315" s="1130" t="s">
        <v>700</v>
      </c>
      <c r="E1315" s="1131" t="s">
        <v>628</v>
      </c>
      <c r="F1315" s="1130" t="s">
        <v>704</v>
      </c>
      <c r="G1315" s="1130">
        <f>IF(ISNUMBER('JQ3 Secondary PP Trade'!D32),IF('JQ3 Secondary PP Trade'!D32="","",'JQ3 Secondary PP Trade'!D32),"")</f>
        <v>0</v>
      </c>
      <c r="H1315" s="1130" t="str">
        <f>IF('JQ3 Secondary PP Trade'!H32="","",'JQ3 Secondary PP Trade'!H32)</f>
        <v/>
      </c>
    </row>
    <row r="1316" spans="1:8">
      <c r="A1316" s="1130" t="str">
        <f>Cover!$G$16</f>
        <v>CZ</v>
      </c>
      <c r="B1316" s="1130" t="s">
        <v>671</v>
      </c>
      <c r="C1316" s="1130">
        <f>Cover!G$18</f>
        <v>2022</v>
      </c>
      <c r="D1316" s="1130" t="s">
        <v>701</v>
      </c>
      <c r="E1316" s="1131" t="s">
        <v>628</v>
      </c>
      <c r="F1316" s="1130" t="s">
        <v>704</v>
      </c>
      <c r="G1316" s="1130">
        <f>IF(ISNUMBER('JQ3 Secondary PP Trade'!D33),IF('JQ3 Secondary PP Trade'!D33="","",'JQ3 Secondary PP Trade'!D33),"")</f>
        <v>292577</v>
      </c>
      <c r="H1316" s="1130" t="str">
        <f>IF('JQ3 Secondary PP Trade'!H33="","",'JQ3 Secondary PP Trade'!H33)</f>
        <v/>
      </c>
    </row>
    <row r="1317" spans="1:8">
      <c r="A1317" s="1130" t="str">
        <f>Cover!$G$16</f>
        <v>CZ</v>
      </c>
      <c r="B1317" s="1130" t="s">
        <v>671</v>
      </c>
      <c r="C1317" s="1130">
        <f>Cover!G$18</f>
        <v>2022</v>
      </c>
      <c r="D1317" s="1130" t="s">
        <v>702</v>
      </c>
      <c r="E1317" s="1131" t="s">
        <v>628</v>
      </c>
      <c r="F1317" s="1130" t="s">
        <v>704</v>
      </c>
      <c r="G1317" s="1130">
        <f>IF(ISNUMBER('JQ3 Secondary PP Trade'!D34),IF('JQ3 Secondary PP Trade'!D34="","",'JQ3 Secondary PP Trade'!D34),"")</f>
        <v>423581</v>
      </c>
      <c r="H1317" s="1130" t="str">
        <f>IF('JQ3 Secondary PP Trade'!H34="","",'JQ3 Secondary PP Trade'!H34)</f>
        <v/>
      </c>
    </row>
    <row r="1318" spans="1:8">
      <c r="A1318" s="1130" t="str">
        <f>Cover!$G$16</f>
        <v>CZ</v>
      </c>
      <c r="B1318" s="1130" t="s">
        <v>685</v>
      </c>
      <c r="C1318" s="1130">
        <f>Cover!G$18-1</f>
        <v>2021</v>
      </c>
      <c r="D1318" s="1130" t="s">
        <v>686</v>
      </c>
      <c r="E1318" s="1131" t="s">
        <v>628</v>
      </c>
      <c r="F1318" s="1130" t="s">
        <v>704</v>
      </c>
      <c r="G1318" s="1130">
        <f>IF(ISNUMBER('JQ3 Secondary PP Trade'!E15),IF('JQ3 Secondary PP Trade'!E15="","",'JQ3 Secondary PP Trade'!E15),"")</f>
        <v>34485934</v>
      </c>
      <c r="H1318" s="1130" t="str">
        <f>IF('JQ3 Secondary PP Trade'!I15="","",'JQ3 Secondary PP Trade'!I15)</f>
        <v/>
      </c>
    </row>
    <row r="1319" spans="1:8">
      <c r="A1319" s="1130" t="str">
        <f>Cover!$G$16</f>
        <v>CZ</v>
      </c>
      <c r="B1319" s="1130" t="s">
        <v>685</v>
      </c>
      <c r="C1319" s="1130">
        <f>Cover!G$18-1</f>
        <v>2021</v>
      </c>
      <c r="D1319" s="1130" t="s">
        <v>687</v>
      </c>
      <c r="E1319" s="1131" t="s">
        <v>628</v>
      </c>
      <c r="F1319" s="1130" t="s">
        <v>704</v>
      </c>
      <c r="G1319" s="1130">
        <f>IF(ISNUMBER('JQ3 Secondary PP Trade'!E16),IF('JQ3 Secondary PP Trade'!E16="","",'JQ3 Secondary PP Trade'!E16),"")</f>
        <v>1565151</v>
      </c>
      <c r="H1319" s="1130" t="str">
        <f>IF('JQ3 Secondary PP Trade'!I16="","",'JQ3 Secondary PP Trade'!I16)</f>
        <v/>
      </c>
    </row>
    <row r="1320" spans="1:8">
      <c r="A1320" s="1130" t="str">
        <f>Cover!$G$16</f>
        <v>CZ</v>
      </c>
      <c r="B1320" s="1130" t="s">
        <v>685</v>
      </c>
      <c r="C1320" s="1130">
        <f>Cover!G$18-1</f>
        <v>2021</v>
      </c>
      <c r="D1320" s="1130" t="s">
        <v>687</v>
      </c>
      <c r="E1320" s="1131" t="s">
        <v>672</v>
      </c>
      <c r="F1320" s="1130" t="s">
        <v>704</v>
      </c>
      <c r="G1320" s="1130">
        <f>IF(ISNUMBER('JQ3 Secondary PP Trade'!E17),IF('JQ3 Secondary PP Trade'!E17="","",'JQ3 Secondary PP Trade'!E17),"")</f>
        <v>905864</v>
      </c>
      <c r="H1320" s="1130" t="str">
        <f>IF('JQ3 Secondary PP Trade'!I17="","",'JQ3 Secondary PP Trade'!I17)</f>
        <v/>
      </c>
    </row>
    <row r="1321" spans="1:8">
      <c r="A1321" s="1130" t="str">
        <f>Cover!$G$16</f>
        <v>CZ</v>
      </c>
      <c r="B1321" s="1130" t="s">
        <v>685</v>
      </c>
      <c r="C1321" s="1130">
        <f>Cover!G$18-1</f>
        <v>2021</v>
      </c>
      <c r="D1321" s="1130" t="s">
        <v>687</v>
      </c>
      <c r="E1321" s="1131" t="s">
        <v>675</v>
      </c>
      <c r="F1321" s="1130" t="s">
        <v>704</v>
      </c>
      <c r="G1321" s="1130">
        <f>IF(ISNUMBER('JQ3 Secondary PP Trade'!E18),IF('JQ3 Secondary PP Trade'!E18="","",'JQ3 Secondary PP Trade'!E18),"")</f>
        <v>659287</v>
      </c>
      <c r="H1321" s="1130" t="str">
        <f>IF('JQ3 Secondary PP Trade'!I18="","",'JQ3 Secondary PP Trade'!I18)</f>
        <v/>
      </c>
    </row>
    <row r="1322" spans="1:8">
      <c r="A1322" s="1130" t="str">
        <f>Cover!$G$16</f>
        <v>CZ</v>
      </c>
      <c r="B1322" s="1130" t="s">
        <v>685</v>
      </c>
      <c r="C1322" s="1130">
        <f>Cover!G$18-1</f>
        <v>2021</v>
      </c>
      <c r="D1322" s="1130" t="s">
        <v>687</v>
      </c>
      <c r="E1322" s="1131" t="s">
        <v>684</v>
      </c>
      <c r="F1322" s="1130" t="s">
        <v>704</v>
      </c>
      <c r="G1322" s="1130">
        <f>IF(ISNUMBER('JQ3 Secondary PP Trade'!E19),IF('JQ3 Secondary PP Trade'!E19="","",'JQ3 Secondary PP Trade'!E19),"")</f>
        <v>15830</v>
      </c>
      <c r="H1322" s="1130" t="str">
        <f>IF('JQ3 Secondary PP Trade'!I19="","",'JQ3 Secondary PP Trade'!I19)</f>
        <v/>
      </c>
    </row>
    <row r="1323" spans="1:8">
      <c r="A1323" s="1130" t="str">
        <f>Cover!$G$16</f>
        <v>CZ</v>
      </c>
      <c r="B1323" s="1130" t="s">
        <v>685</v>
      </c>
      <c r="C1323" s="1130">
        <f>Cover!G$18-1</f>
        <v>2021</v>
      </c>
      <c r="D1323" s="1130" t="s">
        <v>688</v>
      </c>
      <c r="E1323" s="1131" t="s">
        <v>628</v>
      </c>
      <c r="F1323" s="1130" t="s">
        <v>704</v>
      </c>
      <c r="G1323" s="1130">
        <f>IF(ISNUMBER('JQ3 Secondary PP Trade'!E20),IF('JQ3 Secondary PP Trade'!E20="","",'JQ3 Secondary PP Trade'!E20),"")</f>
        <v>6834602</v>
      </c>
      <c r="H1323" s="1130" t="str">
        <f>IF('JQ3 Secondary PP Trade'!I20="","",'JQ3 Secondary PP Trade'!I20)</f>
        <v/>
      </c>
    </row>
    <row r="1324" spans="1:8">
      <c r="A1324" s="1130" t="str">
        <f>Cover!$G$16</f>
        <v>CZ</v>
      </c>
      <c r="B1324" s="1130" t="s">
        <v>685</v>
      </c>
      <c r="C1324" s="1130">
        <f>Cover!G$18-1</f>
        <v>2021</v>
      </c>
      <c r="D1324" s="1130" t="s">
        <v>689</v>
      </c>
      <c r="E1324" s="1131" t="s">
        <v>628</v>
      </c>
      <c r="F1324" s="1130" t="s">
        <v>704</v>
      </c>
      <c r="G1324" s="1130">
        <f>IF(ISNUMBER('JQ3 Secondary PP Trade'!E21),IF('JQ3 Secondary PP Trade'!E21="","",'JQ3 Secondary PP Trade'!E21),"")</f>
        <v>592217</v>
      </c>
      <c r="H1324" s="1130" t="str">
        <f>IF('JQ3 Secondary PP Trade'!I21="","",'JQ3 Secondary PP Trade'!I21)</f>
        <v/>
      </c>
    </row>
    <row r="1325" spans="1:8">
      <c r="A1325" s="1130" t="str">
        <f>Cover!$G$16</f>
        <v>CZ</v>
      </c>
      <c r="B1325" s="1130" t="s">
        <v>685</v>
      </c>
      <c r="C1325" s="1130">
        <f>Cover!G$18-1</f>
        <v>2021</v>
      </c>
      <c r="D1325" s="1130" t="s">
        <v>690</v>
      </c>
      <c r="E1325" s="1131" t="s">
        <v>628</v>
      </c>
      <c r="F1325" s="1130" t="s">
        <v>704</v>
      </c>
      <c r="G1325" s="1130">
        <f>IF(ISNUMBER('JQ3 Secondary PP Trade'!E22),IF('JQ3 Secondary PP Trade'!E22="","",'JQ3 Secondary PP Trade'!E22),"")</f>
        <v>6134627</v>
      </c>
      <c r="H1325" s="1130" t="str">
        <f>IF('JQ3 Secondary PP Trade'!I22="","",'JQ3 Secondary PP Trade'!I22)</f>
        <v/>
      </c>
    </row>
    <row r="1326" spans="1:8">
      <c r="A1326" s="1130" t="str">
        <f>Cover!$G$16</f>
        <v>CZ</v>
      </c>
      <c r="B1326" s="1130" t="s">
        <v>685</v>
      </c>
      <c r="C1326" s="1130">
        <f>Cover!G$18-1</f>
        <v>2021</v>
      </c>
      <c r="D1326" s="1130" t="s">
        <v>691</v>
      </c>
      <c r="E1326" s="1131" t="s">
        <v>628</v>
      </c>
      <c r="F1326" s="1130" t="s">
        <v>704</v>
      </c>
      <c r="G1326" s="1130">
        <f>IF(ISNUMBER('JQ3 Secondary PP Trade'!E23),IF('JQ3 Secondary PP Trade'!E23="","",'JQ3 Secondary PP Trade'!E23),"")</f>
        <v>15593064</v>
      </c>
      <c r="H1326" s="1130" t="str">
        <f>IF('JQ3 Secondary PP Trade'!I23="","",'JQ3 Secondary PP Trade'!I23)</f>
        <v/>
      </c>
    </row>
    <row r="1327" spans="1:8">
      <c r="A1327" s="1130" t="str">
        <f>Cover!$G$16</f>
        <v>CZ</v>
      </c>
      <c r="B1327" s="1130" t="s">
        <v>685</v>
      </c>
      <c r="C1327" s="1130">
        <f>Cover!G$18-1</f>
        <v>2021</v>
      </c>
      <c r="D1327" s="1130" t="s">
        <v>692</v>
      </c>
      <c r="E1327" s="1131" t="s">
        <v>628</v>
      </c>
      <c r="F1327" s="1130" t="s">
        <v>704</v>
      </c>
      <c r="G1327" s="1130">
        <f>IF(ISNUMBER('JQ3 Secondary PP Trade'!E24),IF('JQ3 Secondary PP Trade'!E24="","",'JQ3 Secondary PP Trade'!E24),"")</f>
        <v>1642590</v>
      </c>
      <c r="H1327" s="1130" t="str">
        <f>IF('JQ3 Secondary PP Trade'!I24="","",'JQ3 Secondary PP Trade'!I24)</f>
        <v/>
      </c>
    </row>
    <row r="1328" spans="1:8">
      <c r="A1328" s="1130" t="str">
        <f>Cover!$G$16</f>
        <v>CZ</v>
      </c>
      <c r="B1328" s="1130" t="s">
        <v>685</v>
      </c>
      <c r="C1328" s="1130">
        <f>Cover!G$18-1</f>
        <v>2021</v>
      </c>
      <c r="D1328" s="1130" t="s">
        <v>693</v>
      </c>
      <c r="E1328" s="1131" t="s">
        <v>628</v>
      </c>
      <c r="F1328" s="1130" t="s">
        <v>704</v>
      </c>
      <c r="G1328" s="1130">
        <f>IF(ISNUMBER('JQ3 Secondary PP Trade'!E25),IF('JQ3 Secondary PP Trade'!E25="","",'JQ3 Secondary PP Trade'!E25),"")</f>
        <v>2123683</v>
      </c>
      <c r="H1328" s="1130" t="str">
        <f>IF('JQ3 Secondary PP Trade'!I25="","",'JQ3 Secondary PP Trade'!I25)</f>
        <v/>
      </c>
    </row>
    <row r="1329" spans="1:8">
      <c r="A1329" s="1130" t="str">
        <f>Cover!$G$16</f>
        <v>CZ</v>
      </c>
      <c r="B1329" s="1130" t="s">
        <v>685</v>
      </c>
      <c r="C1329" s="1130">
        <f>Cover!G$18-1</f>
        <v>2021</v>
      </c>
      <c r="D1329" s="1130" t="s">
        <v>694</v>
      </c>
      <c r="E1329" s="1131" t="s">
        <v>628</v>
      </c>
      <c r="F1329" s="1130" t="s">
        <v>704</v>
      </c>
      <c r="G1329" s="1130">
        <f>IF(ISNUMBER('JQ3 Secondary PP Trade'!E26),IF('JQ3 Secondary PP Trade'!E26="","",'JQ3 Secondary PP Trade'!E26),"")</f>
        <v>19033383</v>
      </c>
      <c r="H1329" s="1130" t="str">
        <f>IF('JQ3 Secondary PP Trade'!I26="","",'JQ3 Secondary PP Trade'!I26)</f>
        <v/>
      </c>
    </row>
    <row r="1330" spans="1:8">
      <c r="A1330" s="1130" t="str">
        <f>Cover!$G$16</f>
        <v>CZ</v>
      </c>
      <c r="B1330" s="1130" t="s">
        <v>685</v>
      </c>
      <c r="C1330" s="1130">
        <f>Cover!G$18-1</f>
        <v>2021</v>
      </c>
      <c r="D1330" s="1130" t="s">
        <v>695</v>
      </c>
      <c r="E1330" s="1131" t="s">
        <v>628</v>
      </c>
      <c r="F1330" s="1130" t="s">
        <v>704</v>
      </c>
      <c r="G1330" s="1130">
        <f>IF(ISNUMBER('JQ3 Secondary PP Trade'!E27),IF('JQ3 Secondary PP Trade'!E27="","",'JQ3 Secondary PP Trade'!E27),"")</f>
        <v>40466</v>
      </c>
      <c r="H1330" s="1130" t="str">
        <f>IF('JQ3 Secondary PP Trade'!I27="","",'JQ3 Secondary PP Trade'!I27)</f>
        <v/>
      </c>
    </row>
    <row r="1331" spans="1:8">
      <c r="A1331" s="1130" t="str">
        <f>Cover!$G$16</f>
        <v>CZ</v>
      </c>
      <c r="B1331" s="1130" t="s">
        <v>685</v>
      </c>
      <c r="C1331" s="1130">
        <f>Cover!G$18-1</f>
        <v>2021</v>
      </c>
      <c r="D1331" s="1130" t="s">
        <v>696</v>
      </c>
      <c r="E1331" s="1131" t="s">
        <v>628</v>
      </c>
      <c r="F1331" s="1130" t="s">
        <v>704</v>
      </c>
      <c r="G1331" s="1130">
        <f>IF(ISNUMBER('JQ3 Secondary PP Trade'!E28),IF('JQ3 Secondary PP Trade'!E28="","",'JQ3 Secondary PP Trade'!E28),"")</f>
        <v>579372</v>
      </c>
      <c r="H1331" s="1130" t="str">
        <f>IF('JQ3 Secondary PP Trade'!I28="","",'JQ3 Secondary PP Trade'!I28)</f>
        <v/>
      </c>
    </row>
    <row r="1332" spans="1:8">
      <c r="A1332" s="1130" t="str">
        <f>Cover!$G$16</f>
        <v>CZ</v>
      </c>
      <c r="B1332" s="1130" t="s">
        <v>685</v>
      </c>
      <c r="C1332" s="1130">
        <f>Cover!G$18-1</f>
        <v>2021</v>
      </c>
      <c r="D1332" s="1130" t="s">
        <v>697</v>
      </c>
      <c r="E1332" s="1131" t="s">
        <v>628</v>
      </c>
      <c r="F1332" s="1130" t="s">
        <v>704</v>
      </c>
      <c r="G1332" s="1130">
        <f>IF(ISNUMBER('JQ3 Secondary PP Trade'!E29),IF('JQ3 Secondary PP Trade'!E29="","",'JQ3 Secondary PP Trade'!E29),"")</f>
        <v>936412</v>
      </c>
      <c r="H1332" s="1130" t="str">
        <f>IF('JQ3 Secondary PP Trade'!I29="","",'JQ3 Secondary PP Trade'!I29)</f>
        <v/>
      </c>
    </row>
    <row r="1333" spans="1:8">
      <c r="A1333" s="1130" t="str">
        <f>Cover!$G$16</f>
        <v>CZ</v>
      </c>
      <c r="B1333" s="1130" t="s">
        <v>685</v>
      </c>
      <c r="C1333" s="1130">
        <f>Cover!G$18-1</f>
        <v>2021</v>
      </c>
      <c r="D1333" s="1130" t="s">
        <v>698</v>
      </c>
      <c r="E1333" s="1131" t="s">
        <v>628</v>
      </c>
      <c r="F1333" s="1130" t="s">
        <v>704</v>
      </c>
      <c r="G1333" s="1130">
        <f>IF(ISNUMBER('JQ3 Secondary PP Trade'!E30),IF('JQ3 Secondary PP Trade'!E30="","",'JQ3 Secondary PP Trade'!E30),"")</f>
        <v>11105179</v>
      </c>
      <c r="H1333" s="1130" t="str">
        <f>IF('JQ3 Secondary PP Trade'!I30="","",'JQ3 Secondary PP Trade'!I30)</f>
        <v/>
      </c>
    </row>
    <row r="1334" spans="1:8">
      <c r="A1334" s="1130" t="str">
        <f>Cover!$G$16</f>
        <v>CZ</v>
      </c>
      <c r="B1334" s="1130" t="s">
        <v>685</v>
      </c>
      <c r="C1334" s="1130">
        <f>Cover!G$18-1</f>
        <v>2021</v>
      </c>
      <c r="D1334" s="1130" t="s">
        <v>699</v>
      </c>
      <c r="E1334" s="1131" t="s">
        <v>628</v>
      </c>
      <c r="F1334" s="1130" t="s">
        <v>704</v>
      </c>
      <c r="G1334" s="1130">
        <f>IF(ISNUMBER('JQ3 Secondary PP Trade'!E31),IF('JQ3 Secondary PP Trade'!E31="","",'JQ3 Secondary PP Trade'!E31),"")</f>
        <v>6371954</v>
      </c>
      <c r="H1334" s="1130" t="str">
        <f>IF('JQ3 Secondary PP Trade'!I31="","",'JQ3 Secondary PP Trade'!I31)</f>
        <v/>
      </c>
    </row>
    <row r="1335" spans="1:8">
      <c r="A1335" s="1130" t="str">
        <f>Cover!$G$16</f>
        <v>CZ</v>
      </c>
      <c r="B1335" s="1130" t="s">
        <v>685</v>
      </c>
      <c r="C1335" s="1130">
        <f>Cover!G$18-1</f>
        <v>2021</v>
      </c>
      <c r="D1335" s="1130" t="s">
        <v>700</v>
      </c>
      <c r="E1335" s="1131" t="s">
        <v>628</v>
      </c>
      <c r="F1335" s="1130" t="s">
        <v>704</v>
      </c>
      <c r="G1335" s="1130">
        <f>IF(ISNUMBER('JQ3 Secondary PP Trade'!E32),IF('JQ3 Secondary PP Trade'!E32="","",'JQ3 Secondary PP Trade'!E32),"")</f>
        <v>54899</v>
      </c>
      <c r="H1335" s="1130" t="str">
        <f>IF('JQ3 Secondary PP Trade'!I32="","",'JQ3 Secondary PP Trade'!I32)</f>
        <v/>
      </c>
    </row>
    <row r="1336" spans="1:8">
      <c r="A1336" s="1130" t="str">
        <f>Cover!$G$16</f>
        <v>CZ</v>
      </c>
      <c r="B1336" s="1130" t="s">
        <v>685</v>
      </c>
      <c r="C1336" s="1130">
        <f>Cover!G$18-1</f>
        <v>2021</v>
      </c>
      <c r="D1336" s="1130" t="s">
        <v>701</v>
      </c>
      <c r="E1336" s="1131" t="s">
        <v>628</v>
      </c>
      <c r="F1336" s="1130" t="s">
        <v>704</v>
      </c>
      <c r="G1336" s="1130">
        <f>IF(ISNUMBER('JQ3 Secondary PP Trade'!E33),IF('JQ3 Secondary PP Trade'!E33="","",'JQ3 Secondary PP Trade'!E33),"")</f>
        <v>1390144</v>
      </c>
      <c r="H1336" s="1130" t="str">
        <f>IF('JQ3 Secondary PP Trade'!I33="","",'JQ3 Secondary PP Trade'!I33)</f>
        <v/>
      </c>
    </row>
    <row r="1337" spans="1:8">
      <c r="A1337" s="1130" t="str">
        <f>Cover!$G$16</f>
        <v>CZ</v>
      </c>
      <c r="B1337" s="1130" t="s">
        <v>685</v>
      </c>
      <c r="C1337" s="1130">
        <f>Cover!G$18-1</f>
        <v>2021</v>
      </c>
      <c r="D1337" s="1130" t="s">
        <v>702</v>
      </c>
      <c r="E1337" s="1131" t="s">
        <v>628</v>
      </c>
      <c r="F1337" s="1130" t="s">
        <v>704</v>
      </c>
      <c r="G1337" s="1130">
        <f>IF(ISNUMBER('JQ3 Secondary PP Trade'!E34),IF('JQ3 Secondary PP Trade'!E34="","",'JQ3 Secondary PP Trade'!E34),"")</f>
        <v>28746</v>
      </c>
      <c r="H1337" s="1130" t="str">
        <f>IF('JQ3 Secondary PP Trade'!I34="","",'JQ3 Secondary PP Trade'!I34)</f>
        <v/>
      </c>
    </row>
    <row r="1338" spans="1:8">
      <c r="A1338" s="1130" t="str">
        <f>Cover!$G$16</f>
        <v>CZ</v>
      </c>
      <c r="B1338" s="1130" t="s">
        <v>685</v>
      </c>
      <c r="C1338" s="1130">
        <f>Cover!G$18</f>
        <v>2022</v>
      </c>
      <c r="D1338" s="1130" t="s">
        <v>686</v>
      </c>
      <c r="E1338" s="1131" t="s">
        <v>628</v>
      </c>
      <c r="F1338" s="1130" t="s">
        <v>704</v>
      </c>
      <c r="G1338" s="1130">
        <f>IF(ISNUMBER('JQ3 Secondary PP Trade'!F15),IF('JQ3 Secondary PP Trade'!F15="","",'JQ3 Secondary PP Trade'!F15),"")</f>
        <v>37717126</v>
      </c>
      <c r="H1338" s="1130" t="str">
        <f>IF('JQ3 Secondary PP Trade'!J15="","",'JQ3 Secondary PP Trade'!J15)</f>
        <v/>
      </c>
    </row>
    <row r="1339" spans="1:8">
      <c r="A1339" s="1130" t="str">
        <f>Cover!$G$16</f>
        <v>CZ</v>
      </c>
      <c r="B1339" s="1130" t="s">
        <v>685</v>
      </c>
      <c r="C1339" s="1130">
        <f>Cover!G$18</f>
        <v>2022</v>
      </c>
      <c r="D1339" s="1130" t="s">
        <v>687</v>
      </c>
      <c r="E1339" s="1131" t="s">
        <v>628</v>
      </c>
      <c r="F1339" s="1130" t="s">
        <v>704</v>
      </c>
      <c r="G1339" s="1130">
        <f>IF(ISNUMBER('JQ3 Secondary PP Trade'!F16),IF('JQ3 Secondary PP Trade'!F16="","",'JQ3 Secondary PP Trade'!F16),"")</f>
        <v>1658144</v>
      </c>
      <c r="H1339" s="1130" t="str">
        <f>IF('JQ3 Secondary PP Trade'!J16="","",'JQ3 Secondary PP Trade'!J16)</f>
        <v/>
      </c>
    </row>
    <row r="1340" spans="1:8">
      <c r="A1340" s="1130" t="str">
        <f>Cover!$G$16</f>
        <v>CZ</v>
      </c>
      <c r="B1340" s="1130" t="s">
        <v>685</v>
      </c>
      <c r="C1340" s="1130">
        <f>Cover!G$18</f>
        <v>2022</v>
      </c>
      <c r="D1340" s="1130" t="s">
        <v>687</v>
      </c>
      <c r="E1340" s="1131" t="s">
        <v>672</v>
      </c>
      <c r="F1340" s="1130" t="s">
        <v>704</v>
      </c>
      <c r="G1340" s="1130">
        <f>IF(ISNUMBER('JQ3 Secondary PP Trade'!F17),IF('JQ3 Secondary PP Trade'!F17="","",'JQ3 Secondary PP Trade'!F17),"")</f>
        <v>811636</v>
      </c>
      <c r="H1340" s="1130" t="str">
        <f>IF('JQ3 Secondary PP Trade'!J17="","",'JQ3 Secondary PP Trade'!J17)</f>
        <v/>
      </c>
    </row>
    <row r="1341" spans="1:8">
      <c r="A1341" s="1130" t="str">
        <f>Cover!$G$16</f>
        <v>CZ</v>
      </c>
      <c r="B1341" s="1130" t="s">
        <v>685</v>
      </c>
      <c r="C1341" s="1130">
        <f>Cover!G$18</f>
        <v>2022</v>
      </c>
      <c r="D1341" s="1130" t="s">
        <v>687</v>
      </c>
      <c r="E1341" s="1131" t="s">
        <v>675</v>
      </c>
      <c r="F1341" s="1130" t="s">
        <v>704</v>
      </c>
      <c r="G1341" s="1130">
        <f>IF(ISNUMBER('JQ3 Secondary PP Trade'!F18),IF('JQ3 Secondary PP Trade'!F18="","",'JQ3 Secondary PP Trade'!F18),"")</f>
        <v>846508</v>
      </c>
      <c r="H1341" s="1130" t="str">
        <f>IF('JQ3 Secondary PP Trade'!J18="","",'JQ3 Secondary PP Trade'!J18)</f>
        <v/>
      </c>
    </row>
    <row r="1342" spans="1:8">
      <c r="A1342" s="1130" t="str">
        <f>Cover!$G$16</f>
        <v>CZ</v>
      </c>
      <c r="B1342" s="1130" t="s">
        <v>685</v>
      </c>
      <c r="C1342" s="1130">
        <f>Cover!G$18</f>
        <v>2022</v>
      </c>
      <c r="D1342" s="1130" t="s">
        <v>687</v>
      </c>
      <c r="E1342" s="1131" t="s">
        <v>684</v>
      </c>
      <c r="F1342" s="1130" t="s">
        <v>704</v>
      </c>
      <c r="G1342" s="1130">
        <f>IF(ISNUMBER('JQ3 Secondary PP Trade'!F19),IF('JQ3 Secondary PP Trade'!F19="","",'JQ3 Secondary PP Trade'!F19),"")</f>
        <v>19421</v>
      </c>
      <c r="H1342" s="1130" t="str">
        <f>IF('JQ3 Secondary PP Trade'!J19="","",'JQ3 Secondary PP Trade'!J19)</f>
        <v/>
      </c>
    </row>
    <row r="1343" spans="1:8">
      <c r="A1343" s="1130" t="str">
        <f>Cover!$G$16</f>
        <v>CZ</v>
      </c>
      <c r="B1343" s="1130" t="s">
        <v>685</v>
      </c>
      <c r="C1343" s="1130">
        <f>Cover!G$18</f>
        <v>2022</v>
      </c>
      <c r="D1343" s="1130" t="s">
        <v>688</v>
      </c>
      <c r="E1343" s="1131" t="s">
        <v>628</v>
      </c>
      <c r="F1343" s="1130" t="s">
        <v>704</v>
      </c>
      <c r="G1343" s="1130">
        <f>IF(ISNUMBER('JQ3 Secondary PP Trade'!F20),IF('JQ3 Secondary PP Trade'!F20="","",'JQ3 Secondary PP Trade'!F20),"")</f>
        <v>8748222</v>
      </c>
      <c r="H1343" s="1130" t="str">
        <f>IF('JQ3 Secondary PP Trade'!J20="","",'JQ3 Secondary PP Trade'!J20)</f>
        <v/>
      </c>
    </row>
    <row r="1344" spans="1:8">
      <c r="A1344" s="1130" t="str">
        <f>Cover!$G$16</f>
        <v>CZ</v>
      </c>
      <c r="B1344" s="1130" t="s">
        <v>685</v>
      </c>
      <c r="C1344" s="1130">
        <f>Cover!G$18</f>
        <v>2022</v>
      </c>
      <c r="D1344" s="1130" t="s">
        <v>689</v>
      </c>
      <c r="E1344" s="1131" t="s">
        <v>628</v>
      </c>
      <c r="F1344" s="1130" t="s">
        <v>704</v>
      </c>
      <c r="G1344" s="1130">
        <f>IF(ISNUMBER('JQ3 Secondary PP Trade'!F21),IF('JQ3 Secondary PP Trade'!F21="","",'JQ3 Secondary PP Trade'!F21),"")</f>
        <v>627031</v>
      </c>
      <c r="H1344" s="1130" t="str">
        <f>IF('JQ3 Secondary PP Trade'!J21="","",'JQ3 Secondary PP Trade'!J21)</f>
        <v/>
      </c>
    </row>
    <row r="1345" spans="1:8">
      <c r="A1345" s="1130" t="str">
        <f>Cover!$G$16</f>
        <v>CZ</v>
      </c>
      <c r="B1345" s="1130" t="s">
        <v>685</v>
      </c>
      <c r="C1345" s="1130">
        <f>Cover!G$18</f>
        <v>2022</v>
      </c>
      <c r="D1345" s="1130" t="s">
        <v>690</v>
      </c>
      <c r="E1345" s="1131" t="s">
        <v>628</v>
      </c>
      <c r="F1345" s="1130" t="s">
        <v>704</v>
      </c>
      <c r="G1345" s="1130">
        <f>IF(ISNUMBER('JQ3 Secondary PP Trade'!F22),IF('JQ3 Secondary PP Trade'!F22="","",'JQ3 Secondary PP Trade'!F22),"")</f>
        <v>6056494</v>
      </c>
      <c r="H1345" s="1130" t="str">
        <f>IF('JQ3 Secondary PP Trade'!J22="","",'JQ3 Secondary PP Trade'!J22)</f>
        <v/>
      </c>
    </row>
    <row r="1346" spans="1:8">
      <c r="A1346" s="1130" t="str">
        <f>Cover!$G$16</f>
        <v>CZ</v>
      </c>
      <c r="B1346" s="1130" t="s">
        <v>685</v>
      </c>
      <c r="C1346" s="1130">
        <f>Cover!G$18</f>
        <v>2022</v>
      </c>
      <c r="D1346" s="1130" t="s">
        <v>691</v>
      </c>
      <c r="E1346" s="1131" t="s">
        <v>628</v>
      </c>
      <c r="F1346" s="1130" t="s">
        <v>704</v>
      </c>
      <c r="G1346" s="1130">
        <f>IF(ISNUMBER('JQ3 Secondary PP Trade'!F23),IF('JQ3 Secondary PP Trade'!F23="","",'JQ3 Secondary PP Trade'!F23),"")</f>
        <v>16299877</v>
      </c>
      <c r="H1346" s="1130" t="str">
        <f>IF('JQ3 Secondary PP Trade'!J23="","",'JQ3 Secondary PP Trade'!J23)</f>
        <v/>
      </c>
    </row>
    <row r="1347" spans="1:8">
      <c r="A1347" s="1130" t="str">
        <f>Cover!$G$16</f>
        <v>CZ</v>
      </c>
      <c r="B1347" s="1130" t="s">
        <v>685</v>
      </c>
      <c r="C1347" s="1130">
        <f>Cover!G$18</f>
        <v>2022</v>
      </c>
      <c r="D1347" s="1130" t="s">
        <v>692</v>
      </c>
      <c r="E1347" s="1131" t="s">
        <v>628</v>
      </c>
      <c r="F1347" s="1130" t="s">
        <v>704</v>
      </c>
      <c r="G1347" s="1130">
        <f>IF(ISNUMBER('JQ3 Secondary PP Trade'!F24),IF('JQ3 Secondary PP Trade'!F24="","",'JQ3 Secondary PP Trade'!F24),"")</f>
        <v>2227711</v>
      </c>
      <c r="H1347" s="1130" t="str">
        <f>IF('JQ3 Secondary PP Trade'!J24="","",'JQ3 Secondary PP Trade'!J24)</f>
        <v/>
      </c>
    </row>
    <row r="1348" spans="1:8">
      <c r="A1348" s="1130" t="str">
        <f>Cover!$G$16</f>
        <v>CZ</v>
      </c>
      <c r="B1348" s="1130" t="s">
        <v>685</v>
      </c>
      <c r="C1348" s="1130">
        <f>Cover!G$18</f>
        <v>2022</v>
      </c>
      <c r="D1348" s="1130" t="s">
        <v>693</v>
      </c>
      <c r="E1348" s="1131" t="s">
        <v>628</v>
      </c>
      <c r="F1348" s="1130" t="s">
        <v>704</v>
      </c>
      <c r="G1348" s="1130">
        <f>IF(ISNUMBER('JQ3 Secondary PP Trade'!F25),IF('JQ3 Secondary PP Trade'!F25="","",'JQ3 Secondary PP Trade'!F25),"")</f>
        <v>2099647</v>
      </c>
      <c r="H1348" s="1130" t="str">
        <f>IF('JQ3 Secondary PP Trade'!J25="","",'JQ3 Secondary PP Trade'!J25)</f>
        <v/>
      </c>
    </row>
    <row r="1349" spans="1:8">
      <c r="A1349" s="1130" t="str">
        <f>Cover!$G$16</f>
        <v>CZ</v>
      </c>
      <c r="B1349" s="1130" t="s">
        <v>685</v>
      </c>
      <c r="C1349" s="1130">
        <f>Cover!G$18</f>
        <v>2022</v>
      </c>
      <c r="D1349" s="1130" t="s">
        <v>694</v>
      </c>
      <c r="E1349" s="1131" t="s">
        <v>628</v>
      </c>
      <c r="F1349" s="1130" t="s">
        <v>704</v>
      </c>
      <c r="G1349" s="1130">
        <f>IF(ISNUMBER('JQ3 Secondary PP Trade'!F26),IF('JQ3 Secondary PP Trade'!F26="","",'JQ3 Secondary PP Trade'!F26),"")</f>
        <v>23781070</v>
      </c>
      <c r="H1349" s="1130" t="str">
        <f>IF('JQ3 Secondary PP Trade'!J26="","",'JQ3 Secondary PP Trade'!J26)</f>
        <v/>
      </c>
    </row>
    <row r="1350" spans="1:8">
      <c r="A1350" s="1130" t="str">
        <f>Cover!$G$16</f>
        <v>CZ</v>
      </c>
      <c r="B1350" s="1130" t="s">
        <v>685</v>
      </c>
      <c r="C1350" s="1130">
        <f>Cover!G$18</f>
        <v>2022</v>
      </c>
      <c r="D1350" s="1130" t="s">
        <v>695</v>
      </c>
      <c r="E1350" s="1131" t="s">
        <v>628</v>
      </c>
      <c r="F1350" s="1130" t="s">
        <v>704</v>
      </c>
      <c r="G1350" s="1130">
        <f>IF(ISNUMBER('JQ3 Secondary PP Trade'!F27),IF('JQ3 Secondary PP Trade'!F27="","",'JQ3 Secondary PP Trade'!F27),"")</f>
        <v>67058</v>
      </c>
      <c r="H1350" s="1130" t="str">
        <f>IF('JQ3 Secondary PP Trade'!J27="","",'JQ3 Secondary PP Trade'!J27)</f>
        <v/>
      </c>
    </row>
    <row r="1351" spans="1:8">
      <c r="A1351" s="1130" t="str">
        <f>Cover!$G$16</f>
        <v>CZ</v>
      </c>
      <c r="B1351" s="1130" t="s">
        <v>685</v>
      </c>
      <c r="C1351" s="1130">
        <f>Cover!G$18</f>
        <v>2022</v>
      </c>
      <c r="D1351" s="1130" t="s">
        <v>696</v>
      </c>
      <c r="E1351" s="1131" t="s">
        <v>628</v>
      </c>
      <c r="F1351" s="1130" t="s">
        <v>704</v>
      </c>
      <c r="G1351" s="1130">
        <f>IF(ISNUMBER('JQ3 Secondary PP Trade'!F28),IF('JQ3 Secondary PP Trade'!F28="","",'JQ3 Secondary PP Trade'!F28),"")</f>
        <v>746386</v>
      </c>
      <c r="H1351" s="1130" t="str">
        <f>IF('JQ3 Secondary PP Trade'!J28="","",'JQ3 Secondary PP Trade'!J28)</f>
        <v/>
      </c>
    </row>
    <row r="1352" spans="1:8">
      <c r="A1352" s="1130" t="str">
        <f>Cover!$G$16</f>
        <v>CZ</v>
      </c>
      <c r="B1352" s="1130" t="s">
        <v>685</v>
      </c>
      <c r="C1352" s="1130">
        <f>Cover!G$18</f>
        <v>2022</v>
      </c>
      <c r="D1352" s="1130" t="s">
        <v>697</v>
      </c>
      <c r="E1352" s="1131" t="s">
        <v>628</v>
      </c>
      <c r="F1352" s="1130" t="s">
        <v>704</v>
      </c>
      <c r="G1352" s="1130">
        <f>IF(ISNUMBER('JQ3 Secondary PP Trade'!F29),IF('JQ3 Secondary PP Trade'!F29="","",'JQ3 Secondary PP Trade'!F29),"")</f>
        <v>1193005</v>
      </c>
      <c r="H1352" s="1130" t="str">
        <f>IF('JQ3 Secondary PP Trade'!J29="","",'JQ3 Secondary PP Trade'!J29)</f>
        <v/>
      </c>
    </row>
    <row r="1353" spans="1:8">
      <c r="A1353" s="1130" t="str">
        <f>Cover!$G$16</f>
        <v>CZ</v>
      </c>
      <c r="B1353" s="1130" t="s">
        <v>685</v>
      </c>
      <c r="C1353" s="1130">
        <f>Cover!G$18</f>
        <v>2022</v>
      </c>
      <c r="D1353" s="1130" t="s">
        <v>698</v>
      </c>
      <c r="E1353" s="1131" t="s">
        <v>628</v>
      </c>
      <c r="F1353" s="1130" t="s">
        <v>704</v>
      </c>
      <c r="G1353" s="1130">
        <f>IF(ISNUMBER('JQ3 Secondary PP Trade'!F30),IF('JQ3 Secondary PP Trade'!F30="","",'JQ3 Secondary PP Trade'!F30),"")</f>
        <v>14360675</v>
      </c>
      <c r="H1353" s="1130" t="str">
        <f>IF('JQ3 Secondary PP Trade'!J30="","",'JQ3 Secondary PP Trade'!J30)</f>
        <v/>
      </c>
    </row>
    <row r="1354" spans="1:8">
      <c r="A1354" s="1130" t="str">
        <f>Cover!$G$16</f>
        <v>CZ</v>
      </c>
      <c r="B1354" s="1130" t="s">
        <v>685</v>
      </c>
      <c r="C1354" s="1130">
        <f>Cover!G$18</f>
        <v>2022</v>
      </c>
      <c r="D1354" s="1130" t="s">
        <v>699</v>
      </c>
      <c r="E1354" s="1131" t="s">
        <v>628</v>
      </c>
      <c r="F1354" s="1130" t="s">
        <v>704</v>
      </c>
      <c r="G1354" s="1130">
        <f>IF(ISNUMBER('JQ3 Secondary PP Trade'!F31),IF('JQ3 Secondary PP Trade'!F31="","",'JQ3 Secondary PP Trade'!F31),"")</f>
        <v>7413946</v>
      </c>
      <c r="H1354" s="1130" t="str">
        <f>IF('JQ3 Secondary PP Trade'!J31="","",'JQ3 Secondary PP Trade'!J31)</f>
        <v/>
      </c>
    </row>
    <row r="1355" spans="1:8">
      <c r="A1355" s="1130" t="str">
        <f>Cover!$G$16</f>
        <v>CZ</v>
      </c>
      <c r="B1355" s="1130" t="s">
        <v>685</v>
      </c>
      <c r="C1355" s="1130">
        <f>Cover!G$18</f>
        <v>2022</v>
      </c>
      <c r="D1355" s="1130" t="s">
        <v>700</v>
      </c>
      <c r="E1355" s="1131" t="s">
        <v>628</v>
      </c>
      <c r="F1355" s="1130" t="s">
        <v>704</v>
      </c>
      <c r="G1355" s="1130">
        <f>IF(ISNUMBER('JQ3 Secondary PP Trade'!F32),IF('JQ3 Secondary PP Trade'!F32="","",'JQ3 Secondary PP Trade'!F32),"")</f>
        <v>64384</v>
      </c>
      <c r="H1355" s="1130" t="str">
        <f>IF('JQ3 Secondary PP Trade'!J32="","",'JQ3 Secondary PP Trade'!J32)</f>
        <v/>
      </c>
    </row>
    <row r="1356" spans="1:8">
      <c r="A1356" s="1130" t="str">
        <f>Cover!$G$16</f>
        <v>CZ</v>
      </c>
      <c r="B1356" s="1130" t="s">
        <v>685</v>
      </c>
      <c r="C1356" s="1130">
        <f>Cover!G$18</f>
        <v>2022</v>
      </c>
      <c r="D1356" s="1130" t="s">
        <v>701</v>
      </c>
      <c r="E1356" s="1131" t="s">
        <v>628</v>
      </c>
      <c r="F1356" s="1130" t="s">
        <v>704</v>
      </c>
      <c r="G1356" s="1130">
        <f>IF(ISNUMBER('JQ3 Secondary PP Trade'!F33),IF('JQ3 Secondary PP Trade'!F33="","",'JQ3 Secondary PP Trade'!F33),"")</f>
        <v>1657137</v>
      </c>
      <c r="H1356" s="1130" t="str">
        <f>IF('JQ3 Secondary PP Trade'!J33="","",'JQ3 Secondary PP Trade'!J33)</f>
        <v/>
      </c>
    </row>
    <row r="1357" spans="1:8">
      <c r="A1357" s="1130" t="str">
        <f>Cover!$G$16</f>
        <v>CZ</v>
      </c>
      <c r="B1357" s="1130" t="s">
        <v>685</v>
      </c>
      <c r="C1357" s="1130">
        <f>Cover!G$18</f>
        <v>2022</v>
      </c>
      <c r="D1357" s="1130" t="s">
        <v>702</v>
      </c>
      <c r="E1357" s="1131" t="s">
        <v>628</v>
      </c>
      <c r="F1357" s="1130" t="s">
        <v>704</v>
      </c>
      <c r="G1357" s="1130">
        <f>IF(ISNUMBER('JQ3 Secondary PP Trade'!F34),IF('JQ3 Secondary PP Trade'!F34="","",'JQ3 Secondary PP Trade'!F34),"")</f>
        <v>28788</v>
      </c>
      <c r="H1357" s="1130" t="str">
        <f>IF('JQ3 Secondary PP Trade'!J34="","",'JQ3 Secondary PP Trade'!J34)</f>
        <v/>
      </c>
    </row>
    <row r="1358" spans="1:8">
      <c r="A1358" s="1135" t="str">
        <f>Cover!$G$16</f>
        <v>CZ</v>
      </c>
      <c r="B1358" s="1135" t="s">
        <v>671</v>
      </c>
      <c r="C1358" s="1135">
        <f>Cover!G$18-1</f>
        <v>2021</v>
      </c>
      <c r="D1358" s="1136" t="s">
        <v>722</v>
      </c>
      <c r="E1358" s="1137" t="s">
        <v>672</v>
      </c>
      <c r="F1358" s="1135" t="s">
        <v>703</v>
      </c>
      <c r="G1358" s="1135">
        <f>IF(ISNUMBER('ECE-EU Species'!F15),IF('ECE-EU Species'!F15="","",'ECE-EU Species'!F15),"")</f>
        <v>1020.235</v>
      </c>
      <c r="H1358" s="1138" t="str">
        <f>IF('ECE-EU Species'!N15="","",'ECE-EU Species'!N15)</f>
        <v/>
      </c>
    </row>
    <row r="1359" spans="1:8">
      <c r="A1359" s="1135" t="str">
        <f>Cover!$G$16</f>
        <v>CZ</v>
      </c>
      <c r="B1359" s="1135" t="s">
        <v>671</v>
      </c>
      <c r="C1359" s="1135">
        <f>Cover!G$18-1</f>
        <v>2021</v>
      </c>
      <c r="D1359" s="1136" t="s">
        <v>722</v>
      </c>
      <c r="E1359" s="1137" t="s">
        <v>674</v>
      </c>
      <c r="F1359" s="1135" t="s">
        <v>703</v>
      </c>
      <c r="G1359" s="1135">
        <f>IF(ISNUMBER('ECE-EU Species'!F16),IF('ECE-EU Species'!F16="","",'ECE-EU Species'!F16),"")</f>
        <v>665.77599999999995</v>
      </c>
      <c r="H1359" s="1138" t="str">
        <f>IF('ECE-EU Species'!N16="","",'ECE-EU Species'!N16)</f>
        <v/>
      </c>
    </row>
    <row r="1360" spans="1:8">
      <c r="A1360" s="1135" t="str">
        <f>Cover!$G$16</f>
        <v>CZ</v>
      </c>
      <c r="B1360" s="1135" t="s">
        <v>671</v>
      </c>
      <c r="C1360" s="1135">
        <f>Cover!G$18-1</f>
        <v>2021</v>
      </c>
      <c r="D1360" s="1136" t="s">
        <v>723</v>
      </c>
      <c r="E1360" s="1137" t="s">
        <v>674</v>
      </c>
      <c r="F1360" s="1135" t="s">
        <v>703</v>
      </c>
      <c r="G1360" s="1135">
        <f>IF(ISNUMBER('ECE-EU Species'!F17),IF('ECE-EU Species'!F17="","",'ECE-EU Species'!F17),"")</f>
        <v>154.28399999999999</v>
      </c>
      <c r="H1360" s="1138" t="str">
        <f>IF('ECE-EU Species'!N17="","",'ECE-EU Species'!N17)</f>
        <v/>
      </c>
    </row>
    <row r="1361" spans="1:8">
      <c r="A1361" s="1135" t="str">
        <f>Cover!$G$16</f>
        <v>CZ</v>
      </c>
      <c r="B1361" s="1135" t="s">
        <v>671</v>
      </c>
      <c r="C1361" s="1135">
        <f>Cover!G$18-1</f>
        <v>2021</v>
      </c>
      <c r="D1361" s="1136" t="s">
        <v>724</v>
      </c>
      <c r="E1361" s="1137" t="s">
        <v>674</v>
      </c>
      <c r="F1361" s="1135" t="s">
        <v>703</v>
      </c>
      <c r="G1361" s="1135">
        <f>IF(ISNUMBER('ECE-EU Species'!F18),IF('ECE-EU Species'!F18="","",'ECE-EU Species'!F18),"")</f>
        <v>511.49200000000002</v>
      </c>
      <c r="H1361" s="1138" t="str">
        <f>IF('ECE-EU Species'!N18="","",'ECE-EU Species'!N18)</f>
        <v/>
      </c>
    </row>
    <row r="1362" spans="1:8">
      <c r="A1362" s="1135" t="str">
        <f>Cover!$G$16</f>
        <v>CZ</v>
      </c>
      <c r="B1362" s="1135" t="s">
        <v>671</v>
      </c>
      <c r="C1362" s="1135">
        <f>Cover!G$18-1</f>
        <v>2021</v>
      </c>
      <c r="D1362" s="1136" t="s">
        <v>722</v>
      </c>
      <c r="E1362" s="1137" t="s">
        <v>673</v>
      </c>
      <c r="F1362" s="1135" t="s">
        <v>703</v>
      </c>
      <c r="G1362" s="1135">
        <f>IF(ISNUMBER('ECE-EU Species'!F19),IF('ECE-EU Species'!F19="","",'ECE-EU Species'!F19),"")</f>
        <v>121.068</v>
      </c>
      <c r="H1362" s="1138" t="str">
        <f>IF('ECE-EU Species'!N19="","",'ECE-EU Species'!N19)</f>
        <v/>
      </c>
    </row>
    <row r="1363" spans="1:8">
      <c r="A1363" s="1135" t="str">
        <f>Cover!$G$16</f>
        <v>CZ</v>
      </c>
      <c r="B1363" s="1135" t="s">
        <v>671</v>
      </c>
      <c r="C1363" s="1135">
        <f>Cover!G$18-1</f>
        <v>2021</v>
      </c>
      <c r="D1363" s="1136" t="s">
        <v>723</v>
      </c>
      <c r="E1363" s="1137" t="s">
        <v>673</v>
      </c>
      <c r="F1363" s="1135" t="s">
        <v>703</v>
      </c>
      <c r="G1363" s="1135">
        <f>IF(ISNUMBER('ECE-EU Species'!F20),IF('ECE-EU Species'!F20="","",'ECE-EU Species'!F20),"")</f>
        <v>24.245000000000001</v>
      </c>
      <c r="H1363" s="1138" t="str">
        <f>IF('ECE-EU Species'!N20="","",'ECE-EU Species'!N20)</f>
        <v/>
      </c>
    </row>
    <row r="1364" spans="1:8">
      <c r="A1364" s="1135" t="str">
        <f>Cover!$G$16</f>
        <v>CZ</v>
      </c>
      <c r="B1364" s="1135" t="s">
        <v>671</v>
      </c>
      <c r="C1364" s="1135">
        <f>Cover!G$18-1</f>
        <v>2021</v>
      </c>
      <c r="D1364" s="1136" t="s">
        <v>724</v>
      </c>
      <c r="E1364" s="1137" t="s">
        <v>673</v>
      </c>
      <c r="F1364" s="1135" t="s">
        <v>703</v>
      </c>
      <c r="G1364" s="1135">
        <f>IF(ISNUMBER('ECE-EU Species'!F21),IF('ECE-EU Species'!F21="","",'ECE-EU Species'!F21),"")</f>
        <v>96.822999999999993</v>
      </c>
      <c r="H1364" s="1138" t="str">
        <f>IF('ECE-EU Species'!N21="","",'ECE-EU Species'!N21)</f>
        <v/>
      </c>
    </row>
    <row r="1365" spans="1:8">
      <c r="A1365" s="1135" t="str">
        <f>Cover!$G$16</f>
        <v>CZ</v>
      </c>
      <c r="B1365" s="1135" t="s">
        <v>671</v>
      </c>
      <c r="C1365" s="1135">
        <f>Cover!G$18-1</f>
        <v>2021</v>
      </c>
      <c r="D1365" s="1136" t="s">
        <v>722</v>
      </c>
      <c r="E1365" s="1137" t="s">
        <v>675</v>
      </c>
      <c r="F1365" s="1135" t="s">
        <v>703</v>
      </c>
      <c r="G1365" s="1135">
        <f>IF(ISNUMBER('ECE-EU Species'!F22),IF('ECE-EU Species'!F22="","",'ECE-EU Species'!F22),"")</f>
        <v>134.34399999999999</v>
      </c>
      <c r="H1365" s="1138" t="str">
        <f>IF('ECE-EU Species'!N22="","",'ECE-EU Species'!N22)</f>
        <v/>
      </c>
    </row>
    <row r="1366" spans="1:8">
      <c r="A1366" s="1135" t="str">
        <f>Cover!$G$16</f>
        <v>CZ</v>
      </c>
      <c r="B1366" s="1135" t="s">
        <v>671</v>
      </c>
      <c r="C1366" s="1135">
        <f>Cover!G$18-1</f>
        <v>2021</v>
      </c>
      <c r="D1366" s="1136" t="s">
        <v>722</v>
      </c>
      <c r="E1366" s="1137" t="s">
        <v>676</v>
      </c>
      <c r="F1366" s="1135" t="s">
        <v>703</v>
      </c>
      <c r="G1366" s="1135">
        <f>IF(ISNUMBER('ECE-EU Species'!F23),IF('ECE-EU Species'!F23="","",'ECE-EU Species'!F23),"")</f>
        <v>49.572000000000003</v>
      </c>
      <c r="H1366" s="1138" t="str">
        <f>IF('ECE-EU Species'!N23="","",'ECE-EU Species'!N23)</f>
        <v/>
      </c>
    </row>
    <row r="1367" spans="1:8">
      <c r="A1367" s="1135" t="str">
        <f>Cover!$G$16</f>
        <v>CZ</v>
      </c>
      <c r="B1367" s="1135" t="s">
        <v>671</v>
      </c>
      <c r="C1367" s="1135">
        <f>Cover!G$18-1</f>
        <v>2021</v>
      </c>
      <c r="D1367" s="1136" t="s">
        <v>722</v>
      </c>
      <c r="E1367" s="1137" t="s">
        <v>677</v>
      </c>
      <c r="F1367" s="1135" t="s">
        <v>703</v>
      </c>
      <c r="G1367" s="1135">
        <f>IF(ISNUMBER('ECE-EU Species'!F24),IF('ECE-EU Species'!F24="","",'ECE-EU Species'!F24),"")</f>
        <v>61.893999999999998</v>
      </c>
      <c r="H1367" s="1138" t="str">
        <f>IF('ECE-EU Species'!N24="","",'ECE-EU Species'!N24)</f>
        <v/>
      </c>
    </row>
    <row r="1368" spans="1:8">
      <c r="A1368" s="1135" t="str">
        <f>Cover!$G$16</f>
        <v>CZ</v>
      </c>
      <c r="B1368" s="1135" t="s">
        <v>671</v>
      </c>
      <c r="C1368" s="1135">
        <f>Cover!G$18-1</f>
        <v>2021</v>
      </c>
      <c r="D1368" s="1136" t="s">
        <v>722</v>
      </c>
      <c r="E1368" s="1137" t="s">
        <v>678</v>
      </c>
      <c r="F1368" s="1135" t="s">
        <v>703</v>
      </c>
      <c r="G1368" s="1135">
        <f>IF(ISNUMBER('ECE-EU Species'!F25),IF('ECE-EU Species'!F25="","",'ECE-EU Species'!F25),"")</f>
        <v>1.9319999999999999</v>
      </c>
      <c r="H1368" s="1138" t="str">
        <f>IF('ECE-EU Species'!N25="","",'ECE-EU Species'!N25)</f>
        <v/>
      </c>
    </row>
    <row r="1369" spans="1:8">
      <c r="A1369" s="1135" t="str">
        <f>Cover!$G$16</f>
        <v>CZ</v>
      </c>
      <c r="B1369" s="1135" t="s">
        <v>671</v>
      </c>
      <c r="C1369" s="1135">
        <f>Cover!G$18-1</f>
        <v>2021</v>
      </c>
      <c r="D1369" s="1136" t="s">
        <v>723</v>
      </c>
      <c r="E1369" s="1137" t="s">
        <v>678</v>
      </c>
      <c r="F1369" s="1135" t="s">
        <v>703</v>
      </c>
      <c r="G1369" s="1135">
        <f>IF(ISNUMBER('ECE-EU Species'!F26),IF('ECE-EU Species'!F26="","",'ECE-EU Species'!F26),"")</f>
        <v>1.8380000000000001</v>
      </c>
      <c r="H1369" s="1138" t="str">
        <f>IF('ECE-EU Species'!N26="","",'ECE-EU Species'!N26)</f>
        <v/>
      </c>
    </row>
    <row r="1370" spans="1:8">
      <c r="A1370" s="1135" t="str">
        <f>Cover!$G$16</f>
        <v>CZ</v>
      </c>
      <c r="B1370" s="1135" t="s">
        <v>671</v>
      </c>
      <c r="C1370" s="1135">
        <f>Cover!G$18-1</f>
        <v>2021</v>
      </c>
      <c r="D1370" s="1136" t="s">
        <v>724</v>
      </c>
      <c r="E1370" s="1137" t="s">
        <v>678</v>
      </c>
      <c r="F1370" s="1135" t="s">
        <v>703</v>
      </c>
      <c r="G1370" s="1135">
        <f>IF(ISNUMBER('ECE-EU Species'!F27),IF('ECE-EU Species'!F27="","",'ECE-EU Species'!F27),"")</f>
        <v>9.4E-2</v>
      </c>
      <c r="H1370" s="1138" t="str">
        <f>IF('ECE-EU Species'!N27="","",'ECE-EU Species'!N27)</f>
        <v/>
      </c>
    </row>
    <row r="1371" spans="1:8">
      <c r="A1371" s="1135" t="str">
        <f>Cover!$G$16</f>
        <v>CZ</v>
      </c>
      <c r="B1371" s="1135" t="s">
        <v>671</v>
      </c>
      <c r="C1371" s="1135">
        <f>Cover!G$18-1</f>
        <v>2021</v>
      </c>
      <c r="D1371" s="1136" t="s">
        <v>722</v>
      </c>
      <c r="E1371" s="1137" t="s">
        <v>682</v>
      </c>
      <c r="F1371" s="1135" t="s">
        <v>703</v>
      </c>
      <c r="G1371" s="1135">
        <f>IF(ISNUMBER('ECE-EU Species'!F28),IF('ECE-EU Species'!F28="","",'ECE-EU Species'!F28),"")</f>
        <v>0.497</v>
      </c>
      <c r="H1371" s="1138" t="str">
        <f>IF('ECE-EU Species'!N28="","",'ECE-EU Species'!N28)</f>
        <v/>
      </c>
    </row>
    <row r="1372" spans="1:8">
      <c r="A1372" s="1135" t="str">
        <f>Cover!$G$16</f>
        <v>CZ</v>
      </c>
      <c r="B1372" s="1135" t="s">
        <v>671</v>
      </c>
      <c r="C1372" s="1135">
        <f>Cover!G$18-1</f>
        <v>2021</v>
      </c>
      <c r="D1372" s="1136" t="s">
        <v>722</v>
      </c>
      <c r="E1372" s="1137" t="s">
        <v>683</v>
      </c>
      <c r="F1372" s="1135" t="s">
        <v>703</v>
      </c>
      <c r="G1372" s="1135">
        <f>IF(ISNUMBER('ECE-EU Species'!F29),IF('ECE-EU Species'!F29="","",'ECE-EU Species'!F29),"")</f>
        <v>7.5999999999999998E-2</v>
      </c>
      <c r="H1372" s="1138" t="str">
        <f>IF('ECE-EU Species'!N29="","",'ECE-EU Species'!N29)</f>
        <v/>
      </c>
    </row>
    <row r="1373" spans="1:8">
      <c r="A1373" s="1135" t="str">
        <f>Cover!$G$16</f>
        <v>CZ</v>
      </c>
      <c r="B1373" s="1135" t="s">
        <v>671</v>
      </c>
      <c r="C1373" s="1135">
        <f>Cover!G$18-1</f>
        <v>2021</v>
      </c>
      <c r="D1373" s="1136" t="s">
        <v>725</v>
      </c>
      <c r="E1373" s="1137" t="s">
        <v>672</v>
      </c>
      <c r="F1373" s="1135" t="s">
        <v>703</v>
      </c>
      <c r="G1373" s="1135">
        <f>IF(ISNUMBER('ECE-EU Species'!F30),IF('ECE-EU Species'!F30="","",'ECE-EU Species'!F30),"")</f>
        <v>526.18799999999999</v>
      </c>
      <c r="H1373" s="1138" t="str">
        <f>IF('ECE-EU Species'!N30="","",'ECE-EU Species'!N30)</f>
        <v/>
      </c>
    </row>
    <row r="1374" spans="1:8">
      <c r="A1374" s="1135" t="str">
        <f>Cover!$G$16</f>
        <v>CZ</v>
      </c>
      <c r="B1374" s="1135" t="s">
        <v>671</v>
      </c>
      <c r="C1374" s="1135">
        <f>Cover!G$18-1</f>
        <v>2021</v>
      </c>
      <c r="D1374" s="1136" t="s">
        <v>725</v>
      </c>
      <c r="E1374" s="1137" t="s">
        <v>674</v>
      </c>
      <c r="F1374" s="1135" t="s">
        <v>703</v>
      </c>
      <c r="G1374" s="1135">
        <f>IF(ISNUMBER('ECE-EU Species'!F31),IF('ECE-EU Species'!F31="","",'ECE-EU Species'!F31),"")</f>
        <v>363.34100000000001</v>
      </c>
      <c r="H1374" s="1138" t="str">
        <f>IF('ECE-EU Species'!N31="","",'ECE-EU Species'!N31)</f>
        <v/>
      </c>
    </row>
    <row r="1375" spans="1:8">
      <c r="A1375" s="1135" t="str">
        <f>Cover!$G$16</f>
        <v>CZ</v>
      </c>
      <c r="B1375" s="1135" t="s">
        <v>671</v>
      </c>
      <c r="C1375" s="1135">
        <f>Cover!G$18-1</f>
        <v>2021</v>
      </c>
      <c r="D1375" s="1136" t="s">
        <v>725</v>
      </c>
      <c r="E1375" s="1137" t="s">
        <v>673</v>
      </c>
      <c r="F1375" s="1135" t="s">
        <v>703</v>
      </c>
      <c r="G1375" s="1135">
        <f>IF(ISNUMBER('ECE-EU Species'!F32),IF('ECE-EU Species'!F32="","",'ECE-EU Species'!F32),"")</f>
        <v>58.597000000000001</v>
      </c>
      <c r="H1375" s="1138" t="str">
        <f>IF('ECE-EU Species'!N32="","",'ECE-EU Species'!N32)</f>
        <v/>
      </c>
    </row>
    <row r="1376" spans="1:8">
      <c r="A1376" s="1135" t="str">
        <f>Cover!$G$16</f>
        <v>CZ</v>
      </c>
      <c r="B1376" s="1135" t="s">
        <v>671</v>
      </c>
      <c r="C1376" s="1135">
        <f>Cover!G$18-1</f>
        <v>2021</v>
      </c>
      <c r="D1376" s="1136" t="s">
        <v>725</v>
      </c>
      <c r="E1376" s="1137" t="s">
        <v>675</v>
      </c>
      <c r="F1376" s="1135" t="s">
        <v>703</v>
      </c>
      <c r="G1376" s="1135">
        <f>IF(ISNUMBER('ECE-EU Species'!F33),IF('ECE-EU Species'!F33="","",'ECE-EU Species'!F33),"")</f>
        <v>338.71499999999997</v>
      </c>
      <c r="H1376" s="1138" t="str">
        <f>IF('ECE-EU Species'!N33="","",'ECE-EU Species'!N33)</f>
        <v/>
      </c>
    </row>
    <row r="1377" spans="1:8">
      <c r="A1377" s="1135" t="str">
        <f>Cover!$G$16</f>
        <v>CZ</v>
      </c>
      <c r="B1377" s="1135" t="s">
        <v>671</v>
      </c>
      <c r="C1377" s="1135">
        <f>Cover!G$18-1</f>
        <v>2021</v>
      </c>
      <c r="D1377" s="1136" t="s">
        <v>725</v>
      </c>
      <c r="E1377" s="1137" t="s">
        <v>676</v>
      </c>
      <c r="F1377" s="1135" t="s">
        <v>703</v>
      </c>
      <c r="G1377" s="1135">
        <f>IF(ISNUMBER('ECE-EU Species'!F34),IF('ECE-EU Species'!F34="","",'ECE-EU Species'!F34),"")</f>
        <v>302.96600000000001</v>
      </c>
      <c r="H1377" s="1138" t="str">
        <f>IF('ECE-EU Species'!N34="","",'ECE-EU Species'!N34)</f>
        <v/>
      </c>
    </row>
    <row r="1378" spans="1:8">
      <c r="A1378" s="1135" t="str">
        <f>Cover!$G$16</f>
        <v>CZ</v>
      </c>
      <c r="B1378" s="1135" t="s">
        <v>671</v>
      </c>
      <c r="C1378" s="1135">
        <f>Cover!G$18-1</f>
        <v>2021</v>
      </c>
      <c r="D1378" s="1136" t="s">
        <v>725</v>
      </c>
      <c r="E1378" s="1137" t="s">
        <v>677</v>
      </c>
      <c r="F1378" s="1135" t="s">
        <v>703</v>
      </c>
      <c r="G1378" s="1135">
        <f>IF(ISNUMBER('ECE-EU Species'!F35),IF('ECE-EU Species'!F35="","",'ECE-EU Species'!F35),"")</f>
        <v>19.532</v>
      </c>
      <c r="H1378" s="1138" t="str">
        <f>IF('ECE-EU Species'!N35="","",'ECE-EU Species'!N35)</f>
        <v/>
      </c>
    </row>
    <row r="1379" spans="1:8">
      <c r="A1379" s="1135" t="str">
        <f>Cover!$G$16</f>
        <v>CZ</v>
      </c>
      <c r="B1379" s="1135" t="s">
        <v>671</v>
      </c>
      <c r="C1379" s="1135">
        <f>Cover!G$18-1</f>
        <v>2021</v>
      </c>
      <c r="D1379" s="1136" t="s">
        <v>725</v>
      </c>
      <c r="E1379" s="1137" t="s">
        <v>679</v>
      </c>
      <c r="F1379" s="1135" t="s">
        <v>703</v>
      </c>
      <c r="G1379" s="1135">
        <f>IF(ISNUMBER('ECE-EU Species'!F36),IF('ECE-EU Species'!F36="","",'ECE-EU Species'!F36),"")</f>
        <v>0.35399999999999998</v>
      </c>
      <c r="H1379" s="1138" t="str">
        <f>IF('ECE-EU Species'!N36="","",'ECE-EU Species'!N36)</f>
        <v/>
      </c>
    </row>
    <row r="1380" spans="1:8">
      <c r="A1380" s="1135" t="str">
        <f>Cover!$G$16</f>
        <v>CZ</v>
      </c>
      <c r="B1380" s="1135" t="s">
        <v>671</v>
      </c>
      <c r="C1380" s="1135">
        <f>Cover!G$18-1</f>
        <v>2021</v>
      </c>
      <c r="D1380" s="1136" t="s">
        <v>725</v>
      </c>
      <c r="E1380" s="1137" t="s">
        <v>680</v>
      </c>
      <c r="F1380" s="1135" t="s">
        <v>703</v>
      </c>
      <c r="G1380" s="1135">
        <f>IF(ISNUMBER('ECE-EU Species'!F37),IF('ECE-EU Species'!F37="","",'ECE-EU Species'!F37),"")</f>
        <v>0.34</v>
      </c>
      <c r="H1380" s="1138" t="str">
        <f>IF('ECE-EU Species'!N37="","",'ECE-EU Species'!N37)</f>
        <v/>
      </c>
    </row>
    <row r="1381" spans="1:8">
      <c r="A1381" s="1135" t="str">
        <f>Cover!$G$16</f>
        <v>CZ</v>
      </c>
      <c r="B1381" s="1135" t="s">
        <v>671</v>
      </c>
      <c r="C1381" s="1135">
        <f>Cover!G$18-1</f>
        <v>2021</v>
      </c>
      <c r="D1381" s="1136" t="s">
        <v>725</v>
      </c>
      <c r="E1381" s="1137" t="s">
        <v>681</v>
      </c>
      <c r="F1381" s="1135" t="s">
        <v>703</v>
      </c>
      <c r="G1381" s="1135">
        <f>IF(ISNUMBER('ECE-EU Species'!F38),IF('ECE-EU Species'!F38="","",'ECE-EU Species'!F38),"")</f>
        <v>2.5760000000000001</v>
      </c>
      <c r="H1381" s="1138" t="str">
        <f>IF('ECE-EU Species'!N38="","",'ECE-EU Species'!N38)</f>
        <v/>
      </c>
    </row>
    <row r="1382" spans="1:8">
      <c r="A1382" s="1135" t="str">
        <f>Cover!$G$16</f>
        <v>CZ</v>
      </c>
      <c r="B1382" s="1135" t="s">
        <v>671</v>
      </c>
      <c r="C1382" s="1135">
        <f>Cover!G$18-1</f>
        <v>2021</v>
      </c>
      <c r="D1382" s="1136" t="s">
        <v>725</v>
      </c>
      <c r="E1382" s="1137" t="s">
        <v>678</v>
      </c>
      <c r="F1382" s="1135" t="s">
        <v>703</v>
      </c>
      <c r="G1382" s="1135">
        <f>IF(ISNUMBER('ECE-EU Species'!F39),IF('ECE-EU Species'!F39="","",'ECE-EU Species'!F39),"")</f>
        <v>12.111000000000001</v>
      </c>
      <c r="H1382" s="1138" t="str">
        <f>IF('ECE-EU Species'!N39="","",'ECE-EU Species'!N39)</f>
        <v/>
      </c>
    </row>
    <row r="1383" spans="1:8">
      <c r="A1383" s="1135" t="str">
        <f>Cover!$G$16</f>
        <v>CZ</v>
      </c>
      <c r="B1383" s="1135" t="s">
        <v>671</v>
      </c>
      <c r="C1383" s="1135">
        <f>Cover!G$18-1</f>
        <v>2021</v>
      </c>
      <c r="D1383" s="1136" t="s">
        <v>725</v>
      </c>
      <c r="E1383" s="1137" t="s">
        <v>682</v>
      </c>
      <c r="F1383" s="1135" t="s">
        <v>703</v>
      </c>
      <c r="G1383" s="1135">
        <f>IF(ISNUMBER('ECE-EU Species'!F40),IF('ECE-EU Species'!F40="","",'ECE-EU Species'!F40),"")</f>
        <v>0.83599999999999997</v>
      </c>
      <c r="H1383" s="1138" t="str">
        <f>IF('ECE-EU Species'!N40="","",'ECE-EU Species'!N40)</f>
        <v/>
      </c>
    </row>
    <row r="1384" spans="1:8">
      <c r="A1384" s="1135" t="str">
        <f>Cover!$G$16</f>
        <v>CZ</v>
      </c>
      <c r="B1384" s="1135" t="s">
        <v>671</v>
      </c>
      <c r="C1384" s="1135">
        <f>Cover!G$18-1</f>
        <v>2021</v>
      </c>
      <c r="D1384" s="1136" t="s">
        <v>722</v>
      </c>
      <c r="E1384" s="1137" t="s">
        <v>672</v>
      </c>
      <c r="F1384" s="1135" t="s">
        <v>704</v>
      </c>
      <c r="G1384" s="1135">
        <f>IF(ISNUMBER('ECE-EU Species'!G15),IF('ECE-EU Species'!G15="","",'ECE-EU Species'!G15),"")</f>
        <v>1681347</v>
      </c>
      <c r="H1384" s="1138" t="str">
        <f>IF('ECE-EU Species'!O15="","",'ECE-EU Species'!O15)</f>
        <v/>
      </c>
    </row>
    <row r="1385" spans="1:8">
      <c r="A1385" s="1135" t="str">
        <f>Cover!$G$16</f>
        <v>CZ</v>
      </c>
      <c r="B1385" s="1135" t="s">
        <v>671</v>
      </c>
      <c r="C1385" s="1135">
        <f>Cover!G$18-1</f>
        <v>2021</v>
      </c>
      <c r="D1385" s="1136" t="s">
        <v>722</v>
      </c>
      <c r="E1385" s="1137" t="s">
        <v>674</v>
      </c>
      <c r="F1385" s="1135" t="s">
        <v>704</v>
      </c>
      <c r="G1385" s="1135">
        <f>IF(ISNUMBER('ECE-EU Species'!G16),IF('ECE-EU Species'!G16="","",'ECE-EU Species'!G16),"")</f>
        <v>1184338</v>
      </c>
      <c r="H1385" s="1138" t="str">
        <f>IF('ECE-EU Species'!O16="","",'ECE-EU Species'!O16)</f>
        <v/>
      </c>
    </row>
    <row r="1386" spans="1:8">
      <c r="A1386" s="1135" t="str">
        <f>Cover!$G$16</f>
        <v>CZ</v>
      </c>
      <c r="B1386" s="1135" t="s">
        <v>671</v>
      </c>
      <c r="C1386" s="1135">
        <f>Cover!G$18-1</f>
        <v>2021</v>
      </c>
      <c r="D1386" s="1136" t="s">
        <v>723</v>
      </c>
      <c r="E1386" s="1137" t="s">
        <v>674</v>
      </c>
      <c r="F1386" s="1135" t="s">
        <v>704</v>
      </c>
      <c r="G1386" s="1135">
        <f>IF(ISNUMBER('ECE-EU Species'!G17),IF('ECE-EU Species'!G17="","",'ECE-EU Species'!G17),"")</f>
        <v>304089</v>
      </c>
      <c r="H1386" s="1138" t="str">
        <f>IF('ECE-EU Species'!O17="","",'ECE-EU Species'!O17)</f>
        <v/>
      </c>
    </row>
    <row r="1387" spans="1:8">
      <c r="A1387" s="1135" t="str">
        <f>Cover!$G$16</f>
        <v>CZ</v>
      </c>
      <c r="B1387" s="1135" t="s">
        <v>671</v>
      </c>
      <c r="C1387" s="1135">
        <f>Cover!G$18-1</f>
        <v>2021</v>
      </c>
      <c r="D1387" s="1136" t="s">
        <v>724</v>
      </c>
      <c r="E1387" s="1137" t="s">
        <v>674</v>
      </c>
      <c r="F1387" s="1135" t="s">
        <v>704</v>
      </c>
      <c r="G1387" s="1135">
        <f>IF(ISNUMBER('ECE-EU Species'!G18),IF('ECE-EU Species'!G18="","",'ECE-EU Species'!G18),"")</f>
        <v>880249</v>
      </c>
      <c r="H1387" s="1138" t="str">
        <f>IF('ECE-EU Species'!O18="","",'ECE-EU Species'!O18)</f>
        <v/>
      </c>
    </row>
    <row r="1388" spans="1:8">
      <c r="A1388" s="1135" t="str">
        <f>Cover!$G$16</f>
        <v>CZ</v>
      </c>
      <c r="B1388" s="1135" t="s">
        <v>671</v>
      </c>
      <c r="C1388" s="1135">
        <f>Cover!G$18-1</f>
        <v>2021</v>
      </c>
      <c r="D1388" s="1136" t="s">
        <v>722</v>
      </c>
      <c r="E1388" s="1137" t="s">
        <v>673</v>
      </c>
      <c r="F1388" s="1135" t="s">
        <v>704</v>
      </c>
      <c r="G1388" s="1135">
        <f>IF(ISNUMBER('ECE-EU Species'!G19),IF('ECE-EU Species'!G19="","",'ECE-EU Species'!G19),"")</f>
        <v>198422</v>
      </c>
      <c r="H1388" s="1138" t="str">
        <f>IF('ECE-EU Species'!O19="","",'ECE-EU Species'!O19)</f>
        <v/>
      </c>
    </row>
    <row r="1389" spans="1:8">
      <c r="A1389" s="1135" t="str">
        <f>Cover!$G$16</f>
        <v>CZ</v>
      </c>
      <c r="B1389" s="1135" t="s">
        <v>671</v>
      </c>
      <c r="C1389" s="1135">
        <f>Cover!G$18-1</f>
        <v>2021</v>
      </c>
      <c r="D1389" s="1136" t="s">
        <v>723</v>
      </c>
      <c r="E1389" s="1137" t="s">
        <v>673</v>
      </c>
      <c r="F1389" s="1135" t="s">
        <v>704</v>
      </c>
      <c r="G1389" s="1135">
        <f>IF(ISNUMBER('ECE-EU Species'!G20),IF('ECE-EU Species'!G20="","",'ECE-EU Species'!G20),"")</f>
        <v>36589</v>
      </c>
      <c r="H1389" s="1138" t="str">
        <f>IF('ECE-EU Species'!O20="","",'ECE-EU Species'!O20)</f>
        <v/>
      </c>
    </row>
    <row r="1390" spans="1:8">
      <c r="A1390" s="1135" t="str">
        <f>Cover!$G$16</f>
        <v>CZ</v>
      </c>
      <c r="B1390" s="1135" t="s">
        <v>671</v>
      </c>
      <c r="C1390" s="1135">
        <f>Cover!G$18-1</f>
        <v>2021</v>
      </c>
      <c r="D1390" s="1136" t="s">
        <v>724</v>
      </c>
      <c r="E1390" s="1137" t="s">
        <v>673</v>
      </c>
      <c r="F1390" s="1135" t="s">
        <v>704</v>
      </c>
      <c r="G1390" s="1135">
        <f>IF(ISNUMBER('ECE-EU Species'!G21),IF('ECE-EU Species'!G21="","",'ECE-EU Species'!G21),"")</f>
        <v>161833</v>
      </c>
      <c r="H1390" s="1138" t="str">
        <f>IF('ECE-EU Species'!O21="","",'ECE-EU Species'!O21)</f>
        <v/>
      </c>
    </row>
    <row r="1391" spans="1:8">
      <c r="A1391" s="1135" t="str">
        <f>Cover!$G$16</f>
        <v>CZ</v>
      </c>
      <c r="B1391" s="1135" t="s">
        <v>671</v>
      </c>
      <c r="C1391" s="1135">
        <f>Cover!G$18-1</f>
        <v>2021</v>
      </c>
      <c r="D1391" s="1136" t="s">
        <v>722</v>
      </c>
      <c r="E1391" s="1137" t="s">
        <v>675</v>
      </c>
      <c r="F1391" s="1135" t="s">
        <v>704</v>
      </c>
      <c r="G1391" s="1135">
        <f>IF(ISNUMBER('ECE-EU Species'!G22),IF('ECE-EU Species'!G22="","",'ECE-EU Species'!G22),"")</f>
        <v>750918</v>
      </c>
      <c r="H1391" s="1138" t="str">
        <f>IF('ECE-EU Species'!O22="","",'ECE-EU Species'!O22)</f>
        <v/>
      </c>
    </row>
    <row r="1392" spans="1:8">
      <c r="A1392" s="1135" t="str">
        <f>Cover!$G$16</f>
        <v>CZ</v>
      </c>
      <c r="B1392" s="1135" t="s">
        <v>671</v>
      </c>
      <c r="C1392" s="1135">
        <f>Cover!G$18-1</f>
        <v>2021</v>
      </c>
      <c r="D1392" s="1136" t="s">
        <v>722</v>
      </c>
      <c r="E1392" s="1137" t="s">
        <v>676</v>
      </c>
      <c r="F1392" s="1135" t="s">
        <v>704</v>
      </c>
      <c r="G1392" s="1135">
        <f>IF(ISNUMBER('ECE-EU Species'!G23),IF('ECE-EU Species'!G23="","",'ECE-EU Species'!G23),"")</f>
        <v>437967</v>
      </c>
      <c r="H1392" s="1138" t="str">
        <f>IF('ECE-EU Species'!O23="","",'ECE-EU Species'!O23)</f>
        <v/>
      </c>
    </row>
    <row r="1393" spans="1:8">
      <c r="A1393" s="1135" t="str">
        <f>Cover!$G$16</f>
        <v>CZ</v>
      </c>
      <c r="B1393" s="1135" t="s">
        <v>671</v>
      </c>
      <c r="C1393" s="1135">
        <f>Cover!G$18-1</f>
        <v>2021</v>
      </c>
      <c r="D1393" s="1136" t="s">
        <v>722</v>
      </c>
      <c r="E1393" s="1137" t="s">
        <v>677</v>
      </c>
      <c r="F1393" s="1135" t="s">
        <v>704</v>
      </c>
      <c r="G1393" s="1135">
        <f>IF(ISNUMBER('ECE-EU Species'!G24),IF('ECE-EU Species'!G24="","",'ECE-EU Species'!G24),"")</f>
        <v>171576</v>
      </c>
      <c r="H1393" s="1138" t="str">
        <f>IF('ECE-EU Species'!O24="","",'ECE-EU Species'!O24)</f>
        <v/>
      </c>
    </row>
    <row r="1394" spans="1:8">
      <c r="A1394" s="1135" t="str">
        <f>Cover!$G$16</f>
        <v>CZ</v>
      </c>
      <c r="B1394" s="1135" t="s">
        <v>671</v>
      </c>
      <c r="C1394" s="1135">
        <f>Cover!G$18-1</f>
        <v>2021</v>
      </c>
      <c r="D1394" s="1136" t="s">
        <v>722</v>
      </c>
      <c r="E1394" s="1137" t="s">
        <v>678</v>
      </c>
      <c r="F1394" s="1135" t="s">
        <v>704</v>
      </c>
      <c r="G1394" s="1135">
        <f>IF(ISNUMBER('ECE-EU Species'!G25),IF('ECE-EU Species'!G25="","",'ECE-EU Species'!G25),"")</f>
        <v>12477</v>
      </c>
      <c r="H1394" s="1138" t="str">
        <f>IF('ECE-EU Species'!O25="","",'ECE-EU Species'!O25)</f>
        <v/>
      </c>
    </row>
    <row r="1395" spans="1:8">
      <c r="A1395" s="1135" t="str">
        <f>Cover!$G$16</f>
        <v>CZ</v>
      </c>
      <c r="B1395" s="1135" t="s">
        <v>671</v>
      </c>
      <c r="C1395" s="1135">
        <f>Cover!G$18-1</f>
        <v>2021</v>
      </c>
      <c r="D1395" s="1136" t="s">
        <v>723</v>
      </c>
      <c r="E1395" s="1137" t="s">
        <v>678</v>
      </c>
      <c r="F1395" s="1135" t="s">
        <v>704</v>
      </c>
      <c r="G1395" s="1135">
        <f>IF(ISNUMBER('ECE-EU Species'!G26),IF('ECE-EU Species'!G26="","",'ECE-EU Species'!G26),"")</f>
        <v>12207</v>
      </c>
      <c r="H1395" s="1138" t="str">
        <f>IF('ECE-EU Species'!O26="","",'ECE-EU Species'!O26)</f>
        <v/>
      </c>
    </row>
    <row r="1396" spans="1:8">
      <c r="A1396" s="1135" t="str">
        <f>Cover!$G$16</f>
        <v>CZ</v>
      </c>
      <c r="B1396" s="1135" t="s">
        <v>671</v>
      </c>
      <c r="C1396" s="1135">
        <f>Cover!G$18-1</f>
        <v>2021</v>
      </c>
      <c r="D1396" s="1136" t="s">
        <v>724</v>
      </c>
      <c r="E1396" s="1137" t="s">
        <v>678</v>
      </c>
      <c r="F1396" s="1135" t="s">
        <v>704</v>
      </c>
      <c r="G1396" s="1135">
        <f>IF(ISNUMBER('ECE-EU Species'!G27),IF('ECE-EU Species'!G27="","",'ECE-EU Species'!G27),"")</f>
        <v>270</v>
      </c>
      <c r="H1396" s="1138" t="str">
        <f>IF('ECE-EU Species'!O27="","",'ECE-EU Species'!O27)</f>
        <v/>
      </c>
    </row>
    <row r="1397" spans="1:8">
      <c r="A1397" s="1135" t="str">
        <f>Cover!$G$16</f>
        <v>CZ</v>
      </c>
      <c r="B1397" s="1135" t="s">
        <v>671</v>
      </c>
      <c r="C1397" s="1135">
        <f>Cover!G$18-1</f>
        <v>2021</v>
      </c>
      <c r="D1397" s="1136" t="s">
        <v>722</v>
      </c>
      <c r="E1397" s="1137" t="s">
        <v>682</v>
      </c>
      <c r="F1397" s="1135" t="s">
        <v>704</v>
      </c>
      <c r="G1397" s="1135">
        <f>IF(ISNUMBER('ECE-EU Species'!G28),IF('ECE-EU Species'!G28="","",'ECE-EU Species'!G28),"")</f>
        <v>623</v>
      </c>
      <c r="H1397" s="1138" t="str">
        <f>IF('ECE-EU Species'!O28="","",'ECE-EU Species'!O28)</f>
        <v/>
      </c>
    </row>
    <row r="1398" spans="1:8">
      <c r="A1398" s="1135" t="str">
        <f>Cover!$G$16</f>
        <v>CZ</v>
      </c>
      <c r="B1398" s="1135" t="s">
        <v>671</v>
      </c>
      <c r="C1398" s="1135">
        <f>Cover!G$18-1</f>
        <v>2021</v>
      </c>
      <c r="D1398" s="1136" t="s">
        <v>722</v>
      </c>
      <c r="E1398" s="1137" t="s">
        <v>683</v>
      </c>
      <c r="F1398" s="1135" t="s">
        <v>704</v>
      </c>
      <c r="G1398" s="1135">
        <f>IF(ISNUMBER('ECE-EU Species'!G29),IF('ECE-EU Species'!G29="","",'ECE-EU Species'!G29),"")</f>
        <v>888</v>
      </c>
      <c r="H1398" s="1138" t="str">
        <f>IF('ECE-EU Species'!O29="","",'ECE-EU Species'!O29)</f>
        <v/>
      </c>
    </row>
    <row r="1399" spans="1:8">
      <c r="A1399" s="1135" t="str">
        <f>Cover!$G$16</f>
        <v>CZ</v>
      </c>
      <c r="B1399" s="1135" t="s">
        <v>671</v>
      </c>
      <c r="C1399" s="1135">
        <f>Cover!G$18-1</f>
        <v>2021</v>
      </c>
      <c r="D1399" s="1136" t="s">
        <v>725</v>
      </c>
      <c r="E1399" s="1137" t="s">
        <v>672</v>
      </c>
      <c r="F1399" s="1135" t="s">
        <v>704</v>
      </c>
      <c r="G1399" s="1135">
        <f>IF(ISNUMBER('ECE-EU Species'!G30),IF('ECE-EU Species'!G30="","",'ECE-EU Species'!G30),"")</f>
        <v>3952773</v>
      </c>
      <c r="H1399" s="1138" t="str">
        <f>IF('ECE-EU Species'!O30="","",'ECE-EU Species'!O30)</f>
        <v/>
      </c>
    </row>
    <row r="1400" spans="1:8">
      <c r="A1400" s="1135" t="str">
        <f>Cover!$G$16</f>
        <v>CZ</v>
      </c>
      <c r="B1400" s="1135" t="s">
        <v>671</v>
      </c>
      <c r="C1400" s="1135">
        <f>Cover!G$18-1</f>
        <v>2021</v>
      </c>
      <c r="D1400" s="1136" t="s">
        <v>725</v>
      </c>
      <c r="E1400" s="1137" t="s">
        <v>674</v>
      </c>
      <c r="F1400" s="1135" t="s">
        <v>704</v>
      </c>
      <c r="G1400" s="1135">
        <f>IF(ISNUMBER('ECE-EU Species'!G31),IF('ECE-EU Species'!G31="","",'ECE-EU Species'!G31),"")</f>
        <v>2533522</v>
      </c>
      <c r="H1400" s="1138" t="str">
        <f>IF('ECE-EU Species'!O31="","",'ECE-EU Species'!O31)</f>
        <v/>
      </c>
    </row>
    <row r="1401" spans="1:8">
      <c r="A1401" s="1135" t="str">
        <f>Cover!$G$16</f>
        <v>CZ</v>
      </c>
      <c r="B1401" s="1135" t="s">
        <v>671</v>
      </c>
      <c r="C1401" s="1135">
        <f>Cover!G$18-1</f>
        <v>2021</v>
      </c>
      <c r="D1401" s="1136" t="s">
        <v>725</v>
      </c>
      <c r="E1401" s="1137" t="s">
        <v>673</v>
      </c>
      <c r="F1401" s="1135" t="s">
        <v>704</v>
      </c>
      <c r="G1401" s="1135">
        <f>IF(ISNUMBER('ECE-EU Species'!G32),IF('ECE-EU Species'!G32="","",'ECE-EU Species'!G32),"")</f>
        <v>481891</v>
      </c>
      <c r="H1401" s="1138" t="str">
        <f>IF('ECE-EU Species'!O32="","",'ECE-EU Species'!O32)</f>
        <v/>
      </c>
    </row>
    <row r="1402" spans="1:8">
      <c r="A1402" s="1135" t="str">
        <f>Cover!$G$16</f>
        <v>CZ</v>
      </c>
      <c r="B1402" s="1135" t="s">
        <v>671</v>
      </c>
      <c r="C1402" s="1135">
        <f>Cover!G$18-1</f>
        <v>2021</v>
      </c>
      <c r="D1402" s="1136" t="s">
        <v>725</v>
      </c>
      <c r="E1402" s="1137" t="s">
        <v>675</v>
      </c>
      <c r="F1402" s="1135" t="s">
        <v>704</v>
      </c>
      <c r="G1402" s="1135">
        <f>IF(ISNUMBER('ECE-EU Species'!G33),IF('ECE-EU Species'!G33="","",'ECE-EU Species'!G33),"")</f>
        <v>1141871</v>
      </c>
      <c r="H1402" s="1138" t="str">
        <f>IF('ECE-EU Species'!O33="","",'ECE-EU Species'!O33)</f>
        <v/>
      </c>
    </row>
    <row r="1403" spans="1:8">
      <c r="A1403" s="1135" t="str">
        <f>Cover!$G$16</f>
        <v>CZ</v>
      </c>
      <c r="B1403" s="1135" t="s">
        <v>671</v>
      </c>
      <c r="C1403" s="1135">
        <f>Cover!G$18-1</f>
        <v>2021</v>
      </c>
      <c r="D1403" s="1136" t="s">
        <v>725</v>
      </c>
      <c r="E1403" s="1137" t="s">
        <v>676</v>
      </c>
      <c r="F1403" s="1135" t="s">
        <v>704</v>
      </c>
      <c r="G1403" s="1135">
        <f>IF(ISNUMBER('ECE-EU Species'!G34),IF('ECE-EU Species'!G34="","",'ECE-EU Species'!G34),"")</f>
        <v>988809</v>
      </c>
      <c r="H1403" s="1138" t="str">
        <f>IF('ECE-EU Species'!O34="","",'ECE-EU Species'!O34)</f>
        <v/>
      </c>
    </row>
    <row r="1404" spans="1:8">
      <c r="A1404" s="1135" t="str">
        <f>Cover!$G$16</f>
        <v>CZ</v>
      </c>
      <c r="B1404" s="1135" t="s">
        <v>671</v>
      </c>
      <c r="C1404" s="1135">
        <f>Cover!G$18-1</f>
        <v>2021</v>
      </c>
      <c r="D1404" s="1136" t="s">
        <v>725</v>
      </c>
      <c r="E1404" s="1137" t="s">
        <v>677</v>
      </c>
      <c r="F1404" s="1135" t="s">
        <v>704</v>
      </c>
      <c r="G1404" s="1135">
        <f>IF(ISNUMBER('ECE-EU Species'!G35),IF('ECE-EU Species'!G35="","",'ECE-EU Species'!G35),"")</f>
        <v>111821</v>
      </c>
      <c r="H1404" s="1138" t="str">
        <f>IF('ECE-EU Species'!O35="","",'ECE-EU Species'!O35)</f>
        <v/>
      </c>
    </row>
    <row r="1405" spans="1:8">
      <c r="A1405" s="1135" t="str">
        <f>Cover!$G$16</f>
        <v>CZ</v>
      </c>
      <c r="B1405" s="1135" t="s">
        <v>671</v>
      </c>
      <c r="C1405" s="1135">
        <f>Cover!G$18-1</f>
        <v>2021</v>
      </c>
      <c r="D1405" s="1136" t="s">
        <v>725</v>
      </c>
      <c r="E1405" s="1137" t="s">
        <v>679</v>
      </c>
      <c r="F1405" s="1135" t="s">
        <v>704</v>
      </c>
      <c r="G1405" s="1135">
        <f>IF(ISNUMBER('ECE-EU Species'!G36),IF('ECE-EU Species'!G36="","",'ECE-EU Species'!G36),"")</f>
        <v>1759</v>
      </c>
      <c r="H1405" s="1138" t="str">
        <f>IF('ECE-EU Species'!O36="","",'ECE-EU Species'!O36)</f>
        <v/>
      </c>
    </row>
    <row r="1406" spans="1:8">
      <c r="A1406" s="1135" t="str">
        <f>Cover!$G$16</f>
        <v>CZ</v>
      </c>
      <c r="B1406" s="1135" t="s">
        <v>671</v>
      </c>
      <c r="C1406" s="1135">
        <f>Cover!G$18-1</f>
        <v>2021</v>
      </c>
      <c r="D1406" s="1136" t="s">
        <v>725</v>
      </c>
      <c r="E1406" s="1137" t="s">
        <v>680</v>
      </c>
      <c r="F1406" s="1135" t="s">
        <v>704</v>
      </c>
      <c r="G1406" s="1135">
        <f>IF(ISNUMBER('ECE-EU Species'!G37),IF('ECE-EU Species'!G37="","",'ECE-EU Species'!G37),"")</f>
        <v>382</v>
      </c>
      <c r="H1406" s="1138" t="str">
        <f>IF('ECE-EU Species'!O37="","",'ECE-EU Species'!O37)</f>
        <v/>
      </c>
    </row>
    <row r="1407" spans="1:8">
      <c r="A1407" s="1135" t="str">
        <f>Cover!$G$16</f>
        <v>CZ</v>
      </c>
      <c r="B1407" s="1135" t="s">
        <v>671</v>
      </c>
      <c r="C1407" s="1135">
        <f>Cover!G$18-1</f>
        <v>2021</v>
      </c>
      <c r="D1407" s="1136" t="s">
        <v>725</v>
      </c>
      <c r="E1407" s="1137" t="s">
        <v>681</v>
      </c>
      <c r="F1407" s="1135" t="s">
        <v>704</v>
      </c>
      <c r="G1407" s="1135">
        <f>IF(ISNUMBER('ECE-EU Species'!G38),IF('ECE-EU Species'!G38="","",'ECE-EU Species'!G38),"")</f>
        <v>5299</v>
      </c>
      <c r="H1407" s="1138" t="str">
        <f>IF('ECE-EU Species'!O38="","",'ECE-EU Species'!O38)</f>
        <v/>
      </c>
    </row>
    <row r="1408" spans="1:8">
      <c r="A1408" s="1135" t="str">
        <f>Cover!$G$16</f>
        <v>CZ</v>
      </c>
      <c r="B1408" s="1135" t="s">
        <v>671</v>
      </c>
      <c r="C1408" s="1135">
        <f>Cover!G$18-1</f>
        <v>2021</v>
      </c>
      <c r="D1408" s="1136" t="s">
        <v>725</v>
      </c>
      <c r="E1408" s="1137" t="s">
        <v>678</v>
      </c>
      <c r="F1408" s="1135" t="s">
        <v>704</v>
      </c>
      <c r="G1408" s="1135">
        <f>IF(ISNUMBER('ECE-EU Species'!G39),IF('ECE-EU Species'!G39="","",'ECE-EU Species'!G39),"")</f>
        <v>21703</v>
      </c>
      <c r="H1408" s="1138" t="str">
        <f>IF('ECE-EU Species'!O39="","",'ECE-EU Species'!O39)</f>
        <v/>
      </c>
    </row>
    <row r="1409" spans="1:8">
      <c r="A1409" s="1135" t="str">
        <f>Cover!$G$16</f>
        <v>CZ</v>
      </c>
      <c r="B1409" s="1135" t="s">
        <v>671</v>
      </c>
      <c r="C1409" s="1135">
        <f>Cover!G$18-1</f>
        <v>2021</v>
      </c>
      <c r="D1409" s="1136" t="s">
        <v>725</v>
      </c>
      <c r="E1409" s="1137" t="s">
        <v>682</v>
      </c>
      <c r="F1409" s="1135" t="s">
        <v>704</v>
      </c>
      <c r="G1409" s="1135">
        <f>IF(ISNUMBER('ECE-EU Species'!G40),IF('ECE-EU Species'!G40="","",'ECE-EU Species'!G40),"")</f>
        <v>12098</v>
      </c>
      <c r="H1409" s="1138" t="str">
        <f>IF('ECE-EU Species'!O40="","",'ECE-EU Species'!O40)</f>
        <v/>
      </c>
    </row>
    <row r="1410" spans="1:8">
      <c r="A1410" s="1135" t="str">
        <f>Cover!$G$16</f>
        <v>CZ</v>
      </c>
      <c r="B1410" s="1135" t="s">
        <v>671</v>
      </c>
      <c r="C1410" s="1135">
        <f>Cover!G$18</f>
        <v>2022</v>
      </c>
      <c r="D1410" s="1136" t="s">
        <v>722</v>
      </c>
      <c r="E1410" s="1137" t="s">
        <v>672</v>
      </c>
      <c r="F1410" s="1135" t="s">
        <v>703</v>
      </c>
      <c r="G1410" s="1135">
        <f>IF(ISNUMBER('ECE-EU Species'!H15),IF('ECE-EU Species'!H15="","",'ECE-EU Species'!H15),"")</f>
        <v>1222.1010000000001</v>
      </c>
      <c r="H1410" s="1138" t="str">
        <f>IF('ECE-EU Species'!P15="","",'ECE-EU Species'!P15)</f>
        <v/>
      </c>
    </row>
    <row r="1411" spans="1:8">
      <c r="A1411" s="1135" t="str">
        <f>Cover!$G$16</f>
        <v>CZ</v>
      </c>
      <c r="B1411" s="1135" t="s">
        <v>671</v>
      </c>
      <c r="C1411" s="1135">
        <f>Cover!G$18</f>
        <v>2022</v>
      </c>
      <c r="D1411" s="1136" t="s">
        <v>722</v>
      </c>
      <c r="E1411" s="1137" t="s">
        <v>674</v>
      </c>
      <c r="F1411" s="1135" t="s">
        <v>703</v>
      </c>
      <c r="G1411" s="1135">
        <f>IF(ISNUMBER('ECE-EU Species'!H16),IF('ECE-EU Species'!H16="","",'ECE-EU Species'!H16),"")</f>
        <v>275.83300000000003</v>
      </c>
      <c r="H1411" s="1138" t="str">
        <f>IF('ECE-EU Species'!P16="","",'ECE-EU Species'!P16)</f>
        <v/>
      </c>
    </row>
    <row r="1412" spans="1:8">
      <c r="A1412" s="1135" t="str">
        <f>Cover!$G$16</f>
        <v>CZ</v>
      </c>
      <c r="B1412" s="1135" t="s">
        <v>671</v>
      </c>
      <c r="C1412" s="1135">
        <f>Cover!G$18</f>
        <v>2022</v>
      </c>
      <c r="D1412" s="1136" t="s">
        <v>723</v>
      </c>
      <c r="E1412" s="1137" t="s">
        <v>674</v>
      </c>
      <c r="F1412" s="1135" t="s">
        <v>703</v>
      </c>
      <c r="G1412" s="1135">
        <f>IF(ISNUMBER('ECE-EU Species'!H17),IF('ECE-EU Species'!H17="","",'ECE-EU Species'!H17),"")</f>
        <v>34.618000000000002</v>
      </c>
      <c r="H1412" s="1138" t="str">
        <f>IF('ECE-EU Species'!P17="","",'ECE-EU Species'!P17)</f>
        <v/>
      </c>
    </row>
    <row r="1413" spans="1:8">
      <c r="A1413" s="1135" t="str">
        <f>Cover!$G$16</f>
        <v>CZ</v>
      </c>
      <c r="B1413" s="1135" t="s">
        <v>671</v>
      </c>
      <c r="C1413" s="1135">
        <f>Cover!G$18</f>
        <v>2022</v>
      </c>
      <c r="D1413" s="1136" t="s">
        <v>724</v>
      </c>
      <c r="E1413" s="1137" t="s">
        <v>674</v>
      </c>
      <c r="F1413" s="1135" t="s">
        <v>703</v>
      </c>
      <c r="G1413" s="1135">
        <f>IF(ISNUMBER('ECE-EU Species'!H18),IF('ECE-EU Species'!H18="","",'ECE-EU Species'!H18),"")</f>
        <v>241.215</v>
      </c>
      <c r="H1413" s="1138" t="str">
        <f>IF('ECE-EU Species'!P18="","",'ECE-EU Species'!P18)</f>
        <v/>
      </c>
    </row>
    <row r="1414" spans="1:8">
      <c r="A1414" s="1135" t="str">
        <f>Cover!$G$16</f>
        <v>CZ</v>
      </c>
      <c r="B1414" s="1135" t="s">
        <v>671</v>
      </c>
      <c r="C1414" s="1135">
        <f>Cover!G$18</f>
        <v>2022</v>
      </c>
      <c r="D1414" s="1136" t="s">
        <v>722</v>
      </c>
      <c r="E1414" s="1137" t="s">
        <v>673</v>
      </c>
      <c r="F1414" s="1135" t="s">
        <v>703</v>
      </c>
      <c r="G1414" s="1135">
        <f>IF(ISNUMBER('ECE-EU Species'!H19),IF('ECE-EU Species'!H19="","",'ECE-EU Species'!H19),"")</f>
        <v>931.50800000000004</v>
      </c>
      <c r="H1414" s="1138" t="str">
        <f>IF('ECE-EU Species'!P19="","",'ECE-EU Species'!P19)</f>
        <v/>
      </c>
    </row>
    <row r="1415" spans="1:8">
      <c r="A1415" s="1135" t="str">
        <f>Cover!$G$16</f>
        <v>CZ</v>
      </c>
      <c r="B1415" s="1135" t="s">
        <v>671</v>
      </c>
      <c r="C1415" s="1135">
        <f>Cover!G$18</f>
        <v>2022</v>
      </c>
      <c r="D1415" s="1136" t="s">
        <v>723</v>
      </c>
      <c r="E1415" s="1137" t="s">
        <v>673</v>
      </c>
      <c r="F1415" s="1135" t="s">
        <v>703</v>
      </c>
      <c r="G1415" s="1135">
        <f>IF(ISNUMBER('ECE-EU Species'!H20),IF('ECE-EU Species'!H20="","",'ECE-EU Species'!H20),"")</f>
        <v>374.24299999999999</v>
      </c>
      <c r="H1415" s="1138" t="str">
        <f>IF('ECE-EU Species'!P20="","",'ECE-EU Species'!P20)</f>
        <v/>
      </c>
    </row>
    <row r="1416" spans="1:8">
      <c r="A1416" s="1135" t="str">
        <f>Cover!$G$16</f>
        <v>CZ</v>
      </c>
      <c r="B1416" s="1135" t="s">
        <v>671</v>
      </c>
      <c r="C1416" s="1135">
        <f>Cover!G$18</f>
        <v>2022</v>
      </c>
      <c r="D1416" s="1136" t="s">
        <v>724</v>
      </c>
      <c r="E1416" s="1137" t="s">
        <v>673</v>
      </c>
      <c r="F1416" s="1135" t="s">
        <v>703</v>
      </c>
      <c r="G1416" s="1135">
        <f>IF(ISNUMBER('ECE-EU Species'!H21),IF('ECE-EU Species'!H21="","",'ECE-EU Species'!H21),"")</f>
        <v>557.26499999999999</v>
      </c>
      <c r="H1416" s="1138" t="str">
        <f>IF('ECE-EU Species'!P21="","",'ECE-EU Species'!P21)</f>
        <v/>
      </c>
    </row>
    <row r="1417" spans="1:8">
      <c r="A1417" s="1135" t="str">
        <f>Cover!$G$16</f>
        <v>CZ</v>
      </c>
      <c r="B1417" s="1135" t="s">
        <v>671</v>
      </c>
      <c r="C1417" s="1135">
        <f>Cover!G$18</f>
        <v>2022</v>
      </c>
      <c r="D1417" s="1136" t="s">
        <v>722</v>
      </c>
      <c r="E1417" s="1137" t="s">
        <v>675</v>
      </c>
      <c r="F1417" s="1135" t="s">
        <v>703</v>
      </c>
      <c r="G1417" s="1135">
        <f>IF(ISNUMBER('ECE-EU Species'!H22),IF('ECE-EU Species'!H22="","",'ECE-EU Species'!H22),"")</f>
        <v>147.012</v>
      </c>
      <c r="H1417" s="1138" t="str">
        <f>IF('ECE-EU Species'!P22="","",'ECE-EU Species'!P22)</f>
        <v/>
      </c>
    </row>
    <row r="1418" spans="1:8">
      <c r="A1418" s="1135" t="str">
        <f>Cover!$G$16</f>
        <v>CZ</v>
      </c>
      <c r="B1418" s="1135" t="s">
        <v>671</v>
      </c>
      <c r="C1418" s="1135">
        <f>Cover!G$18</f>
        <v>2022</v>
      </c>
      <c r="D1418" s="1136" t="s">
        <v>722</v>
      </c>
      <c r="E1418" s="1137" t="s">
        <v>676</v>
      </c>
      <c r="F1418" s="1135" t="s">
        <v>703</v>
      </c>
      <c r="G1418" s="1135">
        <f>IF(ISNUMBER('ECE-EU Species'!H23),IF('ECE-EU Species'!H23="","",'ECE-EU Species'!H23),"")</f>
        <v>66.367000000000004</v>
      </c>
      <c r="H1418" s="1138" t="str">
        <f>IF('ECE-EU Species'!P23="","",'ECE-EU Species'!P23)</f>
        <v/>
      </c>
    </row>
    <row r="1419" spans="1:8">
      <c r="A1419" s="1135" t="str">
        <f>Cover!$G$16</f>
        <v>CZ</v>
      </c>
      <c r="B1419" s="1135" t="s">
        <v>671</v>
      </c>
      <c r="C1419" s="1135">
        <f>Cover!G$18</f>
        <v>2022</v>
      </c>
      <c r="D1419" s="1136" t="s">
        <v>722</v>
      </c>
      <c r="E1419" s="1137" t="s">
        <v>677</v>
      </c>
      <c r="F1419" s="1135" t="s">
        <v>703</v>
      </c>
      <c r="G1419" s="1135">
        <f>IF(ISNUMBER('ECE-EU Species'!H24),IF('ECE-EU Species'!H24="","",'ECE-EU Species'!H24),"")</f>
        <v>75.125</v>
      </c>
      <c r="H1419" s="1138" t="str">
        <f>IF('ECE-EU Species'!P24="","",'ECE-EU Species'!P24)</f>
        <v/>
      </c>
    </row>
    <row r="1420" spans="1:8">
      <c r="A1420" s="1135" t="str">
        <f>Cover!$G$16</f>
        <v>CZ</v>
      </c>
      <c r="B1420" s="1135" t="s">
        <v>671</v>
      </c>
      <c r="C1420" s="1135">
        <f>Cover!G$18</f>
        <v>2022</v>
      </c>
      <c r="D1420" s="1136" t="s">
        <v>722</v>
      </c>
      <c r="E1420" s="1137" t="s">
        <v>678</v>
      </c>
      <c r="F1420" s="1135" t="s">
        <v>703</v>
      </c>
      <c r="G1420" s="1135">
        <f>IF(ISNUMBER('ECE-EU Species'!H25),IF('ECE-EU Species'!H25="","",'ECE-EU Species'!H25),"")</f>
        <v>0.94599999999999995</v>
      </c>
      <c r="H1420" s="1138" t="str">
        <f>IF('ECE-EU Species'!P25="","",'ECE-EU Species'!P25)</f>
        <v/>
      </c>
    </row>
    <row r="1421" spans="1:8">
      <c r="A1421" s="1135" t="str">
        <f>Cover!$G$16</f>
        <v>CZ</v>
      </c>
      <c r="B1421" s="1135" t="s">
        <v>671</v>
      </c>
      <c r="C1421" s="1135">
        <f>Cover!G$18</f>
        <v>2022</v>
      </c>
      <c r="D1421" s="1136" t="s">
        <v>723</v>
      </c>
      <c r="E1421" s="1137" t="s">
        <v>678</v>
      </c>
      <c r="F1421" s="1135" t="s">
        <v>703</v>
      </c>
      <c r="G1421" s="1135">
        <f>IF(ISNUMBER('ECE-EU Species'!H26),IF('ECE-EU Species'!H26="","",'ECE-EU Species'!H26),"")</f>
        <v>0.26100000000000001</v>
      </c>
      <c r="H1421" s="1138" t="str">
        <f>IF('ECE-EU Species'!P26="","",'ECE-EU Species'!P26)</f>
        <v/>
      </c>
    </row>
    <row r="1422" spans="1:8">
      <c r="A1422" s="1135" t="str">
        <f>Cover!$G$16</f>
        <v>CZ</v>
      </c>
      <c r="B1422" s="1135" t="s">
        <v>671</v>
      </c>
      <c r="C1422" s="1135">
        <f>Cover!G$18</f>
        <v>2022</v>
      </c>
      <c r="D1422" s="1136" t="s">
        <v>724</v>
      </c>
      <c r="E1422" s="1137" t="s">
        <v>678</v>
      </c>
      <c r="F1422" s="1135" t="s">
        <v>703</v>
      </c>
      <c r="G1422" s="1135">
        <f>IF(ISNUMBER('ECE-EU Species'!H27),IF('ECE-EU Species'!H27="","",'ECE-EU Species'!H27),"")</f>
        <v>0.68500000000000005</v>
      </c>
      <c r="H1422" s="1138" t="str">
        <f>IF('ECE-EU Species'!P27="","",'ECE-EU Species'!P27)</f>
        <v/>
      </c>
    </row>
    <row r="1423" spans="1:8">
      <c r="A1423" s="1135" t="str">
        <f>Cover!$G$16</f>
        <v>CZ</v>
      </c>
      <c r="B1423" s="1135" t="s">
        <v>671</v>
      </c>
      <c r="C1423" s="1135">
        <f>Cover!G$18</f>
        <v>2022</v>
      </c>
      <c r="D1423" s="1136" t="s">
        <v>722</v>
      </c>
      <c r="E1423" s="1137" t="s">
        <v>682</v>
      </c>
      <c r="F1423" s="1135" t="s">
        <v>703</v>
      </c>
      <c r="G1423" s="1135">
        <f>IF(ISNUMBER('ECE-EU Species'!H28),IF('ECE-EU Species'!H28="","",'ECE-EU Species'!H28),"")</f>
        <v>4.34</v>
      </c>
      <c r="H1423" s="1138" t="str">
        <f>IF('ECE-EU Species'!P28="","",'ECE-EU Species'!P28)</f>
        <v/>
      </c>
    </row>
    <row r="1424" spans="1:8">
      <c r="A1424" s="1135" t="str">
        <f>Cover!$G$16</f>
        <v>CZ</v>
      </c>
      <c r="B1424" s="1135" t="s">
        <v>671</v>
      </c>
      <c r="C1424" s="1135">
        <f>Cover!G$18</f>
        <v>2022</v>
      </c>
      <c r="D1424" s="1136" t="s">
        <v>722</v>
      </c>
      <c r="E1424" s="1137" t="s">
        <v>683</v>
      </c>
      <c r="F1424" s="1135" t="s">
        <v>703</v>
      </c>
      <c r="G1424" s="1135">
        <f>IF(ISNUMBER('ECE-EU Species'!H29),IF('ECE-EU Species'!H29="","",'ECE-EU Species'!H29),"")</f>
        <v>0.23400000000000001</v>
      </c>
      <c r="H1424" s="1138" t="str">
        <f>IF('ECE-EU Species'!P29="","",'ECE-EU Species'!P29)</f>
        <v/>
      </c>
    </row>
    <row r="1425" spans="1:8">
      <c r="A1425" s="1135" t="str">
        <f>Cover!$G$16</f>
        <v>CZ</v>
      </c>
      <c r="B1425" s="1135" t="s">
        <v>671</v>
      </c>
      <c r="C1425" s="1135">
        <f>Cover!G$18</f>
        <v>2022</v>
      </c>
      <c r="D1425" s="1136" t="s">
        <v>725</v>
      </c>
      <c r="E1425" s="1137" t="s">
        <v>672</v>
      </c>
      <c r="F1425" s="1135" t="s">
        <v>703</v>
      </c>
      <c r="G1425" s="1135">
        <f>IF(ISNUMBER('ECE-EU Species'!H30),IF('ECE-EU Species'!H30="","",'ECE-EU Species'!H30),"")</f>
        <v>583.01099999999997</v>
      </c>
      <c r="H1425" s="1138" t="str">
        <f>IF('ECE-EU Species'!P30="","",'ECE-EU Species'!P30)</f>
        <v/>
      </c>
    </row>
    <row r="1426" spans="1:8">
      <c r="A1426" s="1135" t="str">
        <f>Cover!$G$16</f>
        <v>CZ</v>
      </c>
      <c r="B1426" s="1135" t="s">
        <v>671</v>
      </c>
      <c r="C1426" s="1135">
        <f>Cover!G$18</f>
        <v>2022</v>
      </c>
      <c r="D1426" s="1136" t="s">
        <v>725</v>
      </c>
      <c r="E1426" s="1137" t="s">
        <v>674</v>
      </c>
      <c r="F1426" s="1135" t="s">
        <v>703</v>
      </c>
      <c r="G1426" s="1135">
        <f>IF(ISNUMBER('ECE-EU Species'!H31),IF('ECE-EU Species'!H31="","",'ECE-EU Species'!H31),"")</f>
        <v>89.28</v>
      </c>
      <c r="H1426" s="1138" t="str">
        <f>IF('ECE-EU Species'!P31="","",'ECE-EU Species'!P31)</f>
        <v/>
      </c>
    </row>
    <row r="1427" spans="1:8">
      <c r="A1427" s="1135" t="str">
        <f>Cover!$G$16</f>
        <v>CZ</v>
      </c>
      <c r="B1427" s="1135" t="s">
        <v>671</v>
      </c>
      <c r="C1427" s="1135">
        <f>Cover!G$18</f>
        <v>2022</v>
      </c>
      <c r="D1427" s="1136" t="s">
        <v>725</v>
      </c>
      <c r="E1427" s="1137" t="s">
        <v>673</v>
      </c>
      <c r="F1427" s="1135" t="s">
        <v>703</v>
      </c>
      <c r="G1427" s="1135">
        <f>IF(ISNUMBER('ECE-EU Species'!H32),IF('ECE-EU Species'!H32="","",'ECE-EU Species'!H32),"")</f>
        <v>431.71600000000001</v>
      </c>
      <c r="H1427" s="1138" t="str">
        <f>IF('ECE-EU Species'!P32="","",'ECE-EU Species'!P32)</f>
        <v/>
      </c>
    </row>
    <row r="1428" spans="1:8">
      <c r="A1428" s="1135" t="str">
        <f>Cover!$G$16</f>
        <v>CZ</v>
      </c>
      <c r="B1428" s="1135" t="s">
        <v>671</v>
      </c>
      <c r="C1428" s="1135">
        <f>Cover!G$18</f>
        <v>2022</v>
      </c>
      <c r="D1428" s="1136" t="s">
        <v>725</v>
      </c>
      <c r="E1428" s="1137" t="s">
        <v>675</v>
      </c>
      <c r="F1428" s="1135" t="s">
        <v>703</v>
      </c>
      <c r="G1428" s="1135">
        <f>IF(ISNUMBER('ECE-EU Species'!H33),IF('ECE-EU Species'!H33="","",'ECE-EU Species'!H33),"")</f>
        <v>136.024</v>
      </c>
      <c r="H1428" s="1138" t="str">
        <f>IF('ECE-EU Species'!P33="","",'ECE-EU Species'!P33)</f>
        <v/>
      </c>
    </row>
    <row r="1429" spans="1:8">
      <c r="A1429" s="1135" t="str">
        <f>Cover!$G$16</f>
        <v>CZ</v>
      </c>
      <c r="B1429" s="1135" t="s">
        <v>671</v>
      </c>
      <c r="C1429" s="1135">
        <f>Cover!G$18</f>
        <v>2022</v>
      </c>
      <c r="D1429" s="1136" t="s">
        <v>725</v>
      </c>
      <c r="E1429" s="1137" t="s">
        <v>676</v>
      </c>
      <c r="F1429" s="1135" t="s">
        <v>703</v>
      </c>
      <c r="G1429" s="1135">
        <f>IF(ISNUMBER('ECE-EU Species'!H34),IF('ECE-EU Species'!H34="","",'ECE-EU Species'!H34),"")</f>
        <v>48.012</v>
      </c>
      <c r="H1429" s="1138" t="str">
        <f>IF('ECE-EU Species'!P34="","",'ECE-EU Species'!P34)</f>
        <v/>
      </c>
    </row>
    <row r="1430" spans="1:8">
      <c r="A1430" s="1135" t="str">
        <f>Cover!$G$16</f>
        <v>CZ</v>
      </c>
      <c r="B1430" s="1135" t="s">
        <v>671</v>
      </c>
      <c r="C1430" s="1135">
        <f>Cover!G$18</f>
        <v>2022</v>
      </c>
      <c r="D1430" s="1136" t="s">
        <v>725</v>
      </c>
      <c r="E1430" s="1137" t="s">
        <v>677</v>
      </c>
      <c r="F1430" s="1135" t="s">
        <v>703</v>
      </c>
      <c r="G1430" s="1135">
        <f>IF(ISNUMBER('ECE-EU Species'!H35),IF('ECE-EU Species'!H35="","",'ECE-EU Species'!H35),"")</f>
        <v>18.876999999999999</v>
      </c>
      <c r="H1430" s="1138" t="str">
        <f>IF('ECE-EU Species'!P35="","",'ECE-EU Species'!P35)</f>
        <v/>
      </c>
    </row>
    <row r="1431" spans="1:8">
      <c r="A1431" s="1135" t="str">
        <f>Cover!$G$16</f>
        <v>CZ</v>
      </c>
      <c r="B1431" s="1135" t="s">
        <v>671</v>
      </c>
      <c r="C1431" s="1135">
        <f>Cover!G$18</f>
        <v>2022</v>
      </c>
      <c r="D1431" s="1136" t="s">
        <v>725</v>
      </c>
      <c r="E1431" s="1137" t="s">
        <v>679</v>
      </c>
      <c r="F1431" s="1135" t="s">
        <v>703</v>
      </c>
      <c r="G1431" s="1135">
        <f>IF(ISNUMBER('ECE-EU Species'!H36),IF('ECE-EU Species'!H36="","",'ECE-EU Species'!H36),"")</f>
        <v>0.73499999999999999</v>
      </c>
      <c r="H1431" s="1138" t="str">
        <f>IF('ECE-EU Species'!P36="","",'ECE-EU Species'!P36)</f>
        <v/>
      </c>
    </row>
    <row r="1432" spans="1:8">
      <c r="A1432" s="1135" t="str">
        <f>Cover!$G$16</f>
        <v>CZ</v>
      </c>
      <c r="B1432" s="1135" t="s">
        <v>671</v>
      </c>
      <c r="C1432" s="1135">
        <f>Cover!G$18</f>
        <v>2022</v>
      </c>
      <c r="D1432" s="1136" t="s">
        <v>725</v>
      </c>
      <c r="E1432" s="1137" t="s">
        <v>680</v>
      </c>
      <c r="F1432" s="1135" t="s">
        <v>703</v>
      </c>
      <c r="G1432" s="1135">
        <f>IF(ISNUMBER('ECE-EU Species'!H37),IF('ECE-EU Species'!H37="","",'ECE-EU Species'!H37),"")</f>
        <v>0.187</v>
      </c>
      <c r="H1432" s="1138" t="str">
        <f>IF('ECE-EU Species'!P37="","",'ECE-EU Species'!P37)</f>
        <v/>
      </c>
    </row>
    <row r="1433" spans="1:8">
      <c r="A1433" s="1135" t="str">
        <f>Cover!$G$16</f>
        <v>CZ</v>
      </c>
      <c r="B1433" s="1135" t="s">
        <v>671</v>
      </c>
      <c r="C1433" s="1135">
        <f>Cover!G$18</f>
        <v>2022</v>
      </c>
      <c r="D1433" s="1136" t="s">
        <v>725</v>
      </c>
      <c r="E1433" s="1137" t="s">
        <v>681</v>
      </c>
      <c r="F1433" s="1135" t="s">
        <v>703</v>
      </c>
      <c r="G1433" s="1135">
        <f>IF(ISNUMBER('ECE-EU Species'!H38),IF('ECE-EU Species'!H38="","",'ECE-EU Species'!H38),"")</f>
        <v>6.0430000000000001</v>
      </c>
      <c r="H1433" s="1138" t="str">
        <f>IF('ECE-EU Species'!P38="","",'ECE-EU Species'!P38)</f>
        <v/>
      </c>
    </row>
    <row r="1434" spans="1:8">
      <c r="A1434" s="1135" t="str">
        <f>Cover!$G$16</f>
        <v>CZ</v>
      </c>
      <c r="B1434" s="1135" t="s">
        <v>671</v>
      </c>
      <c r="C1434" s="1135">
        <f>Cover!G$18</f>
        <v>2022</v>
      </c>
      <c r="D1434" s="1136" t="s">
        <v>725</v>
      </c>
      <c r="E1434" s="1137" t="s">
        <v>678</v>
      </c>
      <c r="F1434" s="1135" t="s">
        <v>703</v>
      </c>
      <c r="G1434" s="1135">
        <f>IF(ISNUMBER('ECE-EU Species'!H39),IF('ECE-EU Species'!H39="","",'ECE-EU Species'!H39),"")</f>
        <v>24.015000000000001</v>
      </c>
      <c r="H1434" s="1138" t="str">
        <f>IF('ECE-EU Species'!P39="","",'ECE-EU Species'!P39)</f>
        <v/>
      </c>
    </row>
    <row r="1435" spans="1:8">
      <c r="A1435" s="1135" t="str">
        <f>Cover!$G$16</f>
        <v>CZ</v>
      </c>
      <c r="B1435" s="1135" t="s">
        <v>671</v>
      </c>
      <c r="C1435" s="1135">
        <f>Cover!G$18</f>
        <v>2022</v>
      </c>
      <c r="D1435" s="1136" t="s">
        <v>725</v>
      </c>
      <c r="E1435" s="1137" t="s">
        <v>682</v>
      </c>
      <c r="F1435" s="1135" t="s">
        <v>703</v>
      </c>
      <c r="G1435" s="1135">
        <f>IF(ISNUMBER('ECE-EU Species'!H40),IF('ECE-EU Species'!H40="","",'ECE-EU Species'!H40),"")</f>
        <v>13.945</v>
      </c>
      <c r="H1435" s="1138" t="str">
        <f>IF('ECE-EU Species'!P40="","",'ECE-EU Species'!P40)</f>
        <v/>
      </c>
    </row>
    <row r="1436" spans="1:8">
      <c r="A1436" s="1135" t="str">
        <f>Cover!$G$16</f>
        <v>CZ</v>
      </c>
      <c r="B1436" s="1135" t="s">
        <v>671</v>
      </c>
      <c r="C1436" s="1135">
        <f>Cover!G$18</f>
        <v>2022</v>
      </c>
      <c r="D1436" s="1136" t="s">
        <v>722</v>
      </c>
      <c r="E1436" s="1137" t="s">
        <v>672</v>
      </c>
      <c r="F1436" s="1135" t="s">
        <v>704</v>
      </c>
      <c r="G1436" s="1135">
        <f>IF(ISNUMBER('ECE-EU Species'!I15),IF('ECE-EU Species'!I15="","",'ECE-EU Species'!I15),"")</f>
        <v>2941062</v>
      </c>
      <c r="H1436" s="1138" t="str">
        <f>IF('ECE-EU Species'!Q15="","",'ECE-EU Species'!Q15)</f>
        <v/>
      </c>
    </row>
    <row r="1437" spans="1:8">
      <c r="A1437" s="1135" t="str">
        <f>Cover!$G$16</f>
        <v>CZ</v>
      </c>
      <c r="B1437" s="1135" t="s">
        <v>671</v>
      </c>
      <c r="C1437" s="1135">
        <f>Cover!G$18</f>
        <v>2022</v>
      </c>
      <c r="D1437" s="1136" t="s">
        <v>722</v>
      </c>
      <c r="E1437" s="1137" t="s">
        <v>674</v>
      </c>
      <c r="F1437" s="1135" t="s">
        <v>704</v>
      </c>
      <c r="G1437" s="1135">
        <f>IF(ISNUMBER('ECE-EU Species'!I16),IF('ECE-EU Species'!I16="","",'ECE-EU Species'!I16),"")</f>
        <v>613739</v>
      </c>
      <c r="H1437" s="1138" t="str">
        <f>IF('ECE-EU Species'!Q16="","",'ECE-EU Species'!Q16)</f>
        <v/>
      </c>
    </row>
    <row r="1438" spans="1:8">
      <c r="A1438" s="1135" t="str">
        <f>Cover!$G$16</f>
        <v>CZ</v>
      </c>
      <c r="B1438" s="1135" t="s">
        <v>671</v>
      </c>
      <c r="C1438" s="1135">
        <f>Cover!G$18</f>
        <v>2022</v>
      </c>
      <c r="D1438" s="1136" t="s">
        <v>723</v>
      </c>
      <c r="E1438" s="1137" t="s">
        <v>674</v>
      </c>
      <c r="F1438" s="1135" t="s">
        <v>704</v>
      </c>
      <c r="G1438" s="1135">
        <f>IF(ISNUMBER('ECE-EU Species'!I17),IF('ECE-EU Species'!I17="","",'ECE-EU Species'!I17),"")</f>
        <v>69364</v>
      </c>
      <c r="H1438" s="1138" t="str">
        <f>IF('ECE-EU Species'!Q17="","",'ECE-EU Species'!Q17)</f>
        <v/>
      </c>
    </row>
    <row r="1439" spans="1:8">
      <c r="A1439" s="1135" t="str">
        <f>Cover!$G$16</f>
        <v>CZ</v>
      </c>
      <c r="B1439" s="1135" t="s">
        <v>671</v>
      </c>
      <c r="C1439" s="1135">
        <f>Cover!G$18</f>
        <v>2022</v>
      </c>
      <c r="D1439" s="1136" t="s">
        <v>724</v>
      </c>
      <c r="E1439" s="1137" t="s">
        <v>674</v>
      </c>
      <c r="F1439" s="1135" t="s">
        <v>704</v>
      </c>
      <c r="G1439" s="1135">
        <f>IF(ISNUMBER('ECE-EU Species'!I18),IF('ECE-EU Species'!I18="","",'ECE-EU Species'!I18),"")</f>
        <v>544375</v>
      </c>
      <c r="H1439" s="1138" t="str">
        <f>IF('ECE-EU Species'!Q18="","",'ECE-EU Species'!Q18)</f>
        <v/>
      </c>
    </row>
    <row r="1440" spans="1:8">
      <c r="A1440" s="1135" t="str">
        <f>Cover!$G$16</f>
        <v>CZ</v>
      </c>
      <c r="B1440" s="1135" t="s">
        <v>671</v>
      </c>
      <c r="C1440" s="1135">
        <f>Cover!G$18</f>
        <v>2022</v>
      </c>
      <c r="D1440" s="1136" t="s">
        <v>722</v>
      </c>
      <c r="E1440" s="1137" t="s">
        <v>673</v>
      </c>
      <c r="F1440" s="1135" t="s">
        <v>704</v>
      </c>
      <c r="G1440" s="1135">
        <f>IF(ISNUMBER('ECE-EU Species'!I19),IF('ECE-EU Species'!I19="","",'ECE-EU Species'!I19),"")</f>
        <v>2078369</v>
      </c>
      <c r="H1440" s="1138" t="str">
        <f>IF('ECE-EU Species'!Q19="","",'ECE-EU Species'!Q19)</f>
        <v/>
      </c>
    </row>
    <row r="1441" spans="1:8">
      <c r="A1441" s="1135" t="str">
        <f>Cover!$G$16</f>
        <v>CZ</v>
      </c>
      <c r="B1441" s="1135" t="s">
        <v>671</v>
      </c>
      <c r="C1441" s="1135">
        <f>Cover!G$18</f>
        <v>2022</v>
      </c>
      <c r="D1441" s="1136" t="s">
        <v>723</v>
      </c>
      <c r="E1441" s="1137" t="s">
        <v>673</v>
      </c>
      <c r="F1441" s="1135" t="s">
        <v>704</v>
      </c>
      <c r="G1441" s="1135">
        <f>IF(ISNUMBER('ECE-EU Species'!I20),IF('ECE-EU Species'!I20="","",'ECE-EU Species'!I20),"")</f>
        <v>906007</v>
      </c>
      <c r="H1441" s="1138" t="str">
        <f>IF('ECE-EU Species'!Q20="","",'ECE-EU Species'!Q20)</f>
        <v/>
      </c>
    </row>
    <row r="1442" spans="1:8">
      <c r="A1442" s="1135" t="str">
        <f>Cover!$G$16</f>
        <v>CZ</v>
      </c>
      <c r="B1442" s="1135" t="s">
        <v>671</v>
      </c>
      <c r="C1442" s="1135">
        <f>Cover!G$18</f>
        <v>2022</v>
      </c>
      <c r="D1442" s="1136" t="s">
        <v>724</v>
      </c>
      <c r="E1442" s="1137" t="s">
        <v>673</v>
      </c>
      <c r="F1442" s="1135" t="s">
        <v>704</v>
      </c>
      <c r="G1442" s="1135">
        <f>IF(ISNUMBER('ECE-EU Species'!I21),IF('ECE-EU Species'!I21="","",'ECE-EU Species'!I21),"")</f>
        <v>1172362</v>
      </c>
      <c r="H1442" s="1138" t="str">
        <f>IF('ECE-EU Species'!Q21="","",'ECE-EU Species'!Q21)</f>
        <v/>
      </c>
    </row>
    <row r="1443" spans="1:8">
      <c r="A1443" s="1135" t="str">
        <f>Cover!$G$16</f>
        <v>CZ</v>
      </c>
      <c r="B1443" s="1135" t="s">
        <v>671</v>
      </c>
      <c r="C1443" s="1135">
        <f>Cover!G$18</f>
        <v>2022</v>
      </c>
      <c r="D1443" s="1136" t="s">
        <v>722</v>
      </c>
      <c r="E1443" s="1137" t="s">
        <v>675</v>
      </c>
      <c r="F1443" s="1135" t="s">
        <v>704</v>
      </c>
      <c r="G1443" s="1135">
        <f>IF(ISNUMBER('ECE-EU Species'!I22),IF('ECE-EU Species'!I22="","",'ECE-EU Species'!I22),"")</f>
        <v>1029422</v>
      </c>
      <c r="H1443" s="1138" t="str">
        <f>IF('ECE-EU Species'!Q22="","",'ECE-EU Species'!Q22)</f>
        <v/>
      </c>
    </row>
    <row r="1444" spans="1:8">
      <c r="A1444" s="1135" t="str">
        <f>Cover!$G$16</f>
        <v>CZ</v>
      </c>
      <c r="B1444" s="1135" t="s">
        <v>671</v>
      </c>
      <c r="C1444" s="1135">
        <f>Cover!G$18</f>
        <v>2022</v>
      </c>
      <c r="D1444" s="1136" t="s">
        <v>722</v>
      </c>
      <c r="E1444" s="1137" t="s">
        <v>676</v>
      </c>
      <c r="F1444" s="1135" t="s">
        <v>704</v>
      </c>
      <c r="G1444" s="1135">
        <f>IF(ISNUMBER('ECE-EU Species'!I23),IF('ECE-EU Species'!I23="","",'ECE-EU Species'!I23),"")</f>
        <v>519514</v>
      </c>
      <c r="H1444" s="1138" t="str">
        <f>IF('ECE-EU Species'!Q23="","",'ECE-EU Species'!Q23)</f>
        <v/>
      </c>
    </row>
    <row r="1445" spans="1:8">
      <c r="A1445" s="1135" t="str">
        <f>Cover!$G$16</f>
        <v>CZ</v>
      </c>
      <c r="B1445" s="1135" t="s">
        <v>671</v>
      </c>
      <c r="C1445" s="1135">
        <f>Cover!G$18</f>
        <v>2022</v>
      </c>
      <c r="D1445" s="1136" t="s">
        <v>722</v>
      </c>
      <c r="E1445" s="1137" t="s">
        <v>677</v>
      </c>
      <c r="F1445" s="1135" t="s">
        <v>704</v>
      </c>
      <c r="G1445" s="1135">
        <f>IF(ISNUMBER('ECE-EU Species'!I24),IF('ECE-EU Species'!I24="","",'ECE-EU Species'!I24),"")</f>
        <v>495017</v>
      </c>
      <c r="H1445" s="1138" t="str">
        <f>IF('ECE-EU Species'!Q24="","",'ECE-EU Species'!Q24)</f>
        <v/>
      </c>
    </row>
    <row r="1446" spans="1:8">
      <c r="A1446" s="1135" t="str">
        <f>Cover!$G$16</f>
        <v>CZ</v>
      </c>
      <c r="B1446" s="1135" t="s">
        <v>671</v>
      </c>
      <c r="C1446" s="1135">
        <f>Cover!G$18</f>
        <v>2022</v>
      </c>
      <c r="D1446" s="1136" t="s">
        <v>722</v>
      </c>
      <c r="E1446" s="1137" t="s">
        <v>678</v>
      </c>
      <c r="F1446" s="1135" t="s">
        <v>704</v>
      </c>
      <c r="G1446" s="1135">
        <f>IF(ISNUMBER('ECE-EU Species'!I25),IF('ECE-EU Species'!I25="","",'ECE-EU Species'!I25),"")</f>
        <v>1820</v>
      </c>
      <c r="H1446" s="1138" t="str">
        <f>IF('ECE-EU Species'!Q25="","",'ECE-EU Species'!Q25)</f>
        <v/>
      </c>
    </row>
    <row r="1447" spans="1:8">
      <c r="A1447" s="1135" t="str">
        <f>Cover!$G$16</f>
        <v>CZ</v>
      </c>
      <c r="B1447" s="1135" t="s">
        <v>671</v>
      </c>
      <c r="C1447" s="1135">
        <f>Cover!G$18</f>
        <v>2022</v>
      </c>
      <c r="D1447" s="1136" t="s">
        <v>723</v>
      </c>
      <c r="E1447" s="1137" t="s">
        <v>678</v>
      </c>
      <c r="F1447" s="1135" t="s">
        <v>704</v>
      </c>
      <c r="G1447" s="1135">
        <f>IF(ISNUMBER('ECE-EU Species'!I26),IF('ECE-EU Species'!I26="","",'ECE-EU Species'!I26),"")</f>
        <v>478</v>
      </c>
      <c r="H1447" s="1138" t="str">
        <f>IF('ECE-EU Species'!Q26="","",'ECE-EU Species'!Q26)</f>
        <v/>
      </c>
    </row>
    <row r="1448" spans="1:8">
      <c r="A1448" s="1135" t="str">
        <f>Cover!$G$16</f>
        <v>CZ</v>
      </c>
      <c r="B1448" s="1135" t="s">
        <v>671</v>
      </c>
      <c r="C1448" s="1135">
        <f>Cover!G$18</f>
        <v>2022</v>
      </c>
      <c r="D1448" s="1136" t="s">
        <v>724</v>
      </c>
      <c r="E1448" s="1137" t="s">
        <v>678</v>
      </c>
      <c r="F1448" s="1135" t="s">
        <v>704</v>
      </c>
      <c r="G1448" s="1135">
        <f>IF(ISNUMBER('ECE-EU Species'!I27),IF('ECE-EU Species'!I27="","",'ECE-EU Species'!I27),"")</f>
        <v>1324</v>
      </c>
      <c r="H1448" s="1138" t="str">
        <f>IF('ECE-EU Species'!Q27="","",'ECE-EU Species'!Q27)</f>
        <v/>
      </c>
    </row>
    <row r="1449" spans="1:8">
      <c r="A1449" s="1135" t="str">
        <f>Cover!$G$16</f>
        <v>CZ</v>
      </c>
      <c r="B1449" s="1135" t="s">
        <v>671</v>
      </c>
      <c r="C1449" s="1135">
        <f>Cover!G$18</f>
        <v>2022</v>
      </c>
      <c r="D1449" s="1136" t="s">
        <v>722</v>
      </c>
      <c r="E1449" s="1137" t="s">
        <v>682</v>
      </c>
      <c r="F1449" s="1135" t="s">
        <v>704</v>
      </c>
      <c r="G1449" s="1135">
        <f>IF(ISNUMBER('ECE-EU Species'!I28),IF('ECE-EU Species'!I28="","",'ECE-EU Species'!I28),"")</f>
        <v>9216</v>
      </c>
      <c r="H1449" s="1138" t="str">
        <f>IF('ECE-EU Species'!Q28="","",'ECE-EU Species'!Q28)</f>
        <v/>
      </c>
    </row>
    <row r="1450" spans="1:8">
      <c r="A1450" s="1135" t="str">
        <f>Cover!$G$16</f>
        <v>CZ</v>
      </c>
      <c r="B1450" s="1135" t="s">
        <v>671</v>
      </c>
      <c r="C1450" s="1135">
        <f>Cover!G$18</f>
        <v>2022</v>
      </c>
      <c r="D1450" s="1136" t="s">
        <v>722</v>
      </c>
      <c r="E1450" s="1137" t="s">
        <v>683</v>
      </c>
      <c r="F1450" s="1135" t="s">
        <v>704</v>
      </c>
      <c r="G1450" s="1135">
        <f>IF(ISNUMBER('ECE-EU Species'!I29),IF('ECE-EU Species'!I29="","",'ECE-EU Species'!I29),"")</f>
        <v>3855</v>
      </c>
      <c r="H1450" s="1138" t="str">
        <f>IF('ECE-EU Species'!Q29="","",'ECE-EU Species'!Q29)</f>
        <v/>
      </c>
    </row>
    <row r="1451" spans="1:8">
      <c r="A1451" s="1135" t="str">
        <f>Cover!$G$16</f>
        <v>CZ</v>
      </c>
      <c r="B1451" s="1135" t="s">
        <v>671</v>
      </c>
      <c r="C1451" s="1135">
        <f>Cover!G$18</f>
        <v>2022</v>
      </c>
      <c r="D1451" s="1136" t="s">
        <v>725</v>
      </c>
      <c r="E1451" s="1137" t="s">
        <v>672</v>
      </c>
      <c r="F1451" s="1135" t="s">
        <v>704</v>
      </c>
      <c r="G1451" s="1135">
        <f>IF(ISNUMBER('ECE-EU Species'!I30),IF('ECE-EU Species'!I30="","",'ECE-EU Species'!I30),"")</f>
        <v>3793773</v>
      </c>
      <c r="H1451" s="1138" t="str">
        <f>IF('ECE-EU Species'!Q30="","",'ECE-EU Species'!Q30)</f>
        <v/>
      </c>
    </row>
    <row r="1452" spans="1:8">
      <c r="A1452" s="1135" t="str">
        <f>Cover!$G$16</f>
        <v>CZ</v>
      </c>
      <c r="B1452" s="1135" t="s">
        <v>671</v>
      </c>
      <c r="C1452" s="1135">
        <f>Cover!G$18</f>
        <v>2022</v>
      </c>
      <c r="D1452" s="1136" t="s">
        <v>725</v>
      </c>
      <c r="E1452" s="1137" t="s">
        <v>674</v>
      </c>
      <c r="F1452" s="1135" t="s">
        <v>704</v>
      </c>
      <c r="G1452" s="1135">
        <f>IF(ISNUMBER('ECE-EU Species'!I31),IF('ECE-EU Species'!I31="","",'ECE-EU Species'!I31),"")</f>
        <v>507618</v>
      </c>
      <c r="H1452" s="1138" t="str">
        <f>IF('ECE-EU Species'!Q31="","",'ECE-EU Species'!Q31)</f>
        <v/>
      </c>
    </row>
    <row r="1453" spans="1:8">
      <c r="A1453" s="1135" t="str">
        <f>Cover!$G$16</f>
        <v>CZ</v>
      </c>
      <c r="B1453" s="1135" t="s">
        <v>671</v>
      </c>
      <c r="C1453" s="1135">
        <f>Cover!G$18</f>
        <v>2022</v>
      </c>
      <c r="D1453" s="1136" t="s">
        <v>725</v>
      </c>
      <c r="E1453" s="1137" t="s">
        <v>673</v>
      </c>
      <c r="F1453" s="1135" t="s">
        <v>704</v>
      </c>
      <c r="G1453" s="1135">
        <f>IF(ISNUMBER('ECE-EU Species'!I32),IF('ECE-EU Species'!I32="","",'ECE-EU Species'!I32),"")</f>
        <v>2377892</v>
      </c>
      <c r="H1453" s="1138" t="str">
        <f>IF('ECE-EU Species'!Q32="","",'ECE-EU Species'!Q32)</f>
        <v/>
      </c>
    </row>
    <row r="1454" spans="1:8">
      <c r="A1454" s="1135" t="str">
        <f>Cover!$G$16</f>
        <v>CZ</v>
      </c>
      <c r="B1454" s="1135" t="s">
        <v>671</v>
      </c>
      <c r="C1454" s="1135">
        <f>Cover!G$18</f>
        <v>2022</v>
      </c>
      <c r="D1454" s="1136" t="s">
        <v>725</v>
      </c>
      <c r="E1454" s="1137" t="s">
        <v>675</v>
      </c>
      <c r="F1454" s="1135" t="s">
        <v>704</v>
      </c>
      <c r="G1454" s="1135">
        <f>IF(ISNUMBER('ECE-EU Species'!I33),IF('ECE-EU Species'!I33="","",'ECE-EU Species'!I33),"")</f>
        <v>1746077</v>
      </c>
      <c r="H1454" s="1138" t="str">
        <f>IF('ECE-EU Species'!Q33="","",'ECE-EU Species'!Q33)</f>
        <v/>
      </c>
    </row>
    <row r="1455" spans="1:8">
      <c r="A1455" s="1135" t="str">
        <f>Cover!$G$16</f>
        <v>CZ</v>
      </c>
      <c r="B1455" s="1135" t="s">
        <v>671</v>
      </c>
      <c r="C1455" s="1135">
        <f>Cover!G$18</f>
        <v>2022</v>
      </c>
      <c r="D1455" s="1136" t="s">
        <v>725</v>
      </c>
      <c r="E1455" s="1137" t="s">
        <v>676</v>
      </c>
      <c r="F1455" s="1135" t="s">
        <v>704</v>
      </c>
      <c r="G1455" s="1135">
        <f>IF(ISNUMBER('ECE-EU Species'!I34),IF('ECE-EU Species'!I34="","",'ECE-EU Species'!I34),"")</f>
        <v>597017</v>
      </c>
      <c r="H1455" s="1138" t="str">
        <f>IF('ECE-EU Species'!Q34="","",'ECE-EU Species'!Q34)</f>
        <v/>
      </c>
    </row>
    <row r="1456" spans="1:8">
      <c r="A1456" s="1135" t="str">
        <f>Cover!$G$16</f>
        <v>CZ</v>
      </c>
      <c r="B1456" s="1135" t="s">
        <v>671</v>
      </c>
      <c r="C1456" s="1135">
        <f>Cover!G$18</f>
        <v>2022</v>
      </c>
      <c r="D1456" s="1136" t="s">
        <v>725</v>
      </c>
      <c r="E1456" s="1137" t="s">
        <v>677</v>
      </c>
      <c r="F1456" s="1135" t="s">
        <v>704</v>
      </c>
      <c r="G1456" s="1135">
        <f>IF(ISNUMBER('ECE-EU Species'!I35),IF('ECE-EU Species'!I35="","",'ECE-EU Species'!I35),"")</f>
        <v>117585</v>
      </c>
      <c r="H1456" s="1138" t="str">
        <f>IF('ECE-EU Species'!Q35="","",'ECE-EU Species'!Q35)</f>
        <v/>
      </c>
    </row>
    <row r="1457" spans="1:8">
      <c r="A1457" s="1135" t="str">
        <f>Cover!$G$16</f>
        <v>CZ</v>
      </c>
      <c r="B1457" s="1135" t="s">
        <v>671</v>
      </c>
      <c r="C1457" s="1135">
        <f>Cover!G$18</f>
        <v>2022</v>
      </c>
      <c r="D1457" s="1136" t="s">
        <v>725</v>
      </c>
      <c r="E1457" s="1137" t="s">
        <v>679</v>
      </c>
      <c r="F1457" s="1135" t="s">
        <v>704</v>
      </c>
      <c r="G1457" s="1135">
        <f>IF(ISNUMBER('ECE-EU Species'!I36),IF('ECE-EU Species'!I36="","",'ECE-EU Species'!I36),"")</f>
        <v>3163</v>
      </c>
      <c r="H1457" s="1138" t="str">
        <f>IF('ECE-EU Species'!Q36="","",'ECE-EU Species'!Q36)</f>
        <v/>
      </c>
    </row>
    <row r="1458" spans="1:8">
      <c r="A1458" s="1135" t="str">
        <f>Cover!$G$16</f>
        <v>CZ</v>
      </c>
      <c r="B1458" s="1135" t="s">
        <v>671</v>
      </c>
      <c r="C1458" s="1135">
        <f>Cover!G$18</f>
        <v>2022</v>
      </c>
      <c r="D1458" s="1136" t="s">
        <v>725</v>
      </c>
      <c r="E1458" s="1137" t="s">
        <v>680</v>
      </c>
      <c r="F1458" s="1135" t="s">
        <v>704</v>
      </c>
      <c r="G1458" s="1135">
        <f>IF(ISNUMBER('ECE-EU Species'!I37),IF('ECE-EU Species'!I37="","",'ECE-EU Species'!I37),"")</f>
        <v>431</v>
      </c>
      <c r="H1458" s="1138" t="str">
        <f>IF('ECE-EU Species'!Q37="","",'ECE-EU Species'!Q37)</f>
        <v/>
      </c>
    </row>
    <row r="1459" spans="1:8">
      <c r="A1459" s="1135" t="str">
        <f>Cover!$G$16</f>
        <v>CZ</v>
      </c>
      <c r="B1459" s="1135" t="s">
        <v>671</v>
      </c>
      <c r="C1459" s="1135">
        <f>Cover!G$18</f>
        <v>2022</v>
      </c>
      <c r="D1459" s="1136" t="s">
        <v>725</v>
      </c>
      <c r="E1459" s="1137" t="s">
        <v>681</v>
      </c>
      <c r="F1459" s="1135" t="s">
        <v>704</v>
      </c>
      <c r="G1459" s="1135">
        <f>IF(ISNUMBER('ECE-EU Species'!I38),IF('ECE-EU Species'!I38="","",'ECE-EU Species'!I38),"")</f>
        <v>9273</v>
      </c>
      <c r="H1459" s="1138" t="str">
        <f>IF('ECE-EU Species'!Q38="","",'ECE-EU Species'!Q38)</f>
        <v/>
      </c>
    </row>
    <row r="1460" spans="1:8">
      <c r="A1460" s="1135" t="str">
        <f>Cover!$G$16</f>
        <v>CZ</v>
      </c>
      <c r="B1460" s="1135" t="s">
        <v>671</v>
      </c>
      <c r="C1460" s="1135">
        <f>Cover!G$18</f>
        <v>2022</v>
      </c>
      <c r="D1460" s="1136" t="s">
        <v>725</v>
      </c>
      <c r="E1460" s="1137" t="s">
        <v>678</v>
      </c>
      <c r="F1460" s="1135" t="s">
        <v>704</v>
      </c>
      <c r="G1460" s="1135">
        <f>IF(ISNUMBER('ECE-EU Species'!I39),IF('ECE-EU Species'!I39="","",'ECE-EU Species'!I39),"")</f>
        <v>57153</v>
      </c>
      <c r="H1460" s="1138" t="str">
        <f>IF('ECE-EU Species'!Q39="","",'ECE-EU Species'!Q39)</f>
        <v/>
      </c>
    </row>
    <row r="1461" spans="1:8">
      <c r="A1461" s="1135" t="str">
        <f>Cover!$G$16</f>
        <v>CZ</v>
      </c>
      <c r="B1461" s="1135" t="s">
        <v>671</v>
      </c>
      <c r="C1461" s="1135">
        <f>Cover!G$18</f>
        <v>2022</v>
      </c>
      <c r="D1461" s="1136" t="s">
        <v>725</v>
      </c>
      <c r="E1461" s="1137" t="s">
        <v>682</v>
      </c>
      <c r="F1461" s="1135" t="s">
        <v>704</v>
      </c>
      <c r="G1461" s="1135">
        <f>IF(ISNUMBER('ECE-EU Species'!I40),IF('ECE-EU Species'!I40="","",'ECE-EU Species'!I40),"")</f>
        <v>22991</v>
      </c>
      <c r="H1461" s="1138" t="str">
        <f>IF('ECE-EU Species'!Q40="","",'ECE-EU Species'!Q40)</f>
        <v/>
      </c>
    </row>
    <row r="1462" spans="1:8">
      <c r="A1462" s="1135" t="str">
        <f>Cover!$G$16</f>
        <v>CZ</v>
      </c>
      <c r="B1462" s="1135" t="s">
        <v>685</v>
      </c>
      <c r="C1462" s="1135">
        <f>Cover!G$18-1</f>
        <v>2021</v>
      </c>
      <c r="D1462" s="1136" t="s">
        <v>722</v>
      </c>
      <c r="E1462" s="1137" t="s">
        <v>672</v>
      </c>
      <c r="F1462" s="1135" t="s">
        <v>703</v>
      </c>
      <c r="G1462" s="1135">
        <f>IF(ISNUMBER('ECE-EU Species'!J15),IF('ECE-EU Species'!J15="","",'ECE-EU Species'!J15),"")</f>
        <v>12250.12</v>
      </c>
      <c r="H1462" s="1138" t="str">
        <f>IF('ECE-EU Species'!R15="","",'ECE-EU Species'!R15)</f>
        <v/>
      </c>
    </row>
    <row r="1463" spans="1:8">
      <c r="A1463" s="1135" t="str">
        <f>Cover!$G$16</f>
        <v>CZ</v>
      </c>
      <c r="B1463" s="1135" t="s">
        <v>685</v>
      </c>
      <c r="C1463" s="1135">
        <f>Cover!G$18-1</f>
        <v>2021</v>
      </c>
      <c r="D1463" s="1136" t="s">
        <v>722</v>
      </c>
      <c r="E1463" s="1137" t="s">
        <v>674</v>
      </c>
      <c r="F1463" s="1135" t="s">
        <v>703</v>
      </c>
      <c r="G1463" s="1135">
        <f>IF(ISNUMBER('ECE-EU Species'!J16),IF('ECE-EU Species'!J16="","",'ECE-EU Species'!J16),"")</f>
        <v>10748.906000000001</v>
      </c>
      <c r="H1463" s="1138" t="str">
        <f>IF('ECE-EU Species'!R16="","",'ECE-EU Species'!R16)</f>
        <v/>
      </c>
    </row>
    <row r="1464" spans="1:8">
      <c r="A1464" s="1135" t="str">
        <f>Cover!$G$16</f>
        <v>CZ</v>
      </c>
      <c r="B1464" s="1135" t="s">
        <v>685</v>
      </c>
      <c r="C1464" s="1135">
        <f>Cover!G$18-1</f>
        <v>2021</v>
      </c>
      <c r="D1464" s="1136" t="s">
        <v>723</v>
      </c>
      <c r="E1464" s="1137" t="s">
        <v>674</v>
      </c>
      <c r="F1464" s="1135" t="s">
        <v>703</v>
      </c>
      <c r="G1464" s="1135">
        <f>IF(ISNUMBER('ECE-EU Species'!J17),IF('ECE-EU Species'!J17="","",'ECE-EU Species'!J17),"")</f>
        <v>8233.848</v>
      </c>
      <c r="H1464" s="1138" t="str">
        <f>IF('ECE-EU Species'!R17="","",'ECE-EU Species'!R17)</f>
        <v/>
      </c>
    </row>
    <row r="1465" spans="1:8">
      <c r="A1465" s="1135" t="str">
        <f>Cover!$G$16</f>
        <v>CZ</v>
      </c>
      <c r="B1465" s="1135" t="s">
        <v>685</v>
      </c>
      <c r="C1465" s="1135">
        <f>Cover!G$18-1</f>
        <v>2021</v>
      </c>
      <c r="D1465" s="1136" t="s">
        <v>724</v>
      </c>
      <c r="E1465" s="1137" t="s">
        <v>674</v>
      </c>
      <c r="F1465" s="1135" t="s">
        <v>703</v>
      </c>
      <c r="G1465" s="1135">
        <f>IF(ISNUMBER('ECE-EU Species'!J18),IF('ECE-EU Species'!J18="","",'ECE-EU Species'!J18),"")</f>
        <v>2515.058</v>
      </c>
      <c r="H1465" s="1138" t="str">
        <f>IF('ECE-EU Species'!R18="","",'ECE-EU Species'!R18)</f>
        <v/>
      </c>
    </row>
    <row r="1466" spans="1:8">
      <c r="A1466" s="1135" t="str">
        <f>Cover!$G$16</f>
        <v>CZ</v>
      </c>
      <c r="B1466" s="1135" t="s">
        <v>685</v>
      </c>
      <c r="C1466" s="1135">
        <f>Cover!G$18-1</f>
        <v>2021</v>
      </c>
      <c r="D1466" s="1136" t="s">
        <v>722</v>
      </c>
      <c r="E1466" s="1137" t="s">
        <v>673</v>
      </c>
      <c r="F1466" s="1135" t="s">
        <v>703</v>
      </c>
      <c r="G1466" s="1135">
        <f>IF(ISNUMBER('ECE-EU Species'!J19),IF('ECE-EU Species'!J19="","",'ECE-EU Species'!J19),"")</f>
        <v>545.25900000000001</v>
      </c>
      <c r="H1466" s="1138" t="str">
        <f>IF('ECE-EU Species'!R19="","",'ECE-EU Species'!R19)</f>
        <v/>
      </c>
    </row>
    <row r="1467" spans="1:8">
      <c r="A1467" s="1135" t="str">
        <f>Cover!$G$16</f>
        <v>CZ</v>
      </c>
      <c r="B1467" s="1135" t="s">
        <v>685</v>
      </c>
      <c r="C1467" s="1135">
        <f>Cover!G$18-1</f>
        <v>2021</v>
      </c>
      <c r="D1467" s="1136" t="s">
        <v>723</v>
      </c>
      <c r="E1467" s="1137" t="s">
        <v>673</v>
      </c>
      <c r="F1467" s="1135" t="s">
        <v>703</v>
      </c>
      <c r="G1467" s="1135">
        <f>IF(ISNUMBER('ECE-EU Species'!J20),IF('ECE-EU Species'!J20="","",'ECE-EU Species'!J20),"")</f>
        <v>397.47199999999998</v>
      </c>
      <c r="H1467" s="1138" t="str">
        <f>IF('ECE-EU Species'!R20="","",'ECE-EU Species'!R20)</f>
        <v/>
      </c>
    </row>
    <row r="1468" spans="1:8">
      <c r="A1468" s="1135" t="str">
        <f>Cover!$G$16</f>
        <v>CZ</v>
      </c>
      <c r="B1468" s="1135" t="s">
        <v>685</v>
      </c>
      <c r="C1468" s="1135">
        <f>Cover!G$18-1</f>
        <v>2021</v>
      </c>
      <c r="D1468" s="1136" t="s">
        <v>724</v>
      </c>
      <c r="E1468" s="1137" t="s">
        <v>673</v>
      </c>
      <c r="F1468" s="1135" t="s">
        <v>703</v>
      </c>
      <c r="G1468" s="1135">
        <f>IF(ISNUMBER('ECE-EU Species'!J21),IF('ECE-EU Species'!J21="","",'ECE-EU Species'!J21),"")</f>
        <v>147.78700000000001</v>
      </c>
      <c r="H1468" s="1138" t="str">
        <f>IF('ECE-EU Species'!R21="","",'ECE-EU Species'!R21)</f>
        <v/>
      </c>
    </row>
    <row r="1469" spans="1:8">
      <c r="A1469" s="1135" t="str">
        <f>Cover!$G$16</f>
        <v>CZ</v>
      </c>
      <c r="B1469" s="1135" t="s">
        <v>685</v>
      </c>
      <c r="C1469" s="1135">
        <f>Cover!G$18-1</f>
        <v>2021</v>
      </c>
      <c r="D1469" s="1136" t="s">
        <v>722</v>
      </c>
      <c r="E1469" s="1137" t="s">
        <v>675</v>
      </c>
      <c r="F1469" s="1135" t="s">
        <v>703</v>
      </c>
      <c r="G1469" s="1135">
        <f>IF(ISNUMBER('ECE-EU Species'!J22),IF('ECE-EU Species'!J22="","",'ECE-EU Species'!J22),"")</f>
        <v>355.01100000000002</v>
      </c>
      <c r="H1469" s="1138" t="str">
        <f>IF('ECE-EU Species'!R22="","",'ECE-EU Species'!R22)</f>
        <v/>
      </c>
    </row>
    <row r="1470" spans="1:8">
      <c r="A1470" s="1135" t="str">
        <f>Cover!$G$16</f>
        <v>CZ</v>
      </c>
      <c r="B1470" s="1135" t="s">
        <v>685</v>
      </c>
      <c r="C1470" s="1135">
        <f>Cover!G$18-1</f>
        <v>2021</v>
      </c>
      <c r="D1470" s="1136" t="s">
        <v>722</v>
      </c>
      <c r="E1470" s="1137" t="s">
        <v>676</v>
      </c>
      <c r="F1470" s="1135" t="s">
        <v>703</v>
      </c>
      <c r="G1470" s="1135">
        <f>IF(ISNUMBER('ECE-EU Species'!J23),IF('ECE-EU Species'!J23="","",'ECE-EU Species'!J23),"")</f>
        <v>48.122999999999998</v>
      </c>
      <c r="H1470" s="1138" t="str">
        <f>IF('ECE-EU Species'!R23="","",'ECE-EU Species'!R23)</f>
        <v/>
      </c>
    </row>
    <row r="1471" spans="1:8">
      <c r="A1471" s="1135" t="str">
        <f>Cover!$G$16</f>
        <v>CZ</v>
      </c>
      <c r="B1471" s="1135" t="s">
        <v>685</v>
      </c>
      <c r="C1471" s="1135">
        <f>Cover!G$18-1</f>
        <v>2021</v>
      </c>
      <c r="D1471" s="1136" t="s">
        <v>722</v>
      </c>
      <c r="E1471" s="1137" t="s">
        <v>677</v>
      </c>
      <c r="F1471" s="1135" t="s">
        <v>703</v>
      </c>
      <c r="G1471" s="1135">
        <f>IF(ISNUMBER('ECE-EU Species'!J24),IF('ECE-EU Species'!J24="","",'ECE-EU Species'!J24),"")</f>
        <v>192.142</v>
      </c>
      <c r="H1471" s="1138" t="str">
        <f>IF('ECE-EU Species'!R24="","",'ECE-EU Species'!R24)</f>
        <v/>
      </c>
    </row>
    <row r="1472" spans="1:8">
      <c r="A1472" s="1135" t="str">
        <f>Cover!$G$16</f>
        <v>CZ</v>
      </c>
      <c r="B1472" s="1135" t="s">
        <v>685</v>
      </c>
      <c r="C1472" s="1135">
        <f>Cover!G$18-1</f>
        <v>2021</v>
      </c>
      <c r="D1472" s="1136" t="s">
        <v>722</v>
      </c>
      <c r="E1472" s="1137" t="s">
        <v>678</v>
      </c>
      <c r="F1472" s="1135" t="s">
        <v>703</v>
      </c>
      <c r="G1472" s="1135">
        <f>IF(ISNUMBER('ECE-EU Species'!J25),IF('ECE-EU Species'!J25="","",'ECE-EU Species'!J25),"")</f>
        <v>69.59</v>
      </c>
      <c r="H1472" s="1138" t="str">
        <f>IF('ECE-EU Species'!R25="","",'ECE-EU Species'!R25)</f>
        <v/>
      </c>
    </row>
    <row r="1473" spans="1:8">
      <c r="A1473" s="1135" t="str">
        <f>Cover!$G$16</f>
        <v>CZ</v>
      </c>
      <c r="B1473" s="1135" t="s">
        <v>685</v>
      </c>
      <c r="C1473" s="1135">
        <f>Cover!G$18-1</f>
        <v>2021</v>
      </c>
      <c r="D1473" s="1136" t="s">
        <v>723</v>
      </c>
      <c r="E1473" s="1137" t="s">
        <v>678</v>
      </c>
      <c r="F1473" s="1135" t="s">
        <v>703</v>
      </c>
      <c r="G1473" s="1135">
        <f>IF(ISNUMBER('ECE-EU Species'!J26),IF('ECE-EU Species'!J26="","",'ECE-EU Species'!J26),"")</f>
        <v>6.444</v>
      </c>
      <c r="H1473" s="1138" t="str">
        <f>IF('ECE-EU Species'!R26="","",'ECE-EU Species'!R26)</f>
        <v/>
      </c>
    </row>
    <row r="1474" spans="1:8">
      <c r="A1474" s="1135" t="str">
        <f>Cover!$G$16</f>
        <v>CZ</v>
      </c>
      <c r="B1474" s="1135" t="s">
        <v>685</v>
      </c>
      <c r="C1474" s="1135">
        <f>Cover!G$18-1</f>
        <v>2021</v>
      </c>
      <c r="D1474" s="1136" t="s">
        <v>724</v>
      </c>
      <c r="E1474" s="1137" t="s">
        <v>678</v>
      </c>
      <c r="F1474" s="1135" t="s">
        <v>703</v>
      </c>
      <c r="G1474" s="1135">
        <f>IF(ISNUMBER('ECE-EU Species'!J27),IF('ECE-EU Species'!J27="","",'ECE-EU Species'!J27),"")</f>
        <v>63.146000000000001</v>
      </c>
      <c r="H1474" s="1138" t="str">
        <f>IF('ECE-EU Species'!R27="","",'ECE-EU Species'!R27)</f>
        <v/>
      </c>
    </row>
    <row r="1475" spans="1:8">
      <c r="A1475" s="1135" t="str">
        <f>Cover!$G$16</f>
        <v>CZ</v>
      </c>
      <c r="B1475" s="1135" t="s">
        <v>685</v>
      </c>
      <c r="C1475" s="1135">
        <f>Cover!G$18-1</f>
        <v>2021</v>
      </c>
      <c r="D1475" s="1136" t="s">
        <v>722</v>
      </c>
      <c r="E1475" s="1137" t="s">
        <v>682</v>
      </c>
      <c r="F1475" s="1135" t="s">
        <v>703</v>
      </c>
      <c r="G1475" s="1135">
        <f>IF(ISNUMBER('ECE-EU Species'!J28),IF('ECE-EU Species'!J28="","",'ECE-EU Species'!J28),"")</f>
        <v>0.35099999999999998</v>
      </c>
      <c r="H1475" s="1138" t="str">
        <f>IF('ECE-EU Species'!R28="","",'ECE-EU Species'!R28)</f>
        <v/>
      </c>
    </row>
    <row r="1476" spans="1:8">
      <c r="A1476" s="1135" t="str">
        <f>Cover!$G$16</f>
        <v>CZ</v>
      </c>
      <c r="B1476" s="1135" t="s">
        <v>685</v>
      </c>
      <c r="C1476" s="1135">
        <f>Cover!G$18-1</f>
        <v>2021</v>
      </c>
      <c r="D1476" s="1136" t="s">
        <v>722</v>
      </c>
      <c r="E1476" s="1137" t="s">
        <v>683</v>
      </c>
      <c r="F1476" s="1135" t="s">
        <v>703</v>
      </c>
      <c r="G1476" s="1135">
        <f>IF(ISNUMBER('ECE-EU Species'!J29),IF('ECE-EU Species'!J29="","",'ECE-EU Species'!J29),"")</f>
        <v>0</v>
      </c>
      <c r="H1476" s="1138" t="str">
        <f>IF('ECE-EU Species'!R29="","",'ECE-EU Species'!R29)</f>
        <v/>
      </c>
    </row>
    <row r="1477" spans="1:8">
      <c r="A1477" s="1135" t="str">
        <f>Cover!$G$16</f>
        <v>CZ</v>
      </c>
      <c r="B1477" s="1135" t="s">
        <v>685</v>
      </c>
      <c r="C1477" s="1135">
        <f>Cover!G$18-1</f>
        <v>2021</v>
      </c>
      <c r="D1477" s="1136" t="s">
        <v>725</v>
      </c>
      <c r="E1477" s="1137" t="s">
        <v>672</v>
      </c>
      <c r="F1477" s="1135" t="s">
        <v>703</v>
      </c>
      <c r="G1477" s="1135">
        <f>IF(ISNUMBER('ECE-EU Species'!J30),IF('ECE-EU Species'!J30="","",'ECE-EU Species'!J30),"")</f>
        <v>2291.35</v>
      </c>
      <c r="H1477" s="1138" t="str">
        <f>IF('ECE-EU Species'!R30="","",'ECE-EU Species'!R30)</f>
        <v/>
      </c>
    </row>
    <row r="1478" spans="1:8">
      <c r="A1478" s="1135" t="str">
        <f>Cover!$G$16</f>
        <v>CZ</v>
      </c>
      <c r="B1478" s="1135" t="s">
        <v>685</v>
      </c>
      <c r="C1478" s="1135">
        <f>Cover!G$18-1</f>
        <v>2021</v>
      </c>
      <c r="D1478" s="1136" t="s">
        <v>725</v>
      </c>
      <c r="E1478" s="1137" t="s">
        <v>674</v>
      </c>
      <c r="F1478" s="1135" t="s">
        <v>703</v>
      </c>
      <c r="G1478" s="1135">
        <f>IF(ISNUMBER('ECE-EU Species'!J31),IF('ECE-EU Species'!J31="","",'ECE-EU Species'!J31),"")</f>
        <v>2153.527</v>
      </c>
      <c r="H1478" s="1138" t="str">
        <f>IF('ECE-EU Species'!R31="","",'ECE-EU Species'!R31)</f>
        <v/>
      </c>
    </row>
    <row r="1479" spans="1:8">
      <c r="A1479" s="1135" t="str">
        <f>Cover!$G$16</f>
        <v>CZ</v>
      </c>
      <c r="B1479" s="1135" t="s">
        <v>685</v>
      </c>
      <c r="C1479" s="1135">
        <f>Cover!G$18-1</f>
        <v>2021</v>
      </c>
      <c r="D1479" s="1136" t="s">
        <v>725</v>
      </c>
      <c r="E1479" s="1137" t="s">
        <v>673</v>
      </c>
      <c r="F1479" s="1135" t="s">
        <v>703</v>
      </c>
      <c r="G1479" s="1135">
        <f>IF(ISNUMBER('ECE-EU Species'!J32),IF('ECE-EU Species'!J32="","",'ECE-EU Species'!J32),"")</f>
        <v>29.984000000000002</v>
      </c>
      <c r="H1479" s="1138" t="str">
        <f>IF('ECE-EU Species'!R32="","",'ECE-EU Species'!R32)</f>
        <v/>
      </c>
    </row>
    <row r="1480" spans="1:8">
      <c r="A1480" s="1135" t="str">
        <f>Cover!$G$16</f>
        <v>CZ</v>
      </c>
      <c r="B1480" s="1135" t="s">
        <v>685</v>
      </c>
      <c r="C1480" s="1135">
        <f>Cover!G$18-1</f>
        <v>2021</v>
      </c>
      <c r="D1480" s="1136" t="s">
        <v>725</v>
      </c>
      <c r="E1480" s="1137" t="s">
        <v>675</v>
      </c>
      <c r="F1480" s="1135" t="s">
        <v>703</v>
      </c>
      <c r="G1480" s="1135">
        <f>IF(ISNUMBER('ECE-EU Species'!J33),IF('ECE-EU Species'!J33="","",'ECE-EU Species'!J33),"")</f>
        <v>67.212000000000003</v>
      </c>
      <c r="H1480" s="1138" t="str">
        <f>IF('ECE-EU Species'!R33="","",'ECE-EU Species'!R33)</f>
        <v/>
      </c>
    </row>
    <row r="1481" spans="1:8">
      <c r="A1481" s="1135" t="str">
        <f>Cover!$G$16</f>
        <v>CZ</v>
      </c>
      <c r="B1481" s="1135" t="s">
        <v>685</v>
      </c>
      <c r="C1481" s="1135">
        <f>Cover!G$18-1</f>
        <v>2021</v>
      </c>
      <c r="D1481" s="1136" t="s">
        <v>725</v>
      </c>
      <c r="E1481" s="1137" t="s">
        <v>676</v>
      </c>
      <c r="F1481" s="1135" t="s">
        <v>703</v>
      </c>
      <c r="G1481" s="1135">
        <f>IF(ISNUMBER('ECE-EU Species'!J34),IF('ECE-EU Species'!J34="","",'ECE-EU Species'!J34),"")</f>
        <v>48.323999999999998</v>
      </c>
      <c r="H1481" s="1138" t="str">
        <f>IF('ECE-EU Species'!R34="","",'ECE-EU Species'!R34)</f>
        <v/>
      </c>
    </row>
    <row r="1482" spans="1:8">
      <c r="A1482" s="1135" t="str">
        <f>Cover!$G$16</f>
        <v>CZ</v>
      </c>
      <c r="B1482" s="1135" t="s">
        <v>685</v>
      </c>
      <c r="C1482" s="1135">
        <f>Cover!G$18-1</f>
        <v>2021</v>
      </c>
      <c r="D1482" s="1136" t="s">
        <v>725</v>
      </c>
      <c r="E1482" s="1137" t="s">
        <v>677</v>
      </c>
      <c r="F1482" s="1135" t="s">
        <v>703</v>
      </c>
      <c r="G1482" s="1135">
        <f>IF(ISNUMBER('ECE-EU Species'!J35),IF('ECE-EU Species'!J35="","",'ECE-EU Species'!J35),"")</f>
        <v>1.9159999999999999</v>
      </c>
      <c r="H1482" s="1138" t="str">
        <f>IF('ECE-EU Species'!R35="","",'ECE-EU Species'!R35)</f>
        <v/>
      </c>
    </row>
    <row r="1483" spans="1:8">
      <c r="A1483" s="1135" t="str">
        <f>Cover!$G$16</f>
        <v>CZ</v>
      </c>
      <c r="B1483" s="1135" t="s">
        <v>685</v>
      </c>
      <c r="C1483" s="1135">
        <f>Cover!G$18-1</f>
        <v>2021</v>
      </c>
      <c r="D1483" s="1136" t="s">
        <v>725</v>
      </c>
      <c r="E1483" s="1137" t="s">
        <v>679</v>
      </c>
      <c r="F1483" s="1135" t="s">
        <v>703</v>
      </c>
      <c r="G1483" s="1135">
        <f>IF(ISNUMBER('ECE-EU Species'!J36),IF('ECE-EU Species'!J36="","",'ECE-EU Species'!J36),"")</f>
        <v>2.6019999999999999</v>
      </c>
      <c r="H1483" s="1138" t="str">
        <f>IF('ECE-EU Species'!R36="","",'ECE-EU Species'!R36)</f>
        <v/>
      </c>
    </row>
    <row r="1484" spans="1:8">
      <c r="A1484" s="1135" t="str">
        <f>Cover!$G$16</f>
        <v>CZ</v>
      </c>
      <c r="B1484" s="1135" t="s">
        <v>685</v>
      </c>
      <c r="C1484" s="1135">
        <f>Cover!G$18-1</f>
        <v>2021</v>
      </c>
      <c r="D1484" s="1136" t="s">
        <v>725</v>
      </c>
      <c r="E1484" s="1137" t="s">
        <v>680</v>
      </c>
      <c r="F1484" s="1135" t="s">
        <v>703</v>
      </c>
      <c r="G1484" s="1135">
        <f>IF(ISNUMBER('ECE-EU Species'!J37),IF('ECE-EU Species'!J37="","",'ECE-EU Species'!J37),"")</f>
        <v>1.804</v>
      </c>
      <c r="H1484" s="1138" t="str">
        <f>IF('ECE-EU Species'!R37="","",'ECE-EU Species'!R37)</f>
        <v/>
      </c>
    </row>
    <row r="1485" spans="1:8">
      <c r="A1485" s="1135" t="str">
        <f>Cover!$G$16</f>
        <v>CZ</v>
      </c>
      <c r="B1485" s="1135" t="s">
        <v>685</v>
      </c>
      <c r="C1485" s="1135">
        <f>Cover!G$18-1</f>
        <v>2021</v>
      </c>
      <c r="D1485" s="1136" t="s">
        <v>725</v>
      </c>
      <c r="E1485" s="1137" t="s">
        <v>681</v>
      </c>
      <c r="F1485" s="1135" t="s">
        <v>703</v>
      </c>
      <c r="G1485" s="1135">
        <f>IF(ISNUMBER('ECE-EU Species'!J38),IF('ECE-EU Species'!J38="","",'ECE-EU Species'!J38),"")</f>
        <v>8.7829999999999995</v>
      </c>
      <c r="H1485" s="1138" t="str">
        <f>IF('ECE-EU Species'!R38="","",'ECE-EU Species'!R38)</f>
        <v/>
      </c>
    </row>
    <row r="1486" spans="1:8">
      <c r="A1486" s="1135" t="str">
        <f>Cover!$G$16</f>
        <v>CZ</v>
      </c>
      <c r="B1486" s="1135" t="s">
        <v>685</v>
      </c>
      <c r="C1486" s="1135">
        <f>Cover!G$18-1</f>
        <v>2021</v>
      </c>
      <c r="D1486" s="1136" t="s">
        <v>725</v>
      </c>
      <c r="E1486" s="1137" t="s">
        <v>678</v>
      </c>
      <c r="F1486" s="1135" t="s">
        <v>703</v>
      </c>
      <c r="G1486" s="1135">
        <f>IF(ISNUMBER('ECE-EU Species'!J39),IF('ECE-EU Species'!J39="","",'ECE-EU Species'!J39),"")</f>
        <v>1.5569999999999999</v>
      </c>
      <c r="H1486" s="1138" t="str">
        <f>IF('ECE-EU Species'!R39="","",'ECE-EU Species'!R39)</f>
        <v/>
      </c>
    </row>
    <row r="1487" spans="1:8">
      <c r="A1487" s="1135" t="str">
        <f>Cover!$G$16</f>
        <v>CZ</v>
      </c>
      <c r="B1487" s="1135" t="s">
        <v>685</v>
      </c>
      <c r="C1487" s="1135">
        <f>Cover!G$18-1</f>
        <v>2021</v>
      </c>
      <c r="D1487" s="1136" t="s">
        <v>725</v>
      </c>
      <c r="E1487" s="1137" t="s">
        <v>682</v>
      </c>
      <c r="F1487" s="1135" t="s">
        <v>703</v>
      </c>
      <c r="G1487" s="1135">
        <f>IF(ISNUMBER('ECE-EU Species'!J40),IF('ECE-EU Species'!J40="","",'ECE-EU Species'!J40),"")</f>
        <v>2.226</v>
      </c>
      <c r="H1487" s="1138" t="str">
        <f>IF('ECE-EU Species'!R40="","",'ECE-EU Species'!R40)</f>
        <v/>
      </c>
    </row>
    <row r="1488" spans="1:8">
      <c r="A1488" s="1135" t="str">
        <f>Cover!$G$16</f>
        <v>CZ</v>
      </c>
      <c r="B1488" s="1135" t="s">
        <v>685</v>
      </c>
      <c r="C1488" s="1135">
        <f>Cover!G$18-1</f>
        <v>2021</v>
      </c>
      <c r="D1488" s="1136" t="s">
        <v>722</v>
      </c>
      <c r="E1488" s="1137" t="s">
        <v>672</v>
      </c>
      <c r="F1488" s="1135" t="s">
        <v>704</v>
      </c>
      <c r="G1488" s="1135">
        <f>IF(ISNUMBER('ECE-EU Species'!K15),IF('ECE-EU Species'!K15="","",'ECE-EU Species'!K15),"")</f>
        <v>23128415</v>
      </c>
      <c r="H1488" s="1138" t="str">
        <f>IF('ECE-EU Species'!S15="","",'ECE-EU Species'!S15)</f>
        <v/>
      </c>
    </row>
    <row r="1489" spans="1:8">
      <c r="A1489" s="1135" t="str">
        <f>Cover!$G$16</f>
        <v>CZ</v>
      </c>
      <c r="B1489" s="1135" t="s">
        <v>685</v>
      </c>
      <c r="C1489" s="1135">
        <f>Cover!G$18-1</f>
        <v>2021</v>
      </c>
      <c r="D1489" s="1136" t="s">
        <v>722</v>
      </c>
      <c r="E1489" s="1137" t="s">
        <v>674</v>
      </c>
      <c r="F1489" s="1135" t="s">
        <v>704</v>
      </c>
      <c r="G1489" s="1135">
        <f>IF(ISNUMBER('ECE-EU Species'!K16),IF('ECE-EU Species'!K16="","",'ECE-EU Species'!K16),"")</f>
        <v>20392427</v>
      </c>
      <c r="H1489" s="1138" t="str">
        <f>IF('ECE-EU Species'!S16="","",'ECE-EU Species'!S16)</f>
        <v/>
      </c>
    </row>
    <row r="1490" spans="1:8">
      <c r="A1490" s="1135" t="str">
        <f>Cover!$G$16</f>
        <v>CZ</v>
      </c>
      <c r="B1490" s="1135" t="s">
        <v>685</v>
      </c>
      <c r="C1490" s="1135">
        <f>Cover!G$18-1</f>
        <v>2021</v>
      </c>
      <c r="D1490" s="1136" t="s">
        <v>723</v>
      </c>
      <c r="E1490" s="1137" t="s">
        <v>674</v>
      </c>
      <c r="F1490" s="1135" t="s">
        <v>704</v>
      </c>
      <c r="G1490" s="1135">
        <f>IF(ISNUMBER('ECE-EU Species'!K17),IF('ECE-EU Species'!K17="","",'ECE-EU Species'!K17),"")</f>
        <v>17446275</v>
      </c>
      <c r="H1490" s="1138" t="str">
        <f>IF('ECE-EU Species'!S17="","",'ECE-EU Species'!S17)</f>
        <v/>
      </c>
    </row>
    <row r="1491" spans="1:8">
      <c r="A1491" s="1135" t="str">
        <f>Cover!$G$16</f>
        <v>CZ</v>
      </c>
      <c r="B1491" s="1135" t="s">
        <v>685</v>
      </c>
      <c r="C1491" s="1135">
        <f>Cover!G$18-1</f>
        <v>2021</v>
      </c>
      <c r="D1491" s="1136" t="s">
        <v>724</v>
      </c>
      <c r="E1491" s="1137" t="s">
        <v>674</v>
      </c>
      <c r="F1491" s="1135" t="s">
        <v>704</v>
      </c>
      <c r="G1491" s="1135">
        <f>IF(ISNUMBER('ECE-EU Species'!K18),IF('ECE-EU Species'!K18="","",'ECE-EU Species'!K18),"")</f>
        <v>2946152</v>
      </c>
      <c r="H1491" s="1138" t="str">
        <f>IF('ECE-EU Species'!S18="","",'ECE-EU Species'!S18)</f>
        <v/>
      </c>
    </row>
    <row r="1492" spans="1:8">
      <c r="A1492" s="1135" t="str">
        <f>Cover!$G$16</f>
        <v>CZ</v>
      </c>
      <c r="B1492" s="1135" t="s">
        <v>685</v>
      </c>
      <c r="C1492" s="1135">
        <f>Cover!G$18-1</f>
        <v>2021</v>
      </c>
      <c r="D1492" s="1136" t="s">
        <v>722</v>
      </c>
      <c r="E1492" s="1137" t="s">
        <v>673</v>
      </c>
      <c r="F1492" s="1135" t="s">
        <v>704</v>
      </c>
      <c r="G1492" s="1135">
        <f>IF(ISNUMBER('ECE-EU Species'!K19),IF('ECE-EU Species'!K19="","",'ECE-EU Species'!K19),"")</f>
        <v>844585</v>
      </c>
      <c r="H1492" s="1138" t="str">
        <f>IF('ECE-EU Species'!S19="","",'ECE-EU Species'!S19)</f>
        <v/>
      </c>
    </row>
    <row r="1493" spans="1:8">
      <c r="A1493" s="1135" t="str">
        <f>Cover!$G$16</f>
        <v>CZ</v>
      </c>
      <c r="B1493" s="1135" t="s">
        <v>685</v>
      </c>
      <c r="C1493" s="1135">
        <f>Cover!G$18-1</f>
        <v>2021</v>
      </c>
      <c r="D1493" s="1136" t="s">
        <v>723</v>
      </c>
      <c r="E1493" s="1137" t="s">
        <v>673</v>
      </c>
      <c r="F1493" s="1135" t="s">
        <v>704</v>
      </c>
      <c r="G1493" s="1135">
        <f>IF(ISNUMBER('ECE-EU Species'!K20),IF('ECE-EU Species'!K20="","",'ECE-EU Species'!K20),"")</f>
        <v>693452</v>
      </c>
      <c r="H1493" s="1138" t="str">
        <f>IF('ECE-EU Species'!S20="","",'ECE-EU Species'!S20)</f>
        <v/>
      </c>
    </row>
    <row r="1494" spans="1:8">
      <c r="A1494" s="1135" t="str">
        <f>Cover!$G$16</f>
        <v>CZ</v>
      </c>
      <c r="B1494" s="1135" t="s">
        <v>685</v>
      </c>
      <c r="C1494" s="1135">
        <f>Cover!G$18-1</f>
        <v>2021</v>
      </c>
      <c r="D1494" s="1136" t="s">
        <v>724</v>
      </c>
      <c r="E1494" s="1137" t="s">
        <v>673</v>
      </c>
      <c r="F1494" s="1135" t="s">
        <v>704</v>
      </c>
      <c r="G1494" s="1135">
        <f>IF(ISNUMBER('ECE-EU Species'!K21),IF('ECE-EU Species'!K21="","",'ECE-EU Species'!K21),"")</f>
        <v>151133</v>
      </c>
      <c r="H1494" s="1138" t="str">
        <f>IF('ECE-EU Species'!S21="","",'ECE-EU Species'!S21)</f>
        <v/>
      </c>
    </row>
    <row r="1495" spans="1:8">
      <c r="A1495" s="1135" t="str">
        <f>Cover!$G$16</f>
        <v>CZ</v>
      </c>
      <c r="B1495" s="1135" t="s">
        <v>685</v>
      </c>
      <c r="C1495" s="1135">
        <f>Cover!G$18-1</f>
        <v>2021</v>
      </c>
      <c r="D1495" s="1136" t="s">
        <v>722</v>
      </c>
      <c r="E1495" s="1137" t="s">
        <v>675</v>
      </c>
      <c r="F1495" s="1135" t="s">
        <v>704</v>
      </c>
      <c r="G1495" s="1135">
        <f>IF(ISNUMBER('ECE-EU Species'!K22),IF('ECE-EU Species'!K22="","",'ECE-EU Species'!K22),"")</f>
        <v>1748784</v>
      </c>
      <c r="H1495" s="1138" t="str">
        <f>IF('ECE-EU Species'!S22="","",'ECE-EU Species'!S22)</f>
        <v/>
      </c>
    </row>
    <row r="1496" spans="1:8">
      <c r="A1496" s="1135" t="str">
        <f>Cover!$G$16</f>
        <v>CZ</v>
      </c>
      <c r="B1496" s="1135" t="s">
        <v>685</v>
      </c>
      <c r="C1496" s="1135">
        <f>Cover!G$18-1</f>
        <v>2021</v>
      </c>
      <c r="D1496" s="1136" t="s">
        <v>722</v>
      </c>
      <c r="E1496" s="1137" t="s">
        <v>676</v>
      </c>
      <c r="F1496" s="1135" t="s">
        <v>704</v>
      </c>
      <c r="G1496" s="1135">
        <f>IF(ISNUMBER('ECE-EU Species'!K23),IF('ECE-EU Species'!K23="","",'ECE-EU Species'!K23),"")</f>
        <v>437246</v>
      </c>
      <c r="H1496" s="1138" t="str">
        <f>IF('ECE-EU Species'!S23="","",'ECE-EU Species'!S23)</f>
        <v/>
      </c>
    </row>
    <row r="1497" spans="1:8">
      <c r="A1497" s="1135" t="str">
        <f>Cover!$G$16</f>
        <v>CZ</v>
      </c>
      <c r="B1497" s="1135" t="s">
        <v>685</v>
      </c>
      <c r="C1497" s="1135">
        <f>Cover!G$18-1</f>
        <v>2021</v>
      </c>
      <c r="D1497" s="1136" t="s">
        <v>722</v>
      </c>
      <c r="E1497" s="1137" t="s">
        <v>677</v>
      </c>
      <c r="F1497" s="1135" t="s">
        <v>704</v>
      </c>
      <c r="G1497" s="1135">
        <f>IF(ISNUMBER('ECE-EU Species'!K24),IF('ECE-EU Species'!K24="","",'ECE-EU Species'!K24),"")</f>
        <v>720725</v>
      </c>
      <c r="H1497" s="1138" t="str">
        <f>IF('ECE-EU Species'!S24="","",'ECE-EU Species'!S24)</f>
        <v/>
      </c>
    </row>
    <row r="1498" spans="1:8">
      <c r="A1498" s="1135" t="str">
        <f>Cover!$G$16</f>
        <v>CZ</v>
      </c>
      <c r="B1498" s="1135" t="s">
        <v>685</v>
      </c>
      <c r="C1498" s="1135">
        <f>Cover!G$18-1</f>
        <v>2021</v>
      </c>
      <c r="D1498" s="1136" t="s">
        <v>722</v>
      </c>
      <c r="E1498" s="1137" t="s">
        <v>678</v>
      </c>
      <c r="F1498" s="1135" t="s">
        <v>704</v>
      </c>
      <c r="G1498" s="1135">
        <f>IF(ISNUMBER('ECE-EU Species'!K25),IF('ECE-EU Species'!K25="","",'ECE-EU Species'!K25),"")</f>
        <v>213997</v>
      </c>
      <c r="H1498" s="1138" t="str">
        <f>IF('ECE-EU Species'!S25="","",'ECE-EU Species'!S25)</f>
        <v/>
      </c>
    </row>
    <row r="1499" spans="1:8">
      <c r="A1499" s="1135" t="str">
        <f>Cover!$G$16</f>
        <v>CZ</v>
      </c>
      <c r="B1499" s="1135" t="s">
        <v>685</v>
      </c>
      <c r="C1499" s="1135">
        <f>Cover!G$18-1</f>
        <v>2021</v>
      </c>
      <c r="D1499" s="1136" t="s">
        <v>723</v>
      </c>
      <c r="E1499" s="1137" t="s">
        <v>678</v>
      </c>
      <c r="F1499" s="1135" t="s">
        <v>704</v>
      </c>
      <c r="G1499" s="1135">
        <f>IF(ISNUMBER('ECE-EU Species'!K26),IF('ECE-EU Species'!K26="","",'ECE-EU Species'!K26),"")</f>
        <v>45965</v>
      </c>
      <c r="H1499" s="1138" t="str">
        <f>IF('ECE-EU Species'!S26="","",'ECE-EU Species'!S26)</f>
        <v/>
      </c>
    </row>
    <row r="1500" spans="1:8">
      <c r="A1500" s="1135" t="str">
        <f>Cover!$G$16</f>
        <v>CZ</v>
      </c>
      <c r="B1500" s="1135" t="s">
        <v>685</v>
      </c>
      <c r="C1500" s="1135">
        <f>Cover!G$18-1</f>
        <v>2021</v>
      </c>
      <c r="D1500" s="1136" t="s">
        <v>724</v>
      </c>
      <c r="E1500" s="1137" t="s">
        <v>678</v>
      </c>
      <c r="F1500" s="1135" t="s">
        <v>704</v>
      </c>
      <c r="G1500" s="1135">
        <f>IF(ISNUMBER('ECE-EU Species'!K27),IF('ECE-EU Species'!K27="","",'ECE-EU Species'!K27),"")</f>
        <v>168032</v>
      </c>
      <c r="H1500" s="1138" t="str">
        <f>IF('ECE-EU Species'!S27="","",'ECE-EU Species'!S27)</f>
        <v/>
      </c>
    </row>
    <row r="1501" spans="1:8">
      <c r="A1501" s="1135" t="str">
        <f>Cover!$G$16</f>
        <v>CZ</v>
      </c>
      <c r="B1501" s="1135" t="s">
        <v>685</v>
      </c>
      <c r="C1501" s="1135">
        <f>Cover!G$18-1</f>
        <v>2021</v>
      </c>
      <c r="D1501" s="1136" t="s">
        <v>722</v>
      </c>
      <c r="E1501" s="1137" t="s">
        <v>682</v>
      </c>
      <c r="F1501" s="1135" t="s">
        <v>704</v>
      </c>
      <c r="G1501" s="1135">
        <f>IF(ISNUMBER('ECE-EU Species'!K28),IF('ECE-EU Species'!K28="","",'ECE-EU Species'!K28),"")</f>
        <v>422</v>
      </c>
      <c r="H1501" s="1138" t="str">
        <f>IF('ECE-EU Species'!S28="","",'ECE-EU Species'!S28)</f>
        <v/>
      </c>
    </row>
    <row r="1502" spans="1:8">
      <c r="A1502" s="1135" t="str">
        <f>Cover!$G$16</f>
        <v>CZ</v>
      </c>
      <c r="B1502" s="1135" t="s">
        <v>685</v>
      </c>
      <c r="C1502" s="1135">
        <f>Cover!G$18-1</f>
        <v>2021</v>
      </c>
      <c r="D1502" s="1136" t="s">
        <v>722</v>
      </c>
      <c r="E1502" s="1137" t="s">
        <v>683</v>
      </c>
      <c r="F1502" s="1135" t="s">
        <v>704</v>
      </c>
      <c r="G1502" s="1135">
        <f>IF(ISNUMBER('ECE-EU Species'!K29),IF('ECE-EU Species'!K29="","",'ECE-EU Species'!K29),"")</f>
        <v>0</v>
      </c>
      <c r="H1502" s="1138" t="str">
        <f>IF('ECE-EU Species'!S29="","",'ECE-EU Species'!S29)</f>
        <v/>
      </c>
    </row>
    <row r="1503" spans="1:8">
      <c r="A1503" s="1135" t="str">
        <f>Cover!$G$16</f>
        <v>CZ</v>
      </c>
      <c r="B1503" s="1135" t="s">
        <v>685</v>
      </c>
      <c r="C1503" s="1135">
        <f>Cover!G$18-1</f>
        <v>2021</v>
      </c>
      <c r="D1503" s="1136" t="s">
        <v>725</v>
      </c>
      <c r="E1503" s="1137" t="s">
        <v>672</v>
      </c>
      <c r="F1503" s="1135" t="s">
        <v>704</v>
      </c>
      <c r="G1503" s="1135">
        <f>IF(ISNUMBER('ECE-EU Species'!K30),IF('ECE-EU Species'!K30="","",'ECE-EU Species'!K30),"")</f>
        <v>15997371</v>
      </c>
      <c r="H1503" s="1138" t="str">
        <f>IF('ECE-EU Species'!S30="","",'ECE-EU Species'!S30)</f>
        <v/>
      </c>
    </row>
    <row r="1504" spans="1:8">
      <c r="A1504" s="1135" t="str">
        <f>Cover!$G$16</f>
        <v>CZ</v>
      </c>
      <c r="B1504" s="1135" t="s">
        <v>685</v>
      </c>
      <c r="C1504" s="1135">
        <f>Cover!G$18-1</f>
        <v>2021</v>
      </c>
      <c r="D1504" s="1136" t="s">
        <v>725</v>
      </c>
      <c r="E1504" s="1137" t="s">
        <v>674</v>
      </c>
      <c r="F1504" s="1135" t="s">
        <v>704</v>
      </c>
      <c r="G1504" s="1135">
        <f>IF(ISNUMBER('ECE-EU Species'!K31),IF('ECE-EU Species'!K31="","",'ECE-EU Species'!K31),"")</f>
        <v>14988212</v>
      </c>
      <c r="H1504" s="1138" t="str">
        <f>IF('ECE-EU Species'!S31="","",'ECE-EU Species'!S31)</f>
        <v/>
      </c>
    </row>
    <row r="1505" spans="1:8">
      <c r="A1505" s="1135" t="str">
        <f>Cover!$G$16</f>
        <v>CZ</v>
      </c>
      <c r="B1505" s="1135" t="s">
        <v>685</v>
      </c>
      <c r="C1505" s="1135">
        <f>Cover!G$18-1</f>
        <v>2021</v>
      </c>
      <c r="D1505" s="1136" t="s">
        <v>725</v>
      </c>
      <c r="E1505" s="1137" t="s">
        <v>673</v>
      </c>
      <c r="F1505" s="1135" t="s">
        <v>704</v>
      </c>
      <c r="G1505" s="1135">
        <f>IF(ISNUMBER('ECE-EU Species'!K32),IF('ECE-EU Species'!K32="","",'ECE-EU Species'!K32),"")</f>
        <v>238182</v>
      </c>
      <c r="H1505" s="1138" t="str">
        <f>IF('ECE-EU Species'!S32="","",'ECE-EU Species'!S32)</f>
        <v/>
      </c>
    </row>
    <row r="1506" spans="1:8">
      <c r="A1506" s="1135" t="str">
        <f>Cover!$G$16</f>
        <v>CZ</v>
      </c>
      <c r="B1506" s="1135" t="s">
        <v>685</v>
      </c>
      <c r="C1506" s="1135">
        <f>Cover!G$18-1</f>
        <v>2021</v>
      </c>
      <c r="D1506" s="1136" t="s">
        <v>725</v>
      </c>
      <c r="E1506" s="1137" t="s">
        <v>675</v>
      </c>
      <c r="F1506" s="1135" t="s">
        <v>704</v>
      </c>
      <c r="G1506" s="1135">
        <f>IF(ISNUMBER('ECE-EU Species'!K33),IF('ECE-EU Species'!K33="","",'ECE-EU Species'!K33),"")</f>
        <v>436266</v>
      </c>
      <c r="H1506" s="1138" t="str">
        <f>IF('ECE-EU Species'!S33="","",'ECE-EU Species'!S33)</f>
        <v/>
      </c>
    </row>
    <row r="1507" spans="1:8">
      <c r="A1507" s="1135" t="str">
        <f>Cover!$G$16</f>
        <v>CZ</v>
      </c>
      <c r="B1507" s="1135" t="s">
        <v>685</v>
      </c>
      <c r="C1507" s="1135">
        <f>Cover!G$18-1</f>
        <v>2021</v>
      </c>
      <c r="D1507" s="1136" t="s">
        <v>725</v>
      </c>
      <c r="E1507" s="1137" t="s">
        <v>676</v>
      </c>
      <c r="F1507" s="1135" t="s">
        <v>704</v>
      </c>
      <c r="G1507" s="1135">
        <f>IF(ISNUMBER('ECE-EU Species'!K34),IF('ECE-EU Species'!K34="","",'ECE-EU Species'!K34),"")</f>
        <v>367297</v>
      </c>
      <c r="H1507" s="1138" t="str">
        <f>IF('ECE-EU Species'!S34="","",'ECE-EU Species'!S34)</f>
        <v/>
      </c>
    </row>
    <row r="1508" spans="1:8">
      <c r="A1508" s="1135" t="str">
        <f>Cover!$G$16</f>
        <v>CZ</v>
      </c>
      <c r="B1508" s="1135" t="s">
        <v>685</v>
      </c>
      <c r="C1508" s="1135">
        <f>Cover!G$18-1</f>
        <v>2021</v>
      </c>
      <c r="D1508" s="1136" t="s">
        <v>725</v>
      </c>
      <c r="E1508" s="1137" t="s">
        <v>677</v>
      </c>
      <c r="F1508" s="1135" t="s">
        <v>704</v>
      </c>
      <c r="G1508" s="1135">
        <f>IF(ISNUMBER('ECE-EU Species'!K35),IF('ECE-EU Species'!K35="","",'ECE-EU Species'!K35),"")</f>
        <v>9603</v>
      </c>
      <c r="H1508" s="1138" t="str">
        <f>IF('ECE-EU Species'!S35="","",'ECE-EU Species'!S35)</f>
        <v/>
      </c>
    </row>
    <row r="1509" spans="1:8">
      <c r="A1509" s="1135" t="str">
        <f>Cover!$G$16</f>
        <v>CZ</v>
      </c>
      <c r="B1509" s="1135" t="s">
        <v>685</v>
      </c>
      <c r="C1509" s="1135">
        <f>Cover!G$18-1</f>
        <v>2021</v>
      </c>
      <c r="D1509" s="1136" t="s">
        <v>725</v>
      </c>
      <c r="E1509" s="1137" t="s">
        <v>679</v>
      </c>
      <c r="F1509" s="1135" t="s">
        <v>704</v>
      </c>
      <c r="G1509" s="1135">
        <f>IF(ISNUMBER('ECE-EU Species'!K36),IF('ECE-EU Species'!K36="","",'ECE-EU Species'!K36),"")</f>
        <v>12716</v>
      </c>
      <c r="H1509" s="1138" t="str">
        <f>IF('ECE-EU Species'!S36="","",'ECE-EU Species'!S36)</f>
        <v/>
      </c>
    </row>
    <row r="1510" spans="1:8">
      <c r="A1510" s="1135" t="str">
        <f>Cover!$G$16</f>
        <v>CZ</v>
      </c>
      <c r="B1510" s="1135" t="s">
        <v>685</v>
      </c>
      <c r="C1510" s="1135">
        <f>Cover!G$18-1</f>
        <v>2021</v>
      </c>
      <c r="D1510" s="1136" t="s">
        <v>725</v>
      </c>
      <c r="E1510" s="1137" t="s">
        <v>680</v>
      </c>
      <c r="F1510" s="1135" t="s">
        <v>704</v>
      </c>
      <c r="G1510" s="1135">
        <f>IF(ISNUMBER('ECE-EU Species'!K37),IF('ECE-EU Species'!K37="","",'ECE-EU Species'!K37),"")</f>
        <v>2004</v>
      </c>
      <c r="H1510" s="1138" t="str">
        <f>IF('ECE-EU Species'!S37="","",'ECE-EU Species'!S37)</f>
        <v/>
      </c>
    </row>
    <row r="1511" spans="1:8">
      <c r="A1511" s="1135" t="str">
        <f>Cover!$G$16</f>
        <v>CZ</v>
      </c>
      <c r="B1511" s="1135" t="s">
        <v>685</v>
      </c>
      <c r="C1511" s="1135">
        <f>Cover!G$18-1</f>
        <v>2021</v>
      </c>
      <c r="D1511" s="1136" t="s">
        <v>725</v>
      </c>
      <c r="E1511" s="1137" t="s">
        <v>681</v>
      </c>
      <c r="F1511" s="1135" t="s">
        <v>704</v>
      </c>
      <c r="G1511" s="1135">
        <f>IF(ISNUMBER('ECE-EU Species'!K38),IF('ECE-EU Species'!K38="","",'ECE-EU Species'!K38),"")</f>
        <v>17619</v>
      </c>
      <c r="H1511" s="1138" t="str">
        <f>IF('ECE-EU Species'!S38="","",'ECE-EU Species'!S38)</f>
        <v/>
      </c>
    </row>
    <row r="1512" spans="1:8">
      <c r="A1512" s="1135" t="str">
        <f>Cover!$G$16</f>
        <v>CZ</v>
      </c>
      <c r="B1512" s="1135" t="s">
        <v>685</v>
      </c>
      <c r="C1512" s="1135">
        <f>Cover!G$18-1</f>
        <v>2021</v>
      </c>
      <c r="D1512" s="1136" t="s">
        <v>725</v>
      </c>
      <c r="E1512" s="1137" t="s">
        <v>678</v>
      </c>
      <c r="F1512" s="1135" t="s">
        <v>704</v>
      </c>
      <c r="G1512" s="1135">
        <f>IF(ISNUMBER('ECE-EU Species'!K39),IF('ECE-EU Species'!K39="","",'ECE-EU Species'!K39),"")</f>
        <v>2810</v>
      </c>
      <c r="H1512" s="1138" t="str">
        <f>IF('ECE-EU Species'!S39="","",'ECE-EU Species'!S39)</f>
        <v/>
      </c>
    </row>
    <row r="1513" spans="1:8">
      <c r="A1513" s="1135" t="str">
        <f>Cover!$G$16</f>
        <v>CZ</v>
      </c>
      <c r="B1513" s="1135" t="s">
        <v>685</v>
      </c>
      <c r="C1513" s="1135">
        <f>Cover!G$18-1</f>
        <v>2021</v>
      </c>
      <c r="D1513" s="1136" t="s">
        <v>725</v>
      </c>
      <c r="E1513" s="1137" t="s">
        <v>682</v>
      </c>
      <c r="F1513" s="1135" t="s">
        <v>704</v>
      </c>
      <c r="G1513" s="1135">
        <f>IF(ISNUMBER('ECE-EU Species'!K40),IF('ECE-EU Species'!K40="","",'ECE-EU Species'!K40),"")</f>
        <v>24217</v>
      </c>
      <c r="H1513" s="1138" t="str">
        <f>IF('ECE-EU Species'!S40="","",'ECE-EU Species'!S40)</f>
        <v/>
      </c>
    </row>
    <row r="1514" spans="1:8">
      <c r="A1514" s="1135" t="str">
        <f>Cover!$G$16</f>
        <v>CZ</v>
      </c>
      <c r="B1514" s="1135" t="s">
        <v>685</v>
      </c>
      <c r="C1514" s="1135">
        <f>Cover!G$18</f>
        <v>2022</v>
      </c>
      <c r="D1514" s="1136" t="s">
        <v>722</v>
      </c>
      <c r="E1514" s="1137" t="s">
        <v>672</v>
      </c>
      <c r="F1514" s="1135" t="s">
        <v>703</v>
      </c>
      <c r="G1514" s="1135">
        <f>IF(ISNUMBER('ECE-EU Species'!L15),IF('ECE-EU Species'!L15="","",'ECE-EU Species'!L15),"")</f>
        <v>8628.1239999999998</v>
      </c>
      <c r="H1514" s="1138" t="str">
        <f>IF('ECE-EU Species'!T15="","",'ECE-EU Species'!T15)</f>
        <v/>
      </c>
    </row>
    <row r="1515" spans="1:8">
      <c r="A1515" s="1135" t="str">
        <f>Cover!$G$16</f>
        <v>CZ</v>
      </c>
      <c r="B1515" s="1135" t="s">
        <v>685</v>
      </c>
      <c r="C1515" s="1135">
        <f>Cover!G$18</f>
        <v>2022</v>
      </c>
      <c r="D1515" s="1136" t="s">
        <v>722</v>
      </c>
      <c r="E1515" s="1137" t="s">
        <v>674</v>
      </c>
      <c r="F1515" s="1135" t="s">
        <v>703</v>
      </c>
      <c r="G1515" s="1135">
        <f>IF(ISNUMBER('ECE-EU Species'!L16),IF('ECE-EU Species'!L16="","",'ECE-EU Species'!L16),"")</f>
        <v>478.56799999999998</v>
      </c>
      <c r="H1515" s="1138" t="str">
        <f>IF('ECE-EU Species'!T16="","",'ECE-EU Species'!T16)</f>
        <v/>
      </c>
    </row>
    <row r="1516" spans="1:8">
      <c r="A1516" s="1135" t="str">
        <f>Cover!$G$16</f>
        <v>CZ</v>
      </c>
      <c r="B1516" s="1135" t="s">
        <v>685</v>
      </c>
      <c r="C1516" s="1135">
        <f>Cover!G$18</f>
        <v>2022</v>
      </c>
      <c r="D1516" s="1136" t="s">
        <v>723</v>
      </c>
      <c r="E1516" s="1137" t="s">
        <v>674</v>
      </c>
      <c r="F1516" s="1135" t="s">
        <v>703</v>
      </c>
      <c r="G1516" s="1135">
        <f>IF(ISNUMBER('ECE-EU Species'!L17),IF('ECE-EU Species'!L17="","",'ECE-EU Species'!L17),"")</f>
        <v>405.25900000000001</v>
      </c>
      <c r="H1516" s="1138" t="str">
        <f>IF('ECE-EU Species'!T17="","",'ECE-EU Species'!T17)</f>
        <v/>
      </c>
    </row>
    <row r="1517" spans="1:8">
      <c r="A1517" s="1135" t="str">
        <f>Cover!$G$16</f>
        <v>CZ</v>
      </c>
      <c r="B1517" s="1135" t="s">
        <v>685</v>
      </c>
      <c r="C1517" s="1135">
        <f>Cover!G$18</f>
        <v>2022</v>
      </c>
      <c r="D1517" s="1136" t="s">
        <v>724</v>
      </c>
      <c r="E1517" s="1137" t="s">
        <v>674</v>
      </c>
      <c r="F1517" s="1135" t="s">
        <v>703</v>
      </c>
      <c r="G1517" s="1135">
        <f>IF(ISNUMBER('ECE-EU Species'!L18),IF('ECE-EU Species'!L18="","",'ECE-EU Species'!L18),"")</f>
        <v>73.308999999999997</v>
      </c>
      <c r="H1517" s="1138" t="str">
        <f>IF('ECE-EU Species'!T18="","",'ECE-EU Species'!T18)</f>
        <v/>
      </c>
    </row>
    <row r="1518" spans="1:8">
      <c r="A1518" s="1135" t="str">
        <f>Cover!$G$16</f>
        <v>CZ</v>
      </c>
      <c r="B1518" s="1135" t="s">
        <v>685</v>
      </c>
      <c r="C1518" s="1135">
        <f>Cover!G$18</f>
        <v>2022</v>
      </c>
      <c r="D1518" s="1136" t="s">
        <v>722</v>
      </c>
      <c r="E1518" s="1137" t="s">
        <v>673</v>
      </c>
      <c r="F1518" s="1135" t="s">
        <v>703</v>
      </c>
      <c r="G1518" s="1135">
        <f>IF(ISNUMBER('ECE-EU Species'!L19),IF('ECE-EU Species'!L19="","",'ECE-EU Species'!L19),"")</f>
        <v>7522.1049999999996</v>
      </c>
      <c r="H1518" s="1138" t="str">
        <f>IF('ECE-EU Species'!T19="","",'ECE-EU Species'!T19)</f>
        <v/>
      </c>
    </row>
    <row r="1519" spans="1:8">
      <c r="A1519" s="1135" t="str">
        <f>Cover!$G$16</f>
        <v>CZ</v>
      </c>
      <c r="B1519" s="1135" t="s">
        <v>685</v>
      </c>
      <c r="C1519" s="1135">
        <f>Cover!G$18</f>
        <v>2022</v>
      </c>
      <c r="D1519" s="1136" t="s">
        <v>723</v>
      </c>
      <c r="E1519" s="1137" t="s">
        <v>673</v>
      </c>
      <c r="F1519" s="1135" t="s">
        <v>703</v>
      </c>
      <c r="G1519" s="1135">
        <f>IF(ISNUMBER('ECE-EU Species'!L20),IF('ECE-EU Species'!L20="","",'ECE-EU Species'!L20),"")</f>
        <v>5645.2190000000001</v>
      </c>
      <c r="H1519" s="1138" t="str">
        <f>IF('ECE-EU Species'!T20="","",'ECE-EU Species'!T20)</f>
        <v/>
      </c>
    </row>
    <row r="1520" spans="1:8">
      <c r="A1520" s="1135" t="str">
        <f>Cover!$G$16</f>
        <v>CZ</v>
      </c>
      <c r="B1520" s="1135" t="s">
        <v>685</v>
      </c>
      <c r="C1520" s="1135">
        <f>Cover!G$18</f>
        <v>2022</v>
      </c>
      <c r="D1520" s="1136" t="s">
        <v>724</v>
      </c>
      <c r="E1520" s="1137" t="s">
        <v>673</v>
      </c>
      <c r="F1520" s="1135" t="s">
        <v>703</v>
      </c>
      <c r="G1520" s="1135">
        <f>IF(ISNUMBER('ECE-EU Species'!L21),IF('ECE-EU Species'!L21="","",'ECE-EU Species'!L21),"")</f>
        <v>1876.886</v>
      </c>
      <c r="H1520" s="1138" t="str">
        <f>IF('ECE-EU Species'!T21="","",'ECE-EU Species'!T21)</f>
        <v/>
      </c>
    </row>
    <row r="1521" spans="1:8">
      <c r="A1521" s="1135" t="str">
        <f>Cover!$G$16</f>
        <v>CZ</v>
      </c>
      <c r="B1521" s="1135" t="s">
        <v>685</v>
      </c>
      <c r="C1521" s="1135">
        <f>Cover!G$18</f>
        <v>2022</v>
      </c>
      <c r="D1521" s="1136" t="s">
        <v>722</v>
      </c>
      <c r="E1521" s="1137" t="s">
        <v>675</v>
      </c>
      <c r="F1521" s="1135" t="s">
        <v>703</v>
      </c>
      <c r="G1521" s="1135">
        <f>IF(ISNUMBER('ECE-EU Species'!L22),IF('ECE-EU Species'!L22="","",'ECE-EU Species'!L22),"")</f>
        <v>418.28699999999998</v>
      </c>
      <c r="H1521" s="1138" t="str">
        <f>IF('ECE-EU Species'!T22="","",'ECE-EU Species'!T22)</f>
        <v/>
      </c>
    </row>
    <row r="1522" spans="1:8">
      <c r="A1522" s="1135" t="str">
        <f>Cover!$G$16</f>
        <v>CZ</v>
      </c>
      <c r="B1522" s="1135" t="s">
        <v>685</v>
      </c>
      <c r="C1522" s="1135">
        <f>Cover!G$18</f>
        <v>2022</v>
      </c>
      <c r="D1522" s="1136" t="s">
        <v>722</v>
      </c>
      <c r="E1522" s="1137" t="s">
        <v>676</v>
      </c>
      <c r="F1522" s="1135" t="s">
        <v>703</v>
      </c>
      <c r="G1522" s="1135">
        <f>IF(ISNUMBER('ECE-EU Species'!L23),IF('ECE-EU Species'!L23="","",'ECE-EU Species'!L23),"")</f>
        <v>66.025999999999996</v>
      </c>
      <c r="H1522" s="1138" t="str">
        <f>IF('ECE-EU Species'!T23="","",'ECE-EU Species'!T23)</f>
        <v/>
      </c>
    </row>
    <row r="1523" spans="1:8">
      <c r="A1523" s="1135" t="str">
        <f>Cover!$G$16</f>
        <v>CZ</v>
      </c>
      <c r="B1523" s="1135" t="s">
        <v>685</v>
      </c>
      <c r="C1523" s="1135">
        <f>Cover!G$18</f>
        <v>2022</v>
      </c>
      <c r="D1523" s="1136" t="s">
        <v>722</v>
      </c>
      <c r="E1523" s="1137" t="s">
        <v>677</v>
      </c>
      <c r="F1523" s="1135" t="s">
        <v>703</v>
      </c>
      <c r="G1523" s="1135">
        <f>IF(ISNUMBER('ECE-EU Species'!L24),IF('ECE-EU Species'!L24="","",'ECE-EU Species'!L24),"")</f>
        <v>259.89699999999999</v>
      </c>
      <c r="H1523" s="1138" t="str">
        <f>IF('ECE-EU Species'!T24="","",'ECE-EU Species'!T24)</f>
        <v/>
      </c>
    </row>
    <row r="1524" spans="1:8">
      <c r="A1524" s="1135" t="str">
        <f>Cover!$G$16</f>
        <v>CZ</v>
      </c>
      <c r="B1524" s="1135" t="s">
        <v>685</v>
      </c>
      <c r="C1524" s="1135">
        <f>Cover!G$18</f>
        <v>2022</v>
      </c>
      <c r="D1524" s="1136" t="s">
        <v>722</v>
      </c>
      <c r="E1524" s="1137" t="s">
        <v>678</v>
      </c>
      <c r="F1524" s="1135" t="s">
        <v>703</v>
      </c>
      <c r="G1524" s="1135">
        <f>IF(ISNUMBER('ECE-EU Species'!L25),IF('ECE-EU Species'!L25="","",'ECE-EU Species'!L25),"")</f>
        <v>85.918999999999997</v>
      </c>
      <c r="H1524" s="1138" t="str">
        <f>IF('ECE-EU Species'!T25="","",'ECE-EU Species'!T25)</f>
        <v/>
      </c>
    </row>
    <row r="1525" spans="1:8">
      <c r="A1525" s="1135" t="str">
        <f>Cover!$G$16</f>
        <v>CZ</v>
      </c>
      <c r="B1525" s="1135" t="s">
        <v>685</v>
      </c>
      <c r="C1525" s="1135">
        <f>Cover!G$18</f>
        <v>2022</v>
      </c>
      <c r="D1525" s="1136" t="s">
        <v>723</v>
      </c>
      <c r="E1525" s="1137" t="s">
        <v>678</v>
      </c>
      <c r="F1525" s="1135" t="s">
        <v>703</v>
      </c>
      <c r="G1525" s="1135">
        <f>IF(ISNUMBER('ECE-EU Species'!L26),IF('ECE-EU Species'!L26="","",'ECE-EU Species'!L26),"")</f>
        <v>85.846000000000004</v>
      </c>
      <c r="H1525" s="1138" t="str">
        <f>IF('ECE-EU Species'!T26="","",'ECE-EU Species'!T26)</f>
        <v/>
      </c>
    </row>
    <row r="1526" spans="1:8">
      <c r="A1526" s="1135" t="str">
        <f>Cover!$G$16</f>
        <v>CZ</v>
      </c>
      <c r="B1526" s="1135" t="s">
        <v>685</v>
      </c>
      <c r="C1526" s="1135">
        <f>Cover!G$18</f>
        <v>2022</v>
      </c>
      <c r="D1526" s="1136" t="s">
        <v>724</v>
      </c>
      <c r="E1526" s="1137" t="s">
        <v>678</v>
      </c>
      <c r="F1526" s="1135" t="s">
        <v>703</v>
      </c>
      <c r="G1526" s="1135">
        <f>IF(ISNUMBER('ECE-EU Species'!L27),IF('ECE-EU Species'!L27="","",'ECE-EU Species'!L27),"")</f>
        <v>7.2999999999999995E-2</v>
      </c>
      <c r="H1526" s="1138" t="str">
        <f>IF('ECE-EU Species'!T27="","",'ECE-EU Species'!T27)</f>
        <v/>
      </c>
    </row>
    <row r="1527" spans="1:8">
      <c r="A1527" s="1135" t="str">
        <f>Cover!$G$16</f>
        <v>CZ</v>
      </c>
      <c r="B1527" s="1135" t="s">
        <v>685</v>
      </c>
      <c r="C1527" s="1135">
        <f>Cover!G$18</f>
        <v>2022</v>
      </c>
      <c r="D1527" s="1136" t="s">
        <v>722</v>
      </c>
      <c r="E1527" s="1137" t="s">
        <v>682</v>
      </c>
      <c r="F1527" s="1135" t="s">
        <v>703</v>
      </c>
      <c r="G1527" s="1135">
        <f>IF(ISNUMBER('ECE-EU Species'!L28),IF('ECE-EU Species'!L28="","",'ECE-EU Species'!L28),"")</f>
        <v>6.4450000000000003</v>
      </c>
      <c r="H1527" s="1138" t="str">
        <f>IF('ECE-EU Species'!T28="","",'ECE-EU Species'!T28)</f>
        <v/>
      </c>
    </row>
    <row r="1528" spans="1:8">
      <c r="A1528" s="1135" t="str">
        <f>Cover!$G$16</f>
        <v>CZ</v>
      </c>
      <c r="B1528" s="1135" t="s">
        <v>685</v>
      </c>
      <c r="C1528" s="1135">
        <f>Cover!G$18</f>
        <v>2022</v>
      </c>
      <c r="D1528" s="1136" t="s">
        <v>722</v>
      </c>
      <c r="E1528" s="1137" t="s">
        <v>683</v>
      </c>
      <c r="F1528" s="1135" t="s">
        <v>703</v>
      </c>
      <c r="G1528" s="1135">
        <f>IF(ISNUMBER('ECE-EU Species'!L29),IF('ECE-EU Species'!L29="","",'ECE-EU Species'!L29),"")</f>
        <v>0</v>
      </c>
      <c r="H1528" s="1138" t="str">
        <f>IF('ECE-EU Species'!T29="","",'ECE-EU Species'!T29)</f>
        <v/>
      </c>
    </row>
    <row r="1529" spans="1:8">
      <c r="A1529" s="1135" t="str">
        <f>Cover!$G$16</f>
        <v>CZ</v>
      </c>
      <c r="B1529" s="1135" t="s">
        <v>685</v>
      </c>
      <c r="C1529" s="1135">
        <f>Cover!G$18</f>
        <v>2022</v>
      </c>
      <c r="D1529" s="1136" t="s">
        <v>725</v>
      </c>
      <c r="E1529" s="1137" t="s">
        <v>672</v>
      </c>
      <c r="F1529" s="1135" t="s">
        <v>703</v>
      </c>
      <c r="G1529" s="1135">
        <f>IF(ISNUMBER('ECE-EU Species'!L30),IF('ECE-EU Species'!L30="","",'ECE-EU Species'!L30),"")</f>
        <v>2338.1280000000002</v>
      </c>
      <c r="H1529" s="1138" t="str">
        <f>IF('ECE-EU Species'!T30="","",'ECE-EU Species'!T30)</f>
        <v/>
      </c>
    </row>
    <row r="1530" spans="1:8">
      <c r="A1530" s="1135" t="str">
        <f>Cover!$G$16</f>
        <v>CZ</v>
      </c>
      <c r="B1530" s="1135" t="s">
        <v>685</v>
      </c>
      <c r="C1530" s="1135">
        <f>Cover!G$18</f>
        <v>2022</v>
      </c>
      <c r="D1530" s="1136" t="s">
        <v>725</v>
      </c>
      <c r="E1530" s="1137" t="s">
        <v>674</v>
      </c>
      <c r="F1530" s="1135" t="s">
        <v>703</v>
      </c>
      <c r="G1530" s="1135">
        <f>IF(ISNUMBER('ECE-EU Species'!L31),IF('ECE-EU Species'!L31="","",'ECE-EU Species'!L31),"")</f>
        <v>45.192</v>
      </c>
      <c r="H1530" s="1138" t="str">
        <f>IF('ECE-EU Species'!T31="","",'ECE-EU Species'!T31)</f>
        <v/>
      </c>
    </row>
    <row r="1531" spans="1:8">
      <c r="A1531" s="1135" t="str">
        <f>Cover!$G$16</f>
        <v>CZ</v>
      </c>
      <c r="B1531" s="1135" t="s">
        <v>685</v>
      </c>
      <c r="C1531" s="1135">
        <f>Cover!G$18</f>
        <v>2022</v>
      </c>
      <c r="D1531" s="1136" t="s">
        <v>725</v>
      </c>
      <c r="E1531" s="1137" t="s">
        <v>673</v>
      </c>
      <c r="F1531" s="1135" t="s">
        <v>703</v>
      </c>
      <c r="G1531" s="1135">
        <f>IF(ISNUMBER('ECE-EU Species'!L32),IF('ECE-EU Species'!L32="","",'ECE-EU Species'!L32),"")</f>
        <v>2034.258</v>
      </c>
      <c r="H1531" s="1138" t="str">
        <f>IF('ECE-EU Species'!T32="","",'ECE-EU Species'!T32)</f>
        <v/>
      </c>
    </row>
    <row r="1532" spans="1:8">
      <c r="A1532" s="1135" t="str">
        <f>Cover!$G$16</f>
        <v>CZ</v>
      </c>
      <c r="B1532" s="1135" t="s">
        <v>685</v>
      </c>
      <c r="C1532" s="1135">
        <f>Cover!G$18</f>
        <v>2022</v>
      </c>
      <c r="D1532" s="1136" t="s">
        <v>725</v>
      </c>
      <c r="E1532" s="1137" t="s">
        <v>675</v>
      </c>
      <c r="F1532" s="1135" t="s">
        <v>703</v>
      </c>
      <c r="G1532" s="1135">
        <f>IF(ISNUMBER('ECE-EU Species'!L33),IF('ECE-EU Species'!L33="","",'ECE-EU Species'!L33),"")</f>
        <v>34.210999999999999</v>
      </c>
      <c r="H1532" s="1138" t="str">
        <f>IF('ECE-EU Species'!T33="","",'ECE-EU Species'!T33)</f>
        <v/>
      </c>
    </row>
    <row r="1533" spans="1:8">
      <c r="A1533" s="1135" t="str">
        <f>Cover!$G$16</f>
        <v>CZ</v>
      </c>
      <c r="B1533" s="1135" t="s">
        <v>685</v>
      </c>
      <c r="C1533" s="1135">
        <f>Cover!G$18</f>
        <v>2022</v>
      </c>
      <c r="D1533" s="1136" t="s">
        <v>725</v>
      </c>
      <c r="E1533" s="1137" t="s">
        <v>676</v>
      </c>
      <c r="F1533" s="1135" t="s">
        <v>703</v>
      </c>
      <c r="G1533" s="1135">
        <f>IF(ISNUMBER('ECE-EU Species'!L34),IF('ECE-EU Species'!L34="","",'ECE-EU Species'!L34),"")</f>
        <v>22.207000000000001</v>
      </c>
      <c r="H1533" s="1138" t="str">
        <f>IF('ECE-EU Species'!T34="","",'ECE-EU Species'!T34)</f>
        <v/>
      </c>
    </row>
    <row r="1534" spans="1:8">
      <c r="A1534" s="1135" t="str">
        <f>Cover!$G$16</f>
        <v>CZ</v>
      </c>
      <c r="B1534" s="1135" t="s">
        <v>685</v>
      </c>
      <c r="C1534" s="1135">
        <f>Cover!G$18</f>
        <v>2022</v>
      </c>
      <c r="D1534" s="1136" t="s">
        <v>725</v>
      </c>
      <c r="E1534" s="1137" t="s">
        <v>677</v>
      </c>
      <c r="F1534" s="1135" t="s">
        <v>703</v>
      </c>
      <c r="G1534" s="1135">
        <f>IF(ISNUMBER('ECE-EU Species'!L35),IF('ECE-EU Species'!L35="","",'ECE-EU Species'!L35),"")</f>
        <v>7.2569999999999997</v>
      </c>
      <c r="H1534" s="1138" t="str">
        <f>IF('ECE-EU Species'!T35="","",'ECE-EU Species'!T35)</f>
        <v/>
      </c>
    </row>
    <row r="1535" spans="1:8">
      <c r="A1535" s="1135" t="str">
        <f>Cover!$G$16</f>
        <v>CZ</v>
      </c>
      <c r="B1535" s="1135" t="s">
        <v>685</v>
      </c>
      <c r="C1535" s="1135">
        <f>Cover!G$18</f>
        <v>2022</v>
      </c>
      <c r="D1535" s="1136" t="s">
        <v>725</v>
      </c>
      <c r="E1535" s="1137" t="s">
        <v>679</v>
      </c>
      <c r="F1535" s="1135" t="s">
        <v>703</v>
      </c>
      <c r="G1535" s="1135">
        <f>IF(ISNUMBER('ECE-EU Species'!L36),IF('ECE-EU Species'!L36="","",'ECE-EU Species'!L36),"")</f>
        <v>7.8E-2</v>
      </c>
      <c r="H1535" s="1138" t="str">
        <f>IF('ECE-EU Species'!T36="","",'ECE-EU Species'!T36)</f>
        <v/>
      </c>
    </row>
    <row r="1536" spans="1:8">
      <c r="A1536" s="1135" t="str">
        <f>Cover!$G$16</f>
        <v>CZ</v>
      </c>
      <c r="B1536" s="1135" t="s">
        <v>685</v>
      </c>
      <c r="C1536" s="1135">
        <f>Cover!G$18</f>
        <v>2022</v>
      </c>
      <c r="D1536" s="1136" t="s">
        <v>725</v>
      </c>
      <c r="E1536" s="1137" t="s">
        <v>680</v>
      </c>
      <c r="F1536" s="1135" t="s">
        <v>703</v>
      </c>
      <c r="G1536" s="1135">
        <f>IF(ISNUMBER('ECE-EU Species'!L37),IF('ECE-EU Species'!L37="","",'ECE-EU Species'!L37),"")</f>
        <v>0.04</v>
      </c>
      <c r="H1536" s="1138" t="str">
        <f>IF('ECE-EU Species'!T37="","",'ECE-EU Species'!T37)</f>
        <v/>
      </c>
    </row>
    <row r="1537" spans="1:8">
      <c r="A1537" s="1135" t="str">
        <f>Cover!$G$16</f>
        <v>CZ</v>
      </c>
      <c r="B1537" s="1135" t="s">
        <v>685</v>
      </c>
      <c r="C1537" s="1135">
        <f>Cover!G$18</f>
        <v>2022</v>
      </c>
      <c r="D1537" s="1136" t="s">
        <v>725</v>
      </c>
      <c r="E1537" s="1137" t="s">
        <v>681</v>
      </c>
      <c r="F1537" s="1135" t="s">
        <v>703</v>
      </c>
      <c r="G1537" s="1135">
        <f>IF(ISNUMBER('ECE-EU Species'!L38),IF('ECE-EU Species'!L38="","",'ECE-EU Species'!L38),"")</f>
        <v>2.8359999999999999</v>
      </c>
      <c r="H1537" s="1138" t="str">
        <f>IF('ECE-EU Species'!T38="","",'ECE-EU Species'!T38)</f>
        <v/>
      </c>
    </row>
    <row r="1538" spans="1:8">
      <c r="A1538" s="1135" t="str">
        <f>Cover!$G$16</f>
        <v>CZ</v>
      </c>
      <c r="B1538" s="1135" t="s">
        <v>685</v>
      </c>
      <c r="C1538" s="1135">
        <f>Cover!G$18</f>
        <v>2022</v>
      </c>
      <c r="D1538" s="1136" t="s">
        <v>725</v>
      </c>
      <c r="E1538" s="1137" t="s">
        <v>678</v>
      </c>
      <c r="F1538" s="1135" t="s">
        <v>703</v>
      </c>
      <c r="G1538" s="1135">
        <f>IF(ISNUMBER('ECE-EU Species'!L39),IF('ECE-EU Species'!L39="","",'ECE-EU Species'!L39),"")</f>
        <v>0</v>
      </c>
      <c r="H1538" s="1138" t="str">
        <f>IF('ECE-EU Species'!T39="","",'ECE-EU Species'!T39)</f>
        <v/>
      </c>
    </row>
    <row r="1539" spans="1:8">
      <c r="A1539" s="1135" t="str">
        <f>Cover!$G$16</f>
        <v>CZ</v>
      </c>
      <c r="B1539" s="1135" t="s">
        <v>685</v>
      </c>
      <c r="C1539" s="1135">
        <f>Cover!G$18</f>
        <v>2022</v>
      </c>
      <c r="D1539" s="1136" t="s">
        <v>725</v>
      </c>
      <c r="E1539" s="1137" t="s">
        <v>682</v>
      </c>
      <c r="F1539" s="1135" t="s">
        <v>703</v>
      </c>
      <c r="G1539" s="1135">
        <f>IF(ISNUMBER('ECE-EU Species'!L40),IF('ECE-EU Species'!L40="","",'ECE-EU Species'!L40),"")</f>
        <v>0.68799999999999994</v>
      </c>
      <c r="H1539" s="1138" t="str">
        <f>IF('ECE-EU Species'!T40="","",'ECE-EU Species'!T40)</f>
        <v/>
      </c>
    </row>
    <row r="1540" spans="1:8">
      <c r="A1540" s="1135" t="str">
        <f>Cover!$G$16</f>
        <v>CZ</v>
      </c>
      <c r="B1540" s="1135" t="s">
        <v>685</v>
      </c>
      <c r="C1540" s="1135">
        <f>Cover!G$18</f>
        <v>2022</v>
      </c>
      <c r="D1540" s="1136" t="s">
        <v>722</v>
      </c>
      <c r="E1540" s="1137" t="s">
        <v>672</v>
      </c>
      <c r="F1540" s="1135" t="s">
        <v>704</v>
      </c>
      <c r="G1540" s="1135">
        <f>IF(ISNUMBER('ECE-EU Species'!M15),IF('ECE-EU Species'!M15="","",'ECE-EU Species'!M15),"")</f>
        <v>21658807</v>
      </c>
      <c r="H1540" s="1138" t="str">
        <f>IF('ECE-EU Species'!U15="","",'ECE-EU Species'!U15)</f>
        <v/>
      </c>
    </row>
    <row r="1541" spans="1:8">
      <c r="A1541" s="1135" t="str">
        <f>Cover!$G$16</f>
        <v>CZ</v>
      </c>
      <c r="B1541" s="1135" t="s">
        <v>685</v>
      </c>
      <c r="C1541" s="1135">
        <f>Cover!G$18</f>
        <v>2022</v>
      </c>
      <c r="D1541" s="1136" t="s">
        <v>722</v>
      </c>
      <c r="E1541" s="1137" t="s">
        <v>674</v>
      </c>
      <c r="F1541" s="1135" t="s">
        <v>704</v>
      </c>
      <c r="G1541" s="1135">
        <f>IF(ISNUMBER('ECE-EU Species'!M16),IF('ECE-EU Species'!M16="","",'ECE-EU Species'!M16),"")</f>
        <v>1067598</v>
      </c>
      <c r="H1541" s="1138" t="str">
        <f>IF('ECE-EU Species'!U16="","",'ECE-EU Species'!U16)</f>
        <v/>
      </c>
    </row>
    <row r="1542" spans="1:8">
      <c r="A1542" s="1135" t="str">
        <f>Cover!$G$16</f>
        <v>CZ</v>
      </c>
      <c r="B1542" s="1135" t="s">
        <v>685</v>
      </c>
      <c r="C1542" s="1135">
        <f>Cover!G$18</f>
        <v>2022</v>
      </c>
      <c r="D1542" s="1136" t="s">
        <v>723</v>
      </c>
      <c r="E1542" s="1137" t="s">
        <v>674</v>
      </c>
      <c r="F1542" s="1135" t="s">
        <v>704</v>
      </c>
      <c r="G1542" s="1135">
        <f>IF(ISNUMBER('ECE-EU Species'!M17),IF('ECE-EU Species'!M17="","",'ECE-EU Species'!M17),"")</f>
        <v>915420</v>
      </c>
      <c r="H1542" s="1138" t="str">
        <f>IF('ECE-EU Species'!U17="","",'ECE-EU Species'!U17)</f>
        <v/>
      </c>
    </row>
    <row r="1543" spans="1:8">
      <c r="A1543" s="1135" t="str">
        <f>Cover!$G$16</f>
        <v>CZ</v>
      </c>
      <c r="B1543" s="1135" t="s">
        <v>685</v>
      </c>
      <c r="C1543" s="1135">
        <f>Cover!G$18</f>
        <v>2022</v>
      </c>
      <c r="D1543" s="1136" t="s">
        <v>724</v>
      </c>
      <c r="E1543" s="1137" t="s">
        <v>674</v>
      </c>
      <c r="F1543" s="1135" t="s">
        <v>704</v>
      </c>
      <c r="G1543" s="1135">
        <f>IF(ISNUMBER('ECE-EU Species'!M18),IF('ECE-EU Species'!M18="","",'ECE-EU Species'!M18),"")</f>
        <v>152178</v>
      </c>
      <c r="H1543" s="1138" t="str">
        <f>IF('ECE-EU Species'!U18="","",'ECE-EU Species'!U18)</f>
        <v/>
      </c>
    </row>
    <row r="1544" spans="1:8">
      <c r="A1544" s="1135" t="str">
        <f>Cover!$G$16</f>
        <v>CZ</v>
      </c>
      <c r="B1544" s="1135" t="s">
        <v>685</v>
      </c>
      <c r="C1544" s="1135">
        <f>Cover!G$18</f>
        <v>2022</v>
      </c>
      <c r="D1544" s="1136" t="s">
        <v>722</v>
      </c>
      <c r="E1544" s="1137" t="s">
        <v>673</v>
      </c>
      <c r="F1544" s="1135" t="s">
        <v>704</v>
      </c>
      <c r="G1544" s="1135">
        <f>IF(ISNUMBER('ECE-EU Species'!M19),IF('ECE-EU Species'!M19="","",'ECE-EU Species'!M19),"")</f>
        <v>18500624</v>
      </c>
      <c r="H1544" s="1138" t="str">
        <f>IF('ECE-EU Species'!U19="","",'ECE-EU Species'!U19)</f>
        <v/>
      </c>
    </row>
    <row r="1545" spans="1:8">
      <c r="A1545" s="1135" t="str">
        <f>Cover!$G$16</f>
        <v>CZ</v>
      </c>
      <c r="B1545" s="1135" t="s">
        <v>685</v>
      </c>
      <c r="C1545" s="1135">
        <f>Cover!G$18</f>
        <v>2022</v>
      </c>
      <c r="D1545" s="1136" t="s">
        <v>723</v>
      </c>
      <c r="E1545" s="1137" t="s">
        <v>673</v>
      </c>
      <c r="F1545" s="1135" t="s">
        <v>704</v>
      </c>
      <c r="G1545" s="1135">
        <f>IF(ISNUMBER('ECE-EU Species'!M20),IF('ECE-EU Species'!M20="","",'ECE-EU Species'!M20),"")</f>
        <v>14692839</v>
      </c>
      <c r="H1545" s="1138" t="str">
        <f>IF('ECE-EU Species'!U20="","",'ECE-EU Species'!U20)</f>
        <v/>
      </c>
    </row>
    <row r="1546" spans="1:8">
      <c r="A1546" s="1135" t="str">
        <f>Cover!$G$16</f>
        <v>CZ</v>
      </c>
      <c r="B1546" s="1135" t="s">
        <v>685</v>
      </c>
      <c r="C1546" s="1135">
        <f>Cover!G$18</f>
        <v>2022</v>
      </c>
      <c r="D1546" s="1136" t="s">
        <v>724</v>
      </c>
      <c r="E1546" s="1137" t="s">
        <v>673</v>
      </c>
      <c r="F1546" s="1135" t="s">
        <v>704</v>
      </c>
      <c r="G1546" s="1135">
        <f>IF(ISNUMBER('ECE-EU Species'!M21),IF('ECE-EU Species'!M21="","",'ECE-EU Species'!M21),"")</f>
        <v>3807785</v>
      </c>
      <c r="H1546" s="1138" t="str">
        <f>IF('ECE-EU Species'!U21="","",'ECE-EU Species'!U21)</f>
        <v/>
      </c>
    </row>
    <row r="1547" spans="1:8">
      <c r="A1547" s="1135" t="str">
        <f>Cover!$G$16</f>
        <v>CZ</v>
      </c>
      <c r="B1547" s="1135" t="s">
        <v>685</v>
      </c>
      <c r="C1547" s="1135">
        <f>Cover!G$18</f>
        <v>2022</v>
      </c>
      <c r="D1547" s="1136" t="s">
        <v>722</v>
      </c>
      <c r="E1547" s="1137" t="s">
        <v>675</v>
      </c>
      <c r="F1547" s="1135" t="s">
        <v>704</v>
      </c>
      <c r="G1547" s="1135">
        <f>IF(ISNUMBER('ECE-EU Species'!M22),IF('ECE-EU Species'!M22="","",'ECE-EU Species'!M22),"")</f>
        <v>1991103</v>
      </c>
      <c r="H1547" s="1138" t="str">
        <f>IF('ECE-EU Species'!U22="","",'ECE-EU Species'!U22)</f>
        <v/>
      </c>
    </row>
    <row r="1548" spans="1:8">
      <c r="A1548" s="1135" t="str">
        <f>Cover!$G$16</f>
        <v>CZ</v>
      </c>
      <c r="B1548" s="1135" t="s">
        <v>685</v>
      </c>
      <c r="C1548" s="1135">
        <f>Cover!G$18</f>
        <v>2022</v>
      </c>
      <c r="D1548" s="1136" t="s">
        <v>722</v>
      </c>
      <c r="E1548" s="1137" t="s">
        <v>676</v>
      </c>
      <c r="F1548" s="1135" t="s">
        <v>704</v>
      </c>
      <c r="G1548" s="1135">
        <f>IF(ISNUMBER('ECE-EU Species'!M23),IF('ECE-EU Species'!M23="","",'ECE-EU Species'!M23),"")</f>
        <v>431286</v>
      </c>
      <c r="H1548" s="1138" t="str">
        <f>IF('ECE-EU Species'!U23="","",'ECE-EU Species'!U23)</f>
        <v/>
      </c>
    </row>
    <row r="1549" spans="1:8">
      <c r="A1549" s="1135" t="str">
        <f>Cover!$G$16</f>
        <v>CZ</v>
      </c>
      <c r="B1549" s="1135" t="s">
        <v>685</v>
      </c>
      <c r="C1549" s="1135">
        <f>Cover!G$18</f>
        <v>2022</v>
      </c>
      <c r="D1549" s="1136" t="s">
        <v>722</v>
      </c>
      <c r="E1549" s="1137" t="s">
        <v>677</v>
      </c>
      <c r="F1549" s="1135" t="s">
        <v>704</v>
      </c>
      <c r="G1549" s="1135">
        <f>IF(ISNUMBER('ECE-EU Species'!M24),IF('ECE-EU Species'!M24="","",'ECE-EU Species'!M24),"")</f>
        <v>1357182</v>
      </c>
      <c r="H1549" s="1138" t="str">
        <f>IF('ECE-EU Species'!U24="","",'ECE-EU Species'!U24)</f>
        <v/>
      </c>
    </row>
    <row r="1550" spans="1:8">
      <c r="A1550" s="1135" t="str">
        <f>Cover!$G$16</f>
        <v>CZ</v>
      </c>
      <c r="B1550" s="1135" t="s">
        <v>685</v>
      </c>
      <c r="C1550" s="1135">
        <f>Cover!G$18</f>
        <v>2022</v>
      </c>
      <c r="D1550" s="1136" t="s">
        <v>722</v>
      </c>
      <c r="E1550" s="1137" t="s">
        <v>678</v>
      </c>
      <c r="F1550" s="1135" t="s">
        <v>704</v>
      </c>
      <c r="G1550" s="1135">
        <f>IF(ISNUMBER('ECE-EU Species'!M25),IF('ECE-EU Species'!M25="","",'ECE-EU Species'!M25),"")</f>
        <v>191241</v>
      </c>
      <c r="H1550" s="1138" t="str">
        <f>IF('ECE-EU Species'!U25="","",'ECE-EU Species'!U25)</f>
        <v/>
      </c>
    </row>
    <row r="1551" spans="1:8">
      <c r="A1551" s="1135" t="str">
        <f>Cover!$G$16</f>
        <v>CZ</v>
      </c>
      <c r="B1551" s="1135" t="s">
        <v>685</v>
      </c>
      <c r="C1551" s="1135">
        <f>Cover!G$18</f>
        <v>2022</v>
      </c>
      <c r="D1551" s="1136" t="s">
        <v>723</v>
      </c>
      <c r="E1551" s="1137" t="s">
        <v>678</v>
      </c>
      <c r="F1551" s="1135" t="s">
        <v>704</v>
      </c>
      <c r="G1551" s="1135">
        <f>IF(ISNUMBER('ECE-EU Species'!M26),IF('ECE-EU Species'!M26="","",'ECE-EU Species'!M26),"")</f>
        <v>191100</v>
      </c>
      <c r="H1551" s="1138" t="str">
        <f>IF('ECE-EU Species'!U26="","",'ECE-EU Species'!U26)</f>
        <v/>
      </c>
    </row>
    <row r="1552" spans="1:8">
      <c r="A1552" s="1135" t="str">
        <f>Cover!$G$16</f>
        <v>CZ</v>
      </c>
      <c r="B1552" s="1135" t="s">
        <v>685</v>
      </c>
      <c r="C1552" s="1135">
        <f>Cover!G$18</f>
        <v>2022</v>
      </c>
      <c r="D1552" s="1136" t="s">
        <v>724</v>
      </c>
      <c r="E1552" s="1137" t="s">
        <v>678</v>
      </c>
      <c r="F1552" s="1135" t="s">
        <v>704</v>
      </c>
      <c r="G1552" s="1135">
        <f>IF(ISNUMBER('ECE-EU Species'!M27),IF('ECE-EU Species'!M27="","",'ECE-EU Species'!M27),"")</f>
        <v>141</v>
      </c>
      <c r="H1552" s="1138" t="str">
        <f>IF('ECE-EU Species'!U27="","",'ECE-EU Species'!U27)</f>
        <v/>
      </c>
    </row>
    <row r="1553" spans="1:8">
      <c r="A1553" s="1135" t="str">
        <f>Cover!$G$16</f>
        <v>CZ</v>
      </c>
      <c r="B1553" s="1135" t="s">
        <v>685</v>
      </c>
      <c r="C1553" s="1135">
        <f>Cover!G$18</f>
        <v>2022</v>
      </c>
      <c r="D1553" s="1136" t="s">
        <v>722</v>
      </c>
      <c r="E1553" s="1137" t="s">
        <v>682</v>
      </c>
      <c r="F1553" s="1135" t="s">
        <v>704</v>
      </c>
      <c r="G1553" s="1135">
        <f>IF(ISNUMBER('ECE-EU Species'!M28),IF('ECE-EU Species'!M28="","",'ECE-EU Species'!M28),"")</f>
        <v>11394</v>
      </c>
      <c r="H1553" s="1138" t="str">
        <f>IF('ECE-EU Species'!U28="","",'ECE-EU Species'!U28)</f>
        <v/>
      </c>
    </row>
    <row r="1554" spans="1:8">
      <c r="A1554" s="1135" t="str">
        <f>Cover!$G$16</f>
        <v>CZ</v>
      </c>
      <c r="B1554" s="1135" t="s">
        <v>685</v>
      </c>
      <c r="C1554" s="1135">
        <f>Cover!G$18</f>
        <v>2022</v>
      </c>
      <c r="D1554" s="1136" t="s">
        <v>722</v>
      </c>
      <c r="E1554" s="1137" t="s">
        <v>683</v>
      </c>
      <c r="F1554" s="1135" t="s">
        <v>704</v>
      </c>
      <c r="G1554" s="1135">
        <f>IF(ISNUMBER('ECE-EU Species'!M29),IF('ECE-EU Species'!M29="","",'ECE-EU Species'!M29),"")</f>
        <v>0</v>
      </c>
      <c r="H1554" s="1138" t="str">
        <f>IF('ECE-EU Species'!U29="","",'ECE-EU Species'!U29)</f>
        <v/>
      </c>
    </row>
    <row r="1555" spans="1:8">
      <c r="A1555" s="1135" t="str">
        <f>Cover!$G$16</f>
        <v>CZ</v>
      </c>
      <c r="B1555" s="1135" t="s">
        <v>685</v>
      </c>
      <c r="C1555" s="1135">
        <f>Cover!G$18</f>
        <v>2022</v>
      </c>
      <c r="D1555" s="1136" t="s">
        <v>725</v>
      </c>
      <c r="E1555" s="1137" t="s">
        <v>672</v>
      </c>
      <c r="F1555" s="1135" t="s">
        <v>704</v>
      </c>
      <c r="G1555" s="1135">
        <f>IF(ISNUMBER('ECE-EU Species'!M30),IF('ECE-EU Species'!M30="","",'ECE-EU Species'!M30),"")</f>
        <v>15721003</v>
      </c>
      <c r="H1555" s="1138" t="str">
        <f>IF('ECE-EU Species'!U30="","",'ECE-EU Species'!U30)</f>
        <v/>
      </c>
    </row>
    <row r="1556" spans="1:8">
      <c r="A1556" s="1135" t="str">
        <f>Cover!$G$16</f>
        <v>CZ</v>
      </c>
      <c r="B1556" s="1135" t="s">
        <v>685</v>
      </c>
      <c r="C1556" s="1135">
        <f>Cover!G$18</f>
        <v>2022</v>
      </c>
      <c r="D1556" s="1136" t="s">
        <v>725</v>
      </c>
      <c r="E1556" s="1137" t="s">
        <v>674</v>
      </c>
      <c r="F1556" s="1135" t="s">
        <v>704</v>
      </c>
      <c r="G1556" s="1135">
        <f>IF(ISNUMBER('ECE-EU Species'!M31),IF('ECE-EU Species'!M31="","",'ECE-EU Species'!M31),"")</f>
        <v>247340</v>
      </c>
      <c r="H1556" s="1138" t="str">
        <f>IF('ECE-EU Species'!U31="","",'ECE-EU Species'!U31)</f>
        <v/>
      </c>
    </row>
    <row r="1557" spans="1:8">
      <c r="A1557" s="1135" t="str">
        <f>Cover!$G$16</f>
        <v>CZ</v>
      </c>
      <c r="B1557" s="1135" t="s">
        <v>685</v>
      </c>
      <c r="C1557" s="1135">
        <f>Cover!G$18</f>
        <v>2022</v>
      </c>
      <c r="D1557" s="1136" t="s">
        <v>725</v>
      </c>
      <c r="E1557" s="1137" t="s">
        <v>673</v>
      </c>
      <c r="F1557" s="1135" t="s">
        <v>704</v>
      </c>
      <c r="G1557" s="1135">
        <f>IF(ISNUMBER('ECE-EU Species'!M32),IF('ECE-EU Species'!M32="","",'ECE-EU Species'!M32),"")</f>
        <v>13726020</v>
      </c>
      <c r="H1557" s="1138" t="str">
        <f>IF('ECE-EU Species'!U32="","",'ECE-EU Species'!U32)</f>
        <v/>
      </c>
    </row>
    <row r="1558" spans="1:8">
      <c r="A1558" s="1135" t="str">
        <f>Cover!$G$16</f>
        <v>CZ</v>
      </c>
      <c r="B1558" s="1135" t="s">
        <v>685</v>
      </c>
      <c r="C1558" s="1135">
        <f>Cover!G$18</f>
        <v>2022</v>
      </c>
      <c r="D1558" s="1136" t="s">
        <v>725</v>
      </c>
      <c r="E1558" s="1137" t="s">
        <v>675</v>
      </c>
      <c r="F1558" s="1135" t="s">
        <v>704</v>
      </c>
      <c r="G1558" s="1135">
        <f>IF(ISNUMBER('ECE-EU Species'!M33),IF('ECE-EU Species'!M33="","",'ECE-EU Species'!M33),"")</f>
        <v>497995</v>
      </c>
      <c r="H1558" s="1138" t="str">
        <f>IF('ECE-EU Species'!U33="","",'ECE-EU Species'!U33)</f>
        <v/>
      </c>
    </row>
    <row r="1559" spans="1:8">
      <c r="A1559" s="1135" t="str">
        <f>Cover!$G$16</f>
        <v>CZ</v>
      </c>
      <c r="B1559" s="1135" t="s">
        <v>685</v>
      </c>
      <c r="C1559" s="1135">
        <f>Cover!G$18</f>
        <v>2022</v>
      </c>
      <c r="D1559" s="1136" t="s">
        <v>725</v>
      </c>
      <c r="E1559" s="1137" t="s">
        <v>676</v>
      </c>
      <c r="F1559" s="1135" t="s">
        <v>704</v>
      </c>
      <c r="G1559" s="1135">
        <f>IF(ISNUMBER('ECE-EU Species'!M34),IF('ECE-EU Species'!M34="","",'ECE-EU Species'!M34),"")</f>
        <v>226978</v>
      </c>
      <c r="H1559" s="1138" t="str">
        <f>IF('ECE-EU Species'!U34="","",'ECE-EU Species'!U34)</f>
        <v/>
      </c>
    </row>
    <row r="1560" spans="1:8">
      <c r="A1560" s="1135" t="str">
        <f>Cover!$G$16</f>
        <v>CZ</v>
      </c>
      <c r="B1560" s="1135" t="s">
        <v>685</v>
      </c>
      <c r="C1560" s="1135">
        <f>Cover!G$18</f>
        <v>2022</v>
      </c>
      <c r="D1560" s="1136" t="s">
        <v>725</v>
      </c>
      <c r="E1560" s="1137" t="s">
        <v>677</v>
      </c>
      <c r="F1560" s="1135" t="s">
        <v>704</v>
      </c>
      <c r="G1560" s="1135">
        <f>IF(ISNUMBER('ECE-EU Species'!M35),IF('ECE-EU Species'!M35="","",'ECE-EU Species'!M35),"")</f>
        <v>64764</v>
      </c>
      <c r="H1560" s="1138" t="str">
        <f>IF('ECE-EU Species'!U35="","",'ECE-EU Species'!U35)</f>
        <v/>
      </c>
    </row>
    <row r="1561" spans="1:8">
      <c r="A1561" s="1135" t="str">
        <f>Cover!$G$16</f>
        <v>CZ</v>
      </c>
      <c r="B1561" s="1135" t="s">
        <v>685</v>
      </c>
      <c r="C1561" s="1135">
        <f>Cover!G$18</f>
        <v>2022</v>
      </c>
      <c r="D1561" s="1136" t="s">
        <v>725</v>
      </c>
      <c r="E1561" s="1137" t="s">
        <v>679</v>
      </c>
      <c r="F1561" s="1135" t="s">
        <v>704</v>
      </c>
      <c r="G1561" s="1135">
        <f>IF(ISNUMBER('ECE-EU Species'!M36),IF('ECE-EU Species'!M36="","",'ECE-EU Species'!M36),"")</f>
        <v>363</v>
      </c>
      <c r="H1561" s="1138" t="str">
        <f>IF('ECE-EU Species'!U36="","",'ECE-EU Species'!U36)</f>
        <v/>
      </c>
    </row>
    <row r="1562" spans="1:8">
      <c r="A1562" s="1135" t="str">
        <f>Cover!$G$16</f>
        <v>CZ</v>
      </c>
      <c r="B1562" s="1135" t="s">
        <v>685</v>
      </c>
      <c r="C1562" s="1135">
        <f>Cover!G$18</f>
        <v>2022</v>
      </c>
      <c r="D1562" s="1136" t="s">
        <v>725</v>
      </c>
      <c r="E1562" s="1137" t="s">
        <v>680</v>
      </c>
      <c r="F1562" s="1135" t="s">
        <v>704</v>
      </c>
      <c r="G1562" s="1135">
        <f>IF(ISNUMBER('ECE-EU Species'!M37),IF('ECE-EU Species'!M37="","",'ECE-EU Species'!M37),"")</f>
        <v>83</v>
      </c>
      <c r="H1562" s="1138" t="str">
        <f>IF('ECE-EU Species'!U37="","",'ECE-EU Species'!U37)</f>
        <v/>
      </c>
    </row>
    <row r="1563" spans="1:8">
      <c r="A1563" s="1135" t="str">
        <f>Cover!$G$16</f>
        <v>CZ</v>
      </c>
      <c r="B1563" s="1135" t="s">
        <v>685</v>
      </c>
      <c r="C1563" s="1135">
        <f>Cover!G$18</f>
        <v>2022</v>
      </c>
      <c r="D1563" s="1136" t="s">
        <v>725</v>
      </c>
      <c r="E1563" s="1137" t="s">
        <v>681</v>
      </c>
      <c r="F1563" s="1135" t="s">
        <v>704</v>
      </c>
      <c r="G1563" s="1135">
        <f>IF(ISNUMBER('ECE-EU Species'!M38),IF('ECE-EU Species'!M38="","",'ECE-EU Species'!M38),"")</f>
        <v>5867</v>
      </c>
      <c r="H1563" s="1138" t="str">
        <f>IF('ECE-EU Species'!U38="","",'ECE-EU Species'!U38)</f>
        <v/>
      </c>
    </row>
    <row r="1564" spans="1:8">
      <c r="A1564" s="1135" t="str">
        <f>Cover!$G$16</f>
        <v>CZ</v>
      </c>
      <c r="B1564" s="1135" t="s">
        <v>685</v>
      </c>
      <c r="C1564" s="1135">
        <f>Cover!G$18</f>
        <v>2022</v>
      </c>
      <c r="D1564" s="1136" t="s">
        <v>725</v>
      </c>
      <c r="E1564" s="1137" t="s">
        <v>678</v>
      </c>
      <c r="F1564" s="1135" t="s">
        <v>704</v>
      </c>
      <c r="G1564" s="1135">
        <f>IF(ISNUMBER('ECE-EU Species'!M39),IF('ECE-EU Species'!M39="","",'ECE-EU Species'!M39),"")</f>
        <v>0</v>
      </c>
      <c r="H1564" s="1138" t="str">
        <f>IF('ECE-EU Species'!U39="","",'ECE-EU Species'!U39)</f>
        <v/>
      </c>
    </row>
    <row r="1565" spans="1:8">
      <c r="A1565" s="1135" t="str">
        <f>Cover!$G$16</f>
        <v>CZ</v>
      </c>
      <c r="B1565" s="1135" t="s">
        <v>685</v>
      </c>
      <c r="C1565" s="1135">
        <f>Cover!G$18</f>
        <v>2022</v>
      </c>
      <c r="D1565" s="1136" t="s">
        <v>725</v>
      </c>
      <c r="E1565" s="1137" t="s">
        <v>682</v>
      </c>
      <c r="F1565" s="1135" t="s">
        <v>704</v>
      </c>
      <c r="G1565" s="1135">
        <f>IF(ISNUMBER('ECE-EU Species'!M40),IF('ECE-EU Species'!M40="","",'ECE-EU Species'!M40),"")</f>
        <v>1252</v>
      </c>
      <c r="H1565" s="1138" t="str">
        <f>IF('ECE-EU Species'!U40="","",'ECE-EU Species'!U40)</f>
        <v/>
      </c>
    </row>
    <row r="1566" spans="1:8">
      <c r="A1566" s="1132" t="str">
        <f>Cover!$G$16</f>
        <v>CZ</v>
      </c>
      <c r="B1566" s="1132" t="s">
        <v>706</v>
      </c>
      <c r="C1566" s="1132">
        <f>Cover!G$18-1</f>
        <v>2021</v>
      </c>
      <c r="D1566" s="1133" t="s">
        <v>210</v>
      </c>
      <c r="E1566" s="1132" t="s">
        <v>628</v>
      </c>
      <c r="F1566" s="1132" t="s">
        <v>703</v>
      </c>
      <c r="G1566" s="1132">
        <f>IF(ISNUMBER('EU2 Removals'!E19),IF('EU2 Removals'!E19="","",'EU2 Removals'!E19),"")</f>
        <v>30256</v>
      </c>
      <c r="H1566" s="1132" t="str">
        <f>IF('EU2 Removals'!G19="","",'EU2 Removals'!G19)</f>
        <v/>
      </c>
    </row>
    <row r="1567" spans="1:8">
      <c r="A1567" s="1132" t="str">
        <f>Cover!$G$16</f>
        <v>CZ</v>
      </c>
      <c r="B1567" s="1132" t="s">
        <v>706</v>
      </c>
      <c r="C1567" s="1132">
        <f>Cover!G$18-1</f>
        <v>2021</v>
      </c>
      <c r="D1567" s="1133" t="s">
        <v>210</v>
      </c>
      <c r="E1567" s="1134" t="s">
        <v>672</v>
      </c>
      <c r="F1567" s="1132" t="s">
        <v>703</v>
      </c>
      <c r="G1567" s="1132">
        <f>IF(ISNUMBER('EU2 Removals'!E20),IF('EU2 Removals'!E20="","",'EU2 Removals'!E20),"")</f>
        <v>28714</v>
      </c>
      <c r="H1567" s="1132" t="str">
        <f>IF('EU2 Removals'!G20="","",'EU2 Removals'!G20)</f>
        <v/>
      </c>
    </row>
    <row r="1568" spans="1:8">
      <c r="A1568" s="1132" t="str">
        <f>Cover!$G$16</f>
        <v>CZ</v>
      </c>
      <c r="B1568" s="1132" t="s">
        <v>706</v>
      </c>
      <c r="C1568" s="1132">
        <f>Cover!G$18-1</f>
        <v>2021</v>
      </c>
      <c r="D1568" s="1133" t="s">
        <v>210</v>
      </c>
      <c r="E1568" s="1134" t="s">
        <v>675</v>
      </c>
      <c r="F1568" s="1132" t="s">
        <v>703</v>
      </c>
      <c r="G1568" s="1132">
        <f>IF(ISNUMBER('EU2 Removals'!E21),IF('EU2 Removals'!E21="","",'EU2 Removals'!E21),"")</f>
        <v>1542</v>
      </c>
      <c r="H1568" s="1132" t="str">
        <f>IF('EU2 Removals'!G21="","",'EU2 Removals'!G21)</f>
        <v/>
      </c>
    </row>
    <row r="1569" spans="1:8">
      <c r="A1569" s="1132" t="str">
        <f>Cover!$G$16</f>
        <v>CZ</v>
      </c>
      <c r="B1569" s="1132" t="s">
        <v>706</v>
      </c>
      <c r="C1569" s="1132">
        <f>Cover!G$18-1</f>
        <v>2021</v>
      </c>
      <c r="D1569" s="1133" t="s">
        <v>213</v>
      </c>
      <c r="E1569" s="1134" t="s">
        <v>628</v>
      </c>
      <c r="F1569" s="1132" t="s">
        <v>703</v>
      </c>
      <c r="G1569" s="1132">
        <f>IF(ISNUMBER('EU2 Removals'!E22),IF('EU2 Removals'!E22="","",'EU2 Removals'!E22),"")</f>
        <v>13213</v>
      </c>
      <c r="H1569" s="1132" t="str">
        <f>IF('EU2 Removals'!G22="","",'EU2 Removals'!G22)</f>
        <v/>
      </c>
    </row>
    <row r="1570" spans="1:8">
      <c r="A1570" s="1132" t="str">
        <f>Cover!$G$16</f>
        <v>CZ</v>
      </c>
      <c r="B1570" s="1132" t="s">
        <v>706</v>
      </c>
      <c r="C1570" s="1132">
        <f>Cover!G$18-1</f>
        <v>2021</v>
      </c>
      <c r="D1570" s="1133" t="s">
        <v>213</v>
      </c>
      <c r="E1570" s="1134" t="s">
        <v>672</v>
      </c>
      <c r="F1570" s="1132" t="s">
        <v>703</v>
      </c>
      <c r="G1570" s="1132">
        <f>IF(ISNUMBER('EU2 Removals'!E23),IF('EU2 Removals'!E23="","",'EU2 Removals'!E23),"")</f>
        <v>12361</v>
      </c>
      <c r="H1570" s="1132" t="str">
        <f>IF('EU2 Removals'!G23="","",'EU2 Removals'!G23)</f>
        <v/>
      </c>
    </row>
    <row r="1571" spans="1:8">
      <c r="A1571" s="1132" t="str">
        <f>Cover!$G$16</f>
        <v>CZ</v>
      </c>
      <c r="B1571" s="1132" t="s">
        <v>706</v>
      </c>
      <c r="C1571" s="1132">
        <f>Cover!G$18-1</f>
        <v>2021</v>
      </c>
      <c r="D1571" s="1133" t="s">
        <v>213</v>
      </c>
      <c r="E1571" s="1134" t="s">
        <v>675</v>
      </c>
      <c r="F1571" s="1132" t="s">
        <v>703</v>
      </c>
      <c r="G1571" s="1132">
        <f>IF(ISNUMBER('EU2 Removals'!E24),IF('EU2 Removals'!E24="","",'EU2 Removals'!E24),"")</f>
        <v>852</v>
      </c>
      <c r="H1571" s="1132" t="str">
        <f>IF('EU2 Removals'!G24="","",'EU2 Removals'!G24)</f>
        <v/>
      </c>
    </row>
    <row r="1572" spans="1:8">
      <c r="A1572" s="1132" t="str">
        <f>Cover!$G$16</f>
        <v>CZ</v>
      </c>
      <c r="B1572" s="1132" t="s">
        <v>706</v>
      </c>
      <c r="C1572" s="1132">
        <f>Cover!G$18-1</f>
        <v>2021</v>
      </c>
      <c r="D1572" s="1133" t="s">
        <v>216</v>
      </c>
      <c r="E1572" s="1134" t="s">
        <v>628</v>
      </c>
      <c r="F1572" s="1132" t="s">
        <v>703</v>
      </c>
      <c r="G1572" s="1132">
        <f>IF(ISNUMBER('EU2 Removals'!E25),IF('EU2 Removals'!E25="","",'EU2 Removals'!E25),"")</f>
        <v>5371</v>
      </c>
      <c r="H1572" s="1132" t="str">
        <f>IF('EU2 Removals'!G25="","",'EU2 Removals'!G25)</f>
        <v/>
      </c>
    </row>
    <row r="1573" spans="1:8">
      <c r="A1573" s="1132" t="str">
        <f>Cover!$G$16</f>
        <v>CZ</v>
      </c>
      <c r="B1573" s="1132" t="s">
        <v>706</v>
      </c>
      <c r="C1573" s="1132">
        <f>Cover!G$18-1</f>
        <v>2021</v>
      </c>
      <c r="D1573" s="1133" t="s">
        <v>216</v>
      </c>
      <c r="E1573" s="1134" t="s">
        <v>672</v>
      </c>
      <c r="F1573" s="1134" t="s">
        <v>703</v>
      </c>
      <c r="G1573" s="1132">
        <f>IF(ISNUMBER('EU2 Removals'!E26),IF('EU2 Removals'!E26="","",'EU2 Removals'!E26),"")</f>
        <v>5119</v>
      </c>
      <c r="H1573" s="1132" t="str">
        <f>IF('EU2 Removals'!G26="","",'EU2 Removals'!G26)</f>
        <v/>
      </c>
    </row>
    <row r="1574" spans="1:8">
      <c r="A1574" s="1132" t="str">
        <f>Cover!$G$16</f>
        <v>CZ</v>
      </c>
      <c r="B1574" s="1132" t="s">
        <v>706</v>
      </c>
      <c r="C1574" s="1132">
        <f>Cover!G$18-1</f>
        <v>2021</v>
      </c>
      <c r="D1574" s="1133" t="s">
        <v>216</v>
      </c>
      <c r="E1574" s="1134" t="s">
        <v>675</v>
      </c>
      <c r="F1574" s="1134" t="s">
        <v>703</v>
      </c>
      <c r="G1574" s="1132">
        <f>IF(ISNUMBER('EU2 Removals'!E27),IF('EU2 Removals'!E27="","",'EU2 Removals'!E27),"")</f>
        <v>252</v>
      </c>
      <c r="H1574" s="1132" t="str">
        <f>IF('EU2 Removals'!G27="","",'EU2 Removals'!G27)</f>
        <v/>
      </c>
    </row>
    <row r="1575" spans="1:8">
      <c r="A1575" s="1132" t="str">
        <f>Cover!$G$16</f>
        <v>CZ</v>
      </c>
      <c r="B1575" s="1132" t="s">
        <v>706</v>
      </c>
      <c r="C1575" s="1132">
        <f>Cover!G$18-1</f>
        <v>2021</v>
      </c>
      <c r="D1575" s="1133" t="s">
        <v>219</v>
      </c>
      <c r="E1575" s="1134" t="s">
        <v>628</v>
      </c>
      <c r="F1575" s="1134" t="s">
        <v>703</v>
      </c>
      <c r="G1575" s="1132">
        <f>IF(ISNUMBER('EU2 Removals'!E28),IF('EU2 Removals'!E28="","",'EU2 Removals'!E28),"")</f>
        <v>11672</v>
      </c>
      <c r="H1575" s="1132" t="str">
        <f>IF('EU2 Removals'!G28="","",'EU2 Removals'!G28)</f>
        <v/>
      </c>
    </row>
    <row r="1576" spans="1:8">
      <c r="A1576" s="1132" t="str">
        <f>Cover!$G$16</f>
        <v>CZ</v>
      </c>
      <c r="B1576" s="1132" t="s">
        <v>706</v>
      </c>
      <c r="C1576" s="1132">
        <f>Cover!G$18-1</f>
        <v>2021</v>
      </c>
      <c r="D1576" s="1133" t="s">
        <v>219</v>
      </c>
      <c r="E1576" s="1134" t="s">
        <v>672</v>
      </c>
      <c r="F1576" s="1134" t="s">
        <v>703</v>
      </c>
      <c r="G1576" s="1132">
        <f>IF(ISNUMBER('EU2 Removals'!E29),IF('EU2 Removals'!E29="","",'EU2 Removals'!E29),"")</f>
        <v>11234</v>
      </c>
      <c r="H1576" s="1132" t="str">
        <f>IF('EU2 Removals'!G29="","",'EU2 Removals'!G29)</f>
        <v/>
      </c>
    </row>
    <row r="1577" spans="1:8">
      <c r="A1577" s="1132" t="str">
        <f>Cover!$G$16</f>
        <v>CZ</v>
      </c>
      <c r="B1577" s="1132" t="s">
        <v>706</v>
      </c>
      <c r="C1577" s="1132">
        <f>Cover!G$18-1</f>
        <v>2021</v>
      </c>
      <c r="D1577" s="1133" t="s">
        <v>219</v>
      </c>
      <c r="E1577" s="1134" t="s">
        <v>675</v>
      </c>
      <c r="F1577" s="1134" t="s">
        <v>703</v>
      </c>
      <c r="G1577" s="1132">
        <f>IF(ISNUMBER('EU2 Removals'!E30),IF('EU2 Removals'!E30="","",'EU2 Removals'!E30),"")</f>
        <v>438</v>
      </c>
      <c r="H1577" s="1132" t="str">
        <f>IF('EU2 Removals'!G30="","",'EU2 Removals'!G30)</f>
        <v/>
      </c>
    </row>
    <row r="1578" spans="1:8">
      <c r="A1578" s="1132" t="str">
        <f>Cover!$G$16</f>
        <v>CZ</v>
      </c>
      <c r="B1578" s="1132" t="s">
        <v>706</v>
      </c>
      <c r="C1578" s="1132">
        <f>Cover!G$18</f>
        <v>2022</v>
      </c>
      <c r="D1578" s="1133" t="s">
        <v>210</v>
      </c>
      <c r="E1578" s="1132" t="s">
        <v>628</v>
      </c>
      <c r="F1578" s="1132" t="s">
        <v>703</v>
      </c>
      <c r="G1578" s="1132">
        <f>IF(ISNUMBER('EU2 Removals'!F19),IF('EU2 Removals'!F19="","",'EU2 Removals'!F19),"")</f>
        <v>25110</v>
      </c>
      <c r="H1578" s="1132" t="str">
        <f>IF('EU2 Removals'!H19="","",'EU2 Removals'!H19)</f>
        <v/>
      </c>
    </row>
    <row r="1579" spans="1:8">
      <c r="A1579" s="1132" t="str">
        <f>Cover!$G$16</f>
        <v>CZ</v>
      </c>
      <c r="B1579" s="1132" t="s">
        <v>706</v>
      </c>
      <c r="C1579" s="1132">
        <f>Cover!G$18</f>
        <v>2022</v>
      </c>
      <c r="D1579" s="1133" t="s">
        <v>210</v>
      </c>
      <c r="E1579" s="1134" t="s">
        <v>672</v>
      </c>
      <c r="F1579" s="1132" t="s">
        <v>703</v>
      </c>
      <c r="G1579" s="1132">
        <f>IF(ISNUMBER('EU2 Removals'!F20),IF('EU2 Removals'!F20="","",'EU2 Removals'!F20),"")</f>
        <v>23050</v>
      </c>
      <c r="H1579" s="1132" t="str">
        <f>IF('EU2 Removals'!H20="","",'EU2 Removals'!H20)</f>
        <v/>
      </c>
    </row>
    <row r="1580" spans="1:8">
      <c r="A1580" s="1132" t="str">
        <f>Cover!$G$16</f>
        <v>CZ</v>
      </c>
      <c r="B1580" s="1132" t="s">
        <v>706</v>
      </c>
      <c r="C1580" s="1132">
        <f>Cover!G$18</f>
        <v>2022</v>
      </c>
      <c r="D1580" s="1133" t="s">
        <v>210</v>
      </c>
      <c r="E1580" s="1134" t="s">
        <v>675</v>
      </c>
      <c r="F1580" s="1132" t="s">
        <v>703</v>
      </c>
      <c r="G1580" s="1132">
        <f>IF(ISNUMBER('EU2 Removals'!F21),IF('EU2 Removals'!F21="","",'EU2 Removals'!F21),"")</f>
        <v>2060</v>
      </c>
      <c r="H1580" s="1132" t="str">
        <f>IF('EU2 Removals'!H21="","",'EU2 Removals'!H21)</f>
        <v/>
      </c>
    </row>
    <row r="1581" spans="1:8">
      <c r="A1581" s="1132" t="str">
        <f>Cover!$G$16</f>
        <v>CZ</v>
      </c>
      <c r="B1581" s="1132" t="s">
        <v>706</v>
      </c>
      <c r="C1581" s="1132">
        <f>Cover!G$18</f>
        <v>2022</v>
      </c>
      <c r="D1581" s="1133" t="s">
        <v>213</v>
      </c>
      <c r="E1581" s="1134" t="s">
        <v>628</v>
      </c>
      <c r="F1581" s="1132" t="s">
        <v>703</v>
      </c>
      <c r="G1581" s="1132">
        <f>IF(ISNUMBER('EU2 Removals'!F22),IF('EU2 Removals'!F22="","",'EU2 Removals'!F22),"")</f>
        <v>10820</v>
      </c>
      <c r="H1581" s="1132" t="str">
        <f>IF('EU2 Removals'!H22="","",'EU2 Removals'!H22)</f>
        <v/>
      </c>
    </row>
    <row r="1582" spans="1:8">
      <c r="A1582" s="1132" t="str">
        <f>Cover!$G$16</f>
        <v>CZ</v>
      </c>
      <c r="B1582" s="1132" t="s">
        <v>706</v>
      </c>
      <c r="C1582" s="1132">
        <f>Cover!G$18</f>
        <v>2022</v>
      </c>
      <c r="D1582" s="1133" t="s">
        <v>213</v>
      </c>
      <c r="E1582" s="1134" t="s">
        <v>672</v>
      </c>
      <c r="F1582" s="1132" t="s">
        <v>703</v>
      </c>
      <c r="G1582" s="1132">
        <f>IF(ISNUMBER('EU2 Removals'!F23),IF('EU2 Removals'!F23="","",'EU2 Removals'!F23),"")</f>
        <v>9738</v>
      </c>
      <c r="H1582" s="1132" t="str">
        <f>IF('EU2 Removals'!H23="","",'EU2 Removals'!H23)</f>
        <v/>
      </c>
    </row>
    <row r="1583" spans="1:8">
      <c r="A1583" s="1132" t="str">
        <f>Cover!$G$16</f>
        <v>CZ</v>
      </c>
      <c r="B1583" s="1132" t="s">
        <v>706</v>
      </c>
      <c r="C1583" s="1132">
        <f>Cover!G$18</f>
        <v>2022</v>
      </c>
      <c r="D1583" s="1133" t="s">
        <v>213</v>
      </c>
      <c r="E1583" s="1134" t="s">
        <v>675</v>
      </c>
      <c r="F1583" s="1132" t="s">
        <v>703</v>
      </c>
      <c r="G1583" s="1132">
        <f>IF(ISNUMBER('EU2 Removals'!F24),IF('EU2 Removals'!F24="","",'EU2 Removals'!F24),"")</f>
        <v>1082</v>
      </c>
      <c r="H1583" s="1132" t="str">
        <f>IF('EU2 Removals'!H24="","",'EU2 Removals'!H24)</f>
        <v/>
      </c>
    </row>
    <row r="1584" spans="1:8">
      <c r="A1584" s="1132" t="str">
        <f>Cover!$G$16</f>
        <v>CZ</v>
      </c>
      <c r="B1584" s="1132" t="s">
        <v>706</v>
      </c>
      <c r="C1584" s="1132">
        <f>Cover!G$18</f>
        <v>2022</v>
      </c>
      <c r="D1584" s="1133" t="s">
        <v>216</v>
      </c>
      <c r="E1584" s="1134" t="s">
        <v>628</v>
      </c>
      <c r="F1584" s="1132" t="s">
        <v>703</v>
      </c>
      <c r="G1584" s="1132">
        <f>IF(ISNUMBER('EU2 Removals'!F25),IF('EU2 Removals'!F25="","",'EU2 Removals'!F25),"")</f>
        <v>4760</v>
      </c>
      <c r="H1584" s="1132" t="str">
        <f>IF('EU2 Removals'!H25="","",'EU2 Removals'!H25)</f>
        <v/>
      </c>
    </row>
    <row r="1585" spans="1:8">
      <c r="A1585" s="1132" t="str">
        <f>Cover!$G$16</f>
        <v>CZ</v>
      </c>
      <c r="B1585" s="1132" t="s">
        <v>706</v>
      </c>
      <c r="C1585" s="1132">
        <f>Cover!G$18</f>
        <v>2022</v>
      </c>
      <c r="D1585" s="1133" t="s">
        <v>216</v>
      </c>
      <c r="E1585" s="1134" t="s">
        <v>672</v>
      </c>
      <c r="F1585" s="1134" t="s">
        <v>703</v>
      </c>
      <c r="G1585" s="1132">
        <f>IF(ISNUMBER('EU2 Removals'!F26),IF('EU2 Removals'!F26="","",'EU2 Removals'!F26),"")</f>
        <v>4481</v>
      </c>
      <c r="H1585" s="1132" t="str">
        <f>IF('EU2 Removals'!H26="","",'EU2 Removals'!H26)</f>
        <v/>
      </c>
    </row>
    <row r="1586" spans="1:8">
      <c r="A1586" s="1132" t="str">
        <f>Cover!$G$16</f>
        <v>CZ</v>
      </c>
      <c r="B1586" s="1132" t="s">
        <v>706</v>
      </c>
      <c r="C1586" s="1132">
        <f>Cover!G$18</f>
        <v>2022</v>
      </c>
      <c r="D1586" s="1133" t="s">
        <v>216</v>
      </c>
      <c r="E1586" s="1134" t="s">
        <v>675</v>
      </c>
      <c r="F1586" s="1134" t="s">
        <v>703</v>
      </c>
      <c r="G1586" s="1132">
        <f>IF(ISNUMBER('EU2 Removals'!F27),IF('EU2 Removals'!F27="","",'EU2 Removals'!F27),"")</f>
        <v>279</v>
      </c>
      <c r="H1586" s="1132" t="str">
        <f>IF('EU2 Removals'!H27="","",'EU2 Removals'!H27)</f>
        <v/>
      </c>
    </row>
    <row r="1587" spans="1:8">
      <c r="A1587" s="1132" t="str">
        <f>Cover!$G$16</f>
        <v>CZ</v>
      </c>
      <c r="B1587" s="1132" t="s">
        <v>706</v>
      </c>
      <c r="C1587" s="1132">
        <f>Cover!G$18</f>
        <v>2022</v>
      </c>
      <c r="D1587" s="1133" t="s">
        <v>219</v>
      </c>
      <c r="E1587" s="1134" t="s">
        <v>628</v>
      </c>
      <c r="F1587" s="1134" t="s">
        <v>703</v>
      </c>
      <c r="G1587" s="1132">
        <f>IF(ISNUMBER('EU2 Removals'!F28),IF('EU2 Removals'!F28="","",'EU2 Removals'!F28),"")</f>
        <v>9530</v>
      </c>
      <c r="H1587" s="1132" t="str">
        <f>IF('EU2 Removals'!H28="","",'EU2 Removals'!H28)</f>
        <v/>
      </c>
    </row>
    <row r="1588" spans="1:8">
      <c r="A1588" s="1132" t="str">
        <f>Cover!$G$16</f>
        <v>CZ</v>
      </c>
      <c r="B1588" s="1132" t="s">
        <v>706</v>
      </c>
      <c r="C1588" s="1132">
        <f>Cover!G$18</f>
        <v>2022</v>
      </c>
      <c r="D1588" s="1133" t="s">
        <v>219</v>
      </c>
      <c r="E1588" s="1134" t="s">
        <v>672</v>
      </c>
      <c r="F1588" s="1134" t="s">
        <v>703</v>
      </c>
      <c r="G1588" s="1132">
        <f>IF(ISNUMBER('EU2 Removals'!F29),IF('EU2 Removals'!F29="","",'EU2 Removals'!F29),"")</f>
        <v>8831</v>
      </c>
      <c r="H1588" s="1132" t="str">
        <f>IF('EU2 Removals'!H29="","",'EU2 Removals'!H29)</f>
        <v/>
      </c>
    </row>
    <row r="1589" spans="1:8">
      <c r="A1589" s="1132" t="str">
        <f>Cover!$G$16</f>
        <v>CZ</v>
      </c>
      <c r="B1589" s="1132" t="s">
        <v>706</v>
      </c>
      <c r="C1589" s="1132">
        <f>Cover!G$18</f>
        <v>2022</v>
      </c>
      <c r="D1589" s="1133" t="s">
        <v>219</v>
      </c>
      <c r="E1589" s="1134" t="s">
        <v>675</v>
      </c>
      <c r="F1589" s="1134" t="s">
        <v>703</v>
      </c>
      <c r="G1589" s="1132">
        <f>IF(ISNUMBER('EU2 Removals'!F30),IF('EU2 Removals'!F30="","",'EU2 Removals'!F30),"")</f>
        <v>699</v>
      </c>
      <c r="H1589" s="1132" t="str">
        <f>IF('EU2 Removals'!H30="","",'EU2 Removals'!H30)</f>
        <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B1:I35"/>
  <sheetViews>
    <sheetView zoomScale="90" zoomScaleNormal="90" workbookViewId="0">
      <selection activeCell="F28" sqref="F28:I28"/>
    </sheetView>
  </sheetViews>
  <sheetFormatPr defaultRowHeight="12"/>
  <cols>
    <col min="9" max="9" width="9.625" customWidth="1"/>
    <col min="10" max="10" width="12" customWidth="1"/>
  </cols>
  <sheetData>
    <row r="1" spans="2:9" ht="12.75" thickBot="1"/>
    <row r="2" spans="2:9">
      <c r="B2" s="156"/>
      <c r="C2" s="157"/>
      <c r="D2" s="157"/>
      <c r="E2" s="157"/>
      <c r="F2" s="157"/>
      <c r="G2" s="157"/>
      <c r="H2" s="157"/>
      <c r="I2" s="158"/>
    </row>
    <row r="3" spans="2:9">
      <c r="B3" s="159"/>
      <c r="I3" s="160"/>
    </row>
    <row r="4" spans="2:9">
      <c r="B4" s="159"/>
      <c r="I4" s="160"/>
    </row>
    <row r="5" spans="2:9">
      <c r="B5" s="159"/>
      <c r="I5" s="160"/>
    </row>
    <row r="6" spans="2:9">
      <c r="B6" s="159"/>
      <c r="I6" s="160"/>
    </row>
    <row r="7" spans="2:9">
      <c r="B7" s="159"/>
      <c r="I7" s="160"/>
    </row>
    <row r="8" spans="2:9">
      <c r="B8" s="159"/>
      <c r="I8" s="160"/>
    </row>
    <row r="9" spans="2:9" ht="23.25">
      <c r="B9" s="2349" t="s">
        <v>71</v>
      </c>
      <c r="C9" s="2350"/>
      <c r="D9" s="2350"/>
      <c r="E9" s="2350"/>
      <c r="F9" s="2350"/>
      <c r="G9" s="2350"/>
      <c r="H9" s="2350"/>
      <c r="I9" s="2351"/>
    </row>
    <row r="10" spans="2:9">
      <c r="B10" s="159"/>
      <c r="I10" s="160"/>
    </row>
    <row r="11" spans="2:9" ht="23.25">
      <c r="B11" s="159"/>
      <c r="E11" s="2359">
        <v>2022</v>
      </c>
      <c r="F11" s="2359"/>
      <c r="I11" s="160"/>
    </row>
    <row r="12" spans="2:9">
      <c r="B12" s="159"/>
      <c r="I12" s="160"/>
    </row>
    <row r="13" spans="2:9" ht="18.75">
      <c r="B13" s="159"/>
      <c r="C13" s="2358" t="s">
        <v>263</v>
      </c>
      <c r="D13" s="2358"/>
      <c r="E13" s="2358"/>
      <c r="F13" s="2358"/>
      <c r="G13" s="2358"/>
      <c r="H13" s="2358"/>
      <c r="I13" s="160"/>
    </row>
    <row r="14" spans="2:9">
      <c r="B14" s="159"/>
      <c r="I14" s="160"/>
    </row>
    <row r="15" spans="2:9">
      <c r="B15" s="159"/>
      <c r="I15" s="160"/>
    </row>
    <row r="16" spans="2:9" ht="12.75">
      <c r="B16" s="159"/>
      <c r="D16" t="s">
        <v>70</v>
      </c>
      <c r="G16" s="165" t="s">
        <v>1440</v>
      </c>
      <c r="I16" s="160"/>
    </row>
    <row r="17" spans="2:9">
      <c r="B17" s="159"/>
      <c r="I17" s="160"/>
    </row>
    <row r="18" spans="2:9" ht="12.75">
      <c r="B18" s="159"/>
      <c r="D18" t="s">
        <v>72</v>
      </c>
      <c r="G18" s="166">
        <v>2022</v>
      </c>
      <c r="H18" s="333" t="s">
        <v>264</v>
      </c>
      <c r="I18" s="334"/>
    </row>
    <row r="19" spans="2:9" ht="12.75" thickBot="1">
      <c r="B19" s="161"/>
      <c r="C19" s="162"/>
      <c r="D19" s="162"/>
      <c r="E19" s="162"/>
      <c r="F19" s="162"/>
      <c r="G19" s="162"/>
      <c r="H19" s="162"/>
      <c r="I19" s="163"/>
    </row>
    <row r="22" spans="2:9" ht="12.75">
      <c r="B22" s="2352" t="s">
        <v>614</v>
      </c>
      <c r="C22" s="2352"/>
      <c r="D22" s="2352"/>
      <c r="E22" s="2352"/>
      <c r="F22" s="2353"/>
      <c r="G22" s="2354"/>
      <c r="H22" s="2354"/>
      <c r="I22" s="2354"/>
    </row>
    <row r="23" spans="2:9" ht="12.75">
      <c r="C23" s="2345" t="s">
        <v>272</v>
      </c>
      <c r="D23" s="2345"/>
      <c r="E23" s="2345"/>
      <c r="F23" s="2345"/>
      <c r="G23" s="2345"/>
      <c r="H23" s="2345"/>
      <c r="I23" s="2345"/>
    </row>
    <row r="24" spans="2:9" ht="12.75">
      <c r="B24" s="2355" t="s">
        <v>615</v>
      </c>
      <c r="C24" s="2356"/>
      <c r="D24" s="2356"/>
      <c r="E24" s="2357"/>
      <c r="F24" s="2353" t="s">
        <v>1441</v>
      </c>
      <c r="G24" s="2354"/>
      <c r="H24" s="2354"/>
      <c r="I24" s="2354"/>
    </row>
    <row r="25" spans="2:9" ht="12.75">
      <c r="C25" s="2345" t="s">
        <v>272</v>
      </c>
      <c r="D25" s="2345"/>
      <c r="E25" s="2345"/>
      <c r="F25" s="2345"/>
      <c r="G25" s="2345"/>
      <c r="H25" s="2345"/>
      <c r="I25" s="2345"/>
    </row>
    <row r="26" spans="2:9" ht="12.75">
      <c r="C26" s="2344" t="s">
        <v>284</v>
      </c>
      <c r="D26" s="2344"/>
      <c r="E26" s="2344"/>
      <c r="F26" s="2346"/>
      <c r="G26" s="2346"/>
      <c r="H26" s="2346"/>
      <c r="I26" s="2346"/>
    </row>
    <row r="27" spans="2:9" ht="12.75">
      <c r="C27" s="2344" t="s">
        <v>285</v>
      </c>
      <c r="D27" s="2344"/>
      <c r="E27" s="2344"/>
      <c r="F27" s="2346"/>
      <c r="G27" s="2346"/>
      <c r="H27" s="2346"/>
      <c r="I27" s="2346"/>
    </row>
    <row r="28" spans="2:9" ht="12.75">
      <c r="C28" s="2344" t="s">
        <v>286</v>
      </c>
      <c r="D28" s="2344"/>
      <c r="E28" s="2344"/>
      <c r="F28" s="2347"/>
      <c r="G28" s="2348"/>
      <c r="H28" s="2348"/>
      <c r="I28" s="2348"/>
    </row>
    <row r="31" spans="2:9">
      <c r="B31" s="164"/>
    </row>
    <row r="32" spans="2:9">
      <c r="B32" s="164"/>
    </row>
    <row r="35" spans="2:2">
      <c r="B35" s="164"/>
    </row>
  </sheetData>
  <mergeCells count="15">
    <mergeCell ref="B9:I9"/>
    <mergeCell ref="B22:E22"/>
    <mergeCell ref="F22:I22"/>
    <mergeCell ref="F24:I24"/>
    <mergeCell ref="B24:E24"/>
    <mergeCell ref="C13:H13"/>
    <mergeCell ref="E11:F11"/>
    <mergeCell ref="C28:E28"/>
    <mergeCell ref="C23:I23"/>
    <mergeCell ref="C25:I25"/>
    <mergeCell ref="F26:I26"/>
    <mergeCell ref="F27:I27"/>
    <mergeCell ref="F28:I28"/>
    <mergeCell ref="C26:E26"/>
    <mergeCell ref="C27:E27"/>
  </mergeCells>
  <phoneticPr fontId="46" type="noConversion"/>
  <dataValidations count="1">
    <dataValidation type="list" allowBlank="1" showInputMessage="1" showErrorMessage="1" sqref="G16" xr:uid="{00000000-0002-0000-0200-000000000000}">
      <formula1>"AT,BE,BG,CA,CH,CY,CZ,DE,DK,EE,EL,ES,FI,FR,HR,HU,IE,IS,IT,LI,LT,LU,LV,MK,MT,NL,NO,PL,PT,RO,RU,SE,SI,SK,TR,UK,US"</formula1>
    </dataValidation>
  </dataValidation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57"/>
    <pageSetUpPr fitToPage="1"/>
  </sheetPr>
  <dimension ref="A1:O57"/>
  <sheetViews>
    <sheetView zoomScale="88" zoomScaleNormal="88" workbookViewId="0">
      <selection activeCell="D13" sqref="D13"/>
    </sheetView>
  </sheetViews>
  <sheetFormatPr defaultColWidth="9.625" defaultRowHeight="12.75"/>
  <cols>
    <col min="1" max="1" width="8.375" style="38" customWidth="1"/>
    <col min="2" max="2" width="52.375" style="5" customWidth="1"/>
    <col min="3" max="3" width="9" style="5" customWidth="1"/>
    <col min="4" max="5" width="18.375" style="5" customWidth="1"/>
    <col min="6" max="9" width="6.125" style="5" customWidth="1"/>
    <col min="10" max="10" width="6.375" style="5" customWidth="1"/>
    <col min="11" max="11" width="8.75" style="1001" customWidth="1"/>
    <col min="12" max="12" width="35.125" style="1001" customWidth="1"/>
    <col min="13" max="13" width="9.375" style="1001" customWidth="1"/>
    <col min="14" max="15" width="12.625" style="1001" customWidth="1"/>
    <col min="16" max="16384" width="9.625" style="5"/>
  </cols>
  <sheetData>
    <row r="1" spans="1:15" ht="15" customHeight="1">
      <c r="A1" s="1772"/>
      <c r="B1" s="1773" t="s">
        <v>272</v>
      </c>
      <c r="C1" s="1774" t="s">
        <v>307</v>
      </c>
      <c r="D1" s="1775" t="str">
        <f>Cover!G16</f>
        <v>CZ</v>
      </c>
      <c r="E1" s="1776" t="s">
        <v>282</v>
      </c>
      <c r="F1" s="2"/>
      <c r="G1" s="2"/>
      <c r="H1" s="2"/>
      <c r="I1" s="2"/>
      <c r="M1" s="1365"/>
      <c r="N1" s="1365"/>
    </row>
    <row r="2" spans="1:15" ht="15" customHeight="1">
      <c r="A2" s="1777"/>
      <c r="B2" s="1778" t="s">
        <v>272</v>
      </c>
      <c r="C2" s="2379" t="s">
        <v>287</v>
      </c>
      <c r="D2" s="2380"/>
      <c r="E2" s="1779">
        <f>Cover!F22</f>
        <v>0</v>
      </c>
      <c r="F2" s="2"/>
      <c r="G2" s="1771"/>
      <c r="H2" s="2"/>
      <c r="I2" s="2"/>
    </row>
    <row r="3" spans="1:15" ht="15" customHeight="1">
      <c r="A3" s="1777"/>
      <c r="B3" s="1778" t="s">
        <v>272</v>
      </c>
      <c r="C3" s="2381" t="s">
        <v>272</v>
      </c>
      <c r="D3" s="2380"/>
      <c r="E3" s="2382"/>
      <c r="F3" s="2"/>
      <c r="G3" s="2"/>
      <c r="H3" s="2"/>
      <c r="I3" s="2"/>
      <c r="K3" s="2386" t="s">
        <v>165</v>
      </c>
      <c r="L3" s="2387"/>
      <c r="M3" s="2387"/>
      <c r="N3" s="2387"/>
      <c r="O3" s="2388"/>
    </row>
    <row r="4" spans="1:15" ht="15" customHeight="1">
      <c r="A4" s="1777"/>
      <c r="B4" s="1778"/>
      <c r="C4" s="1780" t="s">
        <v>283</v>
      </c>
      <c r="D4" s="1781"/>
      <c r="E4" s="1779"/>
      <c r="F4" s="2"/>
      <c r="G4" s="2"/>
      <c r="H4" s="2"/>
      <c r="I4" s="2"/>
      <c r="K4" s="2389"/>
      <c r="L4" s="2390"/>
      <c r="M4" s="2390"/>
      <c r="N4" s="2390"/>
      <c r="O4" s="2391"/>
    </row>
    <row r="5" spans="1:15" ht="15" customHeight="1">
      <c r="A5" s="1782"/>
      <c r="B5" s="1783"/>
      <c r="C5" s="2383" t="str">
        <f>Cover!F24</f>
        <v>Ministry of Agriculture, Forestry Division, Prague</v>
      </c>
      <c r="D5" s="2384"/>
      <c r="E5" s="2385"/>
      <c r="F5" s="2"/>
      <c r="G5" s="2"/>
      <c r="H5" s="2"/>
      <c r="I5" s="2"/>
      <c r="K5" s="2389"/>
      <c r="L5" s="2390"/>
      <c r="M5" s="2390"/>
      <c r="N5" s="2390"/>
      <c r="O5" s="2391"/>
    </row>
    <row r="6" spans="1:15" ht="15" customHeight="1">
      <c r="A6" s="1782"/>
      <c r="B6" s="1784" t="s">
        <v>278</v>
      </c>
      <c r="C6" s="2395"/>
      <c r="D6" s="2396"/>
      <c r="E6" s="2397"/>
      <c r="F6" s="2"/>
      <c r="G6" s="2"/>
      <c r="H6" s="2"/>
      <c r="I6" s="2"/>
      <c r="K6" s="2392"/>
      <c r="L6" s="2393"/>
      <c r="M6" s="2393"/>
      <c r="N6" s="2393"/>
      <c r="O6" s="2394"/>
    </row>
    <row r="7" spans="1:15" ht="23.45" customHeight="1">
      <c r="A7" s="2366" t="s">
        <v>256</v>
      </c>
      <c r="B7" s="2367"/>
      <c r="C7" s="1780" t="s">
        <v>284</v>
      </c>
      <c r="D7" s="1779">
        <f>Cover!F26</f>
        <v>0</v>
      </c>
      <c r="E7" s="1785">
        <f>Cover!F27</f>
        <v>0</v>
      </c>
      <c r="F7" s="2"/>
      <c r="G7" s="2"/>
      <c r="H7" s="2"/>
      <c r="I7" s="2"/>
      <c r="K7" s="1402"/>
      <c r="L7" s="1366" t="s">
        <v>272</v>
      </c>
      <c r="M7" s="1367"/>
      <c r="N7" s="2368" t="s">
        <v>13</v>
      </c>
      <c r="O7" s="2369"/>
    </row>
    <row r="8" spans="1:15" ht="15" customHeight="1">
      <c r="A8" s="2372" t="s">
        <v>257</v>
      </c>
      <c r="B8" s="2373"/>
      <c r="C8" s="1780" t="s">
        <v>286</v>
      </c>
      <c r="D8" s="1781">
        <f>Cover!F28</f>
        <v>0</v>
      </c>
      <c r="E8" s="1779"/>
      <c r="F8" s="2"/>
      <c r="G8" s="2"/>
      <c r="H8" s="2"/>
      <c r="I8" s="2"/>
      <c r="K8" s="1403"/>
      <c r="L8" s="1367" t="s">
        <v>727</v>
      </c>
      <c r="M8" s="1367"/>
      <c r="N8" s="2370"/>
      <c r="O8" s="2371"/>
    </row>
    <row r="9" spans="1:15" ht="15.75" customHeight="1">
      <c r="A9" s="77"/>
      <c r="B9" s="18"/>
      <c r="C9" s="7"/>
      <c r="D9" s="69" t="s">
        <v>258</v>
      </c>
      <c r="E9" s="1005" t="s">
        <v>259</v>
      </c>
      <c r="F9" s="1006" t="s">
        <v>166</v>
      </c>
      <c r="G9" s="1006" t="s">
        <v>166</v>
      </c>
      <c r="H9" s="1006" t="s">
        <v>167</v>
      </c>
      <c r="I9" s="1006" t="s">
        <v>167</v>
      </c>
      <c r="K9" s="1404" t="s">
        <v>272</v>
      </c>
      <c r="L9" s="1002"/>
      <c r="M9" s="1003" t="s">
        <v>272</v>
      </c>
      <c r="N9" s="1003"/>
      <c r="O9" s="1405"/>
    </row>
    <row r="10" spans="1:15" ht="12.75" customHeight="1">
      <c r="A10" s="78" t="s">
        <v>288</v>
      </c>
      <c r="B10" s="79" t="s">
        <v>288</v>
      </c>
      <c r="C10" s="2374" t="s">
        <v>281</v>
      </c>
      <c r="D10" s="185">
        <f>E10-1</f>
        <v>2021</v>
      </c>
      <c r="E10" s="762">
        <f>Cover!G18</f>
        <v>2022</v>
      </c>
      <c r="F10" s="1006">
        <f>D10</f>
        <v>2021</v>
      </c>
      <c r="G10" s="1006">
        <f>E10</f>
        <v>2022</v>
      </c>
      <c r="H10" s="1006">
        <f>D10</f>
        <v>2021</v>
      </c>
      <c r="I10" s="1006">
        <f>E10</f>
        <v>2022</v>
      </c>
      <c r="K10" s="1368" t="s">
        <v>288</v>
      </c>
      <c r="L10" s="1369" t="str">
        <f>B10</f>
        <v>Product</v>
      </c>
      <c r="M10" s="1368" t="str">
        <f>C10</f>
        <v>Unit</v>
      </c>
      <c r="N10" s="1370">
        <f>D10</f>
        <v>2021</v>
      </c>
      <c r="O10" s="1371">
        <f>E10</f>
        <v>2022</v>
      </c>
    </row>
    <row r="11" spans="1:15" ht="12.75" customHeight="1">
      <c r="A11" s="80" t="s">
        <v>279</v>
      </c>
      <c r="B11" s="81"/>
      <c r="C11" s="2375"/>
      <c r="D11" s="356" t="s">
        <v>280</v>
      </c>
      <c r="E11" s="356" t="s">
        <v>280</v>
      </c>
      <c r="F11" s="754"/>
      <c r="G11" s="335"/>
      <c r="H11" s="335"/>
      <c r="I11" s="754"/>
      <c r="K11" s="1372" t="s">
        <v>279</v>
      </c>
      <c r="L11" s="1373"/>
      <c r="M11" s="1374"/>
      <c r="N11" s="1375" t="str">
        <f>D11</f>
        <v>Quantity</v>
      </c>
      <c r="O11" s="1376" t="str">
        <f>E11</f>
        <v>Quantity</v>
      </c>
    </row>
    <row r="12" spans="1:15" s="456" customFormat="1" ht="12.75" customHeight="1">
      <c r="A12" s="2376" t="s">
        <v>260</v>
      </c>
      <c r="B12" s="2377"/>
      <c r="C12" s="2378"/>
      <c r="D12" s="2378"/>
      <c r="E12" s="2378"/>
      <c r="F12" s="186"/>
      <c r="G12" s="186"/>
      <c r="H12" s="186"/>
      <c r="I12" s="344"/>
      <c r="K12" s="1377"/>
      <c r="L12" s="1378" t="str">
        <f>A12</f>
        <v>ROUNDWOOD REMOVALS OVERBARK</v>
      </c>
      <c r="M12" s="1379"/>
      <c r="N12" s="1380"/>
      <c r="O12" s="1381"/>
    </row>
    <row r="13" spans="1:15" s="456" customFormat="1" ht="12.75" customHeight="1">
      <c r="A13" s="188">
        <v>1</v>
      </c>
      <c r="B13" s="189" t="s">
        <v>360</v>
      </c>
      <c r="C13" s="190" t="s">
        <v>1018</v>
      </c>
      <c r="D13" s="676"/>
      <c r="E13" s="681"/>
      <c r="F13" s="1453"/>
      <c r="G13" s="1453"/>
      <c r="H13" s="661"/>
      <c r="I13" s="661"/>
      <c r="K13" s="1382">
        <f>A13</f>
        <v>1</v>
      </c>
      <c r="L13" s="1383" t="str">
        <f>B13</f>
        <v>ROUNDWOOD (WOOD IN THE ROUGH)</v>
      </c>
      <c r="M13" s="1384" t="s">
        <v>1137</v>
      </c>
      <c r="N13" s="1385" t="str">
        <f>IF(D13&lt;(D14+D17),"Error","OK")</f>
        <v>OK</v>
      </c>
      <c r="O13" s="1385" t="str">
        <f>IF(E13&lt;(E14+E17),"Error","OK")</f>
        <v>OK</v>
      </c>
    </row>
    <row r="14" spans="1:15" s="456" customFormat="1" ht="12.75" customHeight="1">
      <c r="A14" s="192">
        <v>1.1000000000000001</v>
      </c>
      <c r="B14" s="193" t="s">
        <v>394</v>
      </c>
      <c r="C14" s="190" t="s">
        <v>1018</v>
      </c>
      <c r="D14" s="677"/>
      <c r="E14" s="681"/>
      <c r="F14" s="1453"/>
      <c r="G14" s="1453"/>
      <c r="H14" s="661"/>
      <c r="I14" s="661"/>
      <c r="K14" s="1386">
        <f t="shared" ref="K14:L29" si="0">A14</f>
        <v>1.1000000000000001</v>
      </c>
      <c r="L14" s="1387" t="str">
        <f t="shared" si="0"/>
        <v>WOOD FUEL (INCLUDING WOOD FOR CHARCOAL)</v>
      </c>
      <c r="M14" s="1384" t="s">
        <v>1137</v>
      </c>
      <c r="N14" s="1385" t="str">
        <f>IF(D14&lt;(D15+D16),"Error","OK")</f>
        <v>OK</v>
      </c>
      <c r="O14" s="1385" t="str">
        <f>IF(E14&lt;(E15+E16),"Error","OK")</f>
        <v>OK</v>
      </c>
    </row>
    <row r="15" spans="1:15" s="456" customFormat="1" ht="12.75" customHeight="1">
      <c r="A15" s="192" t="s">
        <v>294</v>
      </c>
      <c r="B15" s="196" t="s">
        <v>275</v>
      </c>
      <c r="C15" s="190" t="s">
        <v>1018</v>
      </c>
      <c r="D15" s="677"/>
      <c r="E15" s="681"/>
      <c r="F15" s="1453"/>
      <c r="G15" s="1453"/>
      <c r="H15" s="661"/>
      <c r="I15" s="661"/>
      <c r="K15" s="1386" t="str">
        <f t="shared" si="0"/>
        <v>1.1.C</v>
      </c>
      <c r="L15" s="1388" t="str">
        <f t="shared" si="0"/>
        <v>Coniferous</v>
      </c>
      <c r="M15" s="1384" t="s">
        <v>1137</v>
      </c>
      <c r="N15" s="1389"/>
      <c r="O15" s="1390"/>
    </row>
    <row r="16" spans="1:15" s="32" customFormat="1" ht="12.75" customHeight="1">
      <c r="A16" s="192" t="s">
        <v>332</v>
      </c>
      <c r="B16" s="196" t="s">
        <v>276</v>
      </c>
      <c r="C16" s="190" t="s">
        <v>1018</v>
      </c>
      <c r="D16" s="677"/>
      <c r="E16" s="681"/>
      <c r="F16" s="1453"/>
      <c r="G16" s="1453"/>
      <c r="H16" s="662"/>
      <c r="I16" s="662"/>
      <c r="K16" s="1386" t="str">
        <f t="shared" si="0"/>
        <v>1.1.NC</v>
      </c>
      <c r="L16" s="1388" t="str">
        <f t="shared" si="0"/>
        <v>Non-Coniferous</v>
      </c>
      <c r="M16" s="1384" t="s">
        <v>1137</v>
      </c>
      <c r="N16" s="1391"/>
      <c r="O16" s="1392"/>
    </row>
    <row r="17" spans="1:15" s="32" customFormat="1" ht="12.75" customHeight="1">
      <c r="A17" s="659">
        <v>1.2</v>
      </c>
      <c r="B17" s="663" t="s">
        <v>395</v>
      </c>
      <c r="C17" s="190" t="s">
        <v>1018</v>
      </c>
      <c r="D17" s="678"/>
      <c r="E17" s="681"/>
      <c r="F17" s="1453"/>
      <c r="G17" s="1453"/>
      <c r="H17" s="662"/>
      <c r="I17" s="662"/>
      <c r="K17" s="1386">
        <f t="shared" si="0"/>
        <v>1.2</v>
      </c>
      <c r="L17" s="1387" t="str">
        <f t="shared" si="0"/>
        <v>INDUSTRIAL ROUNDWOOD</v>
      </c>
      <c r="M17" s="1384" t="s">
        <v>1137</v>
      </c>
      <c r="N17" s="1385" t="str">
        <f>IF(D17&lt;(D18+D19),"Error","OK")</f>
        <v>OK</v>
      </c>
      <c r="O17" s="1385" t="str">
        <f>IF(E17&lt;(E18+E19),"Error","OK")</f>
        <v>OK</v>
      </c>
    </row>
    <row r="18" spans="1:15" s="32" customFormat="1" ht="12.75" customHeight="1">
      <c r="A18" s="659" t="s">
        <v>295</v>
      </c>
      <c r="B18" s="660" t="s">
        <v>275</v>
      </c>
      <c r="C18" s="190" t="s">
        <v>1018</v>
      </c>
      <c r="D18" s="678"/>
      <c r="E18" s="681"/>
      <c r="F18" s="662"/>
      <c r="G18" s="662"/>
      <c r="H18" s="662"/>
      <c r="I18" s="662"/>
      <c r="K18" s="1386" t="str">
        <f t="shared" si="0"/>
        <v>1.2.C</v>
      </c>
      <c r="L18" s="1388" t="str">
        <f t="shared" si="0"/>
        <v>Coniferous</v>
      </c>
      <c r="M18" s="1384" t="s">
        <v>1137</v>
      </c>
      <c r="N18" s="1393" t="str">
        <f>IF(D18&lt;(D22+D25+D28),"Error","OK")</f>
        <v>OK</v>
      </c>
      <c r="O18" s="1393" t="str">
        <f>IF(E18&lt;(E22+E25+E28),"Error","OK")</f>
        <v>OK</v>
      </c>
    </row>
    <row r="19" spans="1:15" s="32" customFormat="1" ht="12.75" customHeight="1">
      <c r="A19" s="659" t="s">
        <v>333</v>
      </c>
      <c r="B19" s="660" t="s">
        <v>276</v>
      </c>
      <c r="C19" s="190" t="s">
        <v>1018</v>
      </c>
      <c r="D19" s="678"/>
      <c r="E19" s="681"/>
      <c r="F19" s="662"/>
      <c r="G19" s="662"/>
      <c r="H19" s="662"/>
      <c r="I19" s="662"/>
      <c r="K19" s="1386" t="str">
        <f t="shared" si="0"/>
        <v>1.2.NC</v>
      </c>
      <c r="L19" s="1388" t="str">
        <f t="shared" si="0"/>
        <v>Non-Coniferous</v>
      </c>
      <c r="M19" s="1384" t="s">
        <v>1137</v>
      </c>
      <c r="N19" s="1393" t="str">
        <f>IF(D19&lt;(D23+D26+D29),"Error","OK")</f>
        <v>OK</v>
      </c>
      <c r="O19" s="1393" t="str">
        <f>IF(E19&lt;(E23+E26+E29),"Error","OK")</f>
        <v>OK</v>
      </c>
    </row>
    <row r="20" spans="1:15" s="32" customFormat="1" ht="12.75" customHeight="1">
      <c r="A20" s="192" t="s">
        <v>8</v>
      </c>
      <c r="B20" s="675" t="s">
        <v>339</v>
      </c>
      <c r="C20" s="190" t="s">
        <v>1018</v>
      </c>
      <c r="D20" s="677"/>
      <c r="E20" s="681"/>
      <c r="F20" s="662"/>
      <c r="G20" s="662"/>
      <c r="H20" s="662"/>
      <c r="I20" s="662"/>
      <c r="K20" s="1386" t="str">
        <f t="shared" si="0"/>
        <v>1.2.NC.T</v>
      </c>
      <c r="L20" s="1394" t="str">
        <f t="shared" si="0"/>
        <v>of which: Tropical</v>
      </c>
      <c r="M20" s="1384" t="s">
        <v>1137</v>
      </c>
      <c r="N20" s="1393" t="str">
        <f>IF(D20&gt;D19,"Error","OK")</f>
        <v>OK</v>
      </c>
      <c r="O20" s="1393" t="str">
        <f>IF(E20&gt;E19,"Error","OK")</f>
        <v>OK</v>
      </c>
    </row>
    <row r="21" spans="1:15" s="32" customFormat="1" ht="12.75" customHeight="1">
      <c r="A21" s="194" t="s">
        <v>291</v>
      </c>
      <c r="B21" s="83" t="s">
        <v>316</v>
      </c>
      <c r="C21" s="190" t="s">
        <v>1018</v>
      </c>
      <c r="D21" s="679"/>
      <c r="E21" s="682"/>
      <c r="F21" s="195"/>
      <c r="G21" s="195"/>
      <c r="H21" s="195"/>
      <c r="I21" s="195"/>
      <c r="K21" s="1386" t="str">
        <f t="shared" si="0"/>
        <v>1.2.1</v>
      </c>
      <c r="L21" s="1388" t="str">
        <f t="shared" si="0"/>
        <v>SAWLOGS AND VENEER LOGS</v>
      </c>
      <c r="M21" s="1384" t="s">
        <v>1137</v>
      </c>
      <c r="N21" s="1393" t="str">
        <f>IF(D21&lt;(D22+D23),"Error","OK")</f>
        <v>OK</v>
      </c>
      <c r="O21" s="1393" t="str">
        <f>IF(E21&lt;(E22+E23),"Error","OK")</f>
        <v>OK</v>
      </c>
    </row>
    <row r="22" spans="1:15" s="32" customFormat="1" ht="12.75" customHeight="1">
      <c r="A22" s="194" t="s">
        <v>292</v>
      </c>
      <c r="B22" s="198" t="s">
        <v>275</v>
      </c>
      <c r="C22" s="190" t="s">
        <v>1018</v>
      </c>
      <c r="D22" s="679"/>
      <c r="E22" s="682"/>
      <c r="F22" s="195"/>
      <c r="G22" s="195"/>
      <c r="H22" s="195"/>
      <c r="I22" s="195"/>
      <c r="K22" s="1386" t="str">
        <f t="shared" si="0"/>
        <v>1.2.1.C</v>
      </c>
      <c r="L22" s="1394" t="str">
        <f t="shared" si="0"/>
        <v>Coniferous</v>
      </c>
      <c r="M22" s="1384" t="s">
        <v>1137</v>
      </c>
      <c r="N22" s="1389"/>
      <c r="O22" s="1389"/>
    </row>
    <row r="23" spans="1:15" s="32" customFormat="1" ht="12.75" customHeight="1">
      <c r="A23" s="194" t="s">
        <v>334</v>
      </c>
      <c r="B23" s="198" t="s">
        <v>276</v>
      </c>
      <c r="C23" s="190" t="s">
        <v>1018</v>
      </c>
      <c r="D23" s="679"/>
      <c r="E23" s="682"/>
      <c r="F23" s="195"/>
      <c r="G23" s="195"/>
      <c r="H23" s="195"/>
      <c r="I23" s="195"/>
      <c r="K23" s="1386" t="str">
        <f t="shared" si="0"/>
        <v>1.2.1.NC</v>
      </c>
      <c r="L23" s="1394" t="str">
        <f t="shared" si="0"/>
        <v>Non-Coniferous</v>
      </c>
      <c r="M23" s="1384" t="s">
        <v>1137</v>
      </c>
      <c r="N23" s="1389"/>
      <c r="O23" s="1389"/>
    </row>
    <row r="24" spans="1:15" s="32" customFormat="1" ht="12.75" customHeight="1">
      <c r="A24" s="194" t="s">
        <v>296</v>
      </c>
      <c r="B24" s="83" t="s">
        <v>396</v>
      </c>
      <c r="C24" s="190" t="s">
        <v>1018</v>
      </c>
      <c r="D24" s="679"/>
      <c r="E24" s="682"/>
      <c r="F24" s="195"/>
      <c r="G24" s="195"/>
      <c r="H24" s="195"/>
      <c r="I24" s="195"/>
      <c r="K24" s="1386" t="str">
        <f t="shared" si="0"/>
        <v>1.2.2</v>
      </c>
      <c r="L24" s="1388" t="str">
        <f t="shared" si="0"/>
        <v>PULPWOOD, ROUND AND SPLIT</v>
      </c>
      <c r="M24" s="1384" t="s">
        <v>1137</v>
      </c>
      <c r="N24" s="1393" t="str">
        <f>IF(D24&lt;(D25+D26),"Error","OK")</f>
        <v>OK</v>
      </c>
      <c r="O24" s="1393" t="str">
        <f>IF(E24&lt;(E25+E26),"Error","OK")</f>
        <v>OK</v>
      </c>
    </row>
    <row r="25" spans="1:15" s="32" customFormat="1" ht="12.75" customHeight="1">
      <c r="A25" s="194" t="s">
        <v>297</v>
      </c>
      <c r="B25" s="198" t="s">
        <v>275</v>
      </c>
      <c r="C25" s="190" t="s">
        <v>1018</v>
      </c>
      <c r="D25" s="679"/>
      <c r="E25" s="682"/>
      <c r="F25" s="195"/>
      <c r="G25" s="195"/>
      <c r="H25" s="195"/>
      <c r="I25" s="195"/>
      <c r="K25" s="1386" t="str">
        <f t="shared" si="0"/>
        <v>1.2.2.C</v>
      </c>
      <c r="L25" s="1394" t="str">
        <f t="shared" si="0"/>
        <v>Coniferous</v>
      </c>
      <c r="M25" s="1384" t="s">
        <v>1137</v>
      </c>
      <c r="N25" s="1389"/>
      <c r="O25" s="1389"/>
    </row>
    <row r="26" spans="1:15" s="32" customFormat="1" ht="12.75" customHeight="1">
      <c r="A26" s="194" t="s">
        <v>335</v>
      </c>
      <c r="B26" s="198" t="s">
        <v>276</v>
      </c>
      <c r="C26" s="190" t="s">
        <v>1018</v>
      </c>
      <c r="D26" s="679"/>
      <c r="E26" s="682"/>
      <c r="F26" s="195"/>
      <c r="G26" s="195"/>
      <c r="H26" s="195"/>
      <c r="I26" s="195"/>
      <c r="K26" s="1386" t="str">
        <f t="shared" si="0"/>
        <v>1.2.2.NC</v>
      </c>
      <c r="L26" s="1394" t="str">
        <f t="shared" si="0"/>
        <v>Non-Coniferous</v>
      </c>
      <c r="M26" s="1384" t="s">
        <v>1137</v>
      </c>
      <c r="N26" s="1389"/>
      <c r="O26" s="1389"/>
    </row>
    <row r="27" spans="1:15" s="32" customFormat="1" ht="12.75" customHeight="1">
      <c r="A27" s="194" t="s">
        <v>298</v>
      </c>
      <c r="B27" s="83" t="s">
        <v>303</v>
      </c>
      <c r="C27" s="190" t="s">
        <v>1018</v>
      </c>
      <c r="D27" s="679"/>
      <c r="E27" s="682"/>
      <c r="F27" s="195"/>
      <c r="G27" s="195"/>
      <c r="H27" s="195"/>
      <c r="I27" s="195"/>
      <c r="K27" s="1386" t="str">
        <f t="shared" si="0"/>
        <v>1.2.3</v>
      </c>
      <c r="L27" s="1388" t="str">
        <f t="shared" si="0"/>
        <v>OTHER INDUSTRIAL ROUNDWOOD</v>
      </c>
      <c r="M27" s="1384" t="s">
        <v>1137</v>
      </c>
      <c r="N27" s="1393" t="str">
        <f>IF(D27&lt;(D28+D29),"Error","OK")</f>
        <v>OK</v>
      </c>
      <c r="O27" s="1393" t="str">
        <f>IF(E27&lt;(E28+E29),"Error","OK")</f>
        <v>OK</v>
      </c>
    </row>
    <row r="28" spans="1:15" s="32" customFormat="1" ht="12.75" customHeight="1">
      <c r="A28" s="194" t="s">
        <v>299</v>
      </c>
      <c r="B28" s="198" t="s">
        <v>275</v>
      </c>
      <c r="C28" s="190" t="s">
        <v>1018</v>
      </c>
      <c r="D28" s="679"/>
      <c r="E28" s="682"/>
      <c r="F28" s="195"/>
      <c r="G28" s="195"/>
      <c r="H28" s="195"/>
      <c r="I28" s="195"/>
      <c r="K28" s="1386" t="str">
        <f t="shared" si="0"/>
        <v>1.2.3.C</v>
      </c>
      <c r="L28" s="1394" t="str">
        <f t="shared" si="0"/>
        <v>Coniferous</v>
      </c>
      <c r="M28" s="1384" t="s">
        <v>1137</v>
      </c>
      <c r="N28" s="1389"/>
      <c r="O28" s="1390"/>
    </row>
    <row r="29" spans="1:15" s="32" customFormat="1" ht="12.75" customHeight="1">
      <c r="A29" s="756" t="s">
        <v>336</v>
      </c>
      <c r="B29" s="757" t="s">
        <v>276</v>
      </c>
      <c r="C29" s="190" t="s">
        <v>1018</v>
      </c>
      <c r="D29" s="679"/>
      <c r="E29" s="682"/>
      <c r="F29" s="755"/>
      <c r="G29" s="755"/>
      <c r="H29" s="755"/>
      <c r="I29" s="755"/>
      <c r="K29" s="1395" t="str">
        <f t="shared" si="0"/>
        <v>1.2.3.NC</v>
      </c>
      <c r="L29" s="1396" t="str">
        <f t="shared" si="0"/>
        <v>Non-Coniferous</v>
      </c>
      <c r="M29" s="1384" t="s">
        <v>1137</v>
      </c>
      <c r="N29" s="1391"/>
      <c r="O29" s="1392"/>
    </row>
    <row r="30" spans="1:15" ht="12.75" customHeight="1"/>
    <row r="31" spans="1:15" ht="12.75" customHeight="1">
      <c r="C31" s="1108" t="s">
        <v>65</v>
      </c>
      <c r="D31" s="1106">
        <f>COUNTBLANK(D13:D29)</f>
        <v>17</v>
      </c>
      <c r="E31" s="1106">
        <f>COUNTBLANK(E13:E29)</f>
        <v>17</v>
      </c>
      <c r="G31" s="1062"/>
    </row>
    <row r="32" spans="1:15" s="1001" customFormat="1" ht="24.6" customHeight="1">
      <c r="A32" s="1397"/>
      <c r="C32" s="1398"/>
      <c r="D32" s="1399"/>
      <c r="E32" s="1400"/>
      <c r="G32" s="1401"/>
    </row>
    <row r="33" spans="1:7" s="1001" customFormat="1" ht="12.75" customHeight="1">
      <c r="A33" s="1009" t="s">
        <v>288</v>
      </c>
      <c r="B33" s="1010" t="s">
        <v>288</v>
      </c>
      <c r="C33" s="2360" t="s">
        <v>281</v>
      </c>
      <c r="D33" s="1011">
        <f>E33-1</f>
        <v>2021</v>
      </c>
      <c r="E33" s="1012">
        <f>E10</f>
        <v>2022</v>
      </c>
      <c r="G33" s="1401"/>
    </row>
    <row r="34" spans="1:7" s="1001" customFormat="1" ht="12.75" customHeight="1">
      <c r="A34" s="1013" t="s">
        <v>279</v>
      </c>
      <c r="B34" s="1014"/>
      <c r="C34" s="2361"/>
      <c r="D34" s="1015" t="s">
        <v>251</v>
      </c>
      <c r="E34" s="1016" t="s">
        <v>251</v>
      </c>
    </row>
    <row r="35" spans="1:7" s="1001" customFormat="1" ht="12.75" customHeight="1">
      <c r="A35" s="2362" t="s">
        <v>261</v>
      </c>
      <c r="B35" s="2363"/>
      <c r="C35" s="2364"/>
      <c r="D35" s="2364"/>
      <c r="E35" s="2365"/>
    </row>
    <row r="36" spans="1:7" s="1001" customFormat="1" ht="12.75" customHeight="1">
      <c r="A36" s="1017">
        <v>1</v>
      </c>
      <c r="B36" s="1018" t="s">
        <v>360</v>
      </c>
      <c r="C36" s="1019" t="s">
        <v>1019</v>
      </c>
      <c r="D36" s="1020">
        <f>D13/'JQ1 Production'!D13</f>
        <v>0</v>
      </c>
      <c r="E36" s="1020">
        <f>E13/'JQ1 Production'!E13</f>
        <v>0</v>
      </c>
    </row>
    <row r="37" spans="1:7" s="1001" customFormat="1" ht="12.75" customHeight="1">
      <c r="A37" s="1021">
        <v>1.1000000000000001</v>
      </c>
      <c r="B37" s="1022" t="s">
        <v>394</v>
      </c>
      <c r="C37" s="1019" t="s">
        <v>1019</v>
      </c>
      <c r="D37" s="1020">
        <f>D14/'JQ1 Production'!D14</f>
        <v>0</v>
      </c>
      <c r="E37" s="1020">
        <f>E14/'JQ1 Production'!E14</f>
        <v>0</v>
      </c>
    </row>
    <row r="38" spans="1:7" s="1001" customFormat="1" ht="12.75" customHeight="1">
      <c r="A38" s="1021" t="s">
        <v>294</v>
      </c>
      <c r="B38" s="1022" t="s">
        <v>275</v>
      </c>
      <c r="C38" s="1019" t="s">
        <v>1019</v>
      </c>
      <c r="D38" s="1020">
        <f>D15/'JQ1 Production'!D15</f>
        <v>0</v>
      </c>
      <c r="E38" s="1020">
        <f>E15/'JQ1 Production'!E15</f>
        <v>0</v>
      </c>
    </row>
    <row r="39" spans="1:7" s="1001" customFormat="1" ht="12.75" customHeight="1">
      <c r="A39" s="1021" t="s">
        <v>332</v>
      </c>
      <c r="B39" s="1022" t="s">
        <v>276</v>
      </c>
      <c r="C39" s="1019" t="s">
        <v>1019</v>
      </c>
      <c r="D39" s="1020">
        <f>D16/'JQ1 Production'!D16</f>
        <v>0</v>
      </c>
      <c r="E39" s="1020">
        <f>E16/'JQ1 Production'!E16</f>
        <v>0</v>
      </c>
    </row>
    <row r="40" spans="1:7" s="1001" customFormat="1" ht="12.75" customHeight="1">
      <c r="A40" s="1021">
        <v>1.2</v>
      </c>
      <c r="B40" s="1023" t="s">
        <v>395</v>
      </c>
      <c r="C40" s="1019" t="s">
        <v>1019</v>
      </c>
      <c r="D40" s="1020">
        <v>1.1000000000000001</v>
      </c>
      <c r="E40" s="1020">
        <f>D40</f>
        <v>1.1000000000000001</v>
      </c>
    </row>
    <row r="41" spans="1:7" s="1001" customFormat="1" ht="12.75" customHeight="1">
      <c r="A41" s="1021" t="s">
        <v>295</v>
      </c>
      <c r="B41" s="1023" t="s">
        <v>275</v>
      </c>
      <c r="C41" s="1019" t="s">
        <v>1019</v>
      </c>
      <c r="D41" s="1020">
        <v>1.2</v>
      </c>
      <c r="E41" s="1020">
        <f>D41</f>
        <v>1.2</v>
      </c>
    </row>
    <row r="42" spans="1:7" s="1001" customFormat="1" ht="12.75" customHeight="1">
      <c r="A42" s="1021" t="s">
        <v>333</v>
      </c>
      <c r="B42" s="1023" t="s">
        <v>276</v>
      </c>
      <c r="C42" s="1019" t="s">
        <v>1019</v>
      </c>
      <c r="D42" s="1020">
        <f>D19/'JQ1 Production'!D19</f>
        <v>0</v>
      </c>
      <c r="E42" s="1020">
        <f>E19/'JQ1 Production'!E19</f>
        <v>0</v>
      </c>
    </row>
    <row r="43" spans="1:7" s="1001" customFormat="1" ht="12.75" customHeight="1">
      <c r="A43" s="1021" t="s">
        <v>8</v>
      </c>
      <c r="B43" s="1023" t="s">
        <v>339</v>
      </c>
      <c r="C43" s="1019" t="s">
        <v>1019</v>
      </c>
      <c r="D43" s="1020" t="e">
        <f>D20/'JQ1 Production'!D20</f>
        <v>#DIV/0!</v>
      </c>
      <c r="E43" s="1020" t="e">
        <f>E20/'JQ1 Production'!E20</f>
        <v>#DIV/0!</v>
      </c>
    </row>
    <row r="44" spans="1:7" s="1001" customFormat="1" ht="12.75" customHeight="1">
      <c r="A44" s="1024" t="s">
        <v>291</v>
      </c>
      <c r="B44" s="1025" t="s">
        <v>316</v>
      </c>
      <c r="C44" s="1019" t="s">
        <v>1019</v>
      </c>
      <c r="D44" s="1026">
        <f>D21/'JQ1 Production'!D21</f>
        <v>0</v>
      </c>
      <c r="E44" s="1026">
        <f>E21/'JQ1 Production'!E21</f>
        <v>0</v>
      </c>
    </row>
    <row r="45" spans="1:7" s="1001" customFormat="1" ht="12.75" customHeight="1">
      <c r="A45" s="1024" t="s">
        <v>292</v>
      </c>
      <c r="B45" s="1027" t="s">
        <v>275</v>
      </c>
      <c r="C45" s="1019" t="s">
        <v>1019</v>
      </c>
      <c r="D45" s="1026">
        <f>D22/'JQ1 Production'!D22</f>
        <v>0</v>
      </c>
      <c r="E45" s="1026">
        <f>E22/'JQ1 Production'!E22</f>
        <v>0</v>
      </c>
    </row>
    <row r="46" spans="1:7" s="1001" customFormat="1" ht="12.75" customHeight="1">
      <c r="A46" s="1024" t="s">
        <v>334</v>
      </c>
      <c r="B46" s="1027" t="s">
        <v>276</v>
      </c>
      <c r="C46" s="1019" t="s">
        <v>1019</v>
      </c>
      <c r="D46" s="1026">
        <f>D40</f>
        <v>1.1000000000000001</v>
      </c>
      <c r="E46" s="1026">
        <f>D46</f>
        <v>1.1000000000000001</v>
      </c>
    </row>
    <row r="47" spans="1:7" s="1001" customFormat="1" ht="12.75" customHeight="1">
      <c r="A47" s="1024" t="s">
        <v>296</v>
      </c>
      <c r="B47" s="1025" t="s">
        <v>396</v>
      </c>
      <c r="C47" s="1019" t="s">
        <v>1019</v>
      </c>
      <c r="D47" s="1026">
        <f>D41</f>
        <v>1.2</v>
      </c>
      <c r="E47" s="1026">
        <f>D47</f>
        <v>1.2</v>
      </c>
    </row>
    <row r="48" spans="1:7" s="1001" customFormat="1" ht="12.75" customHeight="1">
      <c r="A48" s="1024" t="s">
        <v>297</v>
      </c>
      <c r="B48" s="1027" t="s">
        <v>275</v>
      </c>
      <c r="C48" s="1019" t="s">
        <v>1019</v>
      </c>
      <c r="D48" s="1026">
        <f>D25/'JQ1 Production'!D25</f>
        <v>0</v>
      </c>
      <c r="E48" s="1026">
        <f>E25/'JQ1 Production'!E25</f>
        <v>0</v>
      </c>
    </row>
    <row r="49" spans="1:5" s="1001" customFormat="1" ht="12.75" customHeight="1">
      <c r="A49" s="1024" t="s">
        <v>335</v>
      </c>
      <c r="B49" s="1027" t="s">
        <v>276</v>
      </c>
      <c r="C49" s="1019" t="s">
        <v>1019</v>
      </c>
      <c r="D49" s="1026">
        <f>D46</f>
        <v>1.1000000000000001</v>
      </c>
      <c r="E49" s="1026">
        <f>D49</f>
        <v>1.1000000000000001</v>
      </c>
    </row>
    <row r="50" spans="1:5" s="1001" customFormat="1" ht="12.75" customHeight="1">
      <c r="A50" s="1024" t="s">
        <v>298</v>
      </c>
      <c r="B50" s="1025" t="s">
        <v>303</v>
      </c>
      <c r="C50" s="1019" t="s">
        <v>1019</v>
      </c>
      <c r="D50" s="1026">
        <f>D47</f>
        <v>1.2</v>
      </c>
      <c r="E50" s="1026">
        <f>D50</f>
        <v>1.2</v>
      </c>
    </row>
    <row r="51" spans="1:5" s="1001" customFormat="1" ht="12.75" customHeight="1">
      <c r="A51" s="1024" t="s">
        <v>299</v>
      </c>
      <c r="B51" s="1027" t="s">
        <v>275</v>
      </c>
      <c r="C51" s="1019" t="s">
        <v>1019</v>
      </c>
      <c r="D51" s="1026">
        <f>D28/'JQ1 Production'!D28</f>
        <v>0</v>
      </c>
      <c r="E51" s="1026">
        <f>E28/'JQ1 Production'!E28</f>
        <v>0</v>
      </c>
    </row>
    <row r="52" spans="1:5" s="1001" customFormat="1" ht="12.75" customHeight="1">
      <c r="A52" s="1028" t="s">
        <v>336</v>
      </c>
      <c r="B52" s="1029" t="s">
        <v>276</v>
      </c>
      <c r="C52" s="1030" t="s">
        <v>1019</v>
      </c>
      <c r="D52" s="1026">
        <f>D49</f>
        <v>1.1000000000000001</v>
      </c>
      <c r="E52" s="1026">
        <f>D52</f>
        <v>1.1000000000000001</v>
      </c>
    </row>
    <row r="53" spans="1:5" s="1001" customFormat="1">
      <c r="A53" s="1397"/>
    </row>
    <row r="54" spans="1:5" s="1001" customFormat="1">
      <c r="A54" s="1397"/>
    </row>
    <row r="55" spans="1:5" s="1001" customFormat="1">
      <c r="A55" s="1397"/>
    </row>
    <row r="56" spans="1:5" s="1001" customFormat="1">
      <c r="A56" s="1397"/>
    </row>
    <row r="57" spans="1:5" s="1001" customFormat="1">
      <c r="A57" s="1397"/>
    </row>
  </sheetData>
  <sheetProtection selectLockedCells="1"/>
  <mergeCells count="12">
    <mergeCell ref="C2:D2"/>
    <mergeCell ref="C3:E3"/>
    <mergeCell ref="C5:E5"/>
    <mergeCell ref="K3:O6"/>
    <mergeCell ref="C6:E6"/>
    <mergeCell ref="C33:C34"/>
    <mergeCell ref="A35:E35"/>
    <mergeCell ref="A7:B7"/>
    <mergeCell ref="N7:O8"/>
    <mergeCell ref="A8:B8"/>
    <mergeCell ref="C10:C11"/>
    <mergeCell ref="A12:E12"/>
  </mergeCells>
  <phoneticPr fontId="46" type="noConversion"/>
  <conditionalFormatting sqref="D31:E31">
    <cfRule type="cellIs" dxfId="52" priority="3" operator="notEqual">
      <formula>0</formula>
    </cfRule>
  </conditionalFormatting>
  <conditionalFormatting sqref="D32:E32">
    <cfRule type="cellIs" dxfId="51" priority="4" stopIfTrue="1" operator="greaterThan">
      <formula>0</formula>
    </cfRule>
  </conditionalFormatting>
  <conditionalFormatting sqref="N13:O29">
    <cfRule type="cellIs" dxfId="50" priority="1" operator="equal">
      <formula>"Error"</formula>
    </cfRule>
  </conditionalFormatting>
  <dataValidations count="1">
    <dataValidation type="custom" allowBlank="1" showInputMessage="1" showErrorMessage="1" errorTitle="Wrong input" error="Please enter numbers only!" sqref="D13:G29" xr:uid="{00000000-0002-0000-0300-000000000000}">
      <formula1>ISNUMBER(D13)</formula1>
    </dataValidation>
  </dataValidations>
  <pageMargins left="0.25" right="0.25" top="0.75" bottom="0.75" header="0.3" footer="0.3"/>
  <pageSetup paperSize="9" scale="67" fitToHeight="0" orientation="landscape" r:id="rId1"/>
  <headerFooter alignWithMargins="0"/>
  <ignoredErrors>
    <ignoredError sqref="D7:E7 D8 D10:I10 C5 D1 E2 D33:E33 E40:E4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339966"/>
  </sheetPr>
  <dimension ref="A1:AM215"/>
  <sheetViews>
    <sheetView showGridLines="0" zoomScaleNormal="100" zoomScaleSheetLayoutView="100" workbookViewId="0">
      <selection activeCell="D8" sqref="D8"/>
    </sheetView>
  </sheetViews>
  <sheetFormatPr defaultColWidth="9.625" defaultRowHeight="12.75" customHeight="1"/>
  <cols>
    <col min="1" max="1" width="8.375" style="431" customWidth="1"/>
    <col min="2" max="2" width="64.375" style="2" bestFit="1" customWidth="1"/>
    <col min="3" max="3" width="9.375" style="2" customWidth="1"/>
    <col min="4" max="5" width="22.375" style="2" customWidth="1"/>
    <col min="6" max="9" width="5" style="5" customWidth="1"/>
    <col min="10" max="10" width="9.625" style="2" customWidth="1"/>
    <col min="11" max="11" width="8.75" style="1449" customWidth="1"/>
    <col min="12" max="12" width="50.375" style="1449" customWidth="1"/>
    <col min="13" max="13" width="9.375" style="1449" customWidth="1"/>
    <col min="14" max="15" width="10.375" style="1449" customWidth="1"/>
    <col min="16" max="16" width="12.625" style="2" customWidth="1"/>
    <col min="17" max="17" width="1.625" style="2" customWidth="1"/>
    <col min="18" max="18" width="15.625" style="2" customWidth="1"/>
    <col min="19" max="19" width="36.75" style="2" customWidth="1"/>
    <col min="20" max="22" width="10.625" style="2" customWidth="1"/>
    <col min="23" max="23" width="3.375" style="2" customWidth="1"/>
    <col min="24" max="24" width="11.75" style="2" customWidth="1"/>
    <col min="25" max="33" width="15.625" style="2" customWidth="1"/>
    <col min="34" max="34" width="12.625" style="2" customWidth="1"/>
    <col min="35" max="35" width="1.625" style="2" customWidth="1"/>
    <col min="36" max="16384" width="9.625" style="2"/>
  </cols>
  <sheetData>
    <row r="1" spans="1:30" ht="14.45" customHeight="1">
      <c r="A1" s="6"/>
      <c r="B1" s="405"/>
      <c r="C1" s="1065" t="s">
        <v>307</v>
      </c>
      <c r="D1" s="1072" t="str">
        <f>Cover!G16</f>
        <v>CZ</v>
      </c>
      <c r="E1" s="1004" t="s">
        <v>282</v>
      </c>
      <c r="F1" s="2"/>
      <c r="G1" s="2"/>
      <c r="H1" s="2"/>
      <c r="I1" s="2"/>
      <c r="K1" s="1001"/>
      <c r="L1" s="1001"/>
      <c r="M1" s="1365"/>
      <c r="N1" s="1365"/>
      <c r="O1" s="1001"/>
    </row>
    <row r="2" spans="1:30" ht="14.45" customHeight="1">
      <c r="A2" s="406"/>
      <c r="B2" s="407" t="s">
        <v>272</v>
      </c>
      <c r="C2" s="2403" t="s">
        <v>287</v>
      </c>
      <c r="D2" s="2404"/>
      <c r="E2" s="1067">
        <f>Cover!F22</f>
        <v>0</v>
      </c>
      <c r="F2" s="2"/>
      <c r="G2" s="2"/>
      <c r="H2" s="2"/>
      <c r="I2" s="2"/>
      <c r="K2" s="1001"/>
      <c r="L2" s="1001"/>
      <c r="M2" s="1001"/>
      <c r="N2" s="1001"/>
      <c r="O2" s="1001"/>
    </row>
    <row r="3" spans="1:30" ht="14.45" customHeight="1">
      <c r="A3" s="406"/>
      <c r="B3" s="407" t="s">
        <v>272</v>
      </c>
      <c r="C3" s="2403" t="s">
        <v>272</v>
      </c>
      <c r="D3" s="2404"/>
      <c r="E3" s="2405"/>
      <c r="F3" s="2"/>
      <c r="G3" s="2"/>
      <c r="H3" s="2"/>
      <c r="I3" s="2"/>
      <c r="K3" s="1001"/>
      <c r="L3" s="1001"/>
      <c r="M3" s="1001"/>
      <c r="N3" s="1001"/>
      <c r="O3" s="1001"/>
    </row>
    <row r="4" spans="1:30" ht="14.45" customHeight="1">
      <c r="A4" s="406"/>
      <c r="B4" s="407"/>
      <c r="C4" s="1065" t="s">
        <v>283</v>
      </c>
      <c r="D4" s="1066"/>
      <c r="E4" s="1067"/>
      <c r="F4" s="2"/>
      <c r="G4" s="2"/>
      <c r="H4" s="2"/>
      <c r="I4" s="2"/>
      <c r="K4" s="1001"/>
      <c r="L4" s="1001"/>
      <c r="M4" s="1001"/>
      <c r="N4" s="1001"/>
      <c r="O4" s="1001"/>
    </row>
    <row r="5" spans="1:30" ht="14.45" customHeight="1">
      <c r="A5" s="2416" t="s">
        <v>390</v>
      </c>
      <c r="B5" s="2417"/>
      <c r="C5" s="2406" t="str">
        <f>Cover!F24</f>
        <v>Ministry of Agriculture, Forestry Division, Prague</v>
      </c>
      <c r="D5" s="2407"/>
      <c r="E5" s="2408"/>
      <c r="F5" s="2"/>
      <c r="G5" s="2"/>
      <c r="H5" s="2"/>
      <c r="I5" s="2"/>
      <c r="K5" s="1001"/>
      <c r="L5" s="1001"/>
      <c r="M5" s="1001"/>
      <c r="N5" s="1001"/>
      <c r="O5" s="1001"/>
    </row>
    <row r="6" spans="1:30" ht="14.45" customHeight="1">
      <c r="A6" s="2418"/>
      <c r="B6" s="2417"/>
      <c r="C6" s="1073"/>
      <c r="D6" s="1068"/>
      <c r="E6" s="1069"/>
      <c r="F6" s="2"/>
      <c r="G6" s="2"/>
      <c r="H6" s="2"/>
      <c r="I6" s="2"/>
      <c r="K6" s="1402"/>
      <c r="L6" s="1451"/>
      <c r="M6" s="1451"/>
      <c r="N6" s="1451"/>
      <c r="O6" s="1452"/>
      <c r="R6" s="2411" t="s">
        <v>362</v>
      </c>
      <c r="S6" s="2412"/>
      <c r="T6" s="822"/>
      <c r="U6" s="822"/>
      <c r="V6" s="822"/>
      <c r="W6" s="822"/>
      <c r="X6" s="1456"/>
      <c r="Y6" s="1461"/>
      <c r="Z6" s="1455"/>
      <c r="AA6" s="379"/>
      <c r="AB6" s="379"/>
      <c r="AC6" s="379"/>
      <c r="AD6" s="379"/>
    </row>
    <row r="7" spans="1:30" ht="14.45" customHeight="1">
      <c r="A7" s="2420" t="s">
        <v>391</v>
      </c>
      <c r="B7" s="2421"/>
      <c r="C7" s="1065" t="s">
        <v>284</v>
      </c>
      <c r="D7" s="1067">
        <f>Cover!F26</f>
        <v>0</v>
      </c>
      <c r="E7" s="1004">
        <f>Cover!F27</f>
        <v>0</v>
      </c>
      <c r="F7" s="2"/>
      <c r="G7" s="2"/>
      <c r="H7" s="2"/>
      <c r="I7" s="2"/>
      <c r="K7" s="1403"/>
      <c r="L7" s="2419" t="s">
        <v>726</v>
      </c>
      <c r="M7" s="1001"/>
      <c r="N7" s="2409" t="s">
        <v>13</v>
      </c>
      <c r="O7" s="2410"/>
      <c r="R7" s="2413"/>
      <c r="S7" s="2414"/>
      <c r="T7" s="379"/>
      <c r="U7" s="379"/>
      <c r="V7" s="379"/>
      <c r="W7" s="379"/>
      <c r="X7" s="1455"/>
      <c r="Y7" s="1462"/>
      <c r="Z7" s="1455"/>
      <c r="AA7" s="379"/>
      <c r="AB7" s="379"/>
      <c r="AC7" s="379"/>
      <c r="AD7" s="379"/>
    </row>
    <row r="8" spans="1:30" ht="14.45" customHeight="1">
      <c r="A8" s="2420" t="s">
        <v>301</v>
      </c>
      <c r="B8" s="2421"/>
      <c r="C8" s="1074" t="s">
        <v>286</v>
      </c>
      <c r="D8" s="1075">
        <f>Cover!F28</f>
        <v>0</v>
      </c>
      <c r="E8" s="1076"/>
      <c r="F8" s="2"/>
      <c r="G8" s="2"/>
      <c r="H8" s="2"/>
      <c r="I8" s="2"/>
      <c r="K8" s="1403"/>
      <c r="L8" s="2419"/>
      <c r="M8" s="1001"/>
      <c r="N8" s="2409"/>
      <c r="O8" s="2410"/>
      <c r="R8" s="1459" t="s">
        <v>363</v>
      </c>
      <c r="S8" s="379"/>
      <c r="T8" s="379"/>
      <c r="U8" s="379"/>
      <c r="V8" s="379"/>
      <c r="W8" s="379"/>
      <c r="X8" s="1454"/>
      <c r="Y8" s="1463"/>
      <c r="Z8" s="1454"/>
      <c r="AA8" s="379"/>
      <c r="AB8" s="379"/>
      <c r="AC8" s="379"/>
      <c r="AD8" s="379"/>
    </row>
    <row r="9" spans="1:30" ht="15.75" customHeight="1">
      <c r="A9" s="408"/>
      <c r="B9" s="18"/>
      <c r="C9" s="3"/>
      <c r="D9" s="1033" t="s">
        <v>258</v>
      </c>
      <c r="E9" s="1033" t="s">
        <v>259</v>
      </c>
      <c r="F9" s="1006" t="s">
        <v>166</v>
      </c>
      <c r="G9" s="1006" t="s">
        <v>166</v>
      </c>
      <c r="H9" s="1006" t="s">
        <v>167</v>
      </c>
      <c r="I9" s="1006" t="s">
        <v>167</v>
      </c>
      <c r="K9" s="1404" t="s">
        <v>272</v>
      </c>
      <c r="L9" s="1002"/>
      <c r="M9" s="1406" t="s">
        <v>272</v>
      </c>
      <c r="N9" s="1406"/>
      <c r="O9" s="1450"/>
      <c r="R9" s="1460"/>
      <c r="S9" s="1457"/>
      <c r="T9" s="1457"/>
      <c r="U9" s="1457"/>
      <c r="V9" s="1457"/>
      <c r="W9" s="1457"/>
      <c r="X9" s="1458"/>
      <c r="Y9" s="1464"/>
      <c r="Z9" s="1454"/>
      <c r="AA9" s="379"/>
      <c r="AB9" s="379"/>
      <c r="AC9" s="379"/>
      <c r="AD9" s="379"/>
    </row>
    <row r="10" spans="1:30" ht="12.75" customHeight="1">
      <c r="A10" s="760" t="s">
        <v>288</v>
      </c>
      <c r="B10" s="761" t="s">
        <v>288</v>
      </c>
      <c r="C10" s="2374" t="s">
        <v>281</v>
      </c>
      <c r="D10" s="185">
        <v>2021</v>
      </c>
      <c r="E10" s="1032">
        <v>2022</v>
      </c>
      <c r="F10" s="1006">
        <f>D10</f>
        <v>2021</v>
      </c>
      <c r="G10" s="1006">
        <f>E10</f>
        <v>2022</v>
      </c>
      <c r="H10" s="1006">
        <f>D10</f>
        <v>2021</v>
      </c>
      <c r="I10" s="1006">
        <f>E10</f>
        <v>2022</v>
      </c>
      <c r="K10" s="1368" t="s">
        <v>288</v>
      </c>
      <c r="L10" s="1375" t="str">
        <f>B10</f>
        <v>Product</v>
      </c>
      <c r="M10" s="1368" t="str">
        <f>C10</f>
        <v>Unit</v>
      </c>
      <c r="N10" s="1407">
        <f>D10</f>
        <v>2021</v>
      </c>
      <c r="O10" s="1408">
        <f>E10</f>
        <v>2022</v>
      </c>
      <c r="R10" s="821"/>
      <c r="S10" s="822"/>
      <c r="T10" s="1481">
        <f>D10</f>
        <v>2021</v>
      </c>
      <c r="U10" s="823">
        <f>E10</f>
        <v>2022</v>
      </c>
      <c r="V10" s="824" t="s">
        <v>364</v>
      </c>
      <c r="W10" s="836"/>
      <c r="X10" s="837" t="s">
        <v>365</v>
      </c>
      <c r="Y10" s="838"/>
      <c r="Z10" s="380"/>
      <c r="AA10" s="379"/>
      <c r="AC10" s="379"/>
      <c r="AD10" s="379"/>
    </row>
    <row r="11" spans="1:30" ht="12.75" customHeight="1">
      <c r="A11" s="1" t="s">
        <v>279</v>
      </c>
      <c r="B11" s="409"/>
      <c r="C11" s="2375"/>
      <c r="D11" s="82" t="s">
        <v>280</v>
      </c>
      <c r="E11" s="82" t="s">
        <v>280</v>
      </c>
      <c r="F11" s="335"/>
      <c r="G11" s="344"/>
      <c r="H11" s="758"/>
      <c r="I11" s="335"/>
      <c r="K11" s="1372" t="s">
        <v>279</v>
      </c>
      <c r="L11" s="1373"/>
      <c r="M11" s="1374"/>
      <c r="N11" s="1409" t="str">
        <f>D11</f>
        <v>Quantity</v>
      </c>
      <c r="O11" s="1410" t="str">
        <f>E11</f>
        <v>Quantity</v>
      </c>
      <c r="R11" s="2398" t="s">
        <v>366</v>
      </c>
      <c r="S11" s="382" t="s">
        <v>367</v>
      </c>
      <c r="T11" s="1482">
        <f>IF(ISNUMBER(D17+'JQ2 Trade'!D15-'JQ2 Trade'!H15-D27),D17+'JQ2 Trade'!D15-'JQ2 Trade'!H15-D27,"Missing data")</f>
        <v>13582.448000000002</v>
      </c>
      <c r="U11" s="1467">
        <f>IF(ISNUMBER(E17+'JQ2 Trade'!E15-'JQ2 Trade'!I15-E27),E17+'JQ2 Trade'!E15-'JQ2 Trade'!I15-E27,"Missing data")</f>
        <v>-22424337</v>
      </c>
      <c r="V11" s="1470">
        <f>IF(ISNUMBER(U11/T11-1),U11/T11-1,"missing data")</f>
        <v>-1651.9790429530815</v>
      </c>
      <c r="W11" s="839"/>
      <c r="X11" s="840" t="s">
        <v>901</v>
      </c>
      <c r="Y11" s="841"/>
      <c r="Z11" s="380"/>
      <c r="AA11" s="379"/>
      <c r="AC11" s="379"/>
      <c r="AD11" s="379"/>
    </row>
    <row r="12" spans="1:30" s="187" customFormat="1" ht="12.75" customHeight="1">
      <c r="A12" s="2415" t="s">
        <v>1020</v>
      </c>
      <c r="B12" s="2401"/>
      <c r="C12" s="2401"/>
      <c r="D12" s="2401"/>
      <c r="E12" s="2402"/>
      <c r="F12" s="186"/>
      <c r="G12" s="344"/>
      <c r="H12" s="758"/>
      <c r="I12" s="186"/>
      <c r="K12" s="1377"/>
      <c r="L12" s="1411" t="str">
        <f>A12</f>
        <v>ALL REMOVALS OF ROUNDWOOD (WOOD IN THE ROUGH)</v>
      </c>
      <c r="M12" s="1412"/>
      <c r="N12" s="1412"/>
      <c r="O12" s="1413"/>
      <c r="R12" s="2399"/>
      <c r="S12" s="1465" t="s">
        <v>368</v>
      </c>
      <c r="T12" s="1483">
        <f>IF(ISNUMBER((D57-D58)*Y28),(D57-D58)*Y28,"missing data")</f>
        <v>337.75</v>
      </c>
      <c r="U12" s="1468">
        <f>IF(ISNUMBER((E57-E58)*Y28),(E57-E58)*Y28,"missing data")</f>
        <v>336.7</v>
      </c>
      <c r="V12" s="1469">
        <f t="shared" ref="V12:V23" si="0">IF(ISNUMBER(U12/T12-1),U12/T12-1,"missing data")</f>
        <v>-3.1088082901554737E-3</v>
      </c>
      <c r="W12" s="842"/>
      <c r="X12" s="379" t="s">
        <v>369</v>
      </c>
      <c r="Y12" s="344"/>
      <c r="Z12" s="384"/>
      <c r="AA12" s="384"/>
      <c r="AC12" s="384"/>
      <c r="AD12" s="384"/>
    </row>
    <row r="13" spans="1:30" s="187" customFormat="1" ht="12.75" customHeight="1">
      <c r="A13" s="613">
        <v>1</v>
      </c>
      <c r="B13" s="411" t="s">
        <v>360</v>
      </c>
      <c r="C13" s="412" t="s">
        <v>393</v>
      </c>
      <c r="D13" s="681">
        <v>30256</v>
      </c>
      <c r="E13" s="680">
        <v>25110</v>
      </c>
      <c r="F13" s="1475"/>
      <c r="G13" s="1476"/>
      <c r="H13" s="1477"/>
      <c r="I13" s="1475"/>
      <c r="K13" s="1414">
        <f>A13</f>
        <v>1</v>
      </c>
      <c r="L13" s="1415" t="str">
        <f>B13</f>
        <v>ROUNDWOOD (WOOD IN THE ROUGH)</v>
      </c>
      <c r="M13" s="1416" t="s">
        <v>1138</v>
      </c>
      <c r="N13" s="1417" t="str">
        <f>IF(D13&lt;(D14+D17),"Error","OK")</f>
        <v>OK</v>
      </c>
      <c r="O13" s="1417" t="str">
        <f>IF(E13&lt;(E14+E17),"Error","OK")</f>
        <v>OK</v>
      </c>
      <c r="R13" s="1466" t="s">
        <v>370</v>
      </c>
      <c r="S13" s="385" t="s">
        <v>371</v>
      </c>
      <c r="T13" s="1484">
        <f>IF(ISNUMBER(D37),D37*Y29,"missing data")</f>
        <v>634</v>
      </c>
      <c r="U13" s="386">
        <f>IF(ISNUMBER(E37),E37*Y29,"missing data")</f>
        <v>709</v>
      </c>
      <c r="V13" s="825">
        <f t="shared" si="0"/>
        <v>0.11829652996845419</v>
      </c>
      <c r="W13" s="843"/>
      <c r="X13" s="844">
        <v>2.4</v>
      </c>
      <c r="Y13" s="845"/>
      <c r="Z13" s="384"/>
      <c r="AA13" s="384"/>
      <c r="AC13" s="384"/>
      <c r="AD13" s="384"/>
    </row>
    <row r="14" spans="1:30" s="3" customFormat="1" ht="14.25">
      <c r="A14" s="414">
        <v>1.1000000000000001</v>
      </c>
      <c r="B14" s="1321" t="s">
        <v>394</v>
      </c>
      <c r="C14" s="413" t="s">
        <v>393</v>
      </c>
      <c r="D14" s="682">
        <v>5110</v>
      </c>
      <c r="E14" s="679">
        <v>4405</v>
      </c>
      <c r="F14" s="1475"/>
      <c r="G14" s="1476"/>
      <c r="H14" s="1477"/>
      <c r="I14" s="1475"/>
      <c r="K14" s="1386">
        <f t="shared" ref="K14:L83" si="1">A14</f>
        <v>1.1000000000000001</v>
      </c>
      <c r="L14" s="1387" t="str">
        <f t="shared" si="1"/>
        <v>WOOD FUEL (INCLUDING WOOD FOR CHARCOAL)</v>
      </c>
      <c r="M14" s="1384" t="s">
        <v>1138</v>
      </c>
      <c r="N14" s="1385" t="str">
        <f>IF(D14&lt;(D15+D16),"Error","OK")</f>
        <v>OK</v>
      </c>
      <c r="O14" s="1385" t="str">
        <f>IF(E14&lt;(E15+E16),"Error","OK")</f>
        <v>OK</v>
      </c>
      <c r="R14" s="827"/>
      <c r="S14" s="382" t="s">
        <v>372</v>
      </c>
      <c r="T14" s="1484">
        <f>IF(ISNUMBER(D40),D40,"Missing data")</f>
        <v>5160</v>
      </c>
      <c r="U14" s="383">
        <f>IF(ISNUMBER(E40),E40,"Missing data")</f>
        <v>4942</v>
      </c>
      <c r="V14" s="825">
        <f t="shared" si="0"/>
        <v>-4.2248062015503907E-2</v>
      </c>
      <c r="W14" s="846"/>
      <c r="X14" s="844">
        <v>1</v>
      </c>
      <c r="Y14" s="845"/>
      <c r="AA14" s="387"/>
      <c r="AC14" s="387"/>
      <c r="AD14" s="387"/>
    </row>
    <row r="15" spans="1:30" s="3" customFormat="1" ht="14.25">
      <c r="A15" s="414" t="s">
        <v>294</v>
      </c>
      <c r="B15" s="1320" t="s">
        <v>275</v>
      </c>
      <c r="C15" s="413" t="s">
        <v>393</v>
      </c>
      <c r="D15" s="682">
        <v>4463</v>
      </c>
      <c r="E15" s="679">
        <v>3610</v>
      </c>
      <c r="F15" s="1475"/>
      <c r="G15" s="1476"/>
      <c r="H15" s="1477"/>
      <c r="I15" s="1475"/>
      <c r="K15" s="1386" t="str">
        <f t="shared" si="1"/>
        <v>1.1.C</v>
      </c>
      <c r="L15" s="1388" t="str">
        <f t="shared" si="1"/>
        <v>Coniferous</v>
      </c>
      <c r="M15" s="1384" t="s">
        <v>1138</v>
      </c>
      <c r="N15" s="1389"/>
      <c r="O15" s="1389"/>
      <c r="R15" s="827"/>
      <c r="S15" s="382" t="s">
        <v>373</v>
      </c>
      <c r="T15" s="1484">
        <f>IF(ISNUMBER(D44),D44,"Missing data")</f>
        <v>30</v>
      </c>
      <c r="U15" s="383">
        <f>IF(ISNUMBER(E44),E44,"Missing data")</f>
        <v>28</v>
      </c>
      <c r="V15" s="825">
        <f t="shared" si="0"/>
        <v>-6.6666666666666652E-2</v>
      </c>
      <c r="W15" s="846"/>
      <c r="X15" s="844">
        <v>1</v>
      </c>
      <c r="Y15" s="373"/>
      <c r="AA15" s="387"/>
      <c r="AC15" s="387"/>
      <c r="AD15" s="387"/>
    </row>
    <row r="16" spans="1:30" s="3" customFormat="1" ht="14.25">
      <c r="A16" s="414" t="s">
        <v>332</v>
      </c>
      <c r="B16" s="1320" t="s">
        <v>276</v>
      </c>
      <c r="C16" s="413" t="s">
        <v>393</v>
      </c>
      <c r="D16" s="682">
        <v>647</v>
      </c>
      <c r="E16" s="679">
        <v>795</v>
      </c>
      <c r="F16" s="1475"/>
      <c r="G16" s="1476"/>
      <c r="H16" s="1477"/>
      <c r="I16" s="1475"/>
      <c r="K16" s="1386" t="str">
        <f t="shared" si="1"/>
        <v>1.1.NC</v>
      </c>
      <c r="L16" s="1388" t="str">
        <f t="shared" si="1"/>
        <v>Non-Coniferous</v>
      </c>
      <c r="M16" s="1384" t="s">
        <v>1138</v>
      </c>
      <c r="N16" s="1391"/>
      <c r="O16" s="1391"/>
      <c r="R16" s="827"/>
      <c r="S16" s="382" t="s">
        <v>374</v>
      </c>
      <c r="T16" s="1484">
        <f>IF(ISNUMBER(D49),D49,"Missing data")</f>
        <v>260</v>
      </c>
      <c r="U16" s="383">
        <f>IF(ISNUMBER(E49),E49,"Missing data")</f>
        <v>240</v>
      </c>
      <c r="V16" s="825">
        <f t="shared" si="0"/>
        <v>-7.6923076923076872E-2</v>
      </c>
      <c r="W16" s="846"/>
      <c r="X16" s="844">
        <v>1</v>
      </c>
      <c r="Y16" s="373"/>
      <c r="Z16" s="384"/>
      <c r="AA16" s="387"/>
      <c r="AC16" s="387"/>
      <c r="AD16" s="387"/>
    </row>
    <row r="17" spans="1:30" s="3" customFormat="1" ht="14.25">
      <c r="A17" s="414">
        <v>1.2</v>
      </c>
      <c r="B17" s="1322" t="s">
        <v>395</v>
      </c>
      <c r="C17" s="413" t="s">
        <v>393</v>
      </c>
      <c r="D17" s="682">
        <v>25146</v>
      </c>
      <c r="E17" s="679">
        <v>20705</v>
      </c>
      <c r="F17" s="1475"/>
      <c r="G17" s="1476"/>
      <c r="H17" s="1477"/>
      <c r="I17" s="1475"/>
      <c r="K17" s="1386">
        <f t="shared" si="1"/>
        <v>1.2</v>
      </c>
      <c r="L17" s="1387" t="str">
        <f t="shared" si="1"/>
        <v>INDUSTRIAL ROUNDWOOD</v>
      </c>
      <c r="M17" s="1384" t="s">
        <v>1138</v>
      </c>
      <c r="N17" s="1385" t="str">
        <f>IF(D17&lt;(D18+D19),"Error","OK")</f>
        <v>OK</v>
      </c>
      <c r="O17" s="1385" t="str">
        <f>IF(E17&lt;(E18+E19),"Error","OK")</f>
        <v>OK</v>
      </c>
      <c r="R17" s="827"/>
      <c r="S17" s="385" t="s">
        <v>375</v>
      </c>
      <c r="T17" s="1485">
        <f>IF(ISNUMBER(D57),D57,"missing data")</f>
        <v>1710</v>
      </c>
      <c r="U17" s="386">
        <f>IF(ISNUMBER(E57),E57,"missing data")</f>
        <v>1651</v>
      </c>
      <c r="V17" s="825">
        <f t="shared" si="0"/>
        <v>-3.4502923976608146E-2</v>
      </c>
      <c r="W17" s="846"/>
      <c r="X17" s="844">
        <v>1.58</v>
      </c>
      <c r="Y17" s="845"/>
      <c r="Z17" s="384"/>
      <c r="AA17" s="387"/>
      <c r="AC17" s="387"/>
      <c r="AD17" s="387"/>
    </row>
    <row r="18" spans="1:30" s="3" customFormat="1" ht="14.25">
      <c r="A18" s="414" t="s">
        <v>295</v>
      </c>
      <c r="B18" s="197" t="s">
        <v>275</v>
      </c>
      <c r="C18" s="413" t="s">
        <v>393</v>
      </c>
      <c r="D18" s="682">
        <v>24251</v>
      </c>
      <c r="E18" s="679">
        <v>19440</v>
      </c>
      <c r="F18" s="1475"/>
      <c r="G18" s="1476"/>
      <c r="H18" s="1477"/>
      <c r="I18" s="1475"/>
      <c r="K18" s="1386" t="str">
        <f t="shared" si="1"/>
        <v>1.2.C</v>
      </c>
      <c r="L18" s="1388" t="str">
        <f t="shared" si="1"/>
        <v>Coniferous</v>
      </c>
      <c r="M18" s="1384" t="s">
        <v>1138</v>
      </c>
      <c r="N18" s="1393" t="str">
        <f>IF(D18&lt;(D22+D25+D28),"Error","OK")</f>
        <v>OK</v>
      </c>
      <c r="O18" s="1393" t="str">
        <f>IF(E18&lt;(E22+E25+E28),"Error","OK")</f>
        <v>OK</v>
      </c>
      <c r="R18" s="827"/>
      <c r="S18" s="385" t="s">
        <v>376</v>
      </c>
      <c r="T18" s="1485">
        <f>IF(ISNUMBER(D59),D59,"missing data")</f>
        <v>45</v>
      </c>
      <c r="U18" s="386">
        <f>IF(ISNUMBER(E59),E59,"missing data")</f>
        <v>41</v>
      </c>
      <c r="V18" s="825">
        <f t="shared" si="0"/>
        <v>-8.8888888888888906E-2</v>
      </c>
      <c r="W18" s="846"/>
      <c r="X18" s="844">
        <v>1.8</v>
      </c>
      <c r="Y18" s="845"/>
      <c r="Z18" s="387"/>
      <c r="AA18" s="387"/>
      <c r="AC18" s="387"/>
      <c r="AD18" s="387"/>
    </row>
    <row r="19" spans="1:30" s="3" customFormat="1" ht="14.25">
      <c r="A19" s="414" t="s">
        <v>333</v>
      </c>
      <c r="B19" s="197" t="s">
        <v>276</v>
      </c>
      <c r="C19" s="413" t="s">
        <v>393</v>
      </c>
      <c r="D19" s="682">
        <v>895</v>
      </c>
      <c r="E19" s="679">
        <v>1265</v>
      </c>
      <c r="F19" s="1475"/>
      <c r="G19" s="1476"/>
      <c r="H19" s="1477"/>
      <c r="I19" s="1475"/>
      <c r="K19" s="1386" t="str">
        <f t="shared" si="1"/>
        <v>1.2.NC</v>
      </c>
      <c r="L19" s="1388" t="str">
        <f t="shared" si="1"/>
        <v>Non-Coniferous</v>
      </c>
      <c r="M19" s="1384" t="s">
        <v>1138</v>
      </c>
      <c r="N19" s="1393" t="str">
        <f>IF(D19&lt;(D23+D26+D29),"Error","OK")</f>
        <v>OK</v>
      </c>
      <c r="O19" s="1393" t="str">
        <f>IF(E19&lt;(E23+E26+E29),"Error","OK")</f>
        <v>OK</v>
      </c>
      <c r="R19" s="827"/>
      <c r="S19" s="382" t="s">
        <v>377</v>
      </c>
      <c r="T19" s="1484">
        <f>IF(ISNUMBER(D64),D64,"missing data")</f>
        <v>0</v>
      </c>
      <c r="U19" s="383">
        <f>IF(ISNUMBER(E64),E64,"missing data")</f>
        <v>0</v>
      </c>
      <c r="V19" s="825" t="str">
        <f t="shared" si="0"/>
        <v>missing data</v>
      </c>
      <c r="W19" s="846"/>
      <c r="X19" s="844">
        <v>2.5</v>
      </c>
      <c r="Y19" s="845"/>
      <c r="Z19" s="387"/>
      <c r="AA19" s="387"/>
      <c r="AC19" s="387"/>
      <c r="AD19" s="387"/>
    </row>
    <row r="20" spans="1:30" s="3" customFormat="1" ht="14.25">
      <c r="A20" s="414" t="s">
        <v>8</v>
      </c>
      <c r="B20" s="415" t="s">
        <v>339</v>
      </c>
      <c r="C20" s="413" t="s">
        <v>393</v>
      </c>
      <c r="D20" s="682">
        <v>0</v>
      </c>
      <c r="E20" s="679">
        <v>0</v>
      </c>
      <c r="F20" s="1475"/>
      <c r="G20" s="1476"/>
      <c r="H20" s="1477"/>
      <c r="I20" s="1475"/>
      <c r="K20" s="1386" t="str">
        <f t="shared" si="1"/>
        <v>1.2.NC.T</v>
      </c>
      <c r="L20" s="1394" t="str">
        <f t="shared" si="1"/>
        <v>of which: Tropical</v>
      </c>
      <c r="M20" s="1384" t="s">
        <v>1138</v>
      </c>
      <c r="N20" s="1393" t="str">
        <f>IF(D20&gt;D19,"Error","OK")</f>
        <v>OK</v>
      </c>
      <c r="O20" s="1393" t="str">
        <f>IF(E20&gt;E19,"Error","OK")</f>
        <v>OK</v>
      </c>
      <c r="R20" s="827"/>
      <c r="S20" s="385" t="s">
        <v>378</v>
      </c>
      <c r="T20" s="1485">
        <f>IF(ISNUMBER(D65),D65,"missing data")</f>
        <v>611</v>
      </c>
      <c r="U20" s="386">
        <f>IF(ISNUMBER(E65),E65,"missing data")</f>
        <v>637</v>
      </c>
      <c r="V20" s="825">
        <f t="shared" si="0"/>
        <v>4.2553191489361764E-2</v>
      </c>
      <c r="W20" s="843"/>
      <c r="X20" s="844">
        <v>4.9000000000000004</v>
      </c>
      <c r="Y20" s="847"/>
      <c r="Z20" s="387"/>
      <c r="AA20" s="387"/>
      <c r="AB20" s="387"/>
      <c r="AC20" s="387"/>
      <c r="AD20" s="387"/>
    </row>
    <row r="21" spans="1:30" s="3" customFormat="1" ht="14.25">
      <c r="A21" s="414" t="s">
        <v>291</v>
      </c>
      <c r="B21" s="197" t="s">
        <v>316</v>
      </c>
      <c r="C21" s="413" t="s">
        <v>393</v>
      </c>
      <c r="D21" s="682">
        <v>17739</v>
      </c>
      <c r="E21" s="679">
        <v>14635</v>
      </c>
      <c r="F21" s="1475"/>
      <c r="G21" s="1476"/>
      <c r="H21" s="1477"/>
      <c r="I21" s="1475"/>
      <c r="K21" s="1386" t="str">
        <f t="shared" si="1"/>
        <v>1.2.1</v>
      </c>
      <c r="L21" s="1388" t="str">
        <f t="shared" si="1"/>
        <v>SAWLOGS AND VENEER LOGS</v>
      </c>
      <c r="M21" s="1384" t="s">
        <v>1138</v>
      </c>
      <c r="N21" s="1393" t="str">
        <f>IF(D21&lt;(D22+D23),"Error","OK")</f>
        <v>OK</v>
      </c>
      <c r="O21" s="1393" t="str">
        <f>IF(E21&lt;(E22+E23),"Error","OK")</f>
        <v>OK</v>
      </c>
      <c r="R21" s="828"/>
      <c r="S21" s="388" t="s">
        <v>379</v>
      </c>
      <c r="T21" s="1486">
        <f>IF(ISNUMBER(D69),D69,"missing data")</f>
        <v>3</v>
      </c>
      <c r="U21" s="389">
        <f>IF(ISNUMBER(E69),E69,"missing data")</f>
        <v>3</v>
      </c>
      <c r="V21" s="826">
        <f t="shared" si="0"/>
        <v>0</v>
      </c>
      <c r="W21" s="843"/>
      <c r="X21" s="844">
        <v>5.7</v>
      </c>
      <c r="Y21" s="847"/>
      <c r="Z21" s="387"/>
      <c r="AB21" s="387"/>
      <c r="AC21" s="387"/>
      <c r="AD21" s="387"/>
    </row>
    <row r="22" spans="1:30" s="3" customFormat="1" ht="14.25">
      <c r="A22" s="414" t="s">
        <v>292</v>
      </c>
      <c r="B22" s="416" t="s">
        <v>275</v>
      </c>
      <c r="C22" s="413" t="s">
        <v>393</v>
      </c>
      <c r="D22" s="682">
        <v>17301</v>
      </c>
      <c r="E22" s="679">
        <v>14019</v>
      </c>
      <c r="F22" s="1475"/>
      <c r="G22" s="1476"/>
      <c r="H22" s="1477"/>
      <c r="I22" s="1475"/>
      <c r="K22" s="1386" t="str">
        <f t="shared" si="1"/>
        <v>1.2.1.C</v>
      </c>
      <c r="L22" s="1394" t="str">
        <f t="shared" si="1"/>
        <v>Coniferous</v>
      </c>
      <c r="M22" s="1384" t="s">
        <v>1138</v>
      </c>
      <c r="N22" s="1389"/>
      <c r="O22" s="1389"/>
      <c r="R22" s="829" t="s">
        <v>380</v>
      </c>
      <c r="S22" s="390" t="s">
        <v>370</v>
      </c>
      <c r="T22" s="1487">
        <f>IF(ISNUMBER(T$14*$X14+T$15*$X15+T$16*$X16+T$19*$X19+T$20*$X20+T$21*$X21+T$13*$X13+T$17*$X17+T$18*$X18),T$14*$X14+T$15*$X15+T$16*$X16+T$19*$X19+T$20*$X20+T$21*$X21+T$13*$X13+T$17*$X17+T$18*$X18,"missing data")</f>
        <v>12765.400000000001</v>
      </c>
      <c r="U22" s="391">
        <f>IF(ISNUMBER(U$14*$X14+U$15*$X15+U$16*$X16+U$19*$X19+U$20*$X20+U$21*$X21+U$13*$X13+U$17*$X17+U$18*$X18),U$14*$X14+U$15*$X15+U$16*$X16+U$19*$X19+U$20*$X20+U$21*$X21+U$13*$X13+U$17*$X17+U$18*$X18,"missing data")</f>
        <v>12732.38</v>
      </c>
      <c r="V22" s="830">
        <f t="shared" si="0"/>
        <v>-2.5866796183434682E-3</v>
      </c>
      <c r="W22" s="759"/>
      <c r="X22" s="848"/>
      <c r="Y22" s="849"/>
      <c r="Z22" s="387"/>
      <c r="AA22" s="387"/>
      <c r="AB22" s="387"/>
      <c r="AC22" s="387"/>
      <c r="AD22" s="387"/>
    </row>
    <row r="23" spans="1:30" s="3" customFormat="1" ht="14.25">
      <c r="A23" s="414" t="s">
        <v>334</v>
      </c>
      <c r="B23" s="415" t="s">
        <v>276</v>
      </c>
      <c r="C23" s="413" t="s">
        <v>393</v>
      </c>
      <c r="D23" s="682">
        <v>438</v>
      </c>
      <c r="E23" s="679">
        <v>616</v>
      </c>
      <c r="F23" s="1475"/>
      <c r="G23" s="1476"/>
      <c r="H23" s="1477"/>
      <c r="I23" s="1475"/>
      <c r="K23" s="1386" t="str">
        <f t="shared" si="1"/>
        <v>1.2.1.NC</v>
      </c>
      <c r="L23" s="1394" t="str">
        <f t="shared" si="1"/>
        <v>Non-Coniferous</v>
      </c>
      <c r="M23" s="1384" t="s">
        <v>1138</v>
      </c>
      <c r="N23" s="1389"/>
      <c r="O23" s="1389"/>
      <c r="R23" s="831"/>
      <c r="S23" s="392" t="s">
        <v>381</v>
      </c>
      <c r="T23" s="1488">
        <f>IF(ISNUMBER(T11*$Y$30+T12-T22),T11*$Y$30+T12-T22,"missing data")</f>
        <v>951.0612799999999</v>
      </c>
      <c r="U23" s="393">
        <f>IF(ISNUMBER(U11*$Y$30+U12-U22),U11*$Y$30+U12-U22,"missing data")</f>
        <v>-22100367.625</v>
      </c>
      <c r="V23" s="832">
        <f t="shared" si="0"/>
        <v>-23238.585305754434</v>
      </c>
      <c r="W23" s="394" t="s">
        <v>382</v>
      </c>
      <c r="Y23" s="387"/>
      <c r="AA23" s="387"/>
      <c r="AB23" s="387"/>
      <c r="AC23" s="387"/>
      <c r="AD23" s="387"/>
    </row>
    <row r="24" spans="1:30" s="3" customFormat="1" ht="28.5" customHeight="1">
      <c r="A24" s="414" t="s">
        <v>296</v>
      </c>
      <c r="B24" s="666" t="s">
        <v>709</v>
      </c>
      <c r="C24" s="413" t="s">
        <v>393</v>
      </c>
      <c r="D24" s="682">
        <v>7294</v>
      </c>
      <c r="E24" s="679">
        <v>5962</v>
      </c>
      <c r="F24" s="1475"/>
      <c r="G24" s="1476"/>
      <c r="H24" s="1477"/>
      <c r="I24" s="1475"/>
      <c r="K24" s="1386" t="str">
        <f t="shared" si="1"/>
        <v>1.2.2</v>
      </c>
      <c r="L24" s="1388" t="str">
        <f t="shared" si="1"/>
        <v>PULPWOOD, ROUND AND SPLIT (INCLUDING WOOD FOR PARTICLE BOARD, OSB AND FIBREBOARD)</v>
      </c>
      <c r="M24" s="1384" t="s">
        <v>1138</v>
      </c>
      <c r="N24" s="1393" t="str">
        <f>IF(D24&lt;(D25+D26),"Error","OK")</f>
        <v>OK</v>
      </c>
      <c r="O24" s="1393" t="str">
        <f>IF(E24&lt;(E25+E26),"Error","OK")</f>
        <v>OK</v>
      </c>
      <c r="R24" s="833"/>
      <c r="S24" s="388" t="s">
        <v>383</v>
      </c>
      <c r="T24" s="1489">
        <f>IF(ISNUMBER(1-T22/T11),1-T22/T11,"missing data")</f>
        <v>6.0154693763598499E-2</v>
      </c>
      <c r="U24" s="834">
        <f>IF(ISNUMBER(1-U22/U11),1-U22/U11,"missing data")</f>
        <v>1.0005677929296193</v>
      </c>
      <c r="V24" s="835"/>
      <c r="W24" s="394" t="s">
        <v>384</v>
      </c>
      <c r="Y24" s="387"/>
      <c r="Z24" s="387"/>
      <c r="AA24" s="387"/>
      <c r="AB24" s="387"/>
      <c r="AC24" s="387"/>
      <c r="AD24" s="387"/>
    </row>
    <row r="25" spans="1:30" s="3" customFormat="1" ht="14.25">
      <c r="A25" s="414" t="s">
        <v>297</v>
      </c>
      <c r="B25" s="416" t="s">
        <v>275</v>
      </c>
      <c r="C25" s="413" t="s">
        <v>393</v>
      </c>
      <c r="D25" s="682">
        <v>6841</v>
      </c>
      <c r="E25" s="679">
        <v>5316</v>
      </c>
      <c r="F25" s="1475"/>
      <c r="G25" s="1476"/>
      <c r="H25" s="1477"/>
      <c r="I25" s="1475"/>
      <c r="K25" s="1386" t="str">
        <f t="shared" si="1"/>
        <v>1.2.2.C</v>
      </c>
      <c r="L25" s="1394" t="str">
        <f t="shared" si="1"/>
        <v>Coniferous</v>
      </c>
      <c r="M25" s="1384" t="s">
        <v>1138</v>
      </c>
      <c r="N25" s="1389"/>
      <c r="O25" s="1389"/>
      <c r="R25" s="381"/>
      <c r="W25" s="394" t="s">
        <v>385</v>
      </c>
      <c r="Y25" s="387"/>
      <c r="Z25" s="387"/>
      <c r="AA25" s="387"/>
      <c r="AB25" s="387"/>
      <c r="AC25" s="387"/>
      <c r="AD25" s="387"/>
    </row>
    <row r="26" spans="1:30" s="3" customFormat="1" ht="14.25">
      <c r="A26" s="414" t="s">
        <v>335</v>
      </c>
      <c r="B26" s="415" t="s">
        <v>276</v>
      </c>
      <c r="C26" s="413" t="s">
        <v>393</v>
      </c>
      <c r="D26" s="682">
        <v>453</v>
      </c>
      <c r="E26" s="679">
        <v>646</v>
      </c>
      <c r="F26" s="1475"/>
      <c r="G26" s="1476"/>
      <c r="H26" s="1477"/>
      <c r="I26" s="1475"/>
      <c r="K26" s="1386" t="str">
        <f t="shared" si="1"/>
        <v>1.2.2.NC</v>
      </c>
      <c r="L26" s="1394" t="str">
        <f t="shared" si="1"/>
        <v>Non-Coniferous</v>
      </c>
      <c r="M26" s="1384" t="s">
        <v>1138</v>
      </c>
      <c r="N26" s="1389"/>
      <c r="O26" s="1389"/>
      <c r="R26" s="381"/>
      <c r="W26" s="395"/>
      <c r="X26" s="387"/>
      <c r="Y26" s="387"/>
      <c r="Z26" s="387"/>
      <c r="AA26" s="387"/>
      <c r="AB26" s="387"/>
      <c r="AC26" s="387"/>
      <c r="AD26" s="387"/>
    </row>
    <row r="27" spans="1:30" s="3" customFormat="1" ht="14.25">
      <c r="A27" s="414" t="s">
        <v>298</v>
      </c>
      <c r="B27" s="197" t="s">
        <v>303</v>
      </c>
      <c r="C27" s="413" t="s">
        <v>393</v>
      </c>
      <c r="D27" s="682">
        <v>113</v>
      </c>
      <c r="E27" s="679">
        <v>108</v>
      </c>
      <c r="F27" s="1475"/>
      <c r="G27" s="1476"/>
      <c r="H27" s="1477"/>
      <c r="I27" s="1475"/>
      <c r="K27" s="1386" t="str">
        <f t="shared" si="1"/>
        <v>1.2.3</v>
      </c>
      <c r="L27" s="1388" t="str">
        <f t="shared" si="1"/>
        <v>OTHER INDUSTRIAL ROUNDWOOD</v>
      </c>
      <c r="M27" s="1384" t="s">
        <v>1138</v>
      </c>
      <c r="N27" s="1393" t="str">
        <f>IF(D27&lt;(D28+D29),"Error","OK")</f>
        <v>OK</v>
      </c>
      <c r="O27" s="1393" t="str">
        <f>IF(E27&lt;(E28+E29),"Error","OK")</f>
        <v>OK</v>
      </c>
      <c r="R27" s="381"/>
      <c r="W27" s="395"/>
      <c r="X27" s="387"/>
      <c r="Y27" s="387"/>
      <c r="Z27" s="387"/>
      <c r="AA27" s="385"/>
      <c r="AB27" s="387"/>
      <c r="AC27" s="387"/>
      <c r="AD27" s="387"/>
    </row>
    <row r="28" spans="1:30" s="3" customFormat="1" ht="14.25">
      <c r="A28" s="414" t="s">
        <v>299</v>
      </c>
      <c r="B28" s="416" t="s">
        <v>275</v>
      </c>
      <c r="C28" s="413" t="s">
        <v>393</v>
      </c>
      <c r="D28" s="682">
        <v>109</v>
      </c>
      <c r="E28" s="679">
        <v>105</v>
      </c>
      <c r="F28" s="1475"/>
      <c r="G28" s="1476"/>
      <c r="H28" s="1477"/>
      <c r="I28" s="1475"/>
      <c r="K28" s="1386" t="str">
        <f t="shared" si="1"/>
        <v>1.2.3.C</v>
      </c>
      <c r="L28" s="1394" t="str">
        <f t="shared" si="1"/>
        <v>Coniferous</v>
      </c>
      <c r="M28" s="1384" t="s">
        <v>1138</v>
      </c>
      <c r="N28" s="1389"/>
      <c r="O28" s="1389"/>
      <c r="R28" s="381"/>
      <c r="W28" s="386"/>
      <c r="X28" s="396" t="s">
        <v>386</v>
      </c>
      <c r="Y28" s="397">
        <v>0.35</v>
      </c>
      <c r="Z28" s="387"/>
      <c r="AA28" s="417"/>
      <c r="AB28" s="387"/>
      <c r="AC28" s="387"/>
      <c r="AD28" s="387"/>
    </row>
    <row r="29" spans="1:30" s="3" customFormat="1" ht="14.25">
      <c r="A29" s="414" t="s">
        <v>336</v>
      </c>
      <c r="B29" s="415" t="s">
        <v>276</v>
      </c>
      <c r="C29" s="413" t="s">
        <v>393</v>
      </c>
      <c r="D29" s="682">
        <v>4</v>
      </c>
      <c r="E29" s="679">
        <v>3</v>
      </c>
      <c r="F29" s="1475"/>
      <c r="G29" s="1476"/>
      <c r="H29" s="1477"/>
      <c r="I29" s="1475"/>
      <c r="K29" s="1386" t="str">
        <f t="shared" si="1"/>
        <v>1.2.3.NC</v>
      </c>
      <c r="L29" s="1396" t="str">
        <f t="shared" si="1"/>
        <v>Non-Coniferous</v>
      </c>
      <c r="M29" s="1384" t="s">
        <v>1138</v>
      </c>
      <c r="N29" s="1391"/>
      <c r="O29" s="1391"/>
      <c r="R29" s="381"/>
      <c r="S29" s="398"/>
      <c r="T29" s="386"/>
      <c r="U29" s="386"/>
      <c r="V29" s="386"/>
      <c r="W29" s="386"/>
      <c r="X29" s="385" t="s">
        <v>387</v>
      </c>
      <c r="Y29" s="397">
        <v>1</v>
      </c>
      <c r="Z29" s="387"/>
      <c r="AA29" s="387"/>
      <c r="AB29" s="387"/>
      <c r="AC29" s="387"/>
      <c r="AD29" s="387"/>
    </row>
    <row r="30" spans="1:30" s="187" customFormat="1" ht="12.75" customHeight="1">
      <c r="A30" s="2400" t="s">
        <v>289</v>
      </c>
      <c r="B30" s="2401"/>
      <c r="C30" s="2401"/>
      <c r="D30" s="2401"/>
      <c r="E30" s="2402"/>
      <c r="F30" s="195"/>
      <c r="G30" s="373"/>
      <c r="H30" s="343"/>
      <c r="I30" s="195"/>
      <c r="K30" s="1418" t="s">
        <v>272</v>
      </c>
      <c r="L30" s="1377" t="str">
        <f>A30</f>
        <v xml:space="preserve">  PRODUCTION</v>
      </c>
      <c r="M30" s="1419" t="s">
        <v>272</v>
      </c>
      <c r="N30" s="1420"/>
      <c r="O30" s="1420"/>
      <c r="R30" s="387"/>
      <c r="S30" s="3"/>
      <c r="T30" s="3"/>
      <c r="U30" s="3"/>
      <c r="V30" s="3"/>
      <c r="W30" s="387"/>
      <c r="X30" s="385" t="s">
        <v>388</v>
      </c>
      <c r="Y30" s="399">
        <v>0.98499999999999999</v>
      </c>
      <c r="Z30" s="387"/>
      <c r="AA30" s="387"/>
      <c r="AB30" s="387"/>
      <c r="AC30" s="387"/>
      <c r="AD30" s="384"/>
    </row>
    <row r="31" spans="1:30" s="3" customFormat="1">
      <c r="A31" s="418">
        <v>2</v>
      </c>
      <c r="B31" s="419" t="s">
        <v>304</v>
      </c>
      <c r="C31" s="420" t="s">
        <v>806</v>
      </c>
      <c r="D31" s="680">
        <v>6115</v>
      </c>
      <c r="E31" s="680">
        <v>5556</v>
      </c>
      <c r="F31" s="1475"/>
      <c r="G31" s="1476"/>
      <c r="H31" s="758"/>
      <c r="I31" s="186"/>
      <c r="K31" s="1421">
        <f t="shared" si="1"/>
        <v>2</v>
      </c>
      <c r="L31" s="1415" t="str">
        <f t="shared" si="1"/>
        <v>WOOD CHARCOAL</v>
      </c>
      <c r="M31" s="1422" t="s">
        <v>806</v>
      </c>
      <c r="N31" s="1423"/>
      <c r="O31" s="1423"/>
      <c r="R31" s="387"/>
    </row>
    <row r="32" spans="1:30" s="3" customFormat="1" ht="14.25">
      <c r="A32" s="410">
        <v>3</v>
      </c>
      <c r="B32" s="411" t="s">
        <v>397</v>
      </c>
      <c r="C32" s="412" t="s">
        <v>14</v>
      </c>
      <c r="D32" s="680">
        <v>1733</v>
      </c>
      <c r="E32" s="680">
        <v>1699</v>
      </c>
      <c r="F32" s="1475"/>
      <c r="G32" s="1476"/>
      <c r="H32" s="343"/>
      <c r="I32" s="195"/>
      <c r="K32" s="1421">
        <f t="shared" si="1"/>
        <v>3</v>
      </c>
      <c r="L32" s="1424" t="str">
        <f t="shared" si="1"/>
        <v>WOOD CHIPS, PARTICLES AND RESIDUES</v>
      </c>
      <c r="M32" s="1416" t="s">
        <v>1139</v>
      </c>
      <c r="N32" s="1417" t="str">
        <f>IF(D32&lt;(D33+D34),"Error","OK")</f>
        <v>OK</v>
      </c>
      <c r="O32" s="1417" t="str">
        <f>IF(E32&lt;(E33+E34),"Error","OK")</f>
        <v>OK</v>
      </c>
    </row>
    <row r="33" spans="1:15" s="3" customFormat="1" ht="14.25">
      <c r="A33" s="414" t="s">
        <v>340</v>
      </c>
      <c r="B33" s="421" t="s">
        <v>398</v>
      </c>
      <c r="C33" s="413" t="s">
        <v>14</v>
      </c>
      <c r="D33" s="679">
        <v>1036</v>
      </c>
      <c r="E33" s="679">
        <v>1009</v>
      </c>
      <c r="F33" s="1475"/>
      <c r="G33" s="1476"/>
      <c r="H33" s="343"/>
      <c r="I33" s="195"/>
      <c r="K33" s="1386" t="str">
        <f>A33</f>
        <v>3.1</v>
      </c>
      <c r="L33" s="1425" t="str">
        <f t="shared" si="1"/>
        <v>WOOD CHIPS AND PARTICLES</v>
      </c>
      <c r="M33" s="1384" t="s">
        <v>1139</v>
      </c>
      <c r="N33" s="1389"/>
      <c r="O33" s="1389"/>
    </row>
    <row r="34" spans="1:15" s="3" customFormat="1" ht="14.25">
      <c r="A34" s="414" t="s">
        <v>341</v>
      </c>
      <c r="B34" s="421" t="s">
        <v>399</v>
      </c>
      <c r="C34" s="413" t="s">
        <v>14</v>
      </c>
      <c r="D34" s="679">
        <v>697</v>
      </c>
      <c r="E34" s="679">
        <v>690</v>
      </c>
      <c r="F34" s="1475"/>
      <c r="G34" s="1476"/>
      <c r="H34" s="343"/>
      <c r="I34" s="195"/>
      <c r="K34" s="1386" t="str">
        <f>A34</f>
        <v>3.2</v>
      </c>
      <c r="L34" s="1425" t="str">
        <f t="shared" si="1"/>
        <v>WOOD RESIDUES (INCLUDING WOOD FOR AGGLOMERATES)</v>
      </c>
      <c r="M34" s="1384" t="s">
        <v>1139</v>
      </c>
      <c r="N34" s="1391"/>
      <c r="O34" s="1391"/>
    </row>
    <row r="35" spans="1:15" s="3" customFormat="1" ht="14.25">
      <c r="A35" s="1155" t="s">
        <v>1027</v>
      </c>
      <c r="B35" s="1156" t="s">
        <v>1028</v>
      </c>
      <c r="C35" s="1154" t="s">
        <v>14</v>
      </c>
      <c r="D35" s="679"/>
      <c r="E35" s="679">
        <v>212</v>
      </c>
      <c r="F35" s="1475"/>
      <c r="G35" s="1476"/>
      <c r="H35" s="343"/>
      <c r="I35" s="195"/>
      <c r="J35" s="373"/>
      <c r="K35" s="1480" t="s">
        <v>1027</v>
      </c>
      <c r="L35" s="1396" t="s">
        <v>1028</v>
      </c>
      <c r="M35" s="1384" t="s">
        <v>268</v>
      </c>
      <c r="N35" s="1389" t="str">
        <f>IF(D35&gt;D34,"Error","OK")</f>
        <v>OK</v>
      </c>
      <c r="O35" s="1389" t="str">
        <f>IF(E35&gt;E34,"Error","OK")</f>
        <v>OK</v>
      </c>
    </row>
    <row r="36" spans="1:15" s="3" customFormat="1">
      <c r="A36" s="1034">
        <v>4</v>
      </c>
      <c r="B36" s="1031" t="s">
        <v>400</v>
      </c>
      <c r="C36" s="1035" t="s">
        <v>806</v>
      </c>
      <c r="D36" s="2270">
        <v>882</v>
      </c>
      <c r="E36" s="1036">
        <v>795</v>
      </c>
      <c r="F36" s="1475"/>
      <c r="G36" s="1476"/>
      <c r="H36" s="343"/>
      <c r="I36" s="195"/>
      <c r="K36" s="1421">
        <f t="shared" ref="K36" si="2">A36</f>
        <v>4</v>
      </c>
      <c r="L36" s="1424" t="str">
        <f t="shared" si="1"/>
        <v>RECOVERED POST-CONSUMER WOOD</v>
      </c>
      <c r="M36" s="1416" t="s">
        <v>806</v>
      </c>
      <c r="N36" s="1417"/>
      <c r="O36" s="1417"/>
    </row>
    <row r="37" spans="1:15" s="3" customFormat="1">
      <c r="A37" s="410" t="s">
        <v>401</v>
      </c>
      <c r="B37" s="411" t="s">
        <v>342</v>
      </c>
      <c r="C37" s="412" t="s">
        <v>806</v>
      </c>
      <c r="D37" s="680">
        <v>634</v>
      </c>
      <c r="E37" s="680">
        <v>709</v>
      </c>
      <c r="F37" s="1475"/>
      <c r="G37" s="1476"/>
      <c r="H37" s="343"/>
      <c r="I37" s="195"/>
      <c r="K37" s="1421" t="str">
        <f t="shared" si="1"/>
        <v>5</v>
      </c>
      <c r="L37" s="1424" t="str">
        <f t="shared" si="1"/>
        <v>WOOD PELLETS AND OTHER AGGLOMERATES</v>
      </c>
      <c r="M37" s="1416" t="s">
        <v>806</v>
      </c>
      <c r="N37" s="1417" t="str">
        <f>IF(D37&lt;(D38+D39),"Error","OK")</f>
        <v>OK</v>
      </c>
      <c r="O37" s="1417" t="str">
        <f>IF(E37&lt;(E38+E39),"Error","OK")</f>
        <v>OK</v>
      </c>
    </row>
    <row r="38" spans="1:15" s="3" customFormat="1">
      <c r="A38" s="414" t="s">
        <v>402</v>
      </c>
      <c r="B38" s="421" t="s">
        <v>403</v>
      </c>
      <c r="C38" s="413" t="s">
        <v>806</v>
      </c>
      <c r="D38" s="679">
        <v>490</v>
      </c>
      <c r="E38" s="679">
        <v>540</v>
      </c>
      <c r="F38" s="1475"/>
      <c r="G38" s="1476"/>
      <c r="H38" s="343"/>
      <c r="I38" s="195"/>
      <c r="K38" s="1386" t="str">
        <f t="shared" si="1"/>
        <v>5.1</v>
      </c>
      <c r="L38" s="1425" t="str">
        <f>B38</f>
        <v>WOOD PELLETS</v>
      </c>
      <c r="M38" s="1384" t="s">
        <v>806</v>
      </c>
      <c r="N38" s="1389"/>
      <c r="O38" s="1389"/>
    </row>
    <row r="39" spans="1:15" s="3" customFormat="1">
      <c r="A39" s="414" t="s">
        <v>404</v>
      </c>
      <c r="B39" s="421" t="s">
        <v>405</v>
      </c>
      <c r="C39" s="413" t="s">
        <v>806</v>
      </c>
      <c r="D39" s="679">
        <v>144</v>
      </c>
      <c r="E39" s="679">
        <v>169</v>
      </c>
      <c r="F39" s="1475"/>
      <c r="G39" s="1476"/>
      <c r="H39" s="343"/>
      <c r="I39" s="195"/>
      <c r="K39" s="1386" t="str">
        <f t="shared" si="1"/>
        <v>5.2</v>
      </c>
      <c r="L39" s="1425" t="str">
        <f>B39</f>
        <v>OTHER AGGLOMERATES</v>
      </c>
      <c r="M39" s="1384" t="s">
        <v>806</v>
      </c>
      <c r="N39" s="1391"/>
      <c r="O39" s="1391"/>
    </row>
    <row r="40" spans="1:15" s="3" customFormat="1" ht="14.25">
      <c r="A40" s="422" t="s">
        <v>406</v>
      </c>
      <c r="B40" s="423" t="s">
        <v>407</v>
      </c>
      <c r="C40" s="412" t="s">
        <v>14</v>
      </c>
      <c r="D40" s="680">
        <v>5160</v>
      </c>
      <c r="E40" s="680">
        <v>4942</v>
      </c>
      <c r="F40" s="1475"/>
      <c r="G40" s="1476"/>
      <c r="H40" s="343"/>
      <c r="I40" s="195"/>
      <c r="K40" s="1421" t="str">
        <f t="shared" si="1"/>
        <v>6</v>
      </c>
      <c r="L40" s="1426" t="str">
        <f t="shared" si="1"/>
        <v>SAWNWOOD (INCLUDING SLEEPERS)</v>
      </c>
      <c r="M40" s="1416" t="s">
        <v>1139</v>
      </c>
      <c r="N40" s="1417" t="str">
        <f>IF(D40&lt;(D41+D42),"Error","OK")</f>
        <v>OK</v>
      </c>
      <c r="O40" s="1417" t="str">
        <f>IF(E40&lt;(E41+E42),"Error","OK")</f>
        <v>OK</v>
      </c>
    </row>
    <row r="41" spans="1:15" s="3" customFormat="1" ht="14.25">
      <c r="A41" s="424" t="s">
        <v>408</v>
      </c>
      <c r="B41" s="421" t="s">
        <v>275</v>
      </c>
      <c r="C41" s="413" t="s">
        <v>14</v>
      </c>
      <c r="D41" s="679">
        <v>5015</v>
      </c>
      <c r="E41" s="679">
        <v>4720</v>
      </c>
      <c r="F41" s="1475"/>
      <c r="G41" s="1476"/>
      <c r="H41" s="343"/>
      <c r="I41" s="195"/>
      <c r="K41" s="1386" t="str">
        <f t="shared" si="1"/>
        <v>6.C</v>
      </c>
      <c r="L41" s="1425" t="str">
        <f t="shared" si="1"/>
        <v>Coniferous</v>
      </c>
      <c r="M41" s="1384" t="s">
        <v>1139</v>
      </c>
      <c r="N41" s="1389"/>
      <c r="O41" s="1389"/>
    </row>
    <row r="42" spans="1:15" s="3" customFormat="1" ht="14.25">
      <c r="A42" s="424" t="s">
        <v>409</v>
      </c>
      <c r="B42" s="421" t="s">
        <v>276</v>
      </c>
      <c r="C42" s="413" t="s">
        <v>14</v>
      </c>
      <c r="D42" s="679">
        <v>145</v>
      </c>
      <c r="E42" s="679">
        <v>222</v>
      </c>
      <c r="F42" s="1475"/>
      <c r="G42" s="1476"/>
      <c r="H42" s="343"/>
      <c r="I42" s="195"/>
      <c r="K42" s="1386" t="str">
        <f t="shared" si="1"/>
        <v>6.NC</v>
      </c>
      <c r="L42" s="1425" t="str">
        <f t="shared" si="1"/>
        <v>Non-Coniferous</v>
      </c>
      <c r="M42" s="1384" t="s">
        <v>1139</v>
      </c>
      <c r="N42" s="1389"/>
      <c r="O42" s="1389"/>
    </row>
    <row r="43" spans="1:15" s="3" customFormat="1" ht="14.25">
      <c r="A43" s="414" t="s">
        <v>410</v>
      </c>
      <c r="B43" s="197" t="s">
        <v>339</v>
      </c>
      <c r="C43" s="413" t="s">
        <v>14</v>
      </c>
      <c r="D43" s="679">
        <v>0</v>
      </c>
      <c r="E43" s="679">
        <v>0</v>
      </c>
      <c r="F43" s="1475"/>
      <c r="G43" s="1476"/>
      <c r="H43" s="343"/>
      <c r="I43" s="195"/>
      <c r="K43" s="1386" t="str">
        <f t="shared" si="1"/>
        <v>6.NC.T</v>
      </c>
      <c r="L43" s="1388" t="str">
        <f t="shared" si="1"/>
        <v>of which: Tropical</v>
      </c>
      <c r="M43" s="1384" t="s">
        <v>1139</v>
      </c>
      <c r="N43" s="1393" t="str">
        <f>IF(D43&gt;D42,"Error","OK")</f>
        <v>OK</v>
      </c>
      <c r="O43" s="1393" t="str">
        <f>IF(E43&gt;E42,"Error","OK")</f>
        <v>OK</v>
      </c>
    </row>
    <row r="44" spans="1:15" s="3" customFormat="1" ht="14.25">
      <c r="A44" s="422" t="s">
        <v>411</v>
      </c>
      <c r="B44" s="423" t="s">
        <v>305</v>
      </c>
      <c r="C44" s="412" t="s">
        <v>14</v>
      </c>
      <c r="D44" s="680">
        <v>30</v>
      </c>
      <c r="E44" s="680">
        <v>28</v>
      </c>
      <c r="F44" s="1475"/>
      <c r="G44" s="1476"/>
      <c r="H44" s="343"/>
      <c r="I44" s="195"/>
      <c r="K44" s="1421" t="str">
        <f t="shared" si="1"/>
        <v>7</v>
      </c>
      <c r="L44" s="1426" t="str">
        <f t="shared" si="1"/>
        <v>VENEER SHEETS</v>
      </c>
      <c r="M44" s="1416" t="s">
        <v>1139</v>
      </c>
      <c r="N44" s="1417" t="str">
        <f>IF(D44&lt;(D45+D46),"Error","OK")</f>
        <v>OK</v>
      </c>
      <c r="O44" s="1417" t="str">
        <f>IF(E44&lt;(E45+E46),"Error","OK")</f>
        <v>OK</v>
      </c>
    </row>
    <row r="45" spans="1:15" s="3" customFormat="1" ht="14.25">
      <c r="A45" s="424" t="s">
        <v>412</v>
      </c>
      <c r="B45" s="421" t="s">
        <v>275</v>
      </c>
      <c r="C45" s="413" t="s">
        <v>14</v>
      </c>
      <c r="D45" s="679">
        <v>15</v>
      </c>
      <c r="E45" s="679">
        <v>15</v>
      </c>
      <c r="F45" s="1475"/>
      <c r="G45" s="1476"/>
      <c r="H45" s="343"/>
      <c r="I45" s="195"/>
      <c r="K45" s="1386" t="str">
        <f t="shared" si="1"/>
        <v>7.C</v>
      </c>
      <c r="L45" s="1388" t="str">
        <f t="shared" si="1"/>
        <v>Coniferous</v>
      </c>
      <c r="M45" s="1384" t="s">
        <v>1139</v>
      </c>
      <c r="N45" s="1389"/>
      <c r="O45" s="1389"/>
    </row>
    <row r="46" spans="1:15" s="3" customFormat="1" ht="14.25">
      <c r="A46" s="424" t="s">
        <v>413</v>
      </c>
      <c r="B46" s="421" t="s">
        <v>276</v>
      </c>
      <c r="C46" s="413" t="s">
        <v>14</v>
      </c>
      <c r="D46" s="679">
        <v>15</v>
      </c>
      <c r="E46" s="679">
        <v>13</v>
      </c>
      <c r="F46" s="1475"/>
      <c r="G46" s="1476"/>
      <c r="H46" s="343"/>
      <c r="I46" s="195"/>
      <c r="K46" s="1386" t="str">
        <f t="shared" si="1"/>
        <v>7.NC</v>
      </c>
      <c r="L46" s="1388" t="str">
        <f t="shared" si="1"/>
        <v>Non-Coniferous</v>
      </c>
      <c r="M46" s="1384" t="s">
        <v>1139</v>
      </c>
      <c r="N46" s="1389"/>
      <c r="O46" s="1389"/>
    </row>
    <row r="47" spans="1:15" s="3" customFormat="1" ht="14.25">
      <c r="A47" s="425" t="s">
        <v>414</v>
      </c>
      <c r="B47" s="426" t="s">
        <v>339</v>
      </c>
      <c r="C47" s="413" t="s">
        <v>14</v>
      </c>
      <c r="D47" s="679">
        <v>2</v>
      </c>
      <c r="E47" s="679">
        <v>2</v>
      </c>
      <c r="F47" s="1475"/>
      <c r="G47" s="1476"/>
      <c r="H47" s="343"/>
      <c r="I47" s="195"/>
      <c r="K47" s="1386" t="str">
        <f t="shared" si="1"/>
        <v>7.NC.T</v>
      </c>
      <c r="L47" s="1394" t="str">
        <f t="shared" si="1"/>
        <v>of which: Tropical</v>
      </c>
      <c r="M47" s="1384" t="s">
        <v>1139</v>
      </c>
      <c r="N47" s="1393" t="str">
        <f>IF(D47&gt;D46,"Error","OK")</f>
        <v>OK</v>
      </c>
      <c r="O47" s="1393" t="str">
        <f>IF(E47&gt;E46,"Error","OK")</f>
        <v>OK</v>
      </c>
    </row>
    <row r="48" spans="1:15" s="3" customFormat="1" ht="14.25">
      <c r="A48" s="410" t="s">
        <v>415</v>
      </c>
      <c r="B48" s="411" t="s">
        <v>306</v>
      </c>
      <c r="C48" s="420" t="s">
        <v>14</v>
      </c>
      <c r="D48" s="677">
        <v>2057</v>
      </c>
      <c r="E48" s="677">
        <v>1932</v>
      </c>
      <c r="F48" s="1475"/>
      <c r="G48" s="1476"/>
      <c r="H48" s="343"/>
      <c r="I48" s="195"/>
      <c r="K48" s="1421" t="str">
        <f t="shared" si="1"/>
        <v>8</v>
      </c>
      <c r="L48" s="1426" t="str">
        <f t="shared" si="1"/>
        <v>WOOD-BASED PANELS</v>
      </c>
      <c r="M48" s="1416" t="s">
        <v>1139</v>
      </c>
      <c r="N48" s="1417" t="str">
        <f>IF(D48&lt;(D49+D57+D59),"Error","OK")</f>
        <v>OK</v>
      </c>
      <c r="O48" s="1417" t="str">
        <f>IF(E48&lt;(E49+E57+E59),"Error","OK")</f>
        <v>OK</v>
      </c>
    </row>
    <row r="49" spans="1:15" s="3" customFormat="1" ht="14.25">
      <c r="A49" s="424" t="s">
        <v>66</v>
      </c>
      <c r="B49" s="421" t="s">
        <v>308</v>
      </c>
      <c r="C49" s="413" t="s">
        <v>14</v>
      </c>
      <c r="D49" s="679">
        <v>260</v>
      </c>
      <c r="E49" s="679">
        <v>240</v>
      </c>
      <c r="F49" s="1475"/>
      <c r="G49" s="1476"/>
      <c r="H49" s="343"/>
      <c r="I49" s="195"/>
      <c r="K49" s="1386" t="str">
        <f t="shared" si="1"/>
        <v>8.1</v>
      </c>
      <c r="L49" s="1425" t="str">
        <f t="shared" si="1"/>
        <v xml:space="preserve">PLYWOOD </v>
      </c>
      <c r="M49" s="1384" t="s">
        <v>1139</v>
      </c>
      <c r="N49" s="1393" t="str">
        <f>IF(D49&lt;(D50+D51),"Error","OK")</f>
        <v>OK</v>
      </c>
      <c r="O49" s="1393" t="str">
        <f>IF(E49&lt;(E50+E51),"Error","OK")</f>
        <v>OK</v>
      </c>
    </row>
    <row r="50" spans="1:15" s="3" customFormat="1" ht="14.25">
      <c r="A50" s="424" t="s">
        <v>416</v>
      </c>
      <c r="B50" s="197" t="s">
        <v>275</v>
      </c>
      <c r="C50" s="413" t="s">
        <v>14</v>
      </c>
      <c r="D50" s="679">
        <v>180</v>
      </c>
      <c r="E50" s="679">
        <v>164</v>
      </c>
      <c r="F50" s="1475"/>
      <c r="G50" s="1476"/>
      <c r="H50" s="343"/>
      <c r="I50" s="195"/>
      <c r="K50" s="1386" t="str">
        <f t="shared" si="1"/>
        <v>8.1.C</v>
      </c>
      <c r="L50" s="1388" t="str">
        <f t="shared" si="1"/>
        <v>Coniferous</v>
      </c>
      <c r="M50" s="1384" t="s">
        <v>1139</v>
      </c>
      <c r="N50" s="1389"/>
      <c r="O50" s="1389"/>
    </row>
    <row r="51" spans="1:15" s="3" customFormat="1" ht="14.25">
      <c r="A51" s="424" t="s">
        <v>417</v>
      </c>
      <c r="B51" s="197" t="s">
        <v>276</v>
      </c>
      <c r="C51" s="413" t="s">
        <v>14</v>
      </c>
      <c r="D51" s="679">
        <v>80</v>
      </c>
      <c r="E51" s="679">
        <v>76</v>
      </c>
      <c r="F51" s="1475"/>
      <c r="G51" s="1476"/>
      <c r="H51" s="343"/>
      <c r="I51" s="195"/>
      <c r="K51" s="1386" t="str">
        <f t="shared" si="1"/>
        <v>8.1.NC</v>
      </c>
      <c r="L51" s="1388" t="str">
        <f t="shared" si="1"/>
        <v>Non-Coniferous</v>
      </c>
      <c r="M51" s="1384" t="s">
        <v>1139</v>
      </c>
      <c r="N51" s="1389" t="s">
        <v>272</v>
      </c>
      <c r="O51" s="1389" t="s">
        <v>272</v>
      </c>
    </row>
    <row r="52" spans="1:15" s="3" customFormat="1" ht="14.25">
      <c r="A52" s="424" t="s">
        <v>418</v>
      </c>
      <c r="B52" s="416" t="s">
        <v>339</v>
      </c>
      <c r="C52" s="413" t="s">
        <v>14</v>
      </c>
      <c r="D52" s="679">
        <v>2</v>
      </c>
      <c r="E52" s="679">
        <v>2</v>
      </c>
      <c r="F52" s="1475"/>
      <c r="G52" s="1476"/>
      <c r="H52" s="343"/>
      <c r="I52" s="195"/>
      <c r="K52" s="1386" t="str">
        <f t="shared" si="1"/>
        <v>8.1.NC.T</v>
      </c>
      <c r="L52" s="1394" t="str">
        <f t="shared" si="1"/>
        <v>of which: Tropical</v>
      </c>
      <c r="M52" s="1384" t="s">
        <v>1139</v>
      </c>
      <c r="N52" s="1393" t="str">
        <f>IF(D52&gt;D51,"Error","OK")</f>
        <v>OK</v>
      </c>
      <c r="O52" s="1393" t="str">
        <f>IF(E52&gt;E51,"Error","OK")</f>
        <v>OK</v>
      </c>
    </row>
    <row r="53" spans="1:15" s="3" customFormat="1" ht="14.25">
      <c r="A53" s="2257" t="s">
        <v>1029</v>
      </c>
      <c r="B53" s="2258" t="s">
        <v>1030</v>
      </c>
      <c r="C53" s="2259" t="s">
        <v>1031</v>
      </c>
      <c r="D53" s="678"/>
      <c r="E53" s="678">
        <v>1</v>
      </c>
      <c r="F53" s="1475"/>
      <c r="G53" s="1476"/>
      <c r="H53" s="343"/>
      <c r="I53" s="195"/>
      <c r="K53" s="1421" t="s">
        <v>1029</v>
      </c>
      <c r="L53" s="2262" t="s">
        <v>1030</v>
      </c>
      <c r="M53" s="1416" t="s">
        <v>268</v>
      </c>
      <c r="N53" s="2261" t="str">
        <f>IF(D53&lt;(D54+D55),"Error","OK")</f>
        <v>OK</v>
      </c>
      <c r="O53" s="2261" t="str">
        <f>IF(E53&lt;(E54+E55),"Error","OK")</f>
        <v>OK</v>
      </c>
    </row>
    <row r="54" spans="1:15" s="3" customFormat="1" ht="14.25">
      <c r="A54" s="1160" t="s">
        <v>1032</v>
      </c>
      <c r="B54" s="1157" t="s">
        <v>1033</v>
      </c>
      <c r="C54" s="1159" t="s">
        <v>1031</v>
      </c>
      <c r="D54" s="679"/>
      <c r="E54" s="679">
        <v>1</v>
      </c>
      <c r="F54" s="1475"/>
      <c r="G54" s="1476"/>
      <c r="H54" s="343"/>
      <c r="I54" s="195"/>
      <c r="K54" s="1386" t="s">
        <v>1032</v>
      </c>
      <c r="L54" s="1536" t="s">
        <v>1033</v>
      </c>
      <c r="M54" s="1384" t="s">
        <v>268</v>
      </c>
      <c r="N54" s="1393"/>
      <c r="O54" s="1393"/>
    </row>
    <row r="55" spans="1:15" s="3" customFormat="1" ht="14.25">
      <c r="A55" s="1160" t="s">
        <v>1034</v>
      </c>
      <c r="B55" s="1157" t="s">
        <v>1035</v>
      </c>
      <c r="C55" s="1159" t="s">
        <v>1031</v>
      </c>
      <c r="D55" s="679"/>
      <c r="E55" s="679">
        <v>0</v>
      </c>
      <c r="F55" s="1475"/>
      <c r="G55" s="1476"/>
      <c r="H55" s="343"/>
      <c r="I55" s="195"/>
      <c r="K55" s="1386" t="s">
        <v>1034</v>
      </c>
      <c r="L55" s="1536" t="s">
        <v>1035</v>
      </c>
      <c r="M55" s="1384" t="s">
        <v>268</v>
      </c>
      <c r="N55" s="1393"/>
      <c r="O55" s="1393"/>
    </row>
    <row r="56" spans="1:15" s="3" customFormat="1" ht="14.25">
      <c r="A56" s="1160" t="s">
        <v>1036</v>
      </c>
      <c r="B56" s="1158" t="s">
        <v>1037</v>
      </c>
      <c r="C56" s="1159" t="s">
        <v>1031</v>
      </c>
      <c r="D56" s="679"/>
      <c r="E56" s="679">
        <v>0</v>
      </c>
      <c r="F56" s="1475"/>
      <c r="G56" s="1476"/>
      <c r="H56" s="343"/>
      <c r="I56" s="195"/>
      <c r="K56" s="1386" t="s">
        <v>1036</v>
      </c>
      <c r="L56" s="1537" t="s">
        <v>1037</v>
      </c>
      <c r="M56" s="1384" t="s">
        <v>268</v>
      </c>
      <c r="N56" s="1393" t="str">
        <f>IF(D56&gt;D55,"Error","OK")</f>
        <v>OK</v>
      </c>
      <c r="O56" s="1393" t="str">
        <f>IF(E56&gt;E55,"Error","OK")</f>
        <v>OK</v>
      </c>
    </row>
    <row r="57" spans="1:15" s="3" customFormat="1" ht="14.25">
      <c r="A57" s="424" t="s">
        <v>67</v>
      </c>
      <c r="B57" s="1325" t="s">
        <v>710</v>
      </c>
      <c r="C57" s="413" t="s">
        <v>14</v>
      </c>
      <c r="D57" s="679">
        <v>1710</v>
      </c>
      <c r="E57" s="679">
        <v>1651</v>
      </c>
      <c r="F57" s="1475"/>
      <c r="G57" s="1476"/>
      <c r="H57" s="343"/>
      <c r="I57" s="195"/>
      <c r="K57" s="1386" t="str">
        <f t="shared" si="1"/>
        <v>8.2</v>
      </c>
      <c r="L57" s="1387" t="str">
        <f t="shared" si="1"/>
        <v>PARTICLE BOARD, ORIENTED STRAND BOARD (OSB) AND SIMILAR BOARD</v>
      </c>
      <c r="M57" s="1384" t="s">
        <v>1139</v>
      </c>
      <c r="N57" s="1389"/>
      <c r="O57" s="1389"/>
    </row>
    <row r="58" spans="1:15" s="3" customFormat="1" ht="14.25">
      <c r="A58" s="424" t="s">
        <v>420</v>
      </c>
      <c r="B58" s="1326" t="s">
        <v>711</v>
      </c>
      <c r="C58" s="413" t="s">
        <v>14</v>
      </c>
      <c r="D58" s="679">
        <v>745</v>
      </c>
      <c r="E58" s="679">
        <v>689</v>
      </c>
      <c r="F58" s="1475"/>
      <c r="G58" s="1476"/>
      <c r="H58" s="343"/>
      <c r="I58" s="195"/>
      <c r="K58" s="1386" t="str">
        <f t="shared" si="1"/>
        <v>8.2.1</v>
      </c>
      <c r="L58" s="1388" t="str">
        <f t="shared" si="1"/>
        <v>of which: ORIENTED STRAND BOARD (OSB)</v>
      </c>
      <c r="M58" s="1384" t="s">
        <v>1139</v>
      </c>
      <c r="N58" s="1393" t="str">
        <f>IF(D58&gt;D57,"Error","OK")</f>
        <v>OK</v>
      </c>
      <c r="O58" s="1393" t="str">
        <f>IF(E58&gt;E57,"Error","OK")</f>
        <v>OK</v>
      </c>
    </row>
    <row r="59" spans="1:15" s="3" customFormat="1" ht="14.25">
      <c r="A59" s="424" t="s">
        <v>421</v>
      </c>
      <c r="B59" s="421" t="s">
        <v>309</v>
      </c>
      <c r="C59" s="413" t="s">
        <v>14</v>
      </c>
      <c r="D59" s="679">
        <v>45</v>
      </c>
      <c r="E59" s="679">
        <v>41</v>
      </c>
      <c r="F59" s="1475"/>
      <c r="G59" s="1476"/>
      <c r="H59" s="343"/>
      <c r="I59" s="195"/>
      <c r="K59" s="1386" t="str">
        <f t="shared" si="1"/>
        <v>8.3</v>
      </c>
      <c r="L59" s="1387" t="str">
        <f t="shared" si="1"/>
        <v xml:space="preserve">FIBREBOARD </v>
      </c>
      <c r="M59" s="1384" t="s">
        <v>1139</v>
      </c>
      <c r="N59" s="1393" t="str">
        <f>IF(D59&lt;(D60+D61+D62),"Error","OK")</f>
        <v>OK</v>
      </c>
      <c r="O59" s="1393" t="str">
        <f>IF(E59&lt;(E60+E61+E62),"Error","OK")</f>
        <v>OK</v>
      </c>
    </row>
    <row r="60" spans="1:15" s="3" customFormat="1" ht="14.25">
      <c r="A60" s="424" t="s">
        <v>422</v>
      </c>
      <c r="B60" s="197" t="s">
        <v>310</v>
      </c>
      <c r="C60" s="413" t="s">
        <v>14</v>
      </c>
      <c r="D60" s="679">
        <v>0</v>
      </c>
      <c r="E60" s="679">
        <v>0</v>
      </c>
      <c r="F60" s="1475"/>
      <c r="G60" s="1476"/>
      <c r="H60" s="343"/>
      <c r="I60" s="195"/>
      <c r="K60" s="1386" t="str">
        <f t="shared" si="1"/>
        <v>8.3.1</v>
      </c>
      <c r="L60" s="1388" t="str">
        <f t="shared" si="1"/>
        <v xml:space="preserve">HARDBOARD </v>
      </c>
      <c r="M60" s="1384" t="s">
        <v>1139</v>
      </c>
      <c r="N60" s="1389"/>
      <c r="O60" s="1389"/>
    </row>
    <row r="61" spans="1:15" s="3" customFormat="1" ht="14.25">
      <c r="A61" s="424" t="s">
        <v>423</v>
      </c>
      <c r="B61" s="197" t="s">
        <v>424</v>
      </c>
      <c r="C61" s="413" t="s">
        <v>14</v>
      </c>
      <c r="D61" s="679">
        <v>45</v>
      </c>
      <c r="E61" s="679">
        <v>41</v>
      </c>
      <c r="F61" s="1475"/>
      <c r="G61" s="1476"/>
      <c r="H61" s="343"/>
      <c r="I61" s="195"/>
      <c r="K61" s="1386" t="str">
        <f t="shared" si="1"/>
        <v>8.3.2</v>
      </c>
      <c r="L61" s="1388" t="str">
        <f t="shared" si="1"/>
        <v>MEDIUM/HIGH DENSITY FIBREBOARD (MDF/HDF)</v>
      </c>
      <c r="M61" s="1384" t="s">
        <v>1139</v>
      </c>
      <c r="N61" s="1389"/>
      <c r="O61" s="1389"/>
    </row>
    <row r="62" spans="1:15" s="3" customFormat="1" ht="14.25">
      <c r="A62" s="425" t="s">
        <v>425</v>
      </c>
      <c r="B62" s="426" t="s">
        <v>35</v>
      </c>
      <c r="C62" s="413" t="s">
        <v>14</v>
      </c>
      <c r="D62" s="679">
        <v>0</v>
      </c>
      <c r="E62" s="679">
        <v>0</v>
      </c>
      <c r="F62" s="1475"/>
      <c r="G62" s="1476"/>
      <c r="H62" s="343"/>
      <c r="I62" s="195"/>
      <c r="K62" s="1386" t="str">
        <f t="shared" si="1"/>
        <v>8.3.3</v>
      </c>
      <c r="L62" s="1429" t="str">
        <f t="shared" si="1"/>
        <v xml:space="preserve">OTHER FIBREBOARD </v>
      </c>
      <c r="M62" s="1384" t="s">
        <v>1139</v>
      </c>
      <c r="N62" s="1391"/>
      <c r="O62" s="1391"/>
    </row>
    <row r="63" spans="1:15" s="3" customFormat="1" ht="12.75" customHeight="1">
      <c r="A63" s="427" t="s">
        <v>426</v>
      </c>
      <c r="B63" s="419" t="s">
        <v>311</v>
      </c>
      <c r="C63" s="420" t="s">
        <v>806</v>
      </c>
      <c r="D63" s="677">
        <v>614</v>
      </c>
      <c r="E63" s="677">
        <v>640</v>
      </c>
      <c r="F63" s="1475"/>
      <c r="G63" s="1476"/>
      <c r="H63" s="343"/>
      <c r="I63" s="195"/>
      <c r="K63" s="1421" t="str">
        <f t="shared" si="1"/>
        <v>9</v>
      </c>
      <c r="L63" s="1426" t="str">
        <f t="shared" si="1"/>
        <v>WOOD PULP</v>
      </c>
      <c r="M63" s="1422" t="s">
        <v>806</v>
      </c>
      <c r="N63" s="1417" t="str">
        <f>IF(D63&lt;(D64+D65+D69),"Error","OK")</f>
        <v>OK</v>
      </c>
      <c r="O63" s="1417" t="str">
        <f>IF(E63&lt;(E64+E65+E69),"Error","OK")</f>
        <v>OK</v>
      </c>
    </row>
    <row r="64" spans="1:15" s="3" customFormat="1" ht="12.75" customHeight="1">
      <c r="A64" s="428" t="s">
        <v>427</v>
      </c>
      <c r="B64" s="429" t="s">
        <v>428</v>
      </c>
      <c r="C64" s="25" t="s">
        <v>806</v>
      </c>
      <c r="D64" s="679">
        <v>0</v>
      </c>
      <c r="E64" s="679">
        <v>0</v>
      </c>
      <c r="F64" s="1475"/>
      <c r="G64" s="1476"/>
      <c r="H64" s="343"/>
      <c r="I64" s="195"/>
      <c r="K64" s="1386" t="str">
        <f t="shared" si="1"/>
        <v>9.1</v>
      </c>
      <c r="L64" s="1425" t="str">
        <f t="shared" si="1"/>
        <v>MECHANICAL AND SEMI-CHEMICAL WOOD PULP</v>
      </c>
      <c r="M64" s="1430" t="s">
        <v>806</v>
      </c>
      <c r="N64" s="1389"/>
      <c r="O64" s="1389"/>
    </row>
    <row r="65" spans="1:15" s="3" customFormat="1" ht="12.75" customHeight="1">
      <c r="A65" s="428" t="s">
        <v>429</v>
      </c>
      <c r="B65" s="421" t="s">
        <v>430</v>
      </c>
      <c r="C65" s="1323" t="s">
        <v>806</v>
      </c>
      <c r="D65" s="679">
        <v>611</v>
      </c>
      <c r="E65" s="679">
        <v>637</v>
      </c>
      <c r="F65" s="1475"/>
      <c r="G65" s="1476"/>
      <c r="H65" s="343"/>
      <c r="I65" s="195"/>
      <c r="K65" s="1386" t="str">
        <f t="shared" si="1"/>
        <v>9.2</v>
      </c>
      <c r="L65" s="1425" t="str">
        <f t="shared" si="1"/>
        <v>CHEMICAL WOOD PULP</v>
      </c>
      <c r="M65" s="1431" t="s">
        <v>806</v>
      </c>
      <c r="N65" s="1393" t="str">
        <f>IF(D65&lt;(D66+D68),"Error","OK")</f>
        <v>OK</v>
      </c>
      <c r="O65" s="1393" t="str">
        <f>IF(E65&lt;(E66+E68),"Error","OK")</f>
        <v>OK</v>
      </c>
    </row>
    <row r="66" spans="1:15" s="3" customFormat="1" ht="12.75" customHeight="1">
      <c r="A66" s="428" t="s">
        <v>431</v>
      </c>
      <c r="B66" s="197" t="s">
        <v>432</v>
      </c>
      <c r="C66" s="25" t="s">
        <v>806</v>
      </c>
      <c r="D66" s="679">
        <v>611</v>
      </c>
      <c r="E66" s="679">
        <v>637</v>
      </c>
      <c r="F66" s="1475"/>
      <c r="G66" s="1476"/>
      <c r="H66" s="343"/>
      <c r="I66" s="195"/>
      <c r="K66" s="1386" t="str">
        <f t="shared" si="1"/>
        <v>9.2.1</v>
      </c>
      <c r="L66" s="1388" t="str">
        <f t="shared" si="1"/>
        <v>SULPHATE PULP</v>
      </c>
      <c r="M66" s="1430" t="s">
        <v>806</v>
      </c>
      <c r="N66" s="1389"/>
      <c r="O66" s="1389"/>
    </row>
    <row r="67" spans="1:15" s="3" customFormat="1" ht="12.75" customHeight="1">
      <c r="A67" s="428" t="s">
        <v>433</v>
      </c>
      <c r="B67" s="416" t="s">
        <v>434</v>
      </c>
      <c r="C67" s="25" t="s">
        <v>806</v>
      </c>
      <c r="D67" s="679">
        <v>316</v>
      </c>
      <c r="E67" s="679">
        <v>338</v>
      </c>
      <c r="F67" s="1475"/>
      <c r="G67" s="1476"/>
      <c r="H67" s="343"/>
      <c r="I67" s="195"/>
      <c r="K67" s="1386" t="str">
        <f t="shared" si="1"/>
        <v>9.2.1.1</v>
      </c>
      <c r="L67" s="1394" t="str">
        <f t="shared" si="1"/>
        <v>of which: BLEACHED</v>
      </c>
      <c r="M67" s="1430" t="s">
        <v>806</v>
      </c>
      <c r="N67" s="1393" t="str">
        <f>IF(D67&gt;D66,"Error","OK")</f>
        <v>OK</v>
      </c>
      <c r="O67" s="1393" t="str">
        <f>IF(E67&gt;E66,"Error","OK")</f>
        <v>OK</v>
      </c>
    </row>
    <row r="68" spans="1:15" s="3" customFormat="1" ht="12.75" customHeight="1">
      <c r="A68" s="428" t="s">
        <v>435</v>
      </c>
      <c r="B68" s="426" t="s">
        <v>436</v>
      </c>
      <c r="C68" s="25" t="s">
        <v>806</v>
      </c>
      <c r="D68" s="679">
        <v>0</v>
      </c>
      <c r="E68" s="679">
        <v>0</v>
      </c>
      <c r="F68" s="1475"/>
      <c r="G68" s="1476"/>
      <c r="H68" s="343"/>
      <c r="I68" s="195"/>
      <c r="K68" s="1386" t="str">
        <f t="shared" si="1"/>
        <v>9.2.2</v>
      </c>
      <c r="L68" s="1388" t="str">
        <f t="shared" si="1"/>
        <v>SULPHITE PULP</v>
      </c>
      <c r="M68" s="1430" t="s">
        <v>806</v>
      </c>
      <c r="N68" s="1389"/>
      <c r="O68" s="1389"/>
    </row>
    <row r="69" spans="1:15" s="3" customFormat="1" ht="12.75" customHeight="1">
      <c r="A69" s="425" t="s">
        <v>437</v>
      </c>
      <c r="B69" s="421" t="s">
        <v>312</v>
      </c>
      <c r="C69" s="25" t="s">
        <v>806</v>
      </c>
      <c r="D69" s="679">
        <v>3</v>
      </c>
      <c r="E69" s="679">
        <v>3</v>
      </c>
      <c r="F69" s="1475"/>
      <c r="G69" s="1476"/>
      <c r="H69" s="343"/>
      <c r="I69" s="195"/>
      <c r="K69" s="1386" t="str">
        <f t="shared" si="1"/>
        <v>9.3</v>
      </c>
      <c r="L69" s="1425" t="str">
        <f t="shared" si="1"/>
        <v>DISSOLVING GRADES</v>
      </c>
      <c r="M69" s="1430" t="s">
        <v>806</v>
      </c>
      <c r="N69" s="1391"/>
      <c r="O69" s="1391"/>
    </row>
    <row r="70" spans="1:15" s="3" customFormat="1" ht="12.75" customHeight="1">
      <c r="A70" s="615" t="s">
        <v>438</v>
      </c>
      <c r="B70" s="1031" t="s">
        <v>319</v>
      </c>
      <c r="C70" s="614" t="s">
        <v>806</v>
      </c>
      <c r="D70" s="678">
        <v>902</v>
      </c>
      <c r="E70" s="678">
        <v>859</v>
      </c>
      <c r="F70" s="1475"/>
      <c r="G70" s="1476"/>
      <c r="H70" s="343"/>
      <c r="I70" s="195"/>
      <c r="K70" s="1421" t="str">
        <f t="shared" si="1"/>
        <v>10</v>
      </c>
      <c r="L70" s="1426" t="str">
        <f t="shared" si="1"/>
        <v xml:space="preserve">OTHER PULP </v>
      </c>
      <c r="M70" s="1422" t="s">
        <v>806</v>
      </c>
      <c r="N70" s="1417" t="str">
        <f>IF(D70&lt;(D71+D72),"Error","OK")</f>
        <v>OK</v>
      </c>
      <c r="O70" s="1417" t="str">
        <f>IF(E70&lt;(E71+E72),"Error","OK")</f>
        <v>OK</v>
      </c>
    </row>
    <row r="71" spans="1:15" s="3" customFormat="1" ht="12.75" customHeight="1">
      <c r="A71" s="424" t="s">
        <v>68</v>
      </c>
      <c r="B71" s="430" t="s">
        <v>330</v>
      </c>
      <c r="C71" s="25" t="s">
        <v>806</v>
      </c>
      <c r="D71" s="679">
        <v>446</v>
      </c>
      <c r="E71" s="679">
        <v>424</v>
      </c>
      <c r="F71" s="1475"/>
      <c r="G71" s="1476"/>
      <c r="H71" s="343"/>
      <c r="I71" s="195"/>
      <c r="K71" s="1386" t="str">
        <f t="shared" si="1"/>
        <v>10.1</v>
      </c>
      <c r="L71" s="1432" t="str">
        <f t="shared" si="1"/>
        <v>PULP FROM FIBRES OTHER THAN WOOD</v>
      </c>
      <c r="M71" s="1430" t="s">
        <v>806</v>
      </c>
      <c r="N71" s="1389"/>
      <c r="O71" s="1389"/>
    </row>
    <row r="72" spans="1:15" s="3" customFormat="1" ht="12.75" customHeight="1">
      <c r="A72" s="424" t="s">
        <v>69</v>
      </c>
      <c r="B72" s="1324" t="s">
        <v>320</v>
      </c>
      <c r="C72" s="25" t="s">
        <v>806</v>
      </c>
      <c r="D72" s="679">
        <v>456</v>
      </c>
      <c r="E72" s="679">
        <v>435</v>
      </c>
      <c r="F72" s="1475"/>
      <c r="G72" s="1476"/>
      <c r="H72" s="343"/>
      <c r="I72" s="195"/>
      <c r="K72" s="1386" t="str">
        <f t="shared" si="1"/>
        <v>10.2</v>
      </c>
      <c r="L72" s="1433" t="str">
        <f t="shared" si="1"/>
        <v>RECOVERED FIBRE PULP</v>
      </c>
      <c r="M72" s="1430" t="s">
        <v>806</v>
      </c>
      <c r="N72" s="1391"/>
      <c r="O72" s="1391"/>
    </row>
    <row r="73" spans="1:15" s="3" customFormat="1" ht="12.75" customHeight="1">
      <c r="A73" s="418" t="s">
        <v>439</v>
      </c>
      <c r="B73" s="419" t="s">
        <v>313</v>
      </c>
      <c r="C73" s="420" t="s">
        <v>806</v>
      </c>
      <c r="D73" s="677">
        <v>1108</v>
      </c>
      <c r="E73" s="677">
        <v>1030</v>
      </c>
      <c r="F73" s="1475"/>
      <c r="G73" s="1476"/>
      <c r="H73" s="343"/>
      <c r="I73" s="195"/>
      <c r="K73" s="1421" t="str">
        <f t="shared" si="1"/>
        <v>11</v>
      </c>
      <c r="L73" s="1434" t="str">
        <f t="shared" si="1"/>
        <v>RECOVERED PAPER</v>
      </c>
      <c r="M73" s="1422" t="s">
        <v>806</v>
      </c>
      <c r="N73" s="1435"/>
      <c r="O73" s="1435"/>
    </row>
    <row r="74" spans="1:15" s="3" customFormat="1" ht="12.75" customHeight="1">
      <c r="A74" s="427" t="s">
        <v>440</v>
      </c>
      <c r="B74" s="419" t="s">
        <v>314</v>
      </c>
      <c r="C74" s="420" t="s">
        <v>806</v>
      </c>
      <c r="D74" s="677">
        <v>901</v>
      </c>
      <c r="E74" s="677">
        <v>938</v>
      </c>
      <c r="F74" s="1475"/>
      <c r="G74" s="1476"/>
      <c r="H74" s="343"/>
      <c r="I74" s="195"/>
      <c r="K74" s="1421" t="str">
        <f t="shared" si="1"/>
        <v>12</v>
      </c>
      <c r="L74" s="1426" t="str">
        <f t="shared" si="1"/>
        <v>PAPER AND PAPERBOARD</v>
      </c>
      <c r="M74" s="1422" t="s">
        <v>806</v>
      </c>
      <c r="N74" s="1417" t="str">
        <f>IF(D74&lt;(D75+D80+D81+D86),"Error","OK")</f>
        <v>OK</v>
      </c>
      <c r="O74" s="1417" t="str">
        <f>IF(E74&lt;(E75+E80+E81+E86),"Error","OK")</f>
        <v>OK</v>
      </c>
    </row>
    <row r="75" spans="1:15" s="3" customFormat="1" ht="12.75" customHeight="1">
      <c r="A75" s="428" t="s">
        <v>441</v>
      </c>
      <c r="B75" s="421" t="s">
        <v>322</v>
      </c>
      <c r="C75" s="1323" t="s">
        <v>806</v>
      </c>
      <c r="D75" s="679">
        <v>72</v>
      </c>
      <c r="E75" s="679">
        <v>86</v>
      </c>
      <c r="F75" s="1475"/>
      <c r="G75" s="1476"/>
      <c r="H75" s="343"/>
      <c r="I75" s="195"/>
      <c r="K75" s="1386" t="str">
        <f t="shared" si="1"/>
        <v>12.1</v>
      </c>
      <c r="L75" s="1425" t="str">
        <f t="shared" si="1"/>
        <v>GRAPHIC PAPERS</v>
      </c>
      <c r="M75" s="1431" t="s">
        <v>806</v>
      </c>
      <c r="N75" s="1393" t="str">
        <f>IF(D75&lt;(D76+D77+D78+D79),"Error","OK")</f>
        <v>OK</v>
      </c>
      <c r="O75" s="1393" t="str">
        <f>IF(E75&lt;(E76+E77+E78+E79),"Error","OK")</f>
        <v>OK</v>
      </c>
    </row>
    <row r="76" spans="1:15" s="3" customFormat="1" ht="12.75" customHeight="1">
      <c r="A76" s="428" t="s">
        <v>442</v>
      </c>
      <c r="B76" s="197" t="s">
        <v>315</v>
      </c>
      <c r="C76" s="25" t="s">
        <v>806</v>
      </c>
      <c r="D76" s="679">
        <v>0</v>
      </c>
      <c r="E76" s="679">
        <v>0</v>
      </c>
      <c r="F76" s="1475"/>
      <c r="G76" s="1476"/>
      <c r="H76" s="343"/>
      <c r="I76" s="195"/>
      <c r="K76" s="1386" t="str">
        <f t="shared" si="1"/>
        <v>12.1.1</v>
      </c>
      <c r="L76" s="1388" t="str">
        <f t="shared" si="1"/>
        <v>NEWSPRINT</v>
      </c>
      <c r="M76" s="1430" t="s">
        <v>806</v>
      </c>
      <c r="N76" s="1389"/>
      <c r="O76" s="1389"/>
    </row>
    <row r="77" spans="1:15" s="3" customFormat="1" ht="12.75" customHeight="1">
      <c r="A77" s="428" t="s">
        <v>443</v>
      </c>
      <c r="B77" s="197" t="s">
        <v>323</v>
      </c>
      <c r="C77" s="25" t="s">
        <v>806</v>
      </c>
      <c r="D77" s="679">
        <v>0</v>
      </c>
      <c r="E77" s="679">
        <v>0</v>
      </c>
      <c r="F77" s="1475"/>
      <c r="G77" s="1476"/>
      <c r="H77" s="343"/>
      <c r="I77" s="195"/>
      <c r="K77" s="1386" t="str">
        <f t="shared" si="1"/>
        <v>12.1.2</v>
      </c>
      <c r="L77" s="1388" t="str">
        <f t="shared" si="1"/>
        <v>UNCOATED MECHANICAL</v>
      </c>
      <c r="M77" s="1430" t="s">
        <v>806</v>
      </c>
      <c r="N77" s="1389"/>
      <c r="O77" s="1389"/>
    </row>
    <row r="78" spans="1:15" s="3" customFormat="1" ht="12.75" customHeight="1">
      <c r="A78" s="428" t="s">
        <v>444</v>
      </c>
      <c r="B78" s="197" t="s">
        <v>324</v>
      </c>
      <c r="C78" s="25" t="s">
        <v>806</v>
      </c>
      <c r="D78" s="679">
        <v>71</v>
      </c>
      <c r="E78" s="679">
        <v>84</v>
      </c>
      <c r="F78" s="1475"/>
      <c r="G78" s="1476"/>
      <c r="H78" s="343"/>
      <c r="I78" s="195"/>
      <c r="K78" s="1386" t="str">
        <f t="shared" si="1"/>
        <v>12.1.3</v>
      </c>
      <c r="L78" s="1388" t="str">
        <f t="shared" si="1"/>
        <v>UNCOATED WOODFREE</v>
      </c>
      <c r="M78" s="1430" t="s">
        <v>806</v>
      </c>
      <c r="N78" s="1389"/>
      <c r="O78" s="1389"/>
    </row>
    <row r="79" spans="1:15" s="3" customFormat="1" ht="12.75" customHeight="1">
      <c r="A79" s="428" t="s">
        <v>445</v>
      </c>
      <c r="B79" s="426" t="s">
        <v>325</v>
      </c>
      <c r="C79" s="25" t="s">
        <v>806</v>
      </c>
      <c r="D79" s="679">
        <v>1</v>
      </c>
      <c r="E79" s="679">
        <v>2</v>
      </c>
      <c r="F79" s="1475"/>
      <c r="G79" s="1476"/>
      <c r="H79" s="343"/>
      <c r="I79" s="195"/>
      <c r="K79" s="1386" t="str">
        <f t="shared" si="1"/>
        <v>12.1.4</v>
      </c>
      <c r="L79" s="1388" t="str">
        <f t="shared" si="1"/>
        <v>COATED PAPERS</v>
      </c>
      <c r="M79" s="1430" t="s">
        <v>806</v>
      </c>
      <c r="N79" s="1389"/>
      <c r="O79" s="1389"/>
    </row>
    <row r="80" spans="1:15" s="3" customFormat="1" ht="12.75" customHeight="1">
      <c r="A80" s="428">
        <v>12.2</v>
      </c>
      <c r="B80" s="429" t="s">
        <v>446</v>
      </c>
      <c r="C80" s="25" t="s">
        <v>806</v>
      </c>
      <c r="D80" s="679">
        <v>6</v>
      </c>
      <c r="E80" s="679">
        <v>5</v>
      </c>
      <c r="F80" s="1475"/>
      <c r="G80" s="1476"/>
      <c r="H80" s="343"/>
      <c r="I80" s="195"/>
      <c r="K80" s="1386">
        <f t="shared" si="1"/>
        <v>12.2</v>
      </c>
      <c r="L80" s="1425" t="str">
        <f t="shared" si="1"/>
        <v>HOUSEHOLD AND SANITARY PAPERS</v>
      </c>
      <c r="M80" s="1430" t="s">
        <v>806</v>
      </c>
      <c r="N80" s="1389"/>
      <c r="O80" s="1389"/>
    </row>
    <row r="81" spans="1:15" s="3" customFormat="1" ht="12.75" customHeight="1">
      <c r="A81" s="428">
        <v>12.3</v>
      </c>
      <c r="B81" s="421" t="s">
        <v>326</v>
      </c>
      <c r="C81" s="1323" t="s">
        <v>806</v>
      </c>
      <c r="D81" s="679">
        <v>782</v>
      </c>
      <c r="E81" s="679">
        <v>804</v>
      </c>
      <c r="F81" s="1475"/>
      <c r="G81" s="1476"/>
      <c r="H81" s="343"/>
      <c r="I81" s="195"/>
      <c r="K81" s="1386">
        <f t="shared" si="1"/>
        <v>12.3</v>
      </c>
      <c r="L81" s="1425" t="str">
        <f t="shared" si="1"/>
        <v>PACKAGING MATERIALS</v>
      </c>
      <c r="M81" s="1431" t="s">
        <v>806</v>
      </c>
      <c r="N81" s="1393" t="str">
        <f>IF(D81&lt;(D82+D83+D84+D85),"Error","OK")</f>
        <v>OK</v>
      </c>
      <c r="O81" s="1393" t="str">
        <f>IF(E81&lt;(E82+E83+E84+E85),"Error","OK")</f>
        <v>OK</v>
      </c>
    </row>
    <row r="82" spans="1:15" s="3" customFormat="1" ht="12.75" customHeight="1">
      <c r="A82" s="428" t="s">
        <v>447</v>
      </c>
      <c r="B82" s="197" t="s">
        <v>327</v>
      </c>
      <c r="C82" s="25" t="s">
        <v>806</v>
      </c>
      <c r="D82" s="679">
        <v>172</v>
      </c>
      <c r="E82" s="679">
        <v>186</v>
      </c>
      <c r="F82" s="1475"/>
      <c r="G82" s="1476"/>
      <c r="H82" s="343"/>
      <c r="I82" s="195"/>
      <c r="K82" s="1386" t="str">
        <f t="shared" si="1"/>
        <v>12.3.1</v>
      </c>
      <c r="L82" s="1388" t="str">
        <f t="shared" si="1"/>
        <v>CASE MATERIALS</v>
      </c>
      <c r="M82" s="1430" t="s">
        <v>806</v>
      </c>
      <c r="N82" s="1389"/>
      <c r="O82" s="1389"/>
    </row>
    <row r="83" spans="1:15" s="3" customFormat="1" ht="12.75" customHeight="1">
      <c r="A83" s="428" t="s">
        <v>448</v>
      </c>
      <c r="B83" s="197" t="s">
        <v>36</v>
      </c>
      <c r="C83" s="25" t="s">
        <v>806</v>
      </c>
      <c r="D83" s="679">
        <v>13</v>
      </c>
      <c r="E83" s="679">
        <v>13</v>
      </c>
      <c r="F83" s="1475"/>
      <c r="G83" s="1476"/>
      <c r="H83" s="343"/>
      <c r="I83" s="195"/>
      <c r="K83" s="1386" t="str">
        <f t="shared" si="1"/>
        <v>12.3.2</v>
      </c>
      <c r="L83" s="1388" t="str">
        <f>B83</f>
        <v>CARTONBOARD</v>
      </c>
      <c r="M83" s="1430" t="s">
        <v>806</v>
      </c>
      <c r="N83" s="1389"/>
      <c r="O83" s="1389"/>
    </row>
    <row r="84" spans="1:15" s="3" customFormat="1" ht="12.75" customHeight="1">
      <c r="A84" s="428" t="s">
        <v>449</v>
      </c>
      <c r="B84" s="197" t="s">
        <v>328</v>
      </c>
      <c r="C84" s="25" t="s">
        <v>806</v>
      </c>
      <c r="D84" s="2270">
        <v>547</v>
      </c>
      <c r="E84" s="679">
        <v>556</v>
      </c>
      <c r="F84" s="1475"/>
      <c r="G84" s="1476"/>
      <c r="H84" s="343"/>
      <c r="I84" s="195"/>
      <c r="K84" s="1386" t="str">
        <f>A84</f>
        <v>12.3.3</v>
      </c>
      <c r="L84" s="1388" t="str">
        <f>B84</f>
        <v>WRAPPING PAPERS</v>
      </c>
      <c r="M84" s="1430" t="s">
        <v>806</v>
      </c>
      <c r="N84" s="1389"/>
      <c r="O84" s="1389"/>
    </row>
    <row r="85" spans="1:15" s="3" customFormat="1" ht="12.75" customHeight="1">
      <c r="A85" s="428" t="s">
        <v>450</v>
      </c>
      <c r="B85" s="426" t="s">
        <v>329</v>
      </c>
      <c r="C85" s="25" t="s">
        <v>806</v>
      </c>
      <c r="D85" s="2270">
        <v>50</v>
      </c>
      <c r="E85" s="755">
        <v>49</v>
      </c>
      <c r="F85" s="1475"/>
      <c r="G85" s="1476"/>
      <c r="H85" s="343"/>
      <c r="I85" s="195"/>
      <c r="K85" s="1386" t="str">
        <f>A85</f>
        <v>12.3.4</v>
      </c>
      <c r="L85" s="1388" t="str">
        <f>B85</f>
        <v>OTHER PAPERS MAINLY FOR PACKAGING</v>
      </c>
      <c r="M85" s="1430" t="s">
        <v>806</v>
      </c>
      <c r="N85" s="1389"/>
      <c r="O85" s="1389"/>
    </row>
    <row r="86" spans="1:15" s="3" customFormat="1" ht="12.75" customHeight="1" thickBot="1">
      <c r="A86" s="424">
        <v>12.4</v>
      </c>
      <c r="B86" s="421" t="s">
        <v>451</v>
      </c>
      <c r="C86" s="1327" t="s">
        <v>806</v>
      </c>
      <c r="D86" s="2271">
        <v>41</v>
      </c>
      <c r="E86" s="755">
        <v>43</v>
      </c>
      <c r="F86" s="1475"/>
      <c r="G86" s="1476"/>
      <c r="H86" s="343"/>
      <c r="I86" s="195"/>
      <c r="K86" s="1386">
        <f>A86</f>
        <v>12.4</v>
      </c>
      <c r="L86" s="1425" t="str">
        <f>B86</f>
        <v>OTHER PAPER AND PAPERBOARD N.E.S. (NOT ELSEWHERE SPECIFIED)</v>
      </c>
      <c r="M86" s="1436" t="s">
        <v>806</v>
      </c>
      <c r="N86" s="1391"/>
      <c r="O86" s="1391"/>
    </row>
    <row r="87" spans="1:15" s="3" customFormat="1" ht="12.75" customHeight="1">
      <c r="A87" s="1172" t="s">
        <v>1038</v>
      </c>
      <c r="B87" s="1171" t="s">
        <v>1039</v>
      </c>
      <c r="C87" s="1169" t="s">
        <v>1031</v>
      </c>
      <c r="D87" s="1471"/>
      <c r="E87" s="1471">
        <v>767</v>
      </c>
      <c r="F87" s="1475"/>
      <c r="G87" s="1476"/>
      <c r="H87" s="343"/>
      <c r="I87" s="195"/>
      <c r="K87" s="1437" t="s">
        <v>1038</v>
      </c>
      <c r="L87" s="1438" t="s">
        <v>1140</v>
      </c>
      <c r="M87" s="1435" t="s">
        <v>1141</v>
      </c>
      <c r="N87" s="1439" t="str">
        <f>IF(D87&lt;(D88+D89),"Error","OK")</f>
        <v>OK</v>
      </c>
      <c r="O87" s="1439" t="str">
        <f>IF(E87&lt;(E88+E89),"Error","OK")</f>
        <v>OK</v>
      </c>
    </row>
    <row r="88" spans="1:15" s="3" customFormat="1" ht="12.75" customHeight="1">
      <c r="A88" s="1160" t="s">
        <v>1040</v>
      </c>
      <c r="B88" s="1165" t="s">
        <v>359</v>
      </c>
      <c r="C88" s="1159" t="s">
        <v>1031</v>
      </c>
      <c r="D88" s="1472"/>
      <c r="E88" s="1472">
        <v>13</v>
      </c>
      <c r="F88" s="1475"/>
      <c r="G88" s="1476"/>
      <c r="H88" s="343"/>
      <c r="I88" s="195"/>
      <c r="K88" s="1440" t="s">
        <v>1040</v>
      </c>
      <c r="L88" s="1441" t="s">
        <v>359</v>
      </c>
      <c r="M88" s="1442" t="s">
        <v>1141</v>
      </c>
      <c r="N88" s="1389"/>
      <c r="O88" s="1390"/>
    </row>
    <row r="89" spans="1:15" s="3" customFormat="1" ht="12.75" customHeight="1">
      <c r="A89" s="1160" t="s">
        <v>1041</v>
      </c>
      <c r="B89" s="1165" t="s">
        <v>1042</v>
      </c>
      <c r="C89" s="1159" t="s">
        <v>1031</v>
      </c>
      <c r="D89" s="1473"/>
      <c r="E89" s="1473">
        <v>754</v>
      </c>
      <c r="F89" s="1475"/>
      <c r="G89" s="1476"/>
      <c r="H89" s="343"/>
      <c r="I89" s="195"/>
      <c r="K89" s="1440" t="s">
        <v>1041</v>
      </c>
      <c r="L89" s="1441" t="s">
        <v>1042</v>
      </c>
      <c r="M89" s="1442" t="s">
        <v>1141</v>
      </c>
      <c r="N89" s="1391"/>
      <c r="O89" s="1392"/>
    </row>
    <row r="90" spans="1:15" s="3" customFormat="1" ht="12.6" customHeight="1">
      <c r="A90" s="1168" t="s">
        <v>1043</v>
      </c>
      <c r="B90" s="1164" t="s">
        <v>1044</v>
      </c>
      <c r="C90" s="1169" t="s">
        <v>806</v>
      </c>
      <c r="D90" s="1474"/>
      <c r="E90" s="1474">
        <v>49</v>
      </c>
      <c r="F90" s="1478"/>
      <c r="G90" s="1479"/>
      <c r="H90" s="759"/>
      <c r="I90" s="755"/>
      <c r="K90" s="1443" t="s">
        <v>1043</v>
      </c>
      <c r="L90" s="1444" t="s">
        <v>1142</v>
      </c>
      <c r="M90" s="1435" t="s">
        <v>806</v>
      </c>
      <c r="N90" s="1435"/>
      <c r="O90" s="1445"/>
    </row>
    <row r="91" spans="1:15" s="3" customFormat="1" ht="16.350000000000001" customHeight="1">
      <c r="A91" s="1173" t="s">
        <v>1045</v>
      </c>
      <c r="C91" s="32"/>
      <c r="D91" s="1162"/>
      <c r="E91" s="1163"/>
      <c r="K91" s="1446"/>
      <c r="L91" s="1447"/>
      <c r="M91" s="1448"/>
      <c r="N91" s="1448"/>
      <c r="O91" s="1448"/>
    </row>
    <row r="92" spans="1:15" ht="12.75" customHeight="1">
      <c r="A92" s="2"/>
      <c r="B92" s="35"/>
      <c r="C92" s="1107" t="s">
        <v>65</v>
      </c>
      <c r="D92" s="1106">
        <f>COUNTBLANK(D31:D90)+COUNTBLANK(D13:D29)</f>
        <v>9</v>
      </c>
      <c r="E92" s="1106">
        <f>COUNTBLANK(E31:E90)+COUNTBLANK(E13:E29)</f>
        <v>0</v>
      </c>
      <c r="F92" s="32"/>
      <c r="G92" s="32"/>
      <c r="H92" s="32"/>
      <c r="I92" s="32"/>
    </row>
    <row r="93" spans="1:15" ht="12.75" customHeight="1">
      <c r="A93" s="2"/>
    </row>
    <row r="94" spans="1:15" ht="12.75" customHeight="1">
      <c r="A94" s="2"/>
      <c r="B94" s="32" t="s">
        <v>804</v>
      </c>
      <c r="D94" s="1062"/>
    </row>
    <row r="95" spans="1:15" ht="12.75" customHeight="1">
      <c r="A95" s="2"/>
      <c r="B95" s="32" t="s">
        <v>803</v>
      </c>
      <c r="D95" s="1063"/>
    </row>
    <row r="96" spans="1:15" ht="12.75" customHeight="1">
      <c r="A96" s="2"/>
      <c r="B96" s="32" t="s">
        <v>805</v>
      </c>
      <c r="D96" s="1064"/>
    </row>
    <row r="97" spans="1:39" ht="12.75" customHeight="1">
      <c r="A97" s="2"/>
      <c r="B97" s="32"/>
      <c r="D97" s="1064"/>
    </row>
    <row r="98" spans="1:39" ht="12.75" customHeight="1">
      <c r="A98" s="2"/>
    </row>
    <row r="99" spans="1:39" ht="12.75" customHeight="1">
      <c r="A99" s="2"/>
      <c r="B99" s="32"/>
    </row>
    <row r="100" spans="1:39" ht="12.75" customHeight="1">
      <c r="A100" s="2"/>
    </row>
    <row r="101" spans="1:39" ht="12.75" customHeight="1">
      <c r="A101" s="2"/>
    </row>
    <row r="102" spans="1:39" ht="12.75" customHeight="1">
      <c r="A102" s="2"/>
    </row>
    <row r="103" spans="1:39" ht="12.75" customHeight="1">
      <c r="A103" s="2"/>
      <c r="B103" s="32"/>
      <c r="C103" s="32"/>
      <c r="D103" s="1062"/>
    </row>
    <row r="104" spans="1:39" ht="12.75" customHeight="1">
      <c r="B104" s="32"/>
      <c r="C104" s="32"/>
      <c r="D104" s="1063"/>
    </row>
    <row r="105" spans="1:39" ht="12.75" customHeight="1">
      <c r="B105" s="32"/>
      <c r="D105" s="1064"/>
      <c r="R105"/>
    </row>
    <row r="106" spans="1:39" ht="12.75" customHeight="1">
      <c r="D106" s="1064"/>
      <c r="R106"/>
    </row>
    <row r="107" spans="1:39" ht="12.75" customHeight="1">
      <c r="R107"/>
    </row>
    <row r="108" spans="1:39" ht="12.75" customHeight="1">
      <c r="R108"/>
    </row>
    <row r="109" spans="1:39" ht="12.75" customHeight="1">
      <c r="R109"/>
    </row>
    <row r="110" spans="1:39" ht="12.75" customHeight="1">
      <c r="R110"/>
      <c r="AJ110" s="432" t="s">
        <v>272</v>
      </c>
      <c r="AK110" s="432" t="s">
        <v>272</v>
      </c>
      <c r="AL110" s="432" t="s">
        <v>272</v>
      </c>
      <c r="AM110" s="432" t="s">
        <v>272</v>
      </c>
    </row>
    <row r="111" spans="1:39" ht="12.75" customHeight="1">
      <c r="R111"/>
    </row>
    <row r="112" spans="1:39" ht="12.75" customHeight="1">
      <c r="R112"/>
    </row>
    <row r="113" spans="18:18" ht="12.75" customHeight="1">
      <c r="R113"/>
    </row>
    <row r="114" spans="18:18" ht="12.75" customHeight="1">
      <c r="R114"/>
    </row>
    <row r="115" spans="18:18" ht="12.75" customHeight="1">
      <c r="R115"/>
    </row>
    <row r="116" spans="18:18" ht="12.75" customHeight="1">
      <c r="R116"/>
    </row>
    <row r="117" spans="18:18" ht="12.75" customHeight="1">
      <c r="R117"/>
    </row>
    <row r="118" spans="18:18" ht="12.75" customHeight="1">
      <c r="R118"/>
    </row>
    <row r="119" spans="18:18" ht="12.75" customHeight="1">
      <c r="R119"/>
    </row>
    <row r="120" spans="18:18" ht="12.75" customHeight="1">
      <c r="R120"/>
    </row>
    <row r="121" spans="18:18" ht="12.75" customHeight="1">
      <c r="R121"/>
    </row>
    <row r="122" spans="18:18" ht="12.75" customHeight="1">
      <c r="R122"/>
    </row>
    <row r="123" spans="18:18" ht="12.75" customHeight="1">
      <c r="R123"/>
    </row>
    <row r="124" spans="18:18" ht="12.75" customHeight="1">
      <c r="R124"/>
    </row>
    <row r="125" spans="18:18" ht="12.75" customHeight="1">
      <c r="R125"/>
    </row>
    <row r="126" spans="18:18" ht="12.75" customHeight="1">
      <c r="R126"/>
    </row>
    <row r="127" spans="18:18" ht="12.75" customHeight="1">
      <c r="R127"/>
    </row>
    <row r="128" spans="18:18" ht="12.75" customHeight="1">
      <c r="R128"/>
    </row>
    <row r="129" spans="18:18" ht="12.75" customHeight="1">
      <c r="R129"/>
    </row>
    <row r="130" spans="18:18" ht="12.75" customHeight="1">
      <c r="R130"/>
    </row>
    <row r="131" spans="18:18" ht="12.75" customHeight="1">
      <c r="R131"/>
    </row>
    <row r="132" spans="18:18" ht="12.75" customHeight="1">
      <c r="R132"/>
    </row>
    <row r="133" spans="18:18" ht="12.75" customHeight="1">
      <c r="R133"/>
    </row>
    <row r="134" spans="18:18" ht="12.75" customHeight="1">
      <c r="R134"/>
    </row>
    <row r="135" spans="18:18" ht="12.75" customHeight="1">
      <c r="R135"/>
    </row>
    <row r="136" spans="18:18" ht="12.75" customHeight="1">
      <c r="R136"/>
    </row>
    <row r="137" spans="18:18" ht="12.75" customHeight="1">
      <c r="R137"/>
    </row>
    <row r="138" spans="18:18" ht="12.75" customHeight="1">
      <c r="R138"/>
    </row>
    <row r="139" spans="18:18" ht="12.75" customHeight="1">
      <c r="R139"/>
    </row>
    <row r="140" spans="18:18" ht="12.75" customHeight="1">
      <c r="R140"/>
    </row>
    <row r="141" spans="18:18" ht="12.75" customHeight="1">
      <c r="R141"/>
    </row>
    <row r="142" spans="18:18" ht="12.75" customHeight="1">
      <c r="R142"/>
    </row>
    <row r="143" spans="18:18" ht="12.75" customHeight="1">
      <c r="R143"/>
    </row>
    <row r="144" spans="18:18" ht="12.75" customHeight="1">
      <c r="R144"/>
    </row>
    <row r="145" spans="18:18" ht="12.75" customHeight="1">
      <c r="R145"/>
    </row>
    <row r="146" spans="18:18" ht="12.75" customHeight="1">
      <c r="R146"/>
    </row>
    <row r="147" spans="18:18" ht="12.75" customHeight="1">
      <c r="R147"/>
    </row>
    <row r="148" spans="18:18" ht="12.75" customHeight="1">
      <c r="R148"/>
    </row>
    <row r="149" spans="18:18" ht="12.75" customHeight="1">
      <c r="R149"/>
    </row>
    <row r="150" spans="18:18" ht="12.75" customHeight="1">
      <c r="R150"/>
    </row>
    <row r="151" spans="18:18" ht="12.75" customHeight="1">
      <c r="R151"/>
    </row>
    <row r="152" spans="18:18" ht="12.75" customHeight="1">
      <c r="R152"/>
    </row>
    <row r="153" spans="18:18" ht="12.75" customHeight="1">
      <c r="R153"/>
    </row>
    <row r="154" spans="18:18" ht="12.75" customHeight="1">
      <c r="R154"/>
    </row>
    <row r="155" spans="18:18" ht="12.75" customHeight="1">
      <c r="R155"/>
    </row>
    <row r="156" spans="18:18" ht="12.75" customHeight="1">
      <c r="R156"/>
    </row>
    <row r="157" spans="18:18" ht="12.75" customHeight="1">
      <c r="R157"/>
    </row>
    <row r="158" spans="18:18" ht="12.75" customHeight="1">
      <c r="R158"/>
    </row>
    <row r="159" spans="18:18" ht="12.75" customHeight="1">
      <c r="R159"/>
    </row>
    <row r="160" spans="18:18" ht="12.75" customHeight="1">
      <c r="R160"/>
    </row>
    <row r="161" spans="18:18" ht="12.75" customHeight="1">
      <c r="R161"/>
    </row>
    <row r="162" spans="18:18" ht="12.75" customHeight="1">
      <c r="R162"/>
    </row>
    <row r="163" spans="18:18" ht="12.75" customHeight="1">
      <c r="R163"/>
    </row>
    <row r="164" spans="18:18" ht="12.75" customHeight="1">
      <c r="R164"/>
    </row>
    <row r="165" spans="18:18" ht="12.75" customHeight="1">
      <c r="R165"/>
    </row>
    <row r="166" spans="18:18" ht="12.75" customHeight="1">
      <c r="R166"/>
    </row>
    <row r="167" spans="18:18" ht="12.75" customHeight="1">
      <c r="R167"/>
    </row>
    <row r="168" spans="18:18" ht="12.75" customHeight="1">
      <c r="R168"/>
    </row>
    <row r="169" spans="18:18" ht="12.75" customHeight="1">
      <c r="R169"/>
    </row>
    <row r="170" spans="18:18" ht="12.75" customHeight="1">
      <c r="R170"/>
    </row>
    <row r="171" spans="18:18" ht="12.75" customHeight="1">
      <c r="R171"/>
    </row>
    <row r="172" spans="18:18" ht="12.75" customHeight="1">
      <c r="R172"/>
    </row>
    <row r="173" spans="18:18" ht="12.75" customHeight="1">
      <c r="R173"/>
    </row>
    <row r="174" spans="18:18" ht="12.75" customHeight="1">
      <c r="R174"/>
    </row>
    <row r="175" spans="18:18" ht="12.75" customHeight="1">
      <c r="R175"/>
    </row>
    <row r="176" spans="18:18" ht="12.75" customHeight="1">
      <c r="R176"/>
    </row>
    <row r="177" spans="18:18" ht="12.75" customHeight="1">
      <c r="R177"/>
    </row>
    <row r="178" spans="18:18" ht="12.75" customHeight="1">
      <c r="R178"/>
    </row>
    <row r="179" spans="18:18" ht="12.75" customHeight="1">
      <c r="R179"/>
    </row>
    <row r="180" spans="18:18" ht="12.75" customHeight="1">
      <c r="R180"/>
    </row>
    <row r="181" spans="18:18" ht="12.75" customHeight="1">
      <c r="R181"/>
    </row>
    <row r="182" spans="18:18" ht="12.75" customHeight="1">
      <c r="R182"/>
    </row>
    <row r="183" spans="18:18" ht="12.75" customHeight="1">
      <c r="R183"/>
    </row>
    <row r="184" spans="18:18" ht="12.75" customHeight="1">
      <c r="R184"/>
    </row>
    <row r="185" spans="18:18" ht="12.75" customHeight="1">
      <c r="R185"/>
    </row>
    <row r="186" spans="18:18" ht="12.75" customHeight="1">
      <c r="R186"/>
    </row>
    <row r="187" spans="18:18" ht="12.75" customHeight="1">
      <c r="R187"/>
    </row>
    <row r="188" spans="18:18" ht="12.75" customHeight="1">
      <c r="R188"/>
    </row>
    <row r="189" spans="18:18" ht="12.75" customHeight="1">
      <c r="R189"/>
    </row>
    <row r="190" spans="18:18" ht="12.75" customHeight="1">
      <c r="R190"/>
    </row>
    <row r="191" spans="18:18" ht="12.75" customHeight="1">
      <c r="R191"/>
    </row>
    <row r="192" spans="18:18" ht="12.75" customHeight="1">
      <c r="R192"/>
    </row>
    <row r="193" spans="18:18" ht="12.75" customHeight="1">
      <c r="R193"/>
    </row>
    <row r="194" spans="18:18" ht="12.75" customHeight="1">
      <c r="R194"/>
    </row>
    <row r="195" spans="18:18" ht="12.75" customHeight="1">
      <c r="R195"/>
    </row>
    <row r="196" spans="18:18" ht="12.75" customHeight="1">
      <c r="R196"/>
    </row>
    <row r="197" spans="18:18" ht="12.75" customHeight="1">
      <c r="R197"/>
    </row>
    <row r="198" spans="18:18" ht="12.75" customHeight="1">
      <c r="R198"/>
    </row>
    <row r="199" spans="18:18" ht="12.75" customHeight="1">
      <c r="R199"/>
    </row>
    <row r="200" spans="18:18" ht="12.75" customHeight="1">
      <c r="R200"/>
    </row>
    <row r="201" spans="18:18" ht="12.75" customHeight="1">
      <c r="R201"/>
    </row>
    <row r="202" spans="18:18" ht="12.75" customHeight="1">
      <c r="R202"/>
    </row>
    <row r="203" spans="18:18" ht="12.75" customHeight="1">
      <c r="R203"/>
    </row>
    <row r="204" spans="18:18" ht="12.75" customHeight="1">
      <c r="R204"/>
    </row>
    <row r="205" spans="18:18" ht="12.75" customHeight="1">
      <c r="R205"/>
    </row>
    <row r="206" spans="18:18" ht="12.75" customHeight="1">
      <c r="R206"/>
    </row>
    <row r="207" spans="18:18" ht="12.75" customHeight="1">
      <c r="R207"/>
    </row>
    <row r="208" spans="18:18" ht="12.75" customHeight="1">
      <c r="R208"/>
    </row>
    <row r="209" spans="18:18" ht="12.75" customHeight="1">
      <c r="R209"/>
    </row>
    <row r="210" spans="18:18" ht="12.75" customHeight="1">
      <c r="R210"/>
    </row>
    <row r="211" spans="18:18" ht="12.75" customHeight="1">
      <c r="R211"/>
    </row>
    <row r="212" spans="18:18" ht="12.75" customHeight="1">
      <c r="R212"/>
    </row>
    <row r="213" spans="18:18" ht="12.75" customHeight="1">
      <c r="R213"/>
    </row>
    <row r="214" spans="18:18" ht="12.75" customHeight="1">
      <c r="R214"/>
    </row>
    <row r="215" spans="18:18" ht="12.75" customHeight="1">
      <c r="R215"/>
    </row>
  </sheetData>
  <sheetProtection selectLockedCells="1"/>
  <customSheetViews>
    <customSheetView guid="{E59B5840-EF58-11D3-B672-B1E0953C1B26}" scale="75" showPageBreaks="1" showGridLines="0" printArea="1" hiddenRows="1" showRuler="0" topLeftCell="A4">
      <selection activeCell="D10" sqref="D10"/>
      <pageMargins left="0.39370078740157483" right="0.39370078740157483" top="0.19685039370078741" bottom="0.19685039370078741" header="0.19685039370078741" footer="0.19685039370078741"/>
      <printOptions horizontalCentered="1"/>
      <pageSetup paperSize="9" scale="70" orientation="portrait" r:id="rId1"/>
      <headerFooter alignWithMargins="0"/>
    </customSheetView>
  </customSheetViews>
  <mergeCells count="13">
    <mergeCell ref="C2:D2"/>
    <mergeCell ref="A12:E12"/>
    <mergeCell ref="C10:C11"/>
    <mergeCell ref="A5:B6"/>
    <mergeCell ref="L7:L8"/>
    <mergeCell ref="A7:B7"/>
    <mergeCell ref="A8:B8"/>
    <mergeCell ref="R11:R12"/>
    <mergeCell ref="A30:E30"/>
    <mergeCell ref="C3:E3"/>
    <mergeCell ref="C5:E5"/>
    <mergeCell ref="N7:O8"/>
    <mergeCell ref="R6:S7"/>
  </mergeCells>
  <phoneticPr fontId="0" type="noConversion"/>
  <conditionalFormatting sqref="D92:E92">
    <cfRule type="cellIs" dxfId="49" priority="4" operator="notEqual">
      <formula>0</formula>
    </cfRule>
  </conditionalFormatting>
  <conditionalFormatting sqref="N13:O90">
    <cfRule type="cellIs" dxfId="48" priority="2" operator="equal">
      <formula>"Error"</formula>
    </cfRule>
  </conditionalFormatting>
  <conditionalFormatting sqref="T23:V23">
    <cfRule type="cellIs" dxfId="47" priority="1" operator="lessThan">
      <formula>0</formula>
    </cfRule>
  </conditionalFormatting>
  <dataValidations count="1">
    <dataValidation type="custom" allowBlank="1" showInputMessage="1" showErrorMessage="1" errorTitle="Wrong input" error="Please enter numbers only!" sqref="D13:G29 D31:G90" xr:uid="{00000000-0002-0000-0400-000000000000}">
      <formula1>ISNUMBER(D13)</formula1>
    </dataValidation>
  </dataValidations>
  <hyperlinks>
    <hyperlink ref="A91" r:id="rId2" display="1 Glulam, CLT and I Beams are classified as secondary wood products but for ease of reporting are included here https://www.fao.org/3/cb8216en/cb8216en.pdf" xr:uid="{00000000-0004-0000-0400-000000000000}"/>
  </hyperlinks>
  <printOptions horizontalCentered="1"/>
  <pageMargins left="0.70866141732283472" right="0.70866141732283472" top="0.74803149606299213" bottom="0.74803149606299213" header="0.31496062992125984" footer="0.31496062992125984"/>
  <pageSetup paperSize="9" scale="70" orientation="portrait" r:id="rId3"/>
  <headerFooter alignWithMargins="0"/>
  <colBreaks count="1" manualBreakCount="1">
    <brk id="5" max="1048575" man="1"/>
  </colBreaks>
  <ignoredErrors>
    <ignoredError sqref="T10:U10 F10:I10 D7:E7 C5 D1 E2 T13:V13 T14 T15:V23 U14:V14 T24:U24" unlockedFormula="1"/>
    <ignoredError sqref="A69:A75 A87:A90 A63:A65 A59 A57 A48:A49 A44 A38:A40 A37 A33:A34 K87:K90" numberStoredAsText="1"/>
    <ignoredError sqref="L30" formula="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339966"/>
    <pageSetUpPr fitToPage="1"/>
  </sheetPr>
  <dimension ref="A1:BM116"/>
  <sheetViews>
    <sheetView showGridLines="0" zoomScale="85" zoomScaleNormal="85" zoomScaleSheetLayoutView="75" workbookViewId="0">
      <selection activeCell="K30" sqref="K30"/>
    </sheetView>
  </sheetViews>
  <sheetFormatPr defaultColWidth="9.625" defaultRowHeight="12.75" customHeight="1"/>
  <cols>
    <col min="1" max="1" width="8.25" style="431" customWidth="1"/>
    <col min="2" max="2" width="58.5" style="2" customWidth="1"/>
    <col min="3" max="3" width="12.375" style="2" customWidth="1"/>
    <col min="4" max="11" width="10.625" style="2" customWidth="1"/>
    <col min="12" max="26" width="6.25" style="39" customWidth="1"/>
    <col min="27" max="27" width="6.25" style="1038" customWidth="1"/>
    <col min="28" max="28" width="7" customWidth="1"/>
    <col min="29" max="29" width="9.375" style="1449" customWidth="1"/>
    <col min="30" max="30" width="58.375" style="1449" customWidth="1"/>
    <col min="31" max="31" width="8" style="1449" customWidth="1"/>
    <col min="32" max="39" width="9.125" style="1449" customWidth="1"/>
    <col min="40" max="41" width="10.75" style="2" customWidth="1"/>
    <col min="42" max="42" width="55.375" style="2" customWidth="1"/>
    <col min="43" max="43" width="10" style="2" customWidth="1"/>
    <col min="44" max="45" width="11.625" style="2" customWidth="1"/>
    <col min="46" max="47" width="8.375" style="2" customWidth="1"/>
    <col min="48" max="48" width="12.625" style="2" customWidth="1"/>
    <col min="49" max="49" width="10.75" style="5" customWidth="1"/>
    <col min="50" max="50" width="55.125" style="5" customWidth="1"/>
    <col min="51" max="51" width="11" style="5" customWidth="1"/>
    <col min="52" max="55" width="10.375" style="39" customWidth="1"/>
    <col min="56" max="56" width="11.125" style="39" customWidth="1"/>
    <col min="57" max="57" width="11.625" style="39" customWidth="1"/>
    <col min="58" max="58" width="12.625" style="5" customWidth="1"/>
    <col min="59" max="59" width="10.75" style="5" hidden="1" customWidth="1"/>
    <col min="60" max="60" width="62.375" style="5" hidden="1" customWidth="1"/>
    <col min="61" max="61" width="10.375" style="5" hidden="1" customWidth="1"/>
    <col min="62" max="65" width="12.625" style="5" hidden="1" customWidth="1"/>
    <col min="66" max="16384" width="9.625" style="2"/>
  </cols>
  <sheetData>
    <row r="1" spans="1:65" s="20" customFormat="1" ht="12.75" customHeight="1" thickBot="1">
      <c r="A1" s="434"/>
      <c r="B1" s="376"/>
      <c r="C1" s="376"/>
      <c r="D1" s="376">
        <v>61</v>
      </c>
      <c r="E1" s="376">
        <v>62</v>
      </c>
      <c r="F1" s="376">
        <v>61</v>
      </c>
      <c r="G1" s="376">
        <v>62</v>
      </c>
      <c r="H1" s="376">
        <v>91</v>
      </c>
      <c r="I1" s="376">
        <v>92</v>
      </c>
      <c r="J1" s="376">
        <v>91</v>
      </c>
      <c r="K1" s="376">
        <v>92</v>
      </c>
      <c r="L1" s="39"/>
      <c r="M1" s="39"/>
      <c r="N1" s="39"/>
      <c r="O1" s="39"/>
      <c r="P1" s="39"/>
      <c r="Q1" s="39"/>
      <c r="R1" s="39"/>
      <c r="S1" s="39"/>
      <c r="T1" s="39"/>
      <c r="U1" s="39"/>
      <c r="V1" s="39"/>
      <c r="W1" s="39"/>
      <c r="X1" s="39"/>
      <c r="Y1" s="39"/>
      <c r="Z1" s="39"/>
      <c r="AA1" s="1038"/>
      <c r="AB1"/>
      <c r="AC1" s="1001"/>
      <c r="AD1" s="1001"/>
      <c r="AE1" s="1001"/>
      <c r="AF1" s="1001"/>
      <c r="AG1" s="1001"/>
      <c r="AH1" s="1001"/>
      <c r="AI1" s="1001"/>
      <c r="AJ1" s="1001"/>
      <c r="AK1" s="1001"/>
      <c r="AL1" s="1001"/>
      <c r="AM1" s="1001"/>
      <c r="AN1" s="376"/>
      <c r="AO1" s="376"/>
      <c r="AP1" s="376"/>
      <c r="AW1" s="5"/>
      <c r="AX1" s="5"/>
      <c r="AY1" s="5"/>
      <c r="AZ1" s="39"/>
      <c r="BA1" s="39"/>
      <c r="BB1" s="39"/>
      <c r="BC1" s="39"/>
      <c r="BD1" s="1057"/>
      <c r="BE1" s="1057"/>
      <c r="BF1" s="5"/>
      <c r="BG1" s="5"/>
      <c r="BH1" s="5"/>
      <c r="BI1" s="5"/>
      <c r="BJ1" s="5"/>
      <c r="BK1" s="5"/>
      <c r="BL1" s="5"/>
      <c r="BM1" s="5"/>
    </row>
    <row r="2" spans="1:65" ht="17.100000000000001" customHeight="1">
      <c r="A2" s="6"/>
      <c r="B2" s="4"/>
      <c r="C2" s="2463" t="s">
        <v>1158</v>
      </c>
      <c r="D2" s="2464"/>
      <c r="E2" s="2464"/>
      <c r="F2" s="2465"/>
      <c r="G2" s="1077" t="s">
        <v>307</v>
      </c>
      <c r="H2" s="2461" t="str">
        <f>Cover!G16</f>
        <v>CZ</v>
      </c>
      <c r="I2" s="2462"/>
      <c r="J2" s="1078" t="s">
        <v>282</v>
      </c>
      <c r="K2" s="1079"/>
      <c r="L2" s="850"/>
      <c r="M2" s="850"/>
      <c r="N2" s="850"/>
      <c r="O2" s="431"/>
      <c r="P2" s="850"/>
      <c r="Q2" s="850"/>
      <c r="R2" s="850"/>
      <c r="S2" s="850"/>
      <c r="T2" s="1039"/>
      <c r="U2" s="1039"/>
      <c r="V2" s="1039"/>
      <c r="W2" s="850"/>
      <c r="X2" s="850"/>
      <c r="Y2" s="850"/>
      <c r="Z2" s="850"/>
      <c r="AA2" s="1040"/>
      <c r="AB2" s="337"/>
      <c r="AC2" s="1001"/>
      <c r="AD2" s="1001"/>
      <c r="AE2" s="1001"/>
      <c r="AF2" s="1001"/>
      <c r="AG2" s="1001"/>
      <c r="AH2" s="1001"/>
      <c r="AI2" s="1001"/>
      <c r="AJ2" s="1001"/>
      <c r="AK2" s="1001"/>
      <c r="AL2" s="1001"/>
      <c r="AM2" s="1001"/>
      <c r="AN2" s="5"/>
      <c r="AO2" s="5"/>
      <c r="AP2" s="5"/>
      <c r="AW2" s="1604"/>
      <c r="AX2" s="1605"/>
      <c r="AY2" s="1605"/>
      <c r="AZ2" s="1616">
        <v>0</v>
      </c>
      <c r="BA2" s="1613" t="s">
        <v>53</v>
      </c>
      <c r="BB2" s="1606"/>
      <c r="BC2" s="1606"/>
      <c r="BD2" s="1606"/>
      <c r="BE2" s="1607"/>
      <c r="BG2" s="2442"/>
      <c r="BH2" s="2442"/>
      <c r="BI2" s="2442"/>
      <c r="BJ2" s="2442"/>
      <c r="BK2" s="598"/>
    </row>
    <row r="3" spans="1:65" ht="17.100000000000001" customHeight="1">
      <c r="A3" s="406"/>
      <c r="B3" s="5"/>
      <c r="C3" s="2466"/>
      <c r="D3" s="2466"/>
      <c r="E3" s="2466"/>
      <c r="F3" s="2467"/>
      <c r="G3" s="1080" t="s">
        <v>287</v>
      </c>
      <c r="H3" s="1081"/>
      <c r="I3" s="1081">
        <f>Cover!F22</f>
        <v>0</v>
      </c>
      <c r="J3" s="1081"/>
      <c r="K3" s="1082"/>
      <c r="L3" s="850"/>
      <c r="M3" s="850"/>
      <c r="N3" s="850"/>
      <c r="O3" s="431"/>
      <c r="P3" s="850"/>
      <c r="Q3" s="850"/>
      <c r="R3" s="850"/>
      <c r="S3" s="850"/>
      <c r="T3" s="1039"/>
      <c r="U3" s="1039"/>
      <c r="V3" s="1039"/>
      <c r="W3" s="850"/>
      <c r="X3" s="850"/>
      <c r="Y3" s="850"/>
      <c r="Z3" s="850"/>
      <c r="AA3" s="1040"/>
      <c r="AB3" s="337"/>
      <c r="AC3" s="1001"/>
      <c r="AD3" s="1001"/>
      <c r="AE3" s="1001"/>
      <c r="AF3" s="1001"/>
      <c r="AG3" s="1001"/>
      <c r="AH3" s="1001"/>
      <c r="AI3" s="1001"/>
      <c r="AJ3" s="1001"/>
      <c r="AK3" s="1001"/>
      <c r="AL3" s="1001"/>
      <c r="AM3" s="1001"/>
      <c r="AN3" s="5"/>
      <c r="AO3" s="5"/>
      <c r="AP3" s="5"/>
      <c r="AW3" s="1608"/>
      <c r="AX3" s="1609"/>
      <c r="AY3" s="1609"/>
      <c r="AZ3" s="1617" t="s">
        <v>54</v>
      </c>
      <c r="BA3" s="1614" t="s">
        <v>58</v>
      </c>
      <c r="BE3" s="1610"/>
      <c r="BG3" s="2442"/>
      <c r="BH3" s="2442"/>
      <c r="BI3" s="2442"/>
      <c r="BJ3" s="2442"/>
      <c r="BK3" s="598" t="s">
        <v>62</v>
      </c>
      <c r="BL3" s="599" t="s">
        <v>64</v>
      </c>
    </row>
    <row r="4" spans="1:65" ht="17.100000000000001" customHeight="1">
      <c r="A4" s="406"/>
      <c r="B4" s="5"/>
      <c r="C4" s="2468" t="s">
        <v>391</v>
      </c>
      <c r="D4" s="2468"/>
      <c r="E4" s="2468"/>
      <c r="F4" s="2421"/>
      <c r="G4" s="1080" t="s">
        <v>283</v>
      </c>
      <c r="H4" s="1081"/>
      <c r="I4" s="2443" t="str">
        <f>Cover!F24</f>
        <v>Ministry of Agriculture, Forestry Division, Prague</v>
      </c>
      <c r="J4" s="2443"/>
      <c r="K4" s="2444"/>
      <c r="L4" s="850"/>
      <c r="M4" s="850"/>
      <c r="N4" s="850"/>
      <c r="O4" s="339"/>
      <c r="P4" s="850"/>
      <c r="Q4" s="850"/>
      <c r="R4" s="850"/>
      <c r="S4" s="850"/>
      <c r="T4" s="850"/>
      <c r="U4" s="850"/>
      <c r="V4" s="850"/>
      <c r="W4" s="850"/>
      <c r="X4" s="850"/>
      <c r="Y4" s="850"/>
      <c r="Z4" s="850"/>
      <c r="AA4" s="1040"/>
      <c r="AB4" s="337"/>
      <c r="AC4" s="1402"/>
      <c r="AD4" s="1451"/>
      <c r="AE4" s="1451"/>
      <c r="AF4" s="1451"/>
      <c r="AG4" s="1451"/>
      <c r="AH4" s="1451"/>
      <c r="AI4" s="1451"/>
      <c r="AJ4" s="1451"/>
      <c r="AK4" s="1451"/>
      <c r="AL4" s="1451"/>
      <c r="AM4" s="1452"/>
      <c r="AN4" s="5"/>
      <c r="AO4" s="2434" t="s">
        <v>452</v>
      </c>
      <c r="AP4" s="2435"/>
      <c r="AQ4" s="2435"/>
      <c r="AR4" s="2436"/>
      <c r="AS4" s="2436"/>
      <c r="AT4" s="2436"/>
      <c r="AU4" s="2437"/>
      <c r="AW4" s="1608"/>
      <c r="AX4" s="1609"/>
      <c r="AY4" s="1609"/>
      <c r="AZ4" s="1617" t="s">
        <v>55</v>
      </c>
      <c r="BA4" s="1614" t="s">
        <v>56</v>
      </c>
      <c r="BE4" s="1610"/>
      <c r="BG4" s="2442"/>
      <c r="BH4" s="2442"/>
      <c r="BI4" s="2442"/>
      <c r="BJ4" s="2442"/>
      <c r="BK4" s="598" t="s">
        <v>63</v>
      </c>
    </row>
    <row r="5" spans="1:65" ht="17.100000000000001" customHeight="1">
      <c r="A5" s="406"/>
      <c r="B5" s="436" t="s">
        <v>272</v>
      </c>
      <c r="C5" s="2469" t="s">
        <v>321</v>
      </c>
      <c r="D5" s="2469"/>
      <c r="E5" s="2469"/>
      <c r="F5" s="2470"/>
      <c r="G5" s="1080" t="s">
        <v>284</v>
      </c>
      <c r="H5" s="1081">
        <f>Cover!F26</f>
        <v>0</v>
      </c>
      <c r="I5" s="1083"/>
      <c r="J5" s="1065" t="s">
        <v>285</v>
      </c>
      <c r="K5" s="1082">
        <f>Cover!F27</f>
        <v>0</v>
      </c>
      <c r="L5" s="850"/>
      <c r="M5" s="850"/>
      <c r="N5" s="850"/>
      <c r="O5" s="339"/>
      <c r="P5" s="850"/>
      <c r="Q5" s="850"/>
      <c r="R5" s="850"/>
      <c r="S5" s="850"/>
      <c r="T5" s="850"/>
      <c r="U5" s="850"/>
      <c r="V5" s="850"/>
      <c r="W5" s="850"/>
      <c r="X5" s="850"/>
      <c r="Y5" s="850"/>
      <c r="Z5" s="850"/>
      <c r="AA5" s="1040"/>
      <c r="AB5" s="337"/>
      <c r="AC5" s="1403"/>
      <c r="AD5" s="1578" t="s">
        <v>726</v>
      </c>
      <c r="AE5" s="1001"/>
      <c r="AF5" s="1001"/>
      <c r="AG5" s="1001"/>
      <c r="AH5" s="1001"/>
      <c r="AI5" s="1001"/>
      <c r="AJ5" s="1001"/>
      <c r="AK5" s="1001"/>
      <c r="AL5" s="1001"/>
      <c r="AM5" s="1496"/>
      <c r="AN5" s="5"/>
      <c r="AO5" s="2438"/>
      <c r="AP5" s="2439"/>
      <c r="AQ5" s="2439"/>
      <c r="AR5" s="2440"/>
      <c r="AS5" s="2440"/>
      <c r="AT5" s="2440"/>
      <c r="AU5" s="2441"/>
      <c r="AW5" s="1493"/>
      <c r="AX5" s="85" t="s">
        <v>252</v>
      </c>
      <c r="AY5" s="84"/>
      <c r="AZ5" s="1617" t="s">
        <v>712</v>
      </c>
      <c r="BA5" s="1614" t="s">
        <v>59</v>
      </c>
      <c r="BE5" s="1610"/>
      <c r="BH5" s="85" t="s">
        <v>253</v>
      </c>
      <c r="BI5" s="84"/>
      <c r="BJ5" s="84"/>
      <c r="BK5" s="598"/>
    </row>
    <row r="6" spans="1:65" ht="17.100000000000001" customHeight="1">
      <c r="A6" s="406"/>
      <c r="B6" s="2453"/>
      <c r="C6" s="2454"/>
      <c r="D6" s="2454"/>
      <c r="E6" s="30"/>
      <c r="F6" s="5"/>
      <c r="G6" s="1080" t="s">
        <v>286</v>
      </c>
      <c r="H6" s="1081">
        <f>Cover!F28</f>
        <v>0</v>
      </c>
      <c r="I6" s="1081"/>
      <c r="J6" s="1081"/>
      <c r="K6" s="1082"/>
      <c r="L6" s="1070"/>
      <c r="M6" s="1070"/>
      <c r="N6" s="1070"/>
      <c r="O6" s="1070"/>
      <c r="P6" s="1070"/>
      <c r="Q6" s="1070"/>
      <c r="R6" s="1070"/>
      <c r="S6" s="1070"/>
      <c r="T6" s="1070"/>
      <c r="U6" s="1070"/>
      <c r="V6" s="1070"/>
      <c r="W6" s="1070"/>
      <c r="X6" s="1070"/>
      <c r="Y6" s="1070"/>
      <c r="Z6" s="1070"/>
      <c r="AA6" s="1070"/>
      <c r="AB6" s="340"/>
      <c r="AC6" s="1497"/>
      <c r="AD6" s="1406"/>
      <c r="AE6" s="1406"/>
      <c r="AF6" s="1406"/>
      <c r="AG6" s="1406"/>
      <c r="AH6" s="1406"/>
      <c r="AI6" s="1498"/>
      <c r="AJ6" s="2426"/>
      <c r="AK6" s="2426"/>
      <c r="AL6" s="2426"/>
      <c r="AM6" s="2427"/>
      <c r="AN6" s="39"/>
      <c r="AO6" s="1574"/>
      <c r="AP6" s="1575"/>
      <c r="AQ6" s="18"/>
      <c r="AR6" s="1576" t="str">
        <f>G2</f>
        <v xml:space="preserve">Country: </v>
      </c>
      <c r="AS6" s="1577" t="str">
        <f>H2</f>
        <v>CZ</v>
      </c>
      <c r="AT6" s="18"/>
      <c r="AU6" s="1570"/>
      <c r="AW6" s="1493"/>
      <c r="AY6" s="84"/>
      <c r="AZ6" s="1617" t="s">
        <v>713</v>
      </c>
      <c r="BA6" s="1614" t="s">
        <v>60</v>
      </c>
      <c r="BD6" s="39" t="s">
        <v>343</v>
      </c>
      <c r="BE6" s="1610">
        <v>2</v>
      </c>
      <c r="BH6" s="5" t="s">
        <v>61</v>
      </c>
      <c r="BI6" s="84"/>
      <c r="BJ6" s="84"/>
      <c r="BK6" s="598"/>
    </row>
    <row r="7" spans="1:65" ht="19.5" thickBot="1">
      <c r="A7" s="408"/>
      <c r="B7" s="2453" t="s">
        <v>351</v>
      </c>
      <c r="C7" s="2454"/>
      <c r="D7" s="2454"/>
      <c r="E7" s="1768"/>
      <c r="F7" s="292" t="s">
        <v>272</v>
      </c>
      <c r="G7" s="1769" t="s">
        <v>272</v>
      </c>
      <c r="H7" s="441"/>
      <c r="I7" s="441"/>
      <c r="J7" s="442"/>
      <c r="K7" s="1567"/>
      <c r="L7" s="1041" t="s">
        <v>166</v>
      </c>
      <c r="M7" s="1041" t="s">
        <v>166</v>
      </c>
      <c r="N7" s="1041" t="s">
        <v>166</v>
      </c>
      <c r="O7" s="1041" t="s">
        <v>166</v>
      </c>
      <c r="P7" s="1041" t="s">
        <v>166</v>
      </c>
      <c r="Q7" s="1041" t="s">
        <v>166</v>
      </c>
      <c r="R7" s="1041" t="s">
        <v>166</v>
      </c>
      <c r="S7" s="1049" t="s">
        <v>166</v>
      </c>
      <c r="T7" s="1041" t="s">
        <v>167</v>
      </c>
      <c r="U7" s="1041" t="s">
        <v>167</v>
      </c>
      <c r="V7" s="1041" t="s">
        <v>167</v>
      </c>
      <c r="W7" s="1041" t="s">
        <v>167</v>
      </c>
      <c r="X7" s="1041" t="s">
        <v>167</v>
      </c>
      <c r="Y7" s="1041" t="s">
        <v>167</v>
      </c>
      <c r="Z7" s="1041" t="s">
        <v>167</v>
      </c>
      <c r="AA7" s="1042" t="s">
        <v>167</v>
      </c>
      <c r="AB7" s="2"/>
      <c r="AC7" s="1556"/>
      <c r="AD7" s="1499" t="s">
        <v>321</v>
      </c>
      <c r="AE7" s="1496"/>
      <c r="AF7" s="2428" t="s">
        <v>13</v>
      </c>
      <c r="AG7" s="2428"/>
      <c r="AH7" s="2428"/>
      <c r="AI7" s="2428"/>
      <c r="AJ7" s="2428"/>
      <c r="AK7" s="2428"/>
      <c r="AL7" s="2428"/>
      <c r="AM7" s="2429"/>
      <c r="AN7" s="37"/>
      <c r="AO7" s="1568"/>
      <c r="AP7" s="1569"/>
      <c r="AQ7" s="1570"/>
      <c r="AR7" s="1571"/>
      <c r="AS7" s="1572"/>
      <c r="AT7" s="1573"/>
      <c r="AU7" s="493"/>
      <c r="AW7" s="1494"/>
      <c r="AX7" s="1495"/>
      <c r="AY7" s="1611"/>
      <c r="AZ7" s="1618" t="s">
        <v>57</v>
      </c>
      <c r="BA7" s="1615" t="s">
        <v>254</v>
      </c>
      <c r="BB7" s="1575"/>
      <c r="BC7" s="1575"/>
      <c r="BD7" s="1575"/>
      <c r="BE7" s="1612"/>
      <c r="BI7" s="84"/>
      <c r="BJ7" s="84"/>
      <c r="BK7" s="598"/>
    </row>
    <row r="8" spans="1:65" s="341" customFormat="1" ht="13.5" customHeight="1">
      <c r="A8" s="72" t="s">
        <v>288</v>
      </c>
      <c r="B8" s="1770" t="s">
        <v>272</v>
      </c>
      <c r="C8" s="22" t="s">
        <v>317</v>
      </c>
      <c r="D8" s="2445" t="s">
        <v>274</v>
      </c>
      <c r="E8" s="2446"/>
      <c r="F8" s="2446"/>
      <c r="G8" s="2447"/>
      <c r="H8" s="2445" t="s">
        <v>277</v>
      </c>
      <c r="I8" s="2446"/>
      <c r="J8" s="2446"/>
      <c r="K8" s="2448"/>
      <c r="L8" s="2479" t="s">
        <v>44</v>
      </c>
      <c r="M8" s="2480"/>
      <c r="N8" s="2480"/>
      <c r="O8" s="2480"/>
      <c r="P8" s="2481" t="s">
        <v>45</v>
      </c>
      <c r="Q8" s="2482"/>
      <c r="R8" s="2482"/>
      <c r="S8" s="2483"/>
      <c r="T8" s="2481" t="s">
        <v>44</v>
      </c>
      <c r="U8" s="2482"/>
      <c r="V8" s="2482"/>
      <c r="W8" s="2482"/>
      <c r="X8" s="2481" t="s">
        <v>45</v>
      </c>
      <c r="Y8" s="2482"/>
      <c r="Z8" s="2482"/>
      <c r="AA8" s="2484"/>
      <c r="AB8" s="1037"/>
      <c r="AC8" s="1557" t="str">
        <f t="shared" ref="AC8:AC40" si="0">A8</f>
        <v>Product</v>
      </c>
      <c r="AD8" s="1366"/>
      <c r="AE8" s="1500"/>
      <c r="AF8" s="2430" t="str">
        <f>D8</f>
        <v>I M P O R T</v>
      </c>
      <c r="AG8" s="2430"/>
      <c r="AH8" s="2430"/>
      <c r="AI8" s="2431"/>
      <c r="AJ8" s="2432" t="str">
        <f>H8</f>
        <v>E X P O R T</v>
      </c>
      <c r="AK8" s="2432" t="s">
        <v>272</v>
      </c>
      <c r="AL8" s="2432" t="s">
        <v>272</v>
      </c>
      <c r="AM8" s="2433" t="s">
        <v>272</v>
      </c>
      <c r="AN8" s="402"/>
      <c r="AO8" s="1579" t="str">
        <f t="shared" ref="AO8:AO40" si="1">A8</f>
        <v>Product</v>
      </c>
      <c r="AP8" s="1580"/>
      <c r="AQ8" s="446" t="s">
        <v>272</v>
      </c>
      <c r="AR8" s="2455" t="s">
        <v>16</v>
      </c>
      <c r="AS8" s="2456"/>
      <c r="AT8" s="2459" t="s">
        <v>262</v>
      </c>
      <c r="AU8" s="2460"/>
      <c r="AW8" s="1625" t="s">
        <v>288</v>
      </c>
      <c r="AX8" s="1626" t="s">
        <v>272</v>
      </c>
      <c r="AY8" s="1627" t="s">
        <v>48</v>
      </c>
      <c r="AZ8" s="2457" t="s">
        <v>274</v>
      </c>
      <c r="BA8" s="2458"/>
      <c r="BB8" s="2458" t="s">
        <v>277</v>
      </c>
      <c r="BC8" s="2477"/>
      <c r="BD8" s="1179" t="s">
        <v>344</v>
      </c>
      <c r="BE8" s="1180" t="s">
        <v>345</v>
      </c>
      <c r="BF8" s="33"/>
      <c r="BG8" s="70" t="s">
        <v>288</v>
      </c>
      <c r="BH8" s="71" t="s">
        <v>272</v>
      </c>
      <c r="BI8" s="75" t="s">
        <v>48</v>
      </c>
      <c r="BJ8" s="2478" t="s">
        <v>274</v>
      </c>
      <c r="BK8" s="2471"/>
      <c r="BL8" s="2471" t="s">
        <v>277</v>
      </c>
      <c r="BM8" s="2472"/>
    </row>
    <row r="9" spans="1:65" ht="12.75" customHeight="1">
      <c r="A9" s="72" t="s">
        <v>300</v>
      </c>
      <c r="B9" s="16" t="s">
        <v>288</v>
      </c>
      <c r="C9" s="447" t="s">
        <v>318</v>
      </c>
      <c r="D9" s="2449">
        <v>2021</v>
      </c>
      <c r="E9" s="2451"/>
      <c r="F9" s="2449">
        <v>2022</v>
      </c>
      <c r="G9" s="2451"/>
      <c r="H9" s="2452">
        <f>D9</f>
        <v>2021</v>
      </c>
      <c r="I9" s="2451"/>
      <c r="J9" s="2449">
        <f>F9</f>
        <v>2022</v>
      </c>
      <c r="K9" s="2450"/>
      <c r="L9" s="2424">
        <f>D9</f>
        <v>2021</v>
      </c>
      <c r="M9" s="2423"/>
      <c r="N9" s="2422">
        <f>F9</f>
        <v>2022</v>
      </c>
      <c r="O9" s="2423"/>
      <c r="P9" s="2422">
        <f>D9</f>
        <v>2021</v>
      </c>
      <c r="Q9" s="2423"/>
      <c r="R9" s="2422">
        <f>F9</f>
        <v>2022</v>
      </c>
      <c r="S9" s="2425"/>
      <c r="T9" s="2424">
        <f>D9</f>
        <v>2021</v>
      </c>
      <c r="U9" s="2423"/>
      <c r="V9" s="2422">
        <f>F9</f>
        <v>2022</v>
      </c>
      <c r="W9" s="2423"/>
      <c r="X9" s="2422">
        <f>D9</f>
        <v>2021</v>
      </c>
      <c r="Y9" s="2423"/>
      <c r="Z9" s="2422">
        <f>F9</f>
        <v>2022</v>
      </c>
      <c r="AA9" s="2423"/>
      <c r="AB9" s="850"/>
      <c r="AC9" s="1558" t="str">
        <f t="shared" si="0"/>
        <v>code</v>
      </c>
      <c r="AD9" s="1501"/>
      <c r="AE9" s="1502"/>
      <c r="AF9" s="2473">
        <f>D9</f>
        <v>2021</v>
      </c>
      <c r="AG9" s="2474" t="s">
        <v>272</v>
      </c>
      <c r="AH9" s="2475">
        <f>F9</f>
        <v>2022</v>
      </c>
      <c r="AI9" s="2474" t="s">
        <v>272</v>
      </c>
      <c r="AJ9" s="2473">
        <f>H9</f>
        <v>2021</v>
      </c>
      <c r="AK9" s="2474" t="s">
        <v>272</v>
      </c>
      <c r="AL9" s="2475">
        <f>J9</f>
        <v>2022</v>
      </c>
      <c r="AM9" s="2476" t="s">
        <v>272</v>
      </c>
      <c r="AN9" s="24"/>
      <c r="AO9" s="1581" t="str">
        <f t="shared" si="1"/>
        <v>code</v>
      </c>
      <c r="AP9" s="1582"/>
      <c r="AQ9" s="446" t="s">
        <v>272</v>
      </c>
      <c r="AR9" s="1051">
        <f>H9</f>
        <v>2021</v>
      </c>
      <c r="AS9" s="23">
        <f>F9</f>
        <v>2022</v>
      </c>
      <c r="AT9" s="1052">
        <f>AR9</f>
        <v>2021</v>
      </c>
      <c r="AU9" s="23">
        <f>AS9</f>
        <v>2022</v>
      </c>
      <c r="AW9" s="1625" t="s">
        <v>300</v>
      </c>
      <c r="AX9" s="1507" t="s">
        <v>288</v>
      </c>
      <c r="AY9" s="1628" t="s">
        <v>49</v>
      </c>
      <c r="AZ9" s="146">
        <f>D9</f>
        <v>2021</v>
      </c>
      <c r="BA9" s="146">
        <f>F9</f>
        <v>2022</v>
      </c>
      <c r="BB9" s="147">
        <f>D9</f>
        <v>2021</v>
      </c>
      <c r="BC9" s="148">
        <f>F9</f>
        <v>2022</v>
      </c>
      <c r="BD9" s="1179" t="s">
        <v>346</v>
      </c>
      <c r="BE9" s="1180" t="s">
        <v>347</v>
      </c>
      <c r="BG9" s="72" t="s">
        <v>300</v>
      </c>
      <c r="BH9" s="16" t="s">
        <v>288</v>
      </c>
      <c r="BI9" s="45" t="s">
        <v>49</v>
      </c>
      <c r="BJ9" s="146">
        <f>D9</f>
        <v>2021</v>
      </c>
      <c r="BK9" s="146">
        <f>F9</f>
        <v>2022</v>
      </c>
      <c r="BL9" s="147">
        <f>D9</f>
        <v>2021</v>
      </c>
      <c r="BM9" s="148">
        <f>F9</f>
        <v>2022</v>
      </c>
    </row>
    <row r="10" spans="1:65" ht="14.25" customHeight="1">
      <c r="A10" s="73" t="s">
        <v>272</v>
      </c>
      <c r="B10" s="449"/>
      <c r="C10" s="17" t="s">
        <v>272</v>
      </c>
      <c r="D10" s="28" t="s">
        <v>273</v>
      </c>
      <c r="E10" s="28" t="s">
        <v>9</v>
      </c>
      <c r="F10" s="28" t="s">
        <v>273</v>
      </c>
      <c r="G10" s="28" t="s">
        <v>9</v>
      </c>
      <c r="H10" s="28" t="s">
        <v>273</v>
      </c>
      <c r="I10" s="28" t="s">
        <v>9</v>
      </c>
      <c r="J10" s="28" t="s">
        <v>273</v>
      </c>
      <c r="K10" s="74" t="s">
        <v>9</v>
      </c>
      <c r="L10" s="1667" t="s">
        <v>273</v>
      </c>
      <c r="M10" s="1668" t="s">
        <v>9</v>
      </c>
      <c r="N10" s="1667" t="s">
        <v>273</v>
      </c>
      <c r="O10" s="1668" t="s">
        <v>9</v>
      </c>
      <c r="P10" s="1667" t="s">
        <v>273</v>
      </c>
      <c r="Q10" s="1667" t="s">
        <v>9</v>
      </c>
      <c r="R10" s="1669" t="s">
        <v>273</v>
      </c>
      <c r="S10" s="1670" t="s">
        <v>9</v>
      </c>
      <c r="T10" s="1667" t="s">
        <v>273</v>
      </c>
      <c r="U10" s="1668" t="s">
        <v>9</v>
      </c>
      <c r="V10" s="1667" t="s">
        <v>273</v>
      </c>
      <c r="W10" s="1667" t="s">
        <v>9</v>
      </c>
      <c r="X10" s="1669" t="s">
        <v>273</v>
      </c>
      <c r="Y10" s="1668" t="s">
        <v>9</v>
      </c>
      <c r="Z10" s="1667" t="s">
        <v>273</v>
      </c>
      <c r="AA10" s="1668" t="s">
        <v>9</v>
      </c>
      <c r="AB10" s="1191"/>
      <c r="AC10" s="1559" t="str">
        <f t="shared" si="0"/>
        <v xml:space="preserve"> </v>
      </c>
      <c r="AD10" s="1503"/>
      <c r="AE10" s="1504"/>
      <c r="AF10" s="1505" t="str">
        <f>D10</f>
        <v xml:space="preserve"> Quantity</v>
      </c>
      <c r="AG10" s="1506" t="str">
        <f>E10</f>
        <v>Value</v>
      </c>
      <c r="AH10" s="1507" t="str">
        <f>F10</f>
        <v xml:space="preserve"> Quantity</v>
      </c>
      <c r="AI10" s="1506" t="str">
        <f>G10</f>
        <v>Value</v>
      </c>
      <c r="AJ10" s="1508" t="str">
        <f>H10</f>
        <v xml:space="preserve"> Quantity</v>
      </c>
      <c r="AK10" s="1506" t="str">
        <f>I10</f>
        <v>Value</v>
      </c>
      <c r="AL10" s="1507" t="str">
        <f>J10</f>
        <v xml:space="preserve"> Quantity</v>
      </c>
      <c r="AM10" s="1509" t="str">
        <f>K10</f>
        <v>Value</v>
      </c>
      <c r="AN10" s="24"/>
      <c r="AO10" s="1583" t="str">
        <f t="shared" si="1"/>
        <v xml:space="preserve"> </v>
      </c>
      <c r="AP10" s="1584"/>
      <c r="AQ10" s="452" t="s">
        <v>272</v>
      </c>
      <c r="AR10" s="1053"/>
      <c r="AS10" s="1054"/>
      <c r="AT10" s="1055"/>
      <c r="AU10" s="1056"/>
      <c r="AW10" s="1629" t="s">
        <v>272</v>
      </c>
      <c r="AX10" s="1630"/>
      <c r="AY10" s="1631" t="s">
        <v>272</v>
      </c>
      <c r="AZ10" s="28"/>
      <c r="BA10" s="28"/>
      <c r="BB10" s="28"/>
      <c r="BC10" s="74"/>
      <c r="BE10" s="1181"/>
      <c r="BG10" s="73" t="s">
        <v>272</v>
      </c>
      <c r="BH10" s="27"/>
      <c r="BI10" s="17" t="s">
        <v>272</v>
      </c>
      <c r="BJ10" s="28"/>
      <c r="BK10" s="28"/>
      <c r="BL10" s="28"/>
      <c r="BM10" s="74"/>
    </row>
    <row r="11" spans="1:65" s="3" customFormat="1" ht="15" customHeight="1">
      <c r="A11" s="410">
        <v>1</v>
      </c>
      <c r="B11" s="454" t="s">
        <v>360</v>
      </c>
      <c r="C11" s="455" t="s">
        <v>453</v>
      </c>
      <c r="D11" s="683">
        <v>1204.9559999999999</v>
      </c>
      <c r="E11" s="683">
        <v>2471239</v>
      </c>
      <c r="F11" s="683">
        <v>1449.2529999999999</v>
      </c>
      <c r="G11" s="683">
        <v>4034656</v>
      </c>
      <c r="H11" s="2288">
        <v>12949.36</v>
      </c>
      <c r="I11" s="2288">
        <v>25097528</v>
      </c>
      <c r="J11" s="1656">
        <v>9367.9840000000004</v>
      </c>
      <c r="K11" s="683">
        <v>23867490</v>
      </c>
      <c r="L11" s="1647"/>
      <c r="M11" s="1655"/>
      <c r="N11" s="1333"/>
      <c r="O11" s="1655"/>
      <c r="P11" s="1333"/>
      <c r="Q11" s="1655"/>
      <c r="R11" s="1333"/>
      <c r="S11" s="1047"/>
      <c r="T11" s="1043"/>
      <c r="U11" s="1044"/>
      <c r="V11" s="1043"/>
      <c r="W11" s="1044"/>
      <c r="X11" s="1043"/>
      <c r="Y11" s="1044"/>
      <c r="Z11" s="1043"/>
      <c r="AA11" s="1044"/>
      <c r="AB11" s="1113"/>
      <c r="AC11" s="1560">
        <f t="shared" si="0"/>
        <v>1</v>
      </c>
      <c r="AD11" s="1510" t="str">
        <f t="shared" ref="AD11:AD47" si="2">B11</f>
        <v>ROUNDWOOD (WOOD IN THE ROUGH)</v>
      </c>
      <c r="AE11" s="1511" t="s">
        <v>1138</v>
      </c>
      <c r="AF11" s="1512" t="str">
        <f t="shared" ref="AF11:AM11" si="3">IF(D11&lt;(D12+D15),"Error","OK")</f>
        <v>OK</v>
      </c>
      <c r="AG11" s="1512" t="str">
        <f t="shared" si="3"/>
        <v>OK</v>
      </c>
      <c r="AH11" s="1512" t="str">
        <f t="shared" si="3"/>
        <v>OK</v>
      </c>
      <c r="AI11" s="1512" t="str">
        <f t="shared" si="3"/>
        <v>OK</v>
      </c>
      <c r="AJ11" s="1512" t="str">
        <f t="shared" si="3"/>
        <v>OK</v>
      </c>
      <c r="AK11" s="1512" t="str">
        <f t="shared" si="3"/>
        <v>OK</v>
      </c>
      <c r="AL11" s="1512" t="str">
        <f t="shared" si="3"/>
        <v>OK</v>
      </c>
      <c r="AM11" s="1513" t="str">
        <f t="shared" si="3"/>
        <v>OK</v>
      </c>
      <c r="AN11" s="456"/>
      <c r="AO11" s="1585">
        <f t="shared" si="1"/>
        <v>1</v>
      </c>
      <c r="AP11" s="1510" t="str">
        <f t="shared" ref="AP11:AP20" si="4">B11</f>
        <v>ROUNDWOOD (WOOD IN THE ROUGH)</v>
      </c>
      <c r="AQ11" s="1526" t="s">
        <v>1138</v>
      </c>
      <c r="AR11" s="1602">
        <f>'JQ1 Production'!D13+'JQ2 Trade'!D11-'JQ2 Trade'!H11</f>
        <v>18511.595999999998</v>
      </c>
      <c r="AS11" s="1602">
        <f>'JQ1 Production'!E13+'JQ2 Trade'!F11-'JQ2 Trade'!J11</f>
        <v>17191.269</v>
      </c>
      <c r="AT11" s="368"/>
      <c r="AU11" s="96"/>
      <c r="AW11" s="1585">
        <v>1</v>
      </c>
      <c r="AX11" s="1510" t="s">
        <v>360</v>
      </c>
      <c r="AY11" s="1515" t="s">
        <v>1154</v>
      </c>
      <c r="AZ11" s="1059">
        <f>IF(ISNUMBER(E11),IF(ISNUMBER(D11),IF(D11=0,IF(E11=0,0,"ZERO Q"),IF(E11=0,"ZERO V",E11/D11)),"NO Q"),IF(ISNUMBER(D11), "NO V","REPORT"))</f>
        <v>2050.8956343634127</v>
      </c>
      <c r="BA11" s="1059">
        <f>IF(ISNUMBER(G11),IF(ISNUMBER(F11),IF(F11=0,IF(G11=0,0,"ZERO Q"),IF(G11=0,"ZERO V",G11/F11)),"NO Q"),IF(ISNUMBER(F11), "NO V","REPORT"))</f>
        <v>2783.9555964348533</v>
      </c>
      <c r="BB11" s="1059">
        <f>IF(ISNUMBER(I11),IF(ISNUMBER(H11),IF(H11=0,IF(I11=0,0,"ZERO Q"),IF(I11=0,"ZERO V",I11/H11)),"NO Q"),IF(ISNUMBER(H11), "NO V","REPORT"))</f>
        <v>1938.1288341663217</v>
      </c>
      <c r="BC11" s="1060">
        <f>IF(ISNUMBER(K11),IF(ISNUMBER(J11),IF(J11=0,IF(K11=0,0,"ZERO Q"),IF(K11=0,"ZERO V",K11/J11)),"NO Q"),IF(ISNUMBER(J11), "NO V","REPORT"))</f>
        <v>2547.7722848373778</v>
      </c>
      <c r="BD11" s="1182" t="str">
        <f>IF(ISNUMBER(AZ11*BA11), IF(AZ11*BA11&gt;0, IF(AZ11&gt;BA11, IF(AZ11/BA11&gt;BE$6, "CHECK", "ACCEPT"), IF(BA11/AZ11&gt;BE$6, "CHECK", "ACCEPT")), IF(BA11=0,IF(AZ11&lt;BE$6,"ACCEPT","CHECK"),IF(BA11&lt;BE$6,"ACCEPT","CHECK"))),"CHECK")</f>
        <v>ACCEPT</v>
      </c>
      <c r="BE11" s="1183" t="str">
        <f>IF(ISNUMBER(BB11*BC11), IF(BB11*BC11&gt;0, IF(BB11&gt;BC11, IF(BB11/BC11&gt;BE$6, "CHECK", "ACCEPT"), IF(BC11/BB11&gt;BE$6, "CHECK", "ACCEPT")), IF(BC11=0,IF(BB11&lt;BE$6,"ACCEPT","CHECK"),IF(BC11&lt;BE$6,"ACCEPT","CHECK"))),"CHECK")</f>
        <v>ACCEPT</v>
      </c>
      <c r="BF11" s="32"/>
      <c r="BG11" s="457">
        <v>1</v>
      </c>
      <c r="BH11" s="454" t="s">
        <v>360</v>
      </c>
      <c r="BI11" s="48" t="s">
        <v>50</v>
      </c>
      <c r="BJ11" s="90" t="str">
        <f>IF(ISTEXT(AZ11),IF('EU1 ExtraEU Trade'!BC10=0,"INTRA-EU","CHECK")," ")</f>
        <v xml:space="preserve"> </v>
      </c>
      <c r="BK11" s="90" t="str">
        <f>IF(ISTEXT(BA11),IF('EU1 ExtraEU Trade'!BD10=0,"INTRA-EU","CHECK")," ")</f>
        <v xml:space="preserve"> </v>
      </c>
      <c r="BL11" s="90" t="str">
        <f>IF(ISTEXT(BB11),IF('EU1 ExtraEU Trade'!BE10=0,"INTRA-EU","CHECK")," ")</f>
        <v xml:space="preserve"> </v>
      </c>
      <c r="BM11" s="91" t="str">
        <f>IF(ISTEXT(BC11),IF('EU1 ExtraEU Trade'!BF10=0,"INTRA-EU","CHECK")," ")</f>
        <v xml:space="preserve"> </v>
      </c>
    </row>
    <row r="12" spans="1:65" s="3" customFormat="1" ht="15" customHeight="1" thickBot="1">
      <c r="A12" s="424">
        <v>1.1000000000000001</v>
      </c>
      <c r="B12" s="1337" t="s">
        <v>394</v>
      </c>
      <c r="C12" s="459" t="s">
        <v>453</v>
      </c>
      <c r="D12" s="692">
        <v>50.377000000000002</v>
      </c>
      <c r="E12" s="692">
        <v>38974</v>
      </c>
      <c r="F12" s="692">
        <v>80.14</v>
      </c>
      <c r="G12" s="692">
        <v>64172</v>
      </c>
      <c r="H12" s="692">
        <v>344.22899999999998</v>
      </c>
      <c r="I12" s="692">
        <v>220329</v>
      </c>
      <c r="J12" s="2280">
        <v>321.57299999999998</v>
      </c>
      <c r="K12" s="692">
        <v>217580</v>
      </c>
      <c r="L12" s="1648"/>
      <c r="M12" s="1328"/>
      <c r="N12" s="1334"/>
      <c r="O12" s="1328"/>
      <c r="P12" s="1334"/>
      <c r="Q12" s="1328"/>
      <c r="R12" s="1334"/>
      <c r="S12" s="1048"/>
      <c r="T12" s="1045"/>
      <c r="U12" s="1046"/>
      <c r="V12" s="1045"/>
      <c r="W12" s="1046"/>
      <c r="X12" s="1045"/>
      <c r="Y12" s="1046"/>
      <c r="Z12" s="1045"/>
      <c r="AA12" s="1046"/>
      <c r="AB12" s="483"/>
      <c r="AC12" s="1386">
        <f t="shared" si="0"/>
        <v>1.1000000000000001</v>
      </c>
      <c r="AD12" s="1425" t="str">
        <f t="shared" si="2"/>
        <v>WOOD FUEL (INCLUDING WOOD FOR CHARCOAL)</v>
      </c>
      <c r="AE12" s="1430" t="s">
        <v>1138</v>
      </c>
      <c r="AF12" s="1393" t="str">
        <f t="shared" ref="AF12:AM12" si="5">IF(D12&lt;(D13+D14),"Error","OK")</f>
        <v>OK</v>
      </c>
      <c r="AG12" s="1393" t="str">
        <f t="shared" si="5"/>
        <v>OK</v>
      </c>
      <c r="AH12" s="1393" t="str">
        <f t="shared" si="5"/>
        <v>OK</v>
      </c>
      <c r="AI12" s="1393" t="str">
        <f t="shared" si="5"/>
        <v>OK</v>
      </c>
      <c r="AJ12" s="1393" t="str">
        <f t="shared" si="5"/>
        <v>OK</v>
      </c>
      <c r="AK12" s="1393" t="str">
        <f t="shared" si="5"/>
        <v>OK</v>
      </c>
      <c r="AL12" s="1393" t="str">
        <f t="shared" si="5"/>
        <v>OK</v>
      </c>
      <c r="AM12" s="1514" t="str">
        <f t="shared" si="5"/>
        <v>OK</v>
      </c>
      <c r="AN12" s="32"/>
      <c r="AO12" s="1586">
        <f t="shared" si="1"/>
        <v>1.1000000000000001</v>
      </c>
      <c r="AP12" s="1425" t="str">
        <f t="shared" si="4"/>
        <v>WOOD FUEL (INCLUDING WOOD FOR CHARCOAL)</v>
      </c>
      <c r="AQ12" s="1430" t="s">
        <v>1138</v>
      </c>
      <c r="AR12" s="1594">
        <f>'JQ1 Production'!D14+'JQ2 Trade'!D12-'JQ2 Trade'!H12</f>
        <v>4816.1480000000001</v>
      </c>
      <c r="AS12" s="1603">
        <f>'JQ1 Production'!E14+'JQ2 Trade'!F12-'JQ2 Trade'!J12</f>
        <v>4163.567</v>
      </c>
      <c r="AT12" s="367"/>
      <c r="AU12" s="86"/>
      <c r="AW12" s="1586">
        <v>1.1000000000000001</v>
      </c>
      <c r="AX12" s="1425" t="s">
        <v>394</v>
      </c>
      <c r="AY12" s="1515" t="s">
        <v>1154</v>
      </c>
      <c r="AZ12" s="1059">
        <f t="shared" ref="AZ12:AZ75" si="6">IF(ISNUMBER(E12),IF(ISNUMBER(D12),IF(D12=0,IF(E12=0,0,"ZERO Q"),IF(E12=0,"ZERO V",E12/D12)),"NO Q"),IF(ISNUMBER(D12), "NO V","REPORT"))</f>
        <v>773.64670385294869</v>
      </c>
      <c r="BA12" s="1059">
        <f t="shared" ref="BA12:BA75" si="7">IF(ISNUMBER(G12),IF(ISNUMBER(F12),IF(F12=0,IF(G12=0,0,"ZERO Q"),IF(G12=0,"ZERO V",G12/F12)),"NO Q"),IF(ISNUMBER(F12), "NO V","REPORT"))</f>
        <v>800.74868979286248</v>
      </c>
      <c r="BB12" s="1059">
        <f t="shared" ref="BB12:BB75" si="8">IF(ISNUMBER(I12),IF(ISNUMBER(H12),IF(H12=0,IF(I12=0,0,"ZERO Q"),IF(I12=0,"ZERO V",I12/H12)),"NO Q"),IF(ISNUMBER(H12), "NO V","REPORT"))</f>
        <v>640.0651891618661</v>
      </c>
      <c r="BC12" s="1060">
        <f t="shared" ref="BC12:BC75" si="9">IF(ISNUMBER(K12),IF(ISNUMBER(J12),IF(J12=0,IF(K12=0,0,"ZERO Q"),IF(K12=0,"ZERO V",K12/J12)),"NO Q"),IF(ISNUMBER(J12), "NO V","REPORT"))</f>
        <v>676.6115314407615</v>
      </c>
      <c r="BD12" s="1182" t="str">
        <f t="shared" ref="BD12:BD73" si="10">IF(ISNUMBER(AZ12*BA12), IF(AZ12*BA12&gt;0, IF(AZ12&gt;BA12, IF(AZ12/BA12&gt;BE$6, "CHECK", "ACCEPT"), IF(BA12/AZ12&gt;BE$6, "CHECK", "ACCEPT")), IF(BA12=0,IF(AZ12&lt;BE$6,"ACCEPT","CHECK"),IF(BA12&lt;BE$6,"ACCEPT","CHECK"))),"CHECK")</f>
        <v>ACCEPT</v>
      </c>
      <c r="BE12" s="1183" t="str">
        <f t="shared" ref="BE12:BE73" si="11">IF(ISNUMBER(BB12*BC12), IF(BB12*BC12&gt;0, IF(BB12&gt;BC12, IF(BB12/BC12&gt;BE$6, "CHECK", "ACCEPT"), IF(BC12/BB12&gt;BE$6, "CHECK", "ACCEPT")), IF(BC12=0,IF(BB12&lt;BE$6,"ACCEPT","CHECK"),IF(BC12&lt;BE$6,"ACCEPT","CHECK"))),"CHECK")</f>
        <v>ACCEPT</v>
      </c>
      <c r="BF12" s="32"/>
      <c r="BG12" s="64">
        <v>1.1000000000000001</v>
      </c>
      <c r="BH12" s="11" t="s">
        <v>394</v>
      </c>
      <c r="BI12" s="48" t="s">
        <v>50</v>
      </c>
      <c r="BJ12" s="87" t="str">
        <f>IF(ISTEXT(AZ12),IF('EU1 ExtraEU Trade'!BC11=0,"INTRA-EU","CHECK")," ")</f>
        <v xml:space="preserve"> </v>
      </c>
      <c r="BK12" s="87" t="str">
        <f>IF(ISTEXT(BA12),IF('EU1 ExtraEU Trade'!BD11=0,"INTRA-EU","CHECK")," ")</f>
        <v xml:space="preserve"> </v>
      </c>
      <c r="BL12" s="88" t="str">
        <f>IF(ISTEXT(BB12),IF('EU1 ExtraEU Trade'!BE11=0,"INTRA-EU","CHECK")," ")</f>
        <v xml:space="preserve"> </v>
      </c>
      <c r="BM12" s="89" t="str">
        <f>IF(ISTEXT(BC12),IF('EU1 ExtraEU Trade'!BF11=0,"INTRA-EU","CHECK")," ")</f>
        <v xml:space="preserve"> </v>
      </c>
    </row>
    <row r="13" spans="1:65" s="3" customFormat="1" ht="15" customHeight="1">
      <c r="A13" s="424" t="s">
        <v>294</v>
      </c>
      <c r="B13" s="9" t="s">
        <v>275</v>
      </c>
      <c r="C13" s="460" t="s">
        <v>453</v>
      </c>
      <c r="D13" s="692">
        <v>21.233000000000001</v>
      </c>
      <c r="E13" s="2274">
        <v>9616</v>
      </c>
      <c r="F13" s="692">
        <v>22.196000000000002</v>
      </c>
      <c r="G13" s="692">
        <v>11675</v>
      </c>
      <c r="H13" s="692">
        <v>290.21800000000002</v>
      </c>
      <c r="I13" s="692">
        <v>170792</v>
      </c>
      <c r="J13" s="2280">
        <v>270.26100000000002</v>
      </c>
      <c r="K13" s="692">
        <v>160265</v>
      </c>
      <c r="L13" s="1648"/>
      <c r="M13" s="1328"/>
      <c r="N13" s="1334"/>
      <c r="O13" s="1328"/>
      <c r="P13" s="1334"/>
      <c r="Q13" s="1328"/>
      <c r="R13" s="1334"/>
      <c r="S13" s="1048"/>
      <c r="T13" s="1045"/>
      <c r="U13" s="1046"/>
      <c r="V13" s="1045"/>
      <c r="W13" s="1046"/>
      <c r="X13" s="1045"/>
      <c r="Y13" s="1046"/>
      <c r="Z13" s="1045"/>
      <c r="AA13" s="1046"/>
      <c r="AB13" s="483"/>
      <c r="AC13" s="1386" t="str">
        <f t="shared" si="0"/>
        <v>1.1.C</v>
      </c>
      <c r="AD13" s="1388" t="str">
        <f t="shared" si="2"/>
        <v>Coniferous</v>
      </c>
      <c r="AE13" s="1515" t="s">
        <v>1138</v>
      </c>
      <c r="AF13" s="1389"/>
      <c r="AG13" s="1389"/>
      <c r="AH13" s="1389"/>
      <c r="AI13" s="1389"/>
      <c r="AJ13" s="1389"/>
      <c r="AK13" s="1389"/>
      <c r="AL13" s="1389"/>
      <c r="AM13" s="1516"/>
      <c r="AN13" s="32"/>
      <c r="AO13" s="1586" t="str">
        <f t="shared" si="1"/>
        <v>1.1.C</v>
      </c>
      <c r="AP13" s="1388" t="str">
        <f t="shared" si="4"/>
        <v>Coniferous</v>
      </c>
      <c r="AQ13" s="1515" t="s">
        <v>1138</v>
      </c>
      <c r="AR13" s="1594">
        <f>'JQ1 Production'!D15+'JQ2 Trade'!D13-'JQ2 Trade'!H13</f>
        <v>4194.0150000000003</v>
      </c>
      <c r="AS13" s="1603">
        <f>'JQ1 Production'!E15+'JQ2 Trade'!F13-'JQ2 Trade'!J13</f>
        <v>3361.9349999999999</v>
      </c>
      <c r="AT13" s="367"/>
      <c r="AU13" s="86"/>
      <c r="AW13" s="1586" t="s">
        <v>294</v>
      </c>
      <c r="AX13" s="1388" t="s">
        <v>275</v>
      </c>
      <c r="AY13" s="1515" t="s">
        <v>1156</v>
      </c>
      <c r="AZ13" s="1059">
        <f t="shared" si="6"/>
        <v>452.87995101963924</v>
      </c>
      <c r="BA13" s="1059">
        <f t="shared" si="7"/>
        <v>525.99567489637764</v>
      </c>
      <c r="BB13" s="1059">
        <f t="shared" si="8"/>
        <v>588.49554472844545</v>
      </c>
      <c r="BC13" s="1060">
        <f t="shared" si="9"/>
        <v>593.00083992880946</v>
      </c>
      <c r="BD13" s="1182" t="str">
        <f t="shared" si="10"/>
        <v>ACCEPT</v>
      </c>
      <c r="BE13" s="1183" t="str">
        <f t="shared" si="11"/>
        <v>ACCEPT</v>
      </c>
      <c r="BF13" s="32"/>
      <c r="BG13" s="64" t="s">
        <v>294</v>
      </c>
      <c r="BH13" s="9" t="s">
        <v>275</v>
      </c>
      <c r="BI13" s="48" t="s">
        <v>50</v>
      </c>
      <c r="BJ13" s="90" t="str">
        <f>IF(ISTEXT(AZ13),IF('EU1 ExtraEU Trade'!BC12=0,"INTRA-EU","CHECK"),"")</f>
        <v/>
      </c>
      <c r="BK13" s="90" t="str">
        <f>IF(ISTEXT(BA13),IF('EU1 ExtraEU Trade'!BD12=0,"INTRA-EU","CHECK")," ")</f>
        <v xml:space="preserve"> </v>
      </c>
      <c r="BL13" s="92" t="str">
        <f>IF(ISTEXT(BB13),IF('EU1 ExtraEU Trade'!BE12=0,"INTRA-EU","CHECK")," ")</f>
        <v xml:space="preserve"> </v>
      </c>
      <c r="BM13" s="93" t="str">
        <f>IF(ISTEXT(BC13),IF('EU1 ExtraEU Trade'!BF12=0,"INTRA-EU","CHECK")," ")</f>
        <v xml:space="preserve"> </v>
      </c>
    </row>
    <row r="14" spans="1:65" s="3" customFormat="1" ht="15" customHeight="1">
      <c r="A14" s="424" t="s">
        <v>332</v>
      </c>
      <c r="B14" s="12" t="s">
        <v>276</v>
      </c>
      <c r="C14" s="459" t="s">
        <v>453</v>
      </c>
      <c r="D14" s="692">
        <v>29.143999999999998</v>
      </c>
      <c r="E14" s="2274">
        <v>29358</v>
      </c>
      <c r="F14" s="692">
        <v>57.944000000000003</v>
      </c>
      <c r="G14" s="692">
        <v>52497</v>
      </c>
      <c r="H14" s="692">
        <v>54.011000000000003</v>
      </c>
      <c r="I14" s="692">
        <v>49537</v>
      </c>
      <c r="J14" s="2280">
        <v>51.311999999999998</v>
      </c>
      <c r="K14" s="692">
        <v>57315</v>
      </c>
      <c r="L14" s="1648"/>
      <c r="M14" s="1328"/>
      <c r="N14" s="1334"/>
      <c r="O14" s="1328"/>
      <c r="P14" s="1334"/>
      <c r="Q14" s="1328"/>
      <c r="R14" s="1334"/>
      <c r="S14" s="1048"/>
      <c r="T14" s="1045"/>
      <c r="U14" s="1046"/>
      <c r="V14" s="1045"/>
      <c r="W14" s="1046"/>
      <c r="X14" s="1045"/>
      <c r="Y14" s="1046"/>
      <c r="Z14" s="1045"/>
      <c r="AA14" s="1046"/>
      <c r="AB14" s="483"/>
      <c r="AC14" s="1386" t="str">
        <f t="shared" si="0"/>
        <v>1.1.NC</v>
      </c>
      <c r="AD14" s="1388" t="str">
        <f t="shared" si="2"/>
        <v>Non-Coniferous</v>
      </c>
      <c r="AE14" s="1515" t="s">
        <v>1138</v>
      </c>
      <c r="AF14" s="1389"/>
      <c r="AG14" s="1389"/>
      <c r="AH14" s="1389"/>
      <c r="AI14" s="1389"/>
      <c r="AJ14" s="1389"/>
      <c r="AK14" s="1389"/>
      <c r="AL14" s="1389"/>
      <c r="AM14" s="1516"/>
      <c r="AN14" s="32"/>
      <c r="AO14" s="1586" t="str">
        <f t="shared" si="1"/>
        <v>1.1.NC</v>
      </c>
      <c r="AP14" s="1388" t="str">
        <f t="shared" si="4"/>
        <v>Non-Coniferous</v>
      </c>
      <c r="AQ14" s="1515" t="s">
        <v>1138</v>
      </c>
      <c r="AR14" s="1594">
        <f>'JQ1 Production'!D16+'JQ2 Trade'!D14-'JQ2 Trade'!H14</f>
        <v>622.13300000000004</v>
      </c>
      <c r="AS14" s="1603">
        <f>'JQ1 Production'!E16+'JQ2 Trade'!F14-'JQ2 Trade'!J14</f>
        <v>801.63199999999995</v>
      </c>
      <c r="AT14" s="367"/>
      <c r="AU14" s="86"/>
      <c r="AW14" s="1586" t="s">
        <v>332</v>
      </c>
      <c r="AX14" s="1388" t="s">
        <v>276</v>
      </c>
      <c r="AY14" s="1515" t="s">
        <v>1156</v>
      </c>
      <c r="AZ14" s="1059">
        <f t="shared" si="6"/>
        <v>1007.3428493000275</v>
      </c>
      <c r="BA14" s="1059">
        <f t="shared" si="7"/>
        <v>905.99544387684659</v>
      </c>
      <c r="BB14" s="1059">
        <f t="shared" si="8"/>
        <v>917.16502193997519</v>
      </c>
      <c r="BC14" s="1060">
        <f t="shared" si="9"/>
        <v>1116.9901777362022</v>
      </c>
      <c r="BD14" s="1182" t="str">
        <f t="shared" si="10"/>
        <v>ACCEPT</v>
      </c>
      <c r="BE14" s="1183" t="str">
        <f t="shared" si="11"/>
        <v>ACCEPT</v>
      </c>
      <c r="BF14" s="32"/>
      <c r="BG14" s="64" t="s">
        <v>332</v>
      </c>
      <c r="BH14" s="9" t="s">
        <v>276</v>
      </c>
      <c r="BI14" s="48" t="s">
        <v>50</v>
      </c>
      <c r="BJ14" s="94" t="str">
        <f>IF(ISTEXT(AZ14),IF('EU1 ExtraEU Trade'!BC13=0,"INTRA-EU","CHECK")," ")</f>
        <v xml:space="preserve"> </v>
      </c>
      <c r="BK14" s="94" t="str">
        <f>IF(ISTEXT(BA14),IF('EU1 ExtraEU Trade'!BD13=0,"INTRA-EU","CHECK")," ")</f>
        <v xml:space="preserve"> </v>
      </c>
      <c r="BL14" s="94" t="str">
        <f>IF(ISTEXT(BB14),IF('EU1 ExtraEU Trade'!BE13=0,"INTRA-EU","CHECK")," ")</f>
        <v xml:space="preserve"> </v>
      </c>
      <c r="BM14" s="95" t="str">
        <f>IF(ISTEXT(BC14),IF('EU1 ExtraEU Trade'!BF13=0,"INTRA-EU","CHECK")," ")</f>
        <v xml:space="preserve"> </v>
      </c>
    </row>
    <row r="15" spans="1:65" s="3" customFormat="1" ht="15" customHeight="1">
      <c r="A15" s="424">
        <v>1.2</v>
      </c>
      <c r="B15" s="11" t="s">
        <v>395</v>
      </c>
      <c r="C15" s="461" t="s">
        <v>453</v>
      </c>
      <c r="D15" s="697">
        <v>1154.579</v>
      </c>
      <c r="E15" s="697">
        <v>2432265</v>
      </c>
      <c r="F15" s="697">
        <v>1369.1130000000001</v>
      </c>
      <c r="G15" s="697">
        <v>3970484</v>
      </c>
      <c r="H15" s="2279">
        <v>12605.130999999999</v>
      </c>
      <c r="I15" s="2279">
        <v>24877199</v>
      </c>
      <c r="J15" s="2281">
        <v>9046.4110000000001</v>
      </c>
      <c r="K15" s="697">
        <v>23649910</v>
      </c>
      <c r="L15" s="1648"/>
      <c r="M15" s="1328"/>
      <c r="N15" s="1334"/>
      <c r="O15" s="1328"/>
      <c r="P15" s="1334"/>
      <c r="Q15" s="1328"/>
      <c r="R15" s="1334"/>
      <c r="S15" s="1048"/>
      <c r="T15" s="1045"/>
      <c r="U15" s="1046"/>
      <c r="V15" s="1045"/>
      <c r="W15" s="1046"/>
      <c r="X15" s="1045"/>
      <c r="Y15" s="1046"/>
      <c r="Z15" s="1045"/>
      <c r="AA15" s="1046"/>
      <c r="AB15" s="483"/>
      <c r="AC15" s="1386">
        <f t="shared" si="0"/>
        <v>1.2</v>
      </c>
      <c r="AD15" s="1425" t="str">
        <f t="shared" si="2"/>
        <v>INDUSTRIAL ROUNDWOOD</v>
      </c>
      <c r="AE15" s="1517" t="s">
        <v>1138</v>
      </c>
      <c r="AF15" s="1518" t="str">
        <f t="shared" ref="AF15:AM15" si="12">IF(D15&lt;(D16+D17),"Error","OK")</f>
        <v>OK</v>
      </c>
      <c r="AG15" s="1518" t="str">
        <f t="shared" si="12"/>
        <v>OK</v>
      </c>
      <c r="AH15" s="1518" t="str">
        <f t="shared" si="12"/>
        <v>OK</v>
      </c>
      <c r="AI15" s="1518" t="str">
        <f t="shared" si="12"/>
        <v>OK</v>
      </c>
      <c r="AJ15" s="1518" t="str">
        <f t="shared" si="12"/>
        <v>OK</v>
      </c>
      <c r="AK15" s="1518" t="str">
        <f t="shared" si="12"/>
        <v>OK</v>
      </c>
      <c r="AL15" s="1518" t="str">
        <f t="shared" si="12"/>
        <v>OK</v>
      </c>
      <c r="AM15" s="1519" t="str">
        <f t="shared" si="12"/>
        <v>OK</v>
      </c>
      <c r="AN15" s="456"/>
      <c r="AO15" s="1586">
        <f t="shared" si="1"/>
        <v>1.2</v>
      </c>
      <c r="AP15" s="1425" t="str">
        <f t="shared" si="4"/>
        <v>INDUSTRIAL ROUNDWOOD</v>
      </c>
      <c r="AQ15" s="1517" t="s">
        <v>1138</v>
      </c>
      <c r="AR15" s="1594">
        <f>'JQ1 Production'!D17+'JQ2 Trade'!D15-'JQ2 Trade'!H15</f>
        <v>13695.448000000002</v>
      </c>
      <c r="AS15" s="1603">
        <f>'JQ1 Production'!E17+'JQ2 Trade'!F15-'JQ2 Trade'!J15</f>
        <v>13027.702000000001</v>
      </c>
      <c r="AT15" s="367"/>
      <c r="AU15" s="86"/>
      <c r="AW15" s="1586">
        <v>1.2</v>
      </c>
      <c r="AX15" s="1425" t="s">
        <v>395</v>
      </c>
      <c r="AY15" s="1515" t="s">
        <v>1156</v>
      </c>
      <c r="AZ15" s="1059">
        <f t="shared" si="6"/>
        <v>2106.6250122338965</v>
      </c>
      <c r="BA15" s="1059">
        <f t="shared" si="7"/>
        <v>2900.0411215144404</v>
      </c>
      <c r="BB15" s="1059">
        <f t="shared" si="8"/>
        <v>1973.5771885274339</v>
      </c>
      <c r="BC15" s="1060">
        <f t="shared" si="9"/>
        <v>2614.2864833357671</v>
      </c>
      <c r="BD15" s="1182" t="str">
        <f t="shared" si="10"/>
        <v>ACCEPT</v>
      </c>
      <c r="BE15" s="1183" t="str">
        <f t="shared" si="11"/>
        <v>ACCEPT</v>
      </c>
      <c r="BF15" s="32"/>
      <c r="BG15" s="64">
        <v>1.2</v>
      </c>
      <c r="BH15" s="11" t="s">
        <v>395</v>
      </c>
      <c r="BI15" s="48" t="s">
        <v>50</v>
      </c>
      <c r="BJ15" s="94" t="str">
        <f>IF(ISTEXT(AZ15),IF('EU1 ExtraEU Trade'!BC14=0,"INTRA-EU","CHECK")," ")</f>
        <v xml:space="preserve"> </v>
      </c>
      <c r="BK15" s="94" t="str">
        <f>IF(ISTEXT(BA15),IF('EU1 ExtraEU Trade'!BD14=0,"INTRA-EU","CHECK")," ")</f>
        <v xml:space="preserve"> </v>
      </c>
      <c r="BL15" s="94" t="str">
        <f>IF(ISTEXT(BB15),IF('EU1 ExtraEU Trade'!BE14=0,"INTRA-EU","CHECK")," ")</f>
        <v xml:space="preserve"> </v>
      </c>
      <c r="BM15" s="95" t="str">
        <f>IF(ISTEXT(BC15),IF('EU1 ExtraEU Trade'!BF14=0,"INTRA-EU","CHECK")," ")</f>
        <v xml:space="preserve"> </v>
      </c>
    </row>
    <row r="16" spans="1:65" s="3" customFormat="1" ht="15" customHeight="1">
      <c r="A16" s="424" t="s">
        <v>295</v>
      </c>
      <c r="B16" s="9" t="s">
        <v>275</v>
      </c>
      <c r="C16" s="460" t="s">
        <v>453</v>
      </c>
      <c r="D16" s="692">
        <v>1020.235</v>
      </c>
      <c r="E16" s="2274">
        <v>1681347</v>
      </c>
      <c r="F16" s="692">
        <v>1222.1010000000001</v>
      </c>
      <c r="G16" s="692">
        <v>2941062</v>
      </c>
      <c r="H16" s="692">
        <v>12250.12</v>
      </c>
      <c r="I16" s="692">
        <v>23128415</v>
      </c>
      <c r="J16" s="2280">
        <v>8628.1239999999998</v>
      </c>
      <c r="K16" s="692">
        <v>21658807</v>
      </c>
      <c r="L16" s="1648"/>
      <c r="M16" s="1328"/>
      <c r="N16" s="1334"/>
      <c r="O16" s="1328"/>
      <c r="P16" s="1334"/>
      <c r="Q16" s="1328"/>
      <c r="R16" s="1334"/>
      <c r="S16" s="1048"/>
      <c r="T16" s="1045"/>
      <c r="U16" s="1046"/>
      <c r="V16" s="1045"/>
      <c r="W16" s="1046"/>
      <c r="X16" s="1045"/>
      <c r="Y16" s="1046"/>
      <c r="Z16" s="1045"/>
      <c r="AA16" s="1046"/>
      <c r="AB16" s="483"/>
      <c r="AC16" s="1386" t="str">
        <f t="shared" si="0"/>
        <v>1.2.C</v>
      </c>
      <c r="AD16" s="1388" t="str">
        <f t="shared" si="2"/>
        <v>Coniferous</v>
      </c>
      <c r="AE16" s="1515" t="s">
        <v>1138</v>
      </c>
      <c r="AF16" s="1389"/>
      <c r="AG16" s="1389"/>
      <c r="AH16" s="1389"/>
      <c r="AI16" s="1389"/>
      <c r="AJ16" s="1389"/>
      <c r="AK16" s="1389"/>
      <c r="AL16" s="1389"/>
      <c r="AM16" s="1516"/>
      <c r="AN16" s="32"/>
      <c r="AO16" s="1586" t="str">
        <f t="shared" si="1"/>
        <v>1.2.C</v>
      </c>
      <c r="AP16" s="1388" t="str">
        <f t="shared" si="4"/>
        <v>Coniferous</v>
      </c>
      <c r="AQ16" s="1515" t="s">
        <v>1138</v>
      </c>
      <c r="AR16" s="1594">
        <f>'JQ1 Production'!D18+'JQ2 Trade'!D16-'JQ2 Trade'!H16</f>
        <v>13021.115</v>
      </c>
      <c r="AS16" s="1603">
        <f>'JQ1 Production'!E18+'JQ2 Trade'!F16-'JQ2 Trade'!J16</f>
        <v>12033.976999999999</v>
      </c>
      <c r="AT16" s="367"/>
      <c r="AU16" s="86"/>
      <c r="AW16" s="1586" t="s">
        <v>295</v>
      </c>
      <c r="AX16" s="1388" t="s">
        <v>275</v>
      </c>
      <c r="AY16" s="1515" t="s">
        <v>1156</v>
      </c>
      <c r="AZ16" s="1059">
        <f t="shared" si="6"/>
        <v>1647.9997255534263</v>
      </c>
      <c r="BA16" s="1059">
        <f t="shared" si="7"/>
        <v>2406.5621417542411</v>
      </c>
      <c r="BB16" s="1059">
        <f t="shared" si="8"/>
        <v>1888.0153827064551</v>
      </c>
      <c r="BC16" s="1060">
        <f t="shared" si="9"/>
        <v>2510.2568066940162</v>
      </c>
      <c r="BD16" s="1182" t="str">
        <f t="shared" si="10"/>
        <v>ACCEPT</v>
      </c>
      <c r="BE16" s="1183" t="str">
        <f t="shared" si="11"/>
        <v>ACCEPT</v>
      </c>
      <c r="BF16" s="32"/>
      <c r="BG16" s="64" t="s">
        <v>295</v>
      </c>
      <c r="BH16" s="9" t="s">
        <v>275</v>
      </c>
      <c r="BI16" s="48" t="s">
        <v>50</v>
      </c>
      <c r="BJ16" s="94" t="str">
        <f>IF(ISTEXT(AZ16),IF('EU1 ExtraEU Trade'!BC15=0,"INTRA-EU","CHECK")," ")</f>
        <v xml:space="preserve"> </v>
      </c>
      <c r="BK16" s="94" t="str">
        <f>IF(ISTEXT(BA16),IF('EU1 ExtraEU Trade'!BD15=0,"INTRA-EU","CHECK")," ")</f>
        <v xml:space="preserve"> </v>
      </c>
      <c r="BL16" s="94" t="str">
        <f>IF(ISTEXT(BB16),IF('EU1 ExtraEU Trade'!BE15=0,"INTRA-EU","CHECK")," ")</f>
        <v xml:space="preserve"> </v>
      </c>
      <c r="BM16" s="95" t="str">
        <f>IF(ISTEXT(BC16),IF('EU1 ExtraEU Trade'!BF15=0,"INTRA-EU","CHECK")," ")</f>
        <v xml:space="preserve"> </v>
      </c>
    </row>
    <row r="17" spans="1:65" s="3" customFormat="1" ht="15" customHeight="1">
      <c r="A17" s="424" t="s">
        <v>333</v>
      </c>
      <c r="B17" s="9" t="s">
        <v>276</v>
      </c>
      <c r="C17" s="460" t="s">
        <v>453</v>
      </c>
      <c r="D17" s="692">
        <v>134.34399999999999</v>
      </c>
      <c r="E17" s="2274">
        <v>750918</v>
      </c>
      <c r="F17" s="692">
        <v>147.012</v>
      </c>
      <c r="G17" s="692">
        <v>1029422</v>
      </c>
      <c r="H17" s="692">
        <v>355.01100000000002</v>
      </c>
      <c r="I17" s="692">
        <v>1748784</v>
      </c>
      <c r="J17" s="2280">
        <v>418.28699999999998</v>
      </c>
      <c r="K17" s="692">
        <v>1991103</v>
      </c>
      <c r="L17" s="1648"/>
      <c r="M17" s="1328"/>
      <c r="N17" s="1334"/>
      <c r="O17" s="1328"/>
      <c r="P17" s="1334"/>
      <c r="Q17" s="1328"/>
      <c r="R17" s="1334"/>
      <c r="S17" s="1048"/>
      <c r="T17" s="1045"/>
      <c r="U17" s="1046"/>
      <c r="V17" s="1045"/>
      <c r="W17" s="1046"/>
      <c r="X17" s="1045"/>
      <c r="Y17" s="1046"/>
      <c r="Z17" s="1045"/>
      <c r="AA17" s="1046"/>
      <c r="AB17" s="483"/>
      <c r="AC17" s="1386" t="str">
        <f t="shared" si="0"/>
        <v>1.2.NC</v>
      </c>
      <c r="AD17" s="1388" t="str">
        <f t="shared" si="2"/>
        <v>Non-Coniferous</v>
      </c>
      <c r="AE17" s="1515" t="s">
        <v>1138</v>
      </c>
      <c r="AF17" s="1389"/>
      <c r="AG17" s="1389"/>
      <c r="AH17" s="1389"/>
      <c r="AI17" s="1389"/>
      <c r="AJ17" s="1389"/>
      <c r="AK17" s="1389"/>
      <c r="AL17" s="1389"/>
      <c r="AM17" s="1516"/>
      <c r="AN17" s="32"/>
      <c r="AO17" s="1586" t="str">
        <f t="shared" si="1"/>
        <v>1.2.NC</v>
      </c>
      <c r="AP17" s="1388" t="str">
        <f t="shared" si="4"/>
        <v>Non-Coniferous</v>
      </c>
      <c r="AQ17" s="1515" t="s">
        <v>1138</v>
      </c>
      <c r="AR17" s="1594">
        <f>'JQ1 Production'!D19+'JQ2 Trade'!D17-'JQ2 Trade'!H17</f>
        <v>674.33300000000008</v>
      </c>
      <c r="AS17" s="1603">
        <f>'JQ1 Production'!E19+'JQ2 Trade'!F17-'JQ2 Trade'!J17</f>
        <v>993.72499999999991</v>
      </c>
      <c r="AT17" s="367"/>
      <c r="AU17" s="86"/>
      <c r="AW17" s="1586" t="s">
        <v>333</v>
      </c>
      <c r="AX17" s="1388" t="s">
        <v>276</v>
      </c>
      <c r="AY17" s="1515" t="s">
        <v>1156</v>
      </c>
      <c r="AZ17" s="1059">
        <f t="shared" si="6"/>
        <v>5589.5164651938312</v>
      </c>
      <c r="BA17" s="1059">
        <f t="shared" si="7"/>
        <v>7002.2991320436431</v>
      </c>
      <c r="BB17" s="1059">
        <f t="shared" si="8"/>
        <v>4925.9994760725722</v>
      </c>
      <c r="BC17" s="1060">
        <f t="shared" si="9"/>
        <v>4760.1359831885766</v>
      </c>
      <c r="BD17" s="1182" t="str">
        <f t="shared" si="10"/>
        <v>ACCEPT</v>
      </c>
      <c r="BE17" s="1183" t="str">
        <f t="shared" si="11"/>
        <v>ACCEPT</v>
      </c>
      <c r="BF17" s="32"/>
      <c r="BG17" s="64" t="s">
        <v>333</v>
      </c>
      <c r="BH17" s="9" t="s">
        <v>276</v>
      </c>
      <c r="BI17" s="46" t="s">
        <v>51</v>
      </c>
      <c r="BJ17" s="94" t="str">
        <f>IF(ISTEXT(AZ17),IF('EU1 ExtraEU Trade'!BC16=0,"INTRA-EU","CHECK")," ")</f>
        <v xml:space="preserve"> </v>
      </c>
      <c r="BK17" s="94" t="str">
        <f>IF(ISTEXT(BA17),IF('EU1 ExtraEU Trade'!BD16=0,"INTRA-EU","CHECK")," ")</f>
        <v xml:space="preserve"> </v>
      </c>
      <c r="BL17" s="94" t="str">
        <f>IF(ISTEXT(BB17),IF('EU1 ExtraEU Trade'!BE16=0,"INTRA-EU","CHECK")," ")</f>
        <v xml:space="preserve"> </v>
      </c>
      <c r="BM17" s="95" t="str">
        <f>IF(ISTEXT(BC17),IF('EU1 ExtraEU Trade'!BF16=0,"INTRA-EU","CHECK")," ")</f>
        <v xml:space="preserve"> </v>
      </c>
    </row>
    <row r="18" spans="1:65" s="3" customFormat="1" ht="15" customHeight="1">
      <c r="A18" s="425" t="s">
        <v>8</v>
      </c>
      <c r="B18" s="19" t="s">
        <v>1082</v>
      </c>
      <c r="C18" s="459" t="s">
        <v>453</v>
      </c>
      <c r="D18" s="692">
        <v>0.38300000000000001</v>
      </c>
      <c r="E18" s="2274">
        <v>4972</v>
      </c>
      <c r="F18" s="692">
        <v>0.91300000000000003</v>
      </c>
      <c r="G18" s="692">
        <v>12010</v>
      </c>
      <c r="H18" s="692">
        <v>1.2E-2</v>
      </c>
      <c r="I18" s="692">
        <v>138</v>
      </c>
      <c r="J18" s="2280">
        <v>1.0999999999999999E-2</v>
      </c>
      <c r="K18" s="692">
        <v>134</v>
      </c>
      <c r="L18" s="1648"/>
      <c r="M18" s="1328"/>
      <c r="N18" s="1334"/>
      <c r="O18" s="1328"/>
      <c r="P18" s="1334"/>
      <c r="Q18" s="1328"/>
      <c r="R18" s="1334"/>
      <c r="S18" s="1048"/>
      <c r="T18" s="1045"/>
      <c r="U18" s="1046"/>
      <c r="V18" s="1045"/>
      <c r="W18" s="1046"/>
      <c r="X18" s="1045"/>
      <c r="Y18" s="1046"/>
      <c r="Z18" s="1045"/>
      <c r="AA18" s="1046"/>
      <c r="AB18" s="483"/>
      <c r="AC18" s="1386" t="str">
        <f t="shared" si="0"/>
        <v>1.2.NC.T</v>
      </c>
      <c r="AD18" s="1394" t="str">
        <f t="shared" si="2"/>
        <v>of which: Tropical1</v>
      </c>
      <c r="AE18" s="1430" t="s">
        <v>1138</v>
      </c>
      <c r="AF18" s="1391" t="str">
        <f t="shared" ref="AF18:AM18" si="13">IF(D18&gt;D17,"Error","OK")</f>
        <v>OK</v>
      </c>
      <c r="AG18" s="1391" t="str">
        <f t="shared" si="13"/>
        <v>OK</v>
      </c>
      <c r="AH18" s="1391" t="str">
        <f t="shared" si="13"/>
        <v>OK</v>
      </c>
      <c r="AI18" s="1391" t="str">
        <f t="shared" si="13"/>
        <v>OK</v>
      </c>
      <c r="AJ18" s="1391" t="str">
        <f t="shared" si="13"/>
        <v>OK</v>
      </c>
      <c r="AK18" s="1391" t="str">
        <f t="shared" si="13"/>
        <v>OK</v>
      </c>
      <c r="AL18" s="1391" t="str">
        <f t="shared" si="13"/>
        <v>OK</v>
      </c>
      <c r="AM18" s="1520" t="str">
        <f t="shared" si="13"/>
        <v>OK</v>
      </c>
      <c r="AN18" s="32"/>
      <c r="AO18" s="1587" t="str">
        <f t="shared" si="1"/>
        <v>1.2.NC.T</v>
      </c>
      <c r="AP18" s="1394" t="str">
        <f t="shared" si="4"/>
        <v>of which: Tropical1</v>
      </c>
      <c r="AQ18" s="1430" t="s">
        <v>1138</v>
      </c>
      <c r="AR18" s="1594">
        <f>'JQ1 Production'!D20+'JQ2 Trade'!D18-'JQ2 Trade'!H18</f>
        <v>0.371</v>
      </c>
      <c r="AS18" s="1603">
        <f>'JQ1 Production'!E20+'JQ2 Trade'!F18-'JQ2 Trade'!J18</f>
        <v>0.90200000000000002</v>
      </c>
      <c r="AT18" s="367"/>
      <c r="AU18" s="86"/>
      <c r="AW18" s="1587" t="s">
        <v>8</v>
      </c>
      <c r="AX18" s="1394" t="s">
        <v>339</v>
      </c>
      <c r="AY18" s="1515" t="s">
        <v>1156</v>
      </c>
      <c r="AZ18" s="1059">
        <f t="shared" si="6"/>
        <v>12981.723237597911</v>
      </c>
      <c r="BA18" s="1059">
        <f t="shared" si="7"/>
        <v>13154.435925520262</v>
      </c>
      <c r="BB18" s="1059">
        <f t="shared" si="8"/>
        <v>11500</v>
      </c>
      <c r="BC18" s="1060">
        <f t="shared" si="9"/>
        <v>12181.818181818182</v>
      </c>
      <c r="BD18" s="1182" t="str">
        <f t="shared" si="10"/>
        <v>ACCEPT</v>
      </c>
      <c r="BE18" s="1183" t="str">
        <f t="shared" si="11"/>
        <v>ACCEPT</v>
      </c>
      <c r="BF18" s="32"/>
      <c r="BG18" s="65" t="s">
        <v>8</v>
      </c>
      <c r="BH18" s="10" t="s">
        <v>339</v>
      </c>
      <c r="BI18" s="374" t="s">
        <v>15</v>
      </c>
      <c r="BJ18" s="94" t="str">
        <f>IF(ISTEXT(AZ18),IF('EU1 ExtraEU Trade'!BC17=0,"INTRA-EU","CHECK")," ")</f>
        <v xml:space="preserve"> </v>
      </c>
      <c r="BK18" s="94" t="str">
        <f>IF(ISTEXT(BA18),IF('EU1 ExtraEU Trade'!BD17=0,"INTRA-EU","CHECK")," ")</f>
        <v xml:space="preserve"> </v>
      </c>
      <c r="BL18" s="94" t="str">
        <f>IF(ISTEXT(BB18),IF('EU1 ExtraEU Trade'!BE17=0,"INTRA-EU","CHECK")," ")</f>
        <v xml:space="preserve"> </v>
      </c>
      <c r="BM18" s="95" t="str">
        <f>IF(ISTEXT(BC18),IF('EU1 ExtraEU Trade'!BF17=0,"INTRA-EU","CHECK")," ")</f>
        <v xml:space="preserve"> </v>
      </c>
    </row>
    <row r="19" spans="1:65" s="3" customFormat="1" ht="15" customHeight="1">
      <c r="A19" s="418">
        <v>2</v>
      </c>
      <c r="B19" s="465" t="s">
        <v>304</v>
      </c>
      <c r="C19" s="466" t="s">
        <v>806</v>
      </c>
      <c r="D19" s="690">
        <v>10.023</v>
      </c>
      <c r="E19" s="2273">
        <v>130071</v>
      </c>
      <c r="F19" s="690">
        <v>9.5389999999999997</v>
      </c>
      <c r="G19" s="690">
        <v>129429</v>
      </c>
      <c r="H19" s="690">
        <v>0.43</v>
      </c>
      <c r="I19" s="690">
        <v>6132</v>
      </c>
      <c r="J19" s="2282">
        <v>0.91100000000000003</v>
      </c>
      <c r="K19" s="690">
        <v>12993</v>
      </c>
      <c r="L19" s="1649"/>
      <c r="M19" s="1656"/>
      <c r="N19" s="1661"/>
      <c r="O19" s="1656"/>
      <c r="P19" s="1661"/>
      <c r="Q19" s="1656"/>
      <c r="R19" s="1661"/>
      <c r="S19" s="1047"/>
      <c r="T19" s="1043"/>
      <c r="U19" s="1044"/>
      <c r="V19" s="1043"/>
      <c r="W19" s="1044"/>
      <c r="X19" s="1043"/>
      <c r="Y19" s="1044"/>
      <c r="Z19" s="1043"/>
      <c r="AA19" s="1044"/>
      <c r="AB19" s="483"/>
      <c r="AC19" s="1561">
        <f t="shared" si="0"/>
        <v>2</v>
      </c>
      <c r="AD19" s="1521" t="str">
        <f t="shared" si="2"/>
        <v>WOOD CHARCOAL</v>
      </c>
      <c r="AE19" s="1522" t="s">
        <v>806</v>
      </c>
      <c r="AF19" s="1523"/>
      <c r="AG19" s="1523"/>
      <c r="AH19" s="1523"/>
      <c r="AI19" s="1523"/>
      <c r="AJ19" s="1523"/>
      <c r="AK19" s="1523"/>
      <c r="AL19" s="1523"/>
      <c r="AM19" s="1524"/>
      <c r="AN19" s="32"/>
      <c r="AO19" s="1588">
        <f t="shared" si="1"/>
        <v>2</v>
      </c>
      <c r="AP19" s="1521" t="str">
        <f t="shared" si="4"/>
        <v>WOOD CHARCOAL</v>
      </c>
      <c r="AQ19" s="1522" t="s">
        <v>806</v>
      </c>
      <c r="AR19" s="1592">
        <f>'JQ1 Production'!D31+'JQ2 Trade'!D19-'JQ2 Trade'!H19</f>
        <v>6124.5929999999998</v>
      </c>
      <c r="AS19" s="1593">
        <f>'JQ1 Production'!E31+'JQ2 Trade'!F19-'JQ2 Trade'!J19</f>
        <v>5564.6279999999997</v>
      </c>
      <c r="AT19" s="367"/>
      <c r="AU19" s="86"/>
      <c r="AW19" s="1588">
        <v>2</v>
      </c>
      <c r="AX19" s="1521" t="s">
        <v>304</v>
      </c>
      <c r="AY19" s="1621" t="s">
        <v>1155</v>
      </c>
      <c r="AZ19" s="1059">
        <f t="shared" si="6"/>
        <v>12977.252319664771</v>
      </c>
      <c r="BA19" s="1059">
        <f t="shared" si="7"/>
        <v>13568.403396582451</v>
      </c>
      <c r="BB19" s="1059">
        <f t="shared" si="8"/>
        <v>14260.465116279071</v>
      </c>
      <c r="BC19" s="1060">
        <f t="shared" si="9"/>
        <v>14262.349066959385</v>
      </c>
      <c r="BD19" s="1182" t="str">
        <f t="shared" si="10"/>
        <v>ACCEPT</v>
      </c>
      <c r="BE19" s="1183" t="str">
        <f t="shared" si="11"/>
        <v>ACCEPT</v>
      </c>
      <c r="BF19" s="32"/>
      <c r="BG19" s="467">
        <v>2</v>
      </c>
      <c r="BH19" s="465" t="s">
        <v>304</v>
      </c>
      <c r="BI19" s="374" t="s">
        <v>15</v>
      </c>
      <c r="BJ19" s="94" t="str">
        <f>IF(ISTEXT(AZ19),IF('EU1 ExtraEU Trade'!BC18=0,"INTRA-EU","CHECK")," ")</f>
        <v xml:space="preserve"> </v>
      </c>
      <c r="BK19" s="94" t="str">
        <f>IF(ISTEXT(BA19),IF('EU1 ExtraEU Trade'!BD18=0,"INTRA-EU","CHECK")," ")</f>
        <v xml:space="preserve"> </v>
      </c>
      <c r="BL19" s="94" t="str">
        <f>IF(ISTEXT(BB19),IF('EU1 ExtraEU Trade'!BE18=0,"INTRA-EU","CHECK")," ")</f>
        <v xml:space="preserve"> </v>
      </c>
      <c r="BM19" s="95" t="str">
        <f>IF(ISTEXT(BC19),IF('EU1 ExtraEU Trade'!BF18=0,"INTRA-EU","CHECK")," ")</f>
        <v xml:space="preserve"> </v>
      </c>
    </row>
    <row r="20" spans="1:65" s="3" customFormat="1" ht="15" customHeight="1">
      <c r="A20" s="427">
        <v>3</v>
      </c>
      <c r="B20" s="468" t="s">
        <v>397</v>
      </c>
      <c r="C20" s="1175" t="s">
        <v>15</v>
      </c>
      <c r="D20" s="690">
        <v>202.49600000000001</v>
      </c>
      <c r="E20" s="2273">
        <v>184317</v>
      </c>
      <c r="F20" s="690">
        <v>456.065</v>
      </c>
      <c r="G20" s="690">
        <v>401084</v>
      </c>
      <c r="H20" s="690">
        <v>257.017</v>
      </c>
      <c r="I20" s="690">
        <v>208628</v>
      </c>
      <c r="J20" s="2282">
        <v>846.28300000000002</v>
      </c>
      <c r="K20" s="690">
        <v>848507</v>
      </c>
      <c r="L20" s="1649"/>
      <c r="M20" s="1656"/>
      <c r="N20" s="1661"/>
      <c r="O20" s="1656"/>
      <c r="P20" s="1661"/>
      <c r="Q20" s="1656"/>
      <c r="R20" s="1661"/>
      <c r="S20" s="1047"/>
      <c r="T20" s="1043"/>
      <c r="U20" s="1044"/>
      <c r="V20" s="1043"/>
      <c r="W20" s="1044"/>
      <c r="X20" s="1043"/>
      <c r="Y20" s="1044"/>
      <c r="Z20" s="1043"/>
      <c r="AA20" s="1044"/>
      <c r="AB20" s="483"/>
      <c r="AC20" s="1562">
        <f t="shared" si="0"/>
        <v>3</v>
      </c>
      <c r="AD20" s="1525" t="str">
        <f t="shared" si="2"/>
        <v>WOOD CHIPS, PARTICLES AND RESIDUES</v>
      </c>
      <c r="AE20" s="1526" t="s">
        <v>1139</v>
      </c>
      <c r="AF20" s="1527" t="str">
        <f t="shared" ref="AF20:AM20" si="14">IF(D20&lt;(D21+D22),"Error","OK")</f>
        <v>OK</v>
      </c>
      <c r="AG20" s="1527" t="str">
        <f t="shared" si="14"/>
        <v>OK</v>
      </c>
      <c r="AH20" s="1527" t="str">
        <f t="shared" si="14"/>
        <v>OK</v>
      </c>
      <c r="AI20" s="1527" t="str">
        <f t="shared" si="14"/>
        <v>OK</v>
      </c>
      <c r="AJ20" s="1527" t="str">
        <f t="shared" si="14"/>
        <v>OK</v>
      </c>
      <c r="AK20" s="1527" t="str">
        <f t="shared" si="14"/>
        <v>OK</v>
      </c>
      <c r="AL20" s="1527" t="str">
        <f t="shared" si="14"/>
        <v>OK</v>
      </c>
      <c r="AM20" s="1528" t="str">
        <f t="shared" si="14"/>
        <v>OK</v>
      </c>
      <c r="AN20" s="32"/>
      <c r="AO20" s="1589">
        <f t="shared" si="1"/>
        <v>3</v>
      </c>
      <c r="AP20" s="1525" t="str">
        <f t="shared" si="4"/>
        <v>WOOD CHIPS, PARTICLES AND RESIDUES</v>
      </c>
      <c r="AQ20" s="1526" t="s">
        <v>1139</v>
      </c>
      <c r="AR20" s="1592">
        <f>'JQ1 Production'!D32+'JQ2 Trade'!D20-'JQ2 Trade'!H20</f>
        <v>1678.479</v>
      </c>
      <c r="AS20" s="1593">
        <f>'JQ1 Production'!E32+'JQ2 Trade'!F20-'JQ2 Trade'!J20</f>
        <v>1308.7820000000002</v>
      </c>
      <c r="AT20" s="367"/>
      <c r="AU20" s="86"/>
      <c r="AW20" s="1589">
        <v>3</v>
      </c>
      <c r="AX20" s="1525" t="s">
        <v>397</v>
      </c>
      <c r="AY20" s="1515" t="s">
        <v>1156</v>
      </c>
      <c r="AZ20" s="1059">
        <f t="shared" si="6"/>
        <v>910.22538716814154</v>
      </c>
      <c r="BA20" s="1059">
        <f t="shared" si="7"/>
        <v>879.4448159801783</v>
      </c>
      <c r="BB20" s="1059">
        <f t="shared" si="8"/>
        <v>811.72840707034948</v>
      </c>
      <c r="BC20" s="1060">
        <f t="shared" si="9"/>
        <v>1002.6279625137217</v>
      </c>
      <c r="BD20" s="1182" t="str">
        <f t="shared" si="10"/>
        <v>ACCEPT</v>
      </c>
      <c r="BE20" s="1183" t="str">
        <f t="shared" si="11"/>
        <v>ACCEPT</v>
      </c>
      <c r="BF20" s="32"/>
      <c r="BG20" s="469">
        <v>3</v>
      </c>
      <c r="BH20" s="468" t="s">
        <v>397</v>
      </c>
      <c r="BI20" s="375" t="s">
        <v>15</v>
      </c>
      <c r="BJ20" s="94" t="str">
        <f>IF(ISTEXT(AZ20),IF('EU1 ExtraEU Trade'!BC19=0,"INTRA-EU","CHECK")," ")</f>
        <v xml:space="preserve"> </v>
      </c>
      <c r="BK20" s="94" t="str">
        <f>IF(ISTEXT(BA20),IF('EU1 ExtraEU Trade'!BD19=0,"INTRA-EU","CHECK")," ")</f>
        <v xml:space="preserve"> </v>
      </c>
      <c r="BL20" s="94" t="str">
        <f>IF(ISTEXT(BB20),IF('EU1 ExtraEU Trade'!BE19=0,"INTRA-EU","CHECK")," ")</f>
        <v xml:space="preserve"> </v>
      </c>
      <c r="BM20" s="95" t="str">
        <f>IF(ISTEXT(BC20),IF('EU1 ExtraEU Trade'!BF19=0,"INTRA-EU","CHECK")," ")</f>
        <v xml:space="preserve"> </v>
      </c>
    </row>
    <row r="21" spans="1:65" s="3" customFormat="1" ht="15" customHeight="1">
      <c r="A21" s="428" t="s">
        <v>340</v>
      </c>
      <c r="B21" s="11" t="s">
        <v>398</v>
      </c>
      <c r="C21" s="1177" t="s">
        <v>15</v>
      </c>
      <c r="D21" s="692">
        <v>180.624</v>
      </c>
      <c r="E21" s="2274">
        <v>166535</v>
      </c>
      <c r="F21" s="692">
        <v>246.303</v>
      </c>
      <c r="G21" s="692">
        <v>226352</v>
      </c>
      <c r="H21" s="692">
        <v>18.649999999999999</v>
      </c>
      <c r="I21" s="692">
        <v>15312</v>
      </c>
      <c r="J21" s="2280">
        <v>366.15199999999999</v>
      </c>
      <c r="K21" s="692">
        <v>376248</v>
      </c>
      <c r="L21" s="1648"/>
      <c r="M21" s="1328"/>
      <c r="N21" s="1334"/>
      <c r="O21" s="1328"/>
      <c r="P21" s="1334"/>
      <c r="Q21" s="1328"/>
      <c r="R21" s="1334"/>
      <c r="S21" s="1048"/>
      <c r="T21" s="1045"/>
      <c r="U21" s="1046"/>
      <c r="V21" s="1045"/>
      <c r="W21" s="1046"/>
      <c r="X21" s="1045"/>
      <c r="Y21" s="1046"/>
      <c r="Z21" s="1045"/>
      <c r="AA21" s="1046"/>
      <c r="AB21" s="483"/>
      <c r="AC21" s="1382" t="str">
        <f t="shared" si="0"/>
        <v>3.1</v>
      </c>
      <c r="AD21" s="1529" t="str">
        <f t="shared" si="2"/>
        <v>WOOD CHIPS AND PARTICLES</v>
      </c>
      <c r="AE21" s="1530" t="s">
        <v>1139</v>
      </c>
      <c r="AF21" s="1389"/>
      <c r="AG21" s="1389"/>
      <c r="AH21" s="1389"/>
      <c r="AI21" s="1389"/>
      <c r="AJ21" s="1389"/>
      <c r="AK21" s="1389"/>
      <c r="AL21" s="1389"/>
      <c r="AM21" s="1516"/>
      <c r="AN21" s="32" t="s">
        <v>272</v>
      </c>
      <c r="AO21" s="1586" t="str">
        <f t="shared" si="1"/>
        <v>3.1</v>
      </c>
      <c r="AP21" s="1425" t="str">
        <f t="shared" ref="AP21:AP57" si="15">B21</f>
        <v>WOOD CHIPS AND PARTICLES</v>
      </c>
      <c r="AQ21" s="1515" t="s">
        <v>1139</v>
      </c>
      <c r="AR21" s="1594">
        <f>'JQ1 Production'!D33+'JQ2 Trade'!D21-'JQ2 Trade'!H21</f>
        <v>1197.9739999999999</v>
      </c>
      <c r="AS21" s="1595">
        <f>'JQ1 Production'!E33+'JQ2 Trade'!F21-'JQ2 Trade'!J21</f>
        <v>889.15099999999984</v>
      </c>
      <c r="AT21" s="367"/>
      <c r="AU21" s="86"/>
      <c r="AW21" s="1586" t="s">
        <v>340</v>
      </c>
      <c r="AX21" s="1425" t="s">
        <v>398</v>
      </c>
      <c r="AY21" s="1515" t="s">
        <v>1156</v>
      </c>
      <c r="AZ21" s="1059">
        <f t="shared" si="6"/>
        <v>921.99818407299142</v>
      </c>
      <c r="BA21" s="1059">
        <f t="shared" si="7"/>
        <v>918.99814456177955</v>
      </c>
      <c r="BB21" s="1059">
        <f t="shared" si="8"/>
        <v>821.01876675603228</v>
      </c>
      <c r="BC21" s="1060">
        <f t="shared" si="9"/>
        <v>1027.5732482684787</v>
      </c>
      <c r="BD21" s="1182" t="str">
        <f t="shared" si="10"/>
        <v>ACCEPT</v>
      </c>
      <c r="BE21" s="1183" t="str">
        <f t="shared" si="11"/>
        <v>ACCEPT</v>
      </c>
      <c r="BF21" s="32"/>
      <c r="BG21" s="64" t="s">
        <v>340</v>
      </c>
      <c r="BH21" s="11" t="s">
        <v>398</v>
      </c>
      <c r="BI21" s="374" t="s">
        <v>337</v>
      </c>
      <c r="BJ21" s="94" t="str">
        <f>IF(ISTEXT(AZ21),IF('EU1 ExtraEU Trade'!BC20=0,"INTRA-EU","CHECK")," ")</f>
        <v xml:space="preserve"> </v>
      </c>
      <c r="BK21" s="94" t="str">
        <f>IF(ISTEXT(BA21),IF('EU1 ExtraEU Trade'!BD20=0,"INTRA-EU","CHECK")," ")</f>
        <v xml:space="preserve"> </v>
      </c>
      <c r="BL21" s="94" t="str">
        <f>IF(ISTEXT(BB21),IF('EU1 ExtraEU Trade'!BE20=0,"INTRA-EU","CHECK")," ")</f>
        <v xml:space="preserve"> </v>
      </c>
      <c r="BM21" s="95" t="str">
        <f>IF(ISTEXT(BC21),IF('EU1 ExtraEU Trade'!BF20=0,"INTRA-EU","CHECK")," ")</f>
        <v xml:space="preserve"> </v>
      </c>
    </row>
    <row r="22" spans="1:65" s="3" customFormat="1" ht="15" customHeight="1">
      <c r="A22" s="428" t="s">
        <v>341</v>
      </c>
      <c r="B22" s="11" t="s">
        <v>399</v>
      </c>
      <c r="C22" s="1177" t="s">
        <v>15</v>
      </c>
      <c r="D22" s="692">
        <v>21.872</v>
      </c>
      <c r="E22" s="2274">
        <v>17782</v>
      </c>
      <c r="F22" s="692">
        <v>209.762</v>
      </c>
      <c r="G22" s="692">
        <v>174732</v>
      </c>
      <c r="H22" s="692">
        <v>238.36699999999999</v>
      </c>
      <c r="I22" s="692">
        <v>193316</v>
      </c>
      <c r="J22" s="2280">
        <v>480.13099999999997</v>
      </c>
      <c r="K22" s="692">
        <v>472259</v>
      </c>
      <c r="L22" s="1648"/>
      <c r="M22" s="1328"/>
      <c r="N22" s="1334"/>
      <c r="O22" s="1328"/>
      <c r="P22" s="1334"/>
      <c r="Q22" s="1328"/>
      <c r="R22" s="1334"/>
      <c r="S22" s="1048"/>
      <c r="T22" s="1045"/>
      <c r="U22" s="1046"/>
      <c r="V22" s="1045"/>
      <c r="W22" s="1046"/>
      <c r="X22" s="1045"/>
      <c r="Y22" s="1046"/>
      <c r="Z22" s="1045"/>
      <c r="AA22" s="1046"/>
      <c r="AB22" s="483"/>
      <c r="AC22" s="1386" t="str">
        <f t="shared" si="0"/>
        <v>3.2</v>
      </c>
      <c r="AD22" s="1432" t="str">
        <f t="shared" si="2"/>
        <v>WOOD RESIDUES (INCLUDING WOOD FOR AGGLOMERATES)</v>
      </c>
      <c r="AE22" s="1530" t="s">
        <v>1139</v>
      </c>
      <c r="AF22" s="1389"/>
      <c r="AG22" s="1389"/>
      <c r="AH22" s="1389"/>
      <c r="AI22" s="1389"/>
      <c r="AJ22" s="1389"/>
      <c r="AK22" s="1389"/>
      <c r="AL22" s="1389"/>
      <c r="AM22" s="1516"/>
      <c r="AN22" s="32"/>
      <c r="AO22" s="1586" t="str">
        <f t="shared" si="1"/>
        <v>3.2</v>
      </c>
      <c r="AP22" s="1425" t="str">
        <f t="shared" si="15"/>
        <v>WOOD RESIDUES (INCLUDING WOOD FOR AGGLOMERATES)</v>
      </c>
      <c r="AQ22" s="1515" t="s">
        <v>1139</v>
      </c>
      <c r="AR22" s="1594">
        <f>'JQ1 Production'!D34+'JQ2 Trade'!D22-'JQ2 Trade'!H22</f>
        <v>480.505</v>
      </c>
      <c r="AS22" s="1595">
        <f>'JQ1 Production'!E34+'JQ2 Trade'!F22-'JQ2 Trade'!J22</f>
        <v>419.63099999999997</v>
      </c>
      <c r="AT22" s="367"/>
      <c r="AU22" s="86"/>
      <c r="AW22" s="1586" t="s">
        <v>341</v>
      </c>
      <c r="AX22" s="1425" t="s">
        <v>399</v>
      </c>
      <c r="AY22" s="1515" t="s">
        <v>1156</v>
      </c>
      <c r="AZ22" s="1059">
        <f t="shared" si="6"/>
        <v>813.00292611558154</v>
      </c>
      <c r="BA22" s="1059">
        <f t="shared" si="7"/>
        <v>833.00121089615845</v>
      </c>
      <c r="BB22" s="1059">
        <f t="shared" si="8"/>
        <v>811.0015228618056</v>
      </c>
      <c r="BC22" s="1060">
        <f t="shared" si="9"/>
        <v>983.60447461213721</v>
      </c>
      <c r="BD22" s="1182" t="str">
        <f t="shared" si="10"/>
        <v>ACCEPT</v>
      </c>
      <c r="BE22" s="1183" t="str">
        <f t="shared" si="11"/>
        <v>ACCEPT</v>
      </c>
      <c r="BF22" s="32"/>
      <c r="BG22" s="64" t="s">
        <v>341</v>
      </c>
      <c r="BH22" s="11" t="s">
        <v>399</v>
      </c>
      <c r="BI22" s="111" t="s">
        <v>337</v>
      </c>
      <c r="BJ22" s="94" t="str">
        <f>IF(ISTEXT(AZ22),IF('EU1 ExtraEU Trade'!BC21=0,"INTRA-EU","CHECK")," ")</f>
        <v xml:space="preserve"> </v>
      </c>
      <c r="BK22" s="94" t="str">
        <f>IF(ISTEXT(BA22),IF('EU1 ExtraEU Trade'!BD21=0,"INTRA-EU","CHECK")," ")</f>
        <v xml:space="preserve"> </v>
      </c>
      <c r="BL22" s="94" t="str">
        <f>IF(ISTEXT(BB22),IF('EU1 ExtraEU Trade'!BE21=0,"INTRA-EU","CHECK")," ")</f>
        <v xml:space="preserve"> </v>
      </c>
      <c r="BM22" s="95" t="str">
        <f>IF(ISTEXT(BC22),IF('EU1 ExtraEU Trade'!BF21=0,"INTRA-EU","CHECK")," ")</f>
        <v xml:space="preserve"> </v>
      </c>
    </row>
    <row r="23" spans="1:65" s="3" customFormat="1" ht="15" customHeight="1">
      <c r="A23" s="1203" t="s">
        <v>1027</v>
      </c>
      <c r="B23" s="1178" t="s">
        <v>1028</v>
      </c>
      <c r="C23" s="1174" t="s">
        <v>15</v>
      </c>
      <c r="D23" s="692"/>
      <c r="E23" s="692"/>
      <c r="F23" s="692">
        <v>25.803000000000001</v>
      </c>
      <c r="G23" s="692">
        <v>22036</v>
      </c>
      <c r="H23" s="692"/>
      <c r="I23" s="692"/>
      <c r="J23" s="2280">
        <v>67.864999999999995</v>
      </c>
      <c r="K23" s="692">
        <v>54292</v>
      </c>
      <c r="L23" s="1648"/>
      <c r="M23" s="1328"/>
      <c r="N23" s="1334"/>
      <c r="O23" s="1328"/>
      <c r="P23" s="1334"/>
      <c r="Q23" s="1328"/>
      <c r="R23" s="1334"/>
      <c r="S23" s="1048"/>
      <c r="T23" s="1045"/>
      <c r="U23" s="1046"/>
      <c r="V23" s="1045"/>
      <c r="W23" s="1046"/>
      <c r="X23" s="1045"/>
      <c r="Y23" s="1046"/>
      <c r="Z23" s="1045"/>
      <c r="AA23" s="1046"/>
      <c r="AB23" s="483"/>
      <c r="AC23" s="1563" t="s">
        <v>1027</v>
      </c>
      <c r="AD23" s="1532" t="s">
        <v>1028</v>
      </c>
      <c r="AE23" s="1530" t="s">
        <v>1149</v>
      </c>
      <c r="AF23" s="1391" t="str">
        <f>IF(D23&gt;D22,"Error","OK")</f>
        <v>OK</v>
      </c>
      <c r="AG23" s="1391" t="str">
        <f t="shared" ref="AG23:AM23" si="16">IF(E23&gt;E22,"Error","OK")</f>
        <v>OK</v>
      </c>
      <c r="AH23" s="1391" t="str">
        <f t="shared" si="16"/>
        <v>OK</v>
      </c>
      <c r="AI23" s="1391" t="str">
        <f t="shared" si="16"/>
        <v>OK</v>
      </c>
      <c r="AJ23" s="1391" t="str">
        <f t="shared" si="16"/>
        <v>OK</v>
      </c>
      <c r="AK23" s="1391" t="str">
        <f t="shared" si="16"/>
        <v>OK</v>
      </c>
      <c r="AL23" s="1391" t="str">
        <f t="shared" si="16"/>
        <v>OK</v>
      </c>
      <c r="AM23" s="1520" t="str">
        <f t="shared" si="16"/>
        <v>OK</v>
      </c>
      <c r="AN23" s="32"/>
      <c r="AO23" s="1590" t="s">
        <v>1027</v>
      </c>
      <c r="AP23" s="1591" t="s">
        <v>1028</v>
      </c>
      <c r="AQ23" s="1530" t="s">
        <v>1149</v>
      </c>
      <c r="AR23" s="1594">
        <f>'JQ1 Production'!D35+'JQ2 Trade'!D23-'JQ2 Trade'!H23</f>
        <v>0</v>
      </c>
      <c r="AS23" s="1595">
        <f>'JQ1 Production'!E35+'JQ2 Trade'!F23-'JQ2 Trade'!J23</f>
        <v>169.93799999999999</v>
      </c>
      <c r="AT23" s="367"/>
      <c r="AU23" s="86"/>
      <c r="AW23" s="1590" t="s">
        <v>1027</v>
      </c>
      <c r="AX23" s="1591" t="s">
        <v>1028</v>
      </c>
      <c r="AY23" s="1515" t="s">
        <v>1156</v>
      </c>
      <c r="AZ23" s="1059" t="str">
        <f t="shared" ref="AZ23" si="17">IF(ISNUMBER(E23),IF(ISNUMBER(D23),IF(D23=0,IF(E23=0,0,"ZERO Q"),IF(E23=0,"ZERO V",E23/D23)),"NO Q"),IF(ISNUMBER(D23), "NO V","REPORT"))</f>
        <v>REPORT</v>
      </c>
      <c r="BA23" s="1059">
        <f t="shared" ref="BA23" si="18">IF(ISNUMBER(G23),IF(ISNUMBER(F23),IF(F23=0,IF(G23=0,0,"ZERO Q"),IF(G23=0,"ZERO V",G23/F23)),"NO Q"),IF(ISNUMBER(F23), "NO V","REPORT"))</f>
        <v>854.00922373367439</v>
      </c>
      <c r="BB23" s="1059" t="str">
        <f t="shared" ref="BB23" si="19">IF(ISNUMBER(I23),IF(ISNUMBER(H23),IF(H23=0,IF(I23=0,0,"ZERO Q"),IF(I23=0,"ZERO V",I23/H23)),"NO Q"),IF(ISNUMBER(H23), "NO V","REPORT"))</f>
        <v>REPORT</v>
      </c>
      <c r="BC23" s="1060">
        <f t="shared" ref="BC23" si="20">IF(ISNUMBER(K23),IF(ISNUMBER(J23),IF(J23=0,IF(K23=0,0,"ZERO Q"),IF(K23=0,"ZERO V",K23/J23)),"NO Q"),IF(ISNUMBER(J23), "NO V","REPORT"))</f>
        <v>800.00000000000011</v>
      </c>
      <c r="BD23" s="1185" t="str">
        <f>IF(ISNUMBER(AZ23*BA23), IF(AZ23*BA23&gt;0, IF(AZ23&gt;BA23, IF(AZ23/BA23&gt;BE$6, "CHECK", "ACCEPT"), IF(BA23/AZ23&gt;BE$6, "CHECK", "ACCEPT")), IF(BA23=0,IF(AZ23&lt;BE$6,"ACCEPT","CHECK"),IF(BA23&lt;BE$6,"ACCEPT","CHECK"))),"CHECK")</f>
        <v>CHECK</v>
      </c>
      <c r="BE23" s="1186" t="str">
        <f>IF(ISNUMBER(BB23*BC23), IF(BB23*BC23&gt;0, IF(BB23&gt;BC23, IF(BB23/BC23&gt;BE$6, "CHECK", "ACCEPT"), IF(BC23/BB23&gt;BE$6, "CHECK", "ACCEPT")), IF(BC23=0,IF(BB23&lt;BE$6,"ACCEPT","CHECK"),IF(BC23&lt;BE$6,"ACCEPT","CHECK"))),"CHECK")</f>
        <v>CHECK</v>
      </c>
      <c r="BF23" s="32"/>
      <c r="BG23" s="64"/>
      <c r="BH23" s="11"/>
      <c r="BI23" s="111"/>
      <c r="BJ23" s="94"/>
      <c r="BK23" s="94"/>
      <c r="BL23" s="94"/>
      <c r="BM23" s="95"/>
    </row>
    <row r="24" spans="1:65" s="3" customFormat="1" ht="15" customHeight="1">
      <c r="A24" s="1202" t="s">
        <v>454</v>
      </c>
      <c r="B24" s="1329" t="s">
        <v>400</v>
      </c>
      <c r="C24" s="1176" t="s">
        <v>806</v>
      </c>
      <c r="D24" s="685">
        <v>59.334000000000003</v>
      </c>
      <c r="E24" s="2272">
        <v>92265</v>
      </c>
      <c r="F24" s="685">
        <v>251.96</v>
      </c>
      <c r="G24" s="685">
        <v>394462</v>
      </c>
      <c r="H24" s="685">
        <v>93.430999999999997</v>
      </c>
      <c r="I24" s="685">
        <v>148182</v>
      </c>
      <c r="J24" s="2283">
        <v>184.876</v>
      </c>
      <c r="K24" s="685">
        <v>293374</v>
      </c>
      <c r="L24" s="1650"/>
      <c r="M24" s="688"/>
      <c r="N24" s="1662"/>
      <c r="O24" s="688"/>
      <c r="P24" s="1662"/>
      <c r="Q24" s="688"/>
      <c r="R24" s="1662"/>
      <c r="S24" s="1332"/>
      <c r="T24" s="1331"/>
      <c r="U24" s="1330"/>
      <c r="V24" s="1331"/>
      <c r="W24" s="1330"/>
      <c r="X24" s="1331"/>
      <c r="Y24" s="1330"/>
      <c r="Z24" s="1331"/>
      <c r="AA24" s="1330"/>
      <c r="AB24" s="483"/>
      <c r="AC24" s="1564" t="str">
        <f t="shared" si="0"/>
        <v>4</v>
      </c>
      <c r="AD24" s="1533" t="str">
        <f t="shared" si="2"/>
        <v>RECOVERED POST-CONSUMER WOOD</v>
      </c>
      <c r="AE24" s="1526" t="s">
        <v>806</v>
      </c>
      <c r="AF24" s="1527"/>
      <c r="AG24" s="1527"/>
      <c r="AH24" s="1527"/>
      <c r="AI24" s="1527"/>
      <c r="AJ24" s="1527"/>
      <c r="AK24" s="1527"/>
      <c r="AL24" s="1527"/>
      <c r="AM24" s="1528"/>
      <c r="AN24" s="32"/>
      <c r="AO24" s="1589" t="str">
        <f t="shared" si="1"/>
        <v>4</v>
      </c>
      <c r="AP24" s="1525" t="str">
        <f t="shared" si="15"/>
        <v>RECOVERED POST-CONSUMER WOOD</v>
      </c>
      <c r="AQ24" s="1526" t="s">
        <v>806</v>
      </c>
      <c r="AR24" s="1592">
        <f>'JQ1 Production'!D36+'JQ2 Trade'!D24-'JQ2 Trade'!H24</f>
        <v>847.90300000000002</v>
      </c>
      <c r="AS24" s="1593">
        <f>'JQ1 Production'!E36+'JQ2 Trade'!F24-'JQ2 Trade'!J24</f>
        <v>862.08400000000006</v>
      </c>
      <c r="AT24" s="367"/>
      <c r="AU24" s="86"/>
      <c r="AW24" s="1589" t="s">
        <v>454</v>
      </c>
      <c r="AX24" s="1525" t="s">
        <v>400</v>
      </c>
      <c r="AY24" s="1621" t="s">
        <v>1155</v>
      </c>
      <c r="AZ24" s="1059">
        <f t="shared" si="6"/>
        <v>1555.0106178582262</v>
      </c>
      <c r="BA24" s="1059">
        <f t="shared" si="7"/>
        <v>1565.5739006191459</v>
      </c>
      <c r="BB24" s="1059">
        <f t="shared" si="8"/>
        <v>1586.0046451391936</v>
      </c>
      <c r="BC24" s="1060">
        <f t="shared" si="9"/>
        <v>1586.8690365434129</v>
      </c>
      <c r="BD24" s="1182" t="str">
        <f t="shared" si="10"/>
        <v>ACCEPT</v>
      </c>
      <c r="BE24" s="1183" t="str">
        <f t="shared" si="11"/>
        <v>ACCEPT</v>
      </c>
      <c r="BF24" s="32"/>
      <c r="BG24" s="469" t="s">
        <v>454</v>
      </c>
      <c r="BH24" s="468" t="s">
        <v>400</v>
      </c>
      <c r="BI24" s="111" t="s">
        <v>337</v>
      </c>
      <c r="BJ24" s="94" t="str">
        <f>IF(ISTEXT(AZ24),IF('EU1 ExtraEU Trade'!BC22=0,"INTRA-EU","CHECK")," ")</f>
        <v xml:space="preserve"> </v>
      </c>
      <c r="BK24" s="94" t="str">
        <f>IF(ISTEXT(BA24),IF('EU1 ExtraEU Trade'!BD22=0,"INTRA-EU","CHECK")," ")</f>
        <v xml:space="preserve"> </v>
      </c>
      <c r="BL24" s="94" t="str">
        <f>IF(ISTEXT(BB24),IF('EU1 ExtraEU Trade'!BE22=0,"INTRA-EU","CHECK")," ")</f>
        <v xml:space="preserve"> </v>
      </c>
      <c r="BM24" s="95" t="str">
        <f>IF(ISTEXT(BC24),IF('EU1 ExtraEU Trade'!BF22=0,"INTRA-EU","CHECK")," ")</f>
        <v xml:space="preserve"> </v>
      </c>
    </row>
    <row r="25" spans="1:65" s="3" customFormat="1" ht="15" customHeight="1">
      <c r="A25" s="410" t="s">
        <v>401</v>
      </c>
      <c r="B25" s="454" t="s">
        <v>342</v>
      </c>
      <c r="C25" s="455" t="s">
        <v>806</v>
      </c>
      <c r="D25" s="690">
        <v>84.932000000000002</v>
      </c>
      <c r="E25" s="2273">
        <v>314583</v>
      </c>
      <c r="F25" s="690">
        <v>69.221999999999994</v>
      </c>
      <c r="G25" s="690">
        <v>404168</v>
      </c>
      <c r="H25" s="690">
        <v>475.40899999999999</v>
      </c>
      <c r="I25" s="690">
        <v>1998112</v>
      </c>
      <c r="J25" s="2282">
        <v>431.13200000000001</v>
      </c>
      <c r="K25" s="690">
        <v>2206540</v>
      </c>
      <c r="L25" s="1649"/>
      <c r="M25" s="1656"/>
      <c r="N25" s="1661"/>
      <c r="O25" s="1656"/>
      <c r="P25" s="1661"/>
      <c r="Q25" s="1656"/>
      <c r="R25" s="1661"/>
      <c r="S25" s="1047"/>
      <c r="T25" s="1043"/>
      <c r="U25" s="1044"/>
      <c r="V25" s="1043"/>
      <c r="W25" s="1044"/>
      <c r="X25" s="1043"/>
      <c r="Y25" s="1044"/>
      <c r="Z25" s="1043"/>
      <c r="AA25" s="1044"/>
      <c r="AB25" s="483"/>
      <c r="AC25" s="1562" t="str">
        <f t="shared" si="0"/>
        <v>5</v>
      </c>
      <c r="AD25" s="1525" t="str">
        <f t="shared" si="2"/>
        <v>WOOD PELLETS AND OTHER AGGLOMERATES</v>
      </c>
      <c r="AE25" s="1526" t="s">
        <v>806</v>
      </c>
      <c r="AF25" s="1527" t="str">
        <f t="shared" ref="AF25:AM25" si="21">IF(D25&lt;(D26+D27),"Error","OK")</f>
        <v>OK</v>
      </c>
      <c r="AG25" s="1527" t="str">
        <f t="shared" si="21"/>
        <v>OK</v>
      </c>
      <c r="AH25" s="1527" t="str">
        <f t="shared" si="21"/>
        <v>OK</v>
      </c>
      <c r="AI25" s="1527" t="str">
        <f t="shared" si="21"/>
        <v>OK</v>
      </c>
      <c r="AJ25" s="1527" t="str">
        <f t="shared" si="21"/>
        <v>OK</v>
      </c>
      <c r="AK25" s="1527" t="str">
        <f t="shared" si="21"/>
        <v>OK</v>
      </c>
      <c r="AL25" s="1527" t="str">
        <f t="shared" si="21"/>
        <v>OK</v>
      </c>
      <c r="AM25" s="1528" t="str">
        <f t="shared" si="21"/>
        <v>OK</v>
      </c>
      <c r="AN25" s="32"/>
      <c r="AO25" s="1589" t="str">
        <f t="shared" si="1"/>
        <v>5</v>
      </c>
      <c r="AP25" s="1525" t="str">
        <f t="shared" si="15"/>
        <v>WOOD PELLETS AND OTHER AGGLOMERATES</v>
      </c>
      <c r="AQ25" s="1526" t="s">
        <v>806</v>
      </c>
      <c r="AR25" s="1592">
        <f>'JQ1 Production'!D37+'JQ2 Trade'!D25-'JQ2 Trade'!H25</f>
        <v>243.52300000000002</v>
      </c>
      <c r="AS25" s="1593">
        <f>'JQ1 Production'!E37+'JQ2 Trade'!F25-'JQ2 Trade'!J25</f>
        <v>347.09</v>
      </c>
      <c r="AT25" s="367"/>
      <c r="AU25" s="86"/>
      <c r="AW25" s="1589" t="s">
        <v>401</v>
      </c>
      <c r="AX25" s="1525" t="s">
        <v>342</v>
      </c>
      <c r="AY25" s="1621" t="s">
        <v>1155</v>
      </c>
      <c r="AZ25" s="1059">
        <f t="shared" si="6"/>
        <v>3703.9396222860642</v>
      </c>
      <c r="BA25" s="1059">
        <f t="shared" si="7"/>
        <v>5838.721793649418</v>
      </c>
      <c r="BB25" s="1059">
        <f t="shared" si="8"/>
        <v>4202.9326327435956</v>
      </c>
      <c r="BC25" s="1060">
        <f t="shared" si="9"/>
        <v>5118.0149003089537</v>
      </c>
      <c r="BD25" s="1182" t="str">
        <f t="shared" si="10"/>
        <v>ACCEPT</v>
      </c>
      <c r="BE25" s="1183" t="str">
        <f t="shared" si="11"/>
        <v>ACCEPT</v>
      </c>
      <c r="BF25" s="32"/>
      <c r="BG25" s="469" t="s">
        <v>401</v>
      </c>
      <c r="BH25" s="468" t="s">
        <v>342</v>
      </c>
      <c r="BI25" s="48" t="s">
        <v>50</v>
      </c>
      <c r="BJ25" s="94" t="str">
        <f>IF(ISTEXT(AZ25),IF('EU1 ExtraEU Trade'!BC21=0,"INTRA-EU","CHECK")," ")</f>
        <v xml:space="preserve"> </v>
      </c>
      <c r="BK25" s="94" t="str">
        <f>IF(ISTEXT(BA25),IF('EU1 ExtraEU Trade'!BD21=0,"INTRA-EU","CHECK")," ")</f>
        <v xml:space="preserve"> </v>
      </c>
      <c r="BL25" s="94" t="str">
        <f>IF(ISTEXT(BB25),IF('EU1 ExtraEU Trade'!BE21=0,"INTRA-EU","CHECK")," ")</f>
        <v xml:space="preserve"> </v>
      </c>
      <c r="BM25" s="95" t="str">
        <f>IF(ISTEXT(BC25),IF('EU1 ExtraEU Trade'!BF21=0,"INTRA-EU","CHECK")," ")</f>
        <v xml:space="preserve"> </v>
      </c>
    </row>
    <row r="26" spans="1:65" s="3" customFormat="1" ht="15" customHeight="1">
      <c r="A26" s="424" t="s">
        <v>402</v>
      </c>
      <c r="B26" s="11" t="s">
        <v>403</v>
      </c>
      <c r="C26" s="460" t="s">
        <v>806</v>
      </c>
      <c r="D26" s="692">
        <v>39.115000000000002</v>
      </c>
      <c r="E26" s="2274">
        <v>153996</v>
      </c>
      <c r="F26" s="692">
        <v>38.472000000000001</v>
      </c>
      <c r="G26" s="692">
        <v>232265</v>
      </c>
      <c r="H26" s="692">
        <v>402.80599999999998</v>
      </c>
      <c r="I26" s="692">
        <v>1751399</v>
      </c>
      <c r="J26" s="2280">
        <v>344.24299999999999</v>
      </c>
      <c r="K26" s="692">
        <v>1851931</v>
      </c>
      <c r="L26" s="1648"/>
      <c r="M26" s="1328"/>
      <c r="N26" s="1334"/>
      <c r="O26" s="1328"/>
      <c r="P26" s="1334"/>
      <c r="Q26" s="1328"/>
      <c r="R26" s="1334"/>
      <c r="S26" s="1048"/>
      <c r="T26" s="1045"/>
      <c r="U26" s="1046"/>
      <c r="V26" s="1045"/>
      <c r="W26" s="1046"/>
      <c r="X26" s="1045"/>
      <c r="Y26" s="1046"/>
      <c r="Z26" s="1045"/>
      <c r="AA26" s="1046"/>
      <c r="AB26" s="483"/>
      <c r="AC26" s="1386" t="str">
        <f t="shared" si="0"/>
        <v>5.1</v>
      </c>
      <c r="AD26" s="1425" t="str">
        <f t="shared" si="2"/>
        <v>WOOD PELLETS</v>
      </c>
      <c r="AE26" s="1515" t="s">
        <v>806</v>
      </c>
      <c r="AF26" s="1389"/>
      <c r="AG26" s="1389"/>
      <c r="AH26" s="1389"/>
      <c r="AI26" s="1389"/>
      <c r="AJ26" s="1389"/>
      <c r="AK26" s="1389"/>
      <c r="AL26" s="1389"/>
      <c r="AM26" s="1516"/>
      <c r="AN26" s="32" t="s">
        <v>272</v>
      </c>
      <c r="AO26" s="1586" t="str">
        <f t="shared" si="1"/>
        <v>5.1</v>
      </c>
      <c r="AP26" s="1425" t="str">
        <f t="shared" si="15"/>
        <v>WOOD PELLETS</v>
      </c>
      <c r="AQ26" s="1515" t="s">
        <v>806</v>
      </c>
      <c r="AR26" s="1594">
        <f>'JQ1 Production'!D38+'JQ2 Trade'!D26-'JQ2 Trade'!H26</f>
        <v>126.30900000000003</v>
      </c>
      <c r="AS26" s="1595">
        <f>'JQ1 Production'!E38+'JQ2 Trade'!F26-'JQ2 Trade'!J26</f>
        <v>234.22899999999998</v>
      </c>
      <c r="AT26" s="367"/>
      <c r="AU26" s="86"/>
      <c r="AW26" s="1586" t="s">
        <v>402</v>
      </c>
      <c r="AX26" s="1425" t="s">
        <v>403</v>
      </c>
      <c r="AY26" s="1621" t="s">
        <v>1155</v>
      </c>
      <c r="AZ26" s="1059">
        <f t="shared" si="6"/>
        <v>3937.0062635817458</v>
      </c>
      <c r="BA26" s="1059">
        <f t="shared" si="7"/>
        <v>6037.247868579746</v>
      </c>
      <c r="BB26" s="1059">
        <f t="shared" si="8"/>
        <v>4347.9963059140136</v>
      </c>
      <c r="BC26" s="1060">
        <f t="shared" si="9"/>
        <v>5379.7201395525835</v>
      </c>
      <c r="BD26" s="1182" t="str">
        <f t="shared" si="10"/>
        <v>ACCEPT</v>
      </c>
      <c r="BE26" s="1183" t="str">
        <f t="shared" si="11"/>
        <v>ACCEPT</v>
      </c>
      <c r="BF26" s="32"/>
      <c r="BG26" s="64" t="s">
        <v>402</v>
      </c>
      <c r="BH26" s="11" t="s">
        <v>403</v>
      </c>
      <c r="BI26" s="48" t="s">
        <v>50</v>
      </c>
      <c r="BJ26" s="94" t="str">
        <f>IF(ISTEXT(AZ26),IF('EU1 ExtraEU Trade'!BC25=0,"INTRA-EU","CHECK")," ")</f>
        <v xml:space="preserve"> </v>
      </c>
      <c r="BK26" s="94" t="str">
        <f>IF(ISTEXT(BA26),IF('EU1 ExtraEU Trade'!BD25=0,"INTRA-EU","CHECK")," ")</f>
        <v xml:space="preserve"> </v>
      </c>
      <c r="BL26" s="94" t="str">
        <f>IF(ISTEXT(BB26),IF('EU1 ExtraEU Trade'!BE25=0,"INTRA-EU","CHECK")," ")</f>
        <v xml:space="preserve"> </v>
      </c>
      <c r="BM26" s="95" t="str">
        <f>IF(ISTEXT(BC26),IF('EU1 ExtraEU Trade'!BF25=0,"INTRA-EU","CHECK")," ")</f>
        <v xml:space="preserve"> </v>
      </c>
    </row>
    <row r="27" spans="1:65" s="3" customFormat="1" ht="15" customHeight="1">
      <c r="A27" s="424" t="s">
        <v>404</v>
      </c>
      <c r="B27" s="11" t="s">
        <v>405</v>
      </c>
      <c r="C27" s="460" t="s">
        <v>806</v>
      </c>
      <c r="D27" s="692">
        <v>45.817</v>
      </c>
      <c r="E27" s="2274">
        <v>160587</v>
      </c>
      <c r="F27" s="692">
        <v>30.75</v>
      </c>
      <c r="G27" s="692">
        <v>171903</v>
      </c>
      <c r="H27" s="692">
        <v>72.602999999999994</v>
      </c>
      <c r="I27" s="692">
        <v>246713</v>
      </c>
      <c r="J27" s="2280">
        <v>86.888999999999996</v>
      </c>
      <c r="K27" s="692">
        <v>354609</v>
      </c>
      <c r="L27" s="1648"/>
      <c r="M27" s="1328"/>
      <c r="N27" s="1334"/>
      <c r="O27" s="1328"/>
      <c r="P27" s="1334"/>
      <c r="Q27" s="1328"/>
      <c r="R27" s="1334"/>
      <c r="S27" s="1048"/>
      <c r="T27" s="1045"/>
      <c r="U27" s="1046"/>
      <c r="V27" s="1045"/>
      <c r="W27" s="1046"/>
      <c r="X27" s="1045"/>
      <c r="Y27" s="1046"/>
      <c r="Z27" s="1045"/>
      <c r="AA27" s="1046"/>
      <c r="AB27" s="483"/>
      <c r="AC27" s="1395" t="str">
        <f t="shared" si="0"/>
        <v>5.2</v>
      </c>
      <c r="AD27" s="1425" t="str">
        <f t="shared" si="2"/>
        <v>OTHER AGGLOMERATES</v>
      </c>
      <c r="AE27" s="1515" t="s">
        <v>806</v>
      </c>
      <c r="AF27" s="1391"/>
      <c r="AG27" s="1391"/>
      <c r="AH27" s="1391"/>
      <c r="AI27" s="1391"/>
      <c r="AJ27" s="1391"/>
      <c r="AK27" s="1391"/>
      <c r="AL27" s="1391"/>
      <c r="AM27" s="1520"/>
      <c r="AN27" s="32"/>
      <c r="AO27" s="1583" t="str">
        <f t="shared" si="1"/>
        <v>5.2</v>
      </c>
      <c r="AP27" s="1425" t="str">
        <f t="shared" si="15"/>
        <v>OTHER AGGLOMERATES</v>
      </c>
      <c r="AQ27" s="1515" t="s">
        <v>806</v>
      </c>
      <c r="AR27" s="1594">
        <f>'JQ1 Production'!D39+'JQ2 Trade'!D27-'JQ2 Trade'!H27</f>
        <v>117.21400000000001</v>
      </c>
      <c r="AS27" s="1595">
        <f>'JQ1 Production'!E39+'JQ2 Trade'!F27-'JQ2 Trade'!J27</f>
        <v>112.861</v>
      </c>
      <c r="AT27" s="367"/>
      <c r="AU27" s="86"/>
      <c r="AW27" s="1583" t="s">
        <v>404</v>
      </c>
      <c r="AX27" s="1425" t="s">
        <v>405</v>
      </c>
      <c r="AY27" s="1621" t="s">
        <v>1155</v>
      </c>
      <c r="AZ27" s="1059">
        <f t="shared" si="6"/>
        <v>3504.9654058537226</v>
      </c>
      <c r="BA27" s="1059">
        <f t="shared" si="7"/>
        <v>5590.3414634146338</v>
      </c>
      <c r="BB27" s="1059">
        <f t="shared" si="8"/>
        <v>3398.1102709254442</v>
      </c>
      <c r="BC27" s="1060">
        <f t="shared" si="9"/>
        <v>4081.1725304699103</v>
      </c>
      <c r="BD27" s="1182" t="str">
        <f t="shared" si="10"/>
        <v>ACCEPT</v>
      </c>
      <c r="BE27" s="1183" t="str">
        <f t="shared" si="11"/>
        <v>ACCEPT</v>
      </c>
      <c r="BF27" s="32"/>
      <c r="BG27" s="63" t="s">
        <v>404</v>
      </c>
      <c r="BH27" s="11" t="s">
        <v>405</v>
      </c>
      <c r="BI27" s="48" t="s">
        <v>50</v>
      </c>
      <c r="BJ27" s="94" t="str">
        <f>IF(ISTEXT(AZ27),IF('EU1 ExtraEU Trade'!BC26=0,"INTRA-EU","CHECK")," ")</f>
        <v xml:space="preserve"> </v>
      </c>
      <c r="BK27" s="94" t="str">
        <f>IF(ISTEXT(BA27),IF('EU1 ExtraEU Trade'!BD26=0,"INTRA-EU","CHECK")," ")</f>
        <v xml:space="preserve"> </v>
      </c>
      <c r="BL27" s="94" t="str">
        <f>IF(ISTEXT(BB27),IF('EU1 ExtraEU Trade'!BE26=0,"INTRA-EU","CHECK")," ")</f>
        <v xml:space="preserve"> </v>
      </c>
      <c r="BM27" s="95" t="str">
        <f>IF(ISTEXT(BC27),IF('EU1 ExtraEU Trade'!BF26=0,"INTRA-EU","CHECK")," ")</f>
        <v xml:space="preserve"> </v>
      </c>
    </row>
    <row r="28" spans="1:65" s="3" customFormat="1" ht="15" customHeight="1">
      <c r="A28" s="1205" t="s">
        <v>406</v>
      </c>
      <c r="B28" s="626" t="s">
        <v>407</v>
      </c>
      <c r="C28" s="620" t="s">
        <v>15</v>
      </c>
      <c r="D28" s="685">
        <v>864.697</v>
      </c>
      <c r="E28" s="2272">
        <v>5094644</v>
      </c>
      <c r="F28" s="685">
        <v>719.03499999999997</v>
      </c>
      <c r="G28" s="685">
        <v>5539850</v>
      </c>
      <c r="H28" s="685">
        <v>2358.5619999999999</v>
      </c>
      <c r="I28" s="685">
        <v>16433637</v>
      </c>
      <c r="J28" s="2283">
        <v>2372.3389999999999</v>
      </c>
      <c r="K28" s="685">
        <v>16218998</v>
      </c>
      <c r="L28" s="1650"/>
      <c r="M28" s="688"/>
      <c r="N28" s="1662"/>
      <c r="O28" s="688"/>
      <c r="P28" s="1662"/>
      <c r="Q28" s="688"/>
      <c r="R28" s="1662"/>
      <c r="S28" s="1047"/>
      <c r="T28" s="1043"/>
      <c r="U28" s="1044"/>
      <c r="V28" s="1043"/>
      <c r="W28" s="1044"/>
      <c r="X28" s="1043"/>
      <c r="Y28" s="1044"/>
      <c r="Z28" s="1043"/>
      <c r="AA28" s="1044"/>
      <c r="AB28" s="483"/>
      <c r="AC28" s="1562" t="str">
        <f t="shared" si="0"/>
        <v>6</v>
      </c>
      <c r="AD28" s="1525" t="str">
        <f t="shared" si="2"/>
        <v>SAWNWOOD (INCLUDING SLEEPERS)</v>
      </c>
      <c r="AE28" s="1526" t="s">
        <v>1139</v>
      </c>
      <c r="AF28" s="1527" t="str">
        <f t="shared" ref="AF28:AM28" si="22">IF(D28&lt;(D29+D30),"Error","OK")</f>
        <v>OK</v>
      </c>
      <c r="AG28" s="1527" t="str">
        <f t="shared" si="22"/>
        <v>OK</v>
      </c>
      <c r="AH28" s="1527" t="str">
        <f t="shared" si="22"/>
        <v>OK</v>
      </c>
      <c r="AI28" s="1527" t="str">
        <f t="shared" si="22"/>
        <v>OK</v>
      </c>
      <c r="AJ28" s="1527" t="str">
        <f t="shared" si="22"/>
        <v>OK</v>
      </c>
      <c r="AK28" s="1527" t="str">
        <f t="shared" si="22"/>
        <v>OK</v>
      </c>
      <c r="AL28" s="1527" t="str">
        <f t="shared" si="22"/>
        <v>OK</v>
      </c>
      <c r="AM28" s="1528" t="str">
        <f t="shared" si="22"/>
        <v>OK</v>
      </c>
      <c r="AN28" s="456"/>
      <c r="AO28" s="1585" t="str">
        <f t="shared" si="1"/>
        <v>6</v>
      </c>
      <c r="AP28" s="1525" t="str">
        <f t="shared" si="15"/>
        <v>SAWNWOOD (INCLUDING SLEEPERS)</v>
      </c>
      <c r="AQ28" s="1526" t="s">
        <v>1139</v>
      </c>
      <c r="AR28" s="1592">
        <f>'JQ1 Production'!D40+'JQ2 Trade'!D28-'JQ2 Trade'!H28</f>
        <v>3666.1350000000002</v>
      </c>
      <c r="AS28" s="1596">
        <f>'JQ1 Production'!E40+'JQ2 Trade'!F28-'JQ2 Trade'!J28</f>
        <v>3288.6959999999999</v>
      </c>
      <c r="AT28" s="367"/>
      <c r="AU28" s="86"/>
      <c r="AW28" s="1585" t="s">
        <v>406</v>
      </c>
      <c r="AX28" s="1525" t="s">
        <v>407</v>
      </c>
      <c r="AY28" s="1515" t="s">
        <v>1156</v>
      </c>
      <c r="AZ28" s="1059">
        <f t="shared" si="6"/>
        <v>5891.8256915428183</v>
      </c>
      <c r="BA28" s="1059">
        <f t="shared" si="7"/>
        <v>7704.5623648362043</v>
      </c>
      <c r="BB28" s="1059">
        <f t="shared" si="8"/>
        <v>6967.6510517849438</v>
      </c>
      <c r="BC28" s="1060">
        <f t="shared" si="9"/>
        <v>6836.7117852886959</v>
      </c>
      <c r="BD28" s="1182" t="str">
        <f t="shared" si="10"/>
        <v>ACCEPT</v>
      </c>
      <c r="BE28" s="1183" t="str">
        <f t="shared" si="11"/>
        <v>ACCEPT</v>
      </c>
      <c r="BF28" s="32"/>
      <c r="BG28" s="457" t="s">
        <v>406</v>
      </c>
      <c r="BH28" s="468" t="s">
        <v>407</v>
      </c>
      <c r="BI28" s="48" t="s">
        <v>50</v>
      </c>
      <c r="BJ28" s="94" t="str">
        <f>IF(ISTEXT(AZ28),IF('EU1 ExtraEU Trade'!BC27=0,"INTRA-EU","CHECK")," ")</f>
        <v xml:space="preserve"> </v>
      </c>
      <c r="BK28" s="94" t="str">
        <f>IF(ISTEXT(BA28),IF('EU1 ExtraEU Trade'!BD27=0,"INTRA-EU","CHECK")," ")</f>
        <v xml:space="preserve"> </v>
      </c>
      <c r="BL28" s="94" t="str">
        <f>IF(ISTEXT(BB28),IF('EU1 ExtraEU Trade'!BE27=0,"INTRA-EU","CHECK")," ")</f>
        <v xml:space="preserve"> </v>
      </c>
      <c r="BM28" s="95" t="str">
        <f>IF(ISTEXT(BC28),IF('EU1 ExtraEU Trade'!BF27=0,"INTRA-EU","CHECK")," ")</f>
        <v xml:space="preserve"> </v>
      </c>
    </row>
    <row r="29" spans="1:65" s="3" customFormat="1" ht="15" customHeight="1">
      <c r="A29" s="424" t="s">
        <v>408</v>
      </c>
      <c r="B29" s="11" t="s">
        <v>275</v>
      </c>
      <c r="C29" s="460" t="s">
        <v>15</v>
      </c>
      <c r="D29" s="692">
        <v>526.18799999999999</v>
      </c>
      <c r="E29" s="2274">
        <v>3952773</v>
      </c>
      <c r="F29" s="692">
        <v>583.01099999999997</v>
      </c>
      <c r="G29" s="692">
        <v>3793773</v>
      </c>
      <c r="H29" s="692">
        <v>2291.35</v>
      </c>
      <c r="I29" s="692">
        <v>15997371</v>
      </c>
      <c r="J29" s="2280">
        <v>2338.1280000000002</v>
      </c>
      <c r="K29" s="692">
        <v>15721003</v>
      </c>
      <c r="L29" s="1648"/>
      <c r="M29" s="1328"/>
      <c r="N29" s="1334"/>
      <c r="O29" s="1328"/>
      <c r="P29" s="1334"/>
      <c r="Q29" s="1328"/>
      <c r="R29" s="1334"/>
      <c r="S29" s="1048"/>
      <c r="T29" s="1045"/>
      <c r="U29" s="1046"/>
      <c r="V29" s="1045"/>
      <c r="W29" s="1046"/>
      <c r="X29" s="1045"/>
      <c r="Y29" s="1046"/>
      <c r="Z29" s="1045"/>
      <c r="AA29" s="1046"/>
      <c r="AB29" s="483"/>
      <c r="AC29" s="1386" t="str">
        <f t="shared" si="0"/>
        <v>6.C</v>
      </c>
      <c r="AD29" s="1425" t="str">
        <f t="shared" si="2"/>
        <v>Coniferous</v>
      </c>
      <c r="AE29" s="1515" t="s">
        <v>1139</v>
      </c>
      <c r="AF29" s="1389"/>
      <c r="AG29" s="1389"/>
      <c r="AH29" s="1389"/>
      <c r="AI29" s="1389"/>
      <c r="AJ29" s="1389"/>
      <c r="AK29" s="1389"/>
      <c r="AL29" s="1389"/>
      <c r="AM29" s="1516"/>
      <c r="AN29" s="32" t="s">
        <v>272</v>
      </c>
      <c r="AO29" s="1586" t="str">
        <f t="shared" si="1"/>
        <v>6.C</v>
      </c>
      <c r="AP29" s="1425" t="str">
        <f t="shared" si="15"/>
        <v>Coniferous</v>
      </c>
      <c r="AQ29" s="1515" t="s">
        <v>1139</v>
      </c>
      <c r="AR29" s="1594">
        <f>'JQ1 Production'!D41+'JQ2 Trade'!D29-'JQ2 Trade'!H29</f>
        <v>3249.8380000000002</v>
      </c>
      <c r="AS29" s="1595">
        <f>'JQ1 Production'!E41+'JQ2 Trade'!F29-'JQ2 Trade'!J29</f>
        <v>2964.8830000000003</v>
      </c>
      <c r="AT29" s="367"/>
      <c r="AU29" s="86"/>
      <c r="AW29" s="1586" t="s">
        <v>408</v>
      </c>
      <c r="AX29" s="1425" t="s">
        <v>275</v>
      </c>
      <c r="AY29" s="1515" t="s">
        <v>1156</v>
      </c>
      <c r="AZ29" s="1059">
        <f t="shared" si="6"/>
        <v>7512.092636092043</v>
      </c>
      <c r="BA29" s="1059">
        <f t="shared" si="7"/>
        <v>6507.2065535641696</v>
      </c>
      <c r="BB29" s="1059">
        <f t="shared" si="8"/>
        <v>6981.6357169354314</v>
      </c>
      <c r="BC29" s="1060">
        <f t="shared" si="9"/>
        <v>6723.7563555117595</v>
      </c>
      <c r="BD29" s="1182" t="str">
        <f t="shared" si="10"/>
        <v>ACCEPT</v>
      </c>
      <c r="BE29" s="1183" t="str">
        <f t="shared" si="11"/>
        <v>ACCEPT</v>
      </c>
      <c r="BF29" s="32"/>
      <c r="BG29" s="64" t="s">
        <v>408</v>
      </c>
      <c r="BH29" s="11" t="s">
        <v>275</v>
      </c>
      <c r="BI29" s="48" t="s">
        <v>50</v>
      </c>
      <c r="BJ29" s="90" t="str">
        <f>IF(ISTEXT(AZ29),IF('EU1 ExtraEU Trade'!BC28=0,"INTRA-EU","CHECK")," ")</f>
        <v xml:space="preserve"> </v>
      </c>
      <c r="BK29" s="90" t="str">
        <f>IF(ISTEXT(BA29),IF('EU1 ExtraEU Trade'!BD28=0,"INTRA-EU","CHECK")," ")</f>
        <v xml:space="preserve"> </v>
      </c>
      <c r="BL29" s="90" t="str">
        <f>IF(ISTEXT(BB29),IF('EU1 ExtraEU Trade'!BE28=0,"INTRA-EU","CHECK")," ")</f>
        <v xml:space="preserve"> </v>
      </c>
      <c r="BM29" s="91" t="str">
        <f>IF(ISTEXT(BC29),IF('EU1 ExtraEU Trade'!BF28=0,"INTRA-EU","CHECK")," ")</f>
        <v xml:space="preserve"> </v>
      </c>
    </row>
    <row r="30" spans="1:65" s="3" customFormat="1" ht="15" customHeight="1">
      <c r="A30" s="424"/>
      <c r="B30" s="11" t="s">
        <v>276</v>
      </c>
      <c r="C30" s="460" t="s">
        <v>15</v>
      </c>
      <c r="D30" s="692">
        <v>338.50900000000001</v>
      </c>
      <c r="E30" s="2274">
        <v>1141871</v>
      </c>
      <c r="F30" s="692">
        <v>136.024</v>
      </c>
      <c r="G30" s="692">
        <v>1746077</v>
      </c>
      <c r="H30" s="692">
        <v>67.212000000000003</v>
      </c>
      <c r="I30" s="692">
        <v>436266</v>
      </c>
      <c r="J30" s="2280">
        <v>34.210999999999999</v>
      </c>
      <c r="K30" s="692">
        <v>497995</v>
      </c>
      <c r="L30" s="1648"/>
      <c r="M30" s="1328"/>
      <c r="N30" s="1334"/>
      <c r="O30" s="1328"/>
      <c r="P30" s="1334"/>
      <c r="Q30" s="1328"/>
      <c r="R30" s="1334"/>
      <c r="S30" s="1048"/>
      <c r="T30" s="1045"/>
      <c r="U30" s="1046"/>
      <c r="V30" s="1045"/>
      <c r="W30" s="1046"/>
      <c r="X30" s="1045"/>
      <c r="Y30" s="1046"/>
      <c r="Z30" s="1045"/>
      <c r="AA30" s="1046"/>
      <c r="AB30" s="483"/>
      <c r="AC30" s="1386">
        <f t="shared" si="0"/>
        <v>0</v>
      </c>
      <c r="AD30" s="1425" t="str">
        <f t="shared" si="2"/>
        <v>Non-Coniferous</v>
      </c>
      <c r="AE30" s="1515" t="s">
        <v>1139</v>
      </c>
      <c r="AF30" s="1389"/>
      <c r="AG30" s="1389"/>
      <c r="AH30" s="1389"/>
      <c r="AI30" s="1389"/>
      <c r="AJ30" s="1389"/>
      <c r="AK30" s="1389"/>
      <c r="AL30" s="1389"/>
      <c r="AM30" s="1516"/>
      <c r="AN30" s="32"/>
      <c r="AO30" s="1586">
        <f t="shared" si="1"/>
        <v>0</v>
      </c>
      <c r="AP30" s="1425" t="str">
        <f t="shared" si="15"/>
        <v>Non-Coniferous</v>
      </c>
      <c r="AQ30" s="1515" t="s">
        <v>1139</v>
      </c>
      <c r="AR30" s="1594">
        <f>'JQ1 Production'!D42+'JQ2 Trade'!D30-'JQ2 Trade'!H30</f>
        <v>416.29700000000003</v>
      </c>
      <c r="AS30" s="1595">
        <f>'JQ1 Production'!E42+'JQ2 Trade'!F30-'JQ2 Trade'!J30</f>
        <v>323.81299999999999</v>
      </c>
      <c r="AT30" s="367"/>
      <c r="AU30" s="86"/>
      <c r="AW30" s="1586" t="s">
        <v>409</v>
      </c>
      <c r="AX30" s="1425" t="s">
        <v>276</v>
      </c>
      <c r="AY30" s="1515" t="s">
        <v>1156</v>
      </c>
      <c r="AZ30" s="1059">
        <f t="shared" si="6"/>
        <v>3373.236752937145</v>
      </c>
      <c r="BA30" s="1059">
        <f t="shared" si="7"/>
        <v>12836.536199494207</v>
      </c>
      <c r="BB30" s="1059">
        <f t="shared" si="8"/>
        <v>6490.8944831280123</v>
      </c>
      <c r="BC30" s="1060">
        <f t="shared" si="9"/>
        <v>14556.575370494871</v>
      </c>
      <c r="BD30" s="1182" t="str">
        <f t="shared" si="10"/>
        <v>CHECK</v>
      </c>
      <c r="BE30" s="1183" t="str">
        <f t="shared" si="11"/>
        <v>CHECK</v>
      </c>
      <c r="BF30" s="32"/>
      <c r="BG30" s="64" t="s">
        <v>409</v>
      </c>
      <c r="BH30" s="11" t="s">
        <v>276</v>
      </c>
      <c r="BI30" s="48" t="s">
        <v>50</v>
      </c>
      <c r="BJ30" s="94" t="str">
        <f>IF(ISTEXT(AZ30),IF('EU1 ExtraEU Trade'!BC29=0,"INTRA-EU","CHECK")," ")</f>
        <v xml:space="preserve"> </v>
      </c>
      <c r="BK30" s="94" t="str">
        <f>IF(ISTEXT(BA30),IF('EU1 ExtraEU Trade'!BD29=0,"INTRA-EU","CHECK")," ")</f>
        <v xml:space="preserve"> </v>
      </c>
      <c r="BL30" s="94" t="str">
        <f>IF(ISTEXT(BB30),IF('EU1 ExtraEU Trade'!BE29=0,"INTRA-EU","CHECK")," ")</f>
        <v xml:space="preserve"> </v>
      </c>
      <c r="BM30" s="95" t="str">
        <f>IF(ISTEXT(BC30),IF('EU1 ExtraEU Trade'!BF29=0,"INTRA-EU","CHECK")," ")</f>
        <v xml:space="preserve"> </v>
      </c>
    </row>
    <row r="31" spans="1:65" s="3" customFormat="1" ht="15" customHeight="1">
      <c r="A31" s="425" t="s">
        <v>410</v>
      </c>
      <c r="B31" s="12" t="s">
        <v>1082</v>
      </c>
      <c r="C31" s="459" t="s">
        <v>15</v>
      </c>
      <c r="D31" s="692">
        <v>19.602</v>
      </c>
      <c r="E31" s="2274">
        <v>227408</v>
      </c>
      <c r="F31" s="692">
        <v>17.166</v>
      </c>
      <c r="G31" s="692">
        <v>226588</v>
      </c>
      <c r="H31" s="692">
        <v>1.97</v>
      </c>
      <c r="I31" s="692">
        <v>27069</v>
      </c>
      <c r="J31" s="2280">
        <v>0.2</v>
      </c>
      <c r="K31" s="692">
        <v>2844</v>
      </c>
      <c r="L31" s="1648"/>
      <c r="M31" s="1328"/>
      <c r="N31" s="1334"/>
      <c r="O31" s="1328"/>
      <c r="P31" s="1334"/>
      <c r="Q31" s="1328"/>
      <c r="R31" s="1334"/>
      <c r="S31" s="1048"/>
      <c r="T31" s="1045"/>
      <c r="U31" s="1046"/>
      <c r="V31" s="1045"/>
      <c r="W31" s="1046"/>
      <c r="X31" s="1045"/>
      <c r="Y31" s="1046"/>
      <c r="Z31" s="1045"/>
      <c r="AA31" s="1046"/>
      <c r="AB31" s="483"/>
      <c r="AC31" s="1395" t="str">
        <f t="shared" si="0"/>
        <v>6.NC.T</v>
      </c>
      <c r="AD31" s="1534" t="str">
        <f t="shared" si="2"/>
        <v>of which: Tropical1</v>
      </c>
      <c r="AE31" s="1430" t="s">
        <v>1139</v>
      </c>
      <c r="AF31" s="1391" t="str">
        <f t="shared" ref="AF31:AM31" si="23">IF(D31&gt;D30,"Error","OK")</f>
        <v>OK</v>
      </c>
      <c r="AG31" s="1391" t="str">
        <f t="shared" si="23"/>
        <v>OK</v>
      </c>
      <c r="AH31" s="1391" t="str">
        <f t="shared" si="23"/>
        <v>OK</v>
      </c>
      <c r="AI31" s="1391" t="str">
        <f t="shared" si="23"/>
        <v>OK</v>
      </c>
      <c r="AJ31" s="1391" t="str">
        <f t="shared" si="23"/>
        <v>OK</v>
      </c>
      <c r="AK31" s="1391" t="str">
        <f t="shared" si="23"/>
        <v>OK</v>
      </c>
      <c r="AL31" s="1391" t="str">
        <f t="shared" si="23"/>
        <v>OK</v>
      </c>
      <c r="AM31" s="1520" t="str">
        <f t="shared" si="23"/>
        <v>OK</v>
      </c>
      <c r="AN31" s="32"/>
      <c r="AO31" s="1583" t="str">
        <f t="shared" si="1"/>
        <v>6.NC.T</v>
      </c>
      <c r="AP31" s="1534" t="str">
        <f t="shared" si="15"/>
        <v>of which: Tropical1</v>
      </c>
      <c r="AQ31" s="1430" t="s">
        <v>1139</v>
      </c>
      <c r="AR31" s="1594">
        <f>'JQ1 Production'!D43+'JQ2 Trade'!D31-'JQ2 Trade'!H31</f>
        <v>17.632000000000001</v>
      </c>
      <c r="AS31" s="1595">
        <f>'JQ1 Production'!E43+'JQ2 Trade'!F31-'JQ2 Trade'!J31</f>
        <v>16.966000000000001</v>
      </c>
      <c r="AT31" s="367"/>
      <c r="AU31" s="86"/>
      <c r="AW31" s="1583" t="s">
        <v>410</v>
      </c>
      <c r="AX31" s="1534" t="s">
        <v>339</v>
      </c>
      <c r="AY31" s="1515" t="s">
        <v>1156</v>
      </c>
      <c r="AZ31" s="1059">
        <f t="shared" si="6"/>
        <v>11601.265177022753</v>
      </c>
      <c r="BA31" s="1059">
        <f t="shared" si="7"/>
        <v>13199.813584993592</v>
      </c>
      <c r="BB31" s="1059">
        <f t="shared" si="8"/>
        <v>13740.609137055837</v>
      </c>
      <c r="BC31" s="1060">
        <f t="shared" si="9"/>
        <v>14220</v>
      </c>
      <c r="BD31" s="1182" t="str">
        <f t="shared" si="10"/>
        <v>ACCEPT</v>
      </c>
      <c r="BE31" s="1183" t="str">
        <f t="shared" si="11"/>
        <v>ACCEPT</v>
      </c>
      <c r="BF31" s="32"/>
      <c r="BG31" s="63" t="s">
        <v>410</v>
      </c>
      <c r="BH31" s="12" t="s">
        <v>339</v>
      </c>
      <c r="BI31" s="48" t="s">
        <v>50</v>
      </c>
      <c r="BJ31" s="94" t="str">
        <f>IF(ISTEXT(AZ31),IF('EU1 ExtraEU Trade'!BC30=0,"INTRA-EU","CHECK")," ")</f>
        <v xml:space="preserve"> </v>
      </c>
      <c r="BK31" s="94" t="str">
        <f>IF(ISTEXT(BA31),IF('EU1 ExtraEU Trade'!BD30=0,"INTRA-EU","CHECK")," ")</f>
        <v xml:space="preserve"> </v>
      </c>
      <c r="BL31" s="94" t="str">
        <f>IF(ISTEXT(BB31),IF('EU1 ExtraEU Trade'!BE30=0,"INTRA-EU","CHECK")," ")</f>
        <v xml:space="preserve"> </v>
      </c>
      <c r="BM31" s="95" t="str">
        <f>IF(ISTEXT(BC31),IF('EU1 ExtraEU Trade'!BF30=0,"INTRA-EU","CHECK")," ")</f>
        <v xml:space="preserve"> </v>
      </c>
    </row>
    <row r="32" spans="1:65" s="3" customFormat="1" ht="15" customHeight="1">
      <c r="A32" s="422" t="s">
        <v>411</v>
      </c>
      <c r="B32" s="468" t="s">
        <v>305</v>
      </c>
      <c r="C32" s="455" t="s">
        <v>15</v>
      </c>
      <c r="D32" s="690">
        <v>41.795999999999999</v>
      </c>
      <c r="E32" s="2273">
        <v>624665</v>
      </c>
      <c r="F32" s="690">
        <v>58.195999999999998</v>
      </c>
      <c r="G32" s="690">
        <v>876905</v>
      </c>
      <c r="H32" s="690">
        <v>53.301000000000002</v>
      </c>
      <c r="I32" s="690">
        <v>1673130</v>
      </c>
      <c r="J32" s="2282">
        <v>58.088999999999999</v>
      </c>
      <c r="K32" s="690">
        <v>1943187</v>
      </c>
      <c r="L32" s="1649"/>
      <c r="M32" s="1656"/>
      <c r="N32" s="1661"/>
      <c r="O32" s="1656"/>
      <c r="P32" s="1661"/>
      <c r="Q32" s="1656"/>
      <c r="R32" s="1661"/>
      <c r="S32" s="1047"/>
      <c r="T32" s="1043"/>
      <c r="U32" s="1044"/>
      <c r="V32" s="1043"/>
      <c r="W32" s="1044"/>
      <c r="X32" s="1043"/>
      <c r="Y32" s="1044"/>
      <c r="Z32" s="1043"/>
      <c r="AA32" s="1044"/>
      <c r="AB32" s="483"/>
      <c r="AC32" s="1562" t="str">
        <f t="shared" si="0"/>
        <v>7</v>
      </c>
      <c r="AD32" s="1525" t="str">
        <f t="shared" si="2"/>
        <v>VENEER SHEETS</v>
      </c>
      <c r="AE32" s="1526" t="s">
        <v>1139</v>
      </c>
      <c r="AF32" s="1527" t="str">
        <f t="shared" ref="AF32:AM32" si="24">IF(D32&lt;(D33+D34),"Error","OK")</f>
        <v>OK</v>
      </c>
      <c r="AG32" s="1527" t="str">
        <f t="shared" si="24"/>
        <v>OK</v>
      </c>
      <c r="AH32" s="1527" t="str">
        <f t="shared" si="24"/>
        <v>OK</v>
      </c>
      <c r="AI32" s="1527" t="str">
        <f t="shared" si="24"/>
        <v>OK</v>
      </c>
      <c r="AJ32" s="1527" t="str">
        <f t="shared" si="24"/>
        <v>OK</v>
      </c>
      <c r="AK32" s="1527" t="str">
        <f t="shared" si="24"/>
        <v>OK</v>
      </c>
      <c r="AL32" s="1527" t="str">
        <f t="shared" si="24"/>
        <v>OK</v>
      </c>
      <c r="AM32" s="1528" t="str">
        <f t="shared" si="24"/>
        <v>OK</v>
      </c>
      <c r="AN32" s="456"/>
      <c r="AO32" s="1585" t="str">
        <f t="shared" si="1"/>
        <v>7</v>
      </c>
      <c r="AP32" s="1525" t="str">
        <f t="shared" si="15"/>
        <v>VENEER SHEETS</v>
      </c>
      <c r="AQ32" s="1526" t="s">
        <v>1139</v>
      </c>
      <c r="AR32" s="1592">
        <f>'JQ1 Production'!D44+'JQ2 Trade'!D32-'JQ2 Trade'!H32</f>
        <v>18.49499999999999</v>
      </c>
      <c r="AS32" s="1596">
        <f>'JQ1 Production'!E44+'JQ2 Trade'!F32-'JQ2 Trade'!J32</f>
        <v>28.106999999999999</v>
      </c>
      <c r="AT32" s="367"/>
      <c r="AU32" s="86"/>
      <c r="AW32" s="1585" t="s">
        <v>411</v>
      </c>
      <c r="AX32" s="1525" t="s">
        <v>305</v>
      </c>
      <c r="AY32" s="1515" t="s">
        <v>1156</v>
      </c>
      <c r="AZ32" s="1059">
        <f t="shared" si="6"/>
        <v>14945.568953966887</v>
      </c>
      <c r="BA32" s="1059">
        <f t="shared" si="7"/>
        <v>15068.131830366348</v>
      </c>
      <c r="BB32" s="1059">
        <f t="shared" si="8"/>
        <v>31390.217819553101</v>
      </c>
      <c r="BC32" s="1060">
        <f t="shared" si="9"/>
        <v>33451.892785208904</v>
      </c>
      <c r="BD32" s="1182" t="str">
        <f t="shared" si="10"/>
        <v>ACCEPT</v>
      </c>
      <c r="BE32" s="1183" t="str">
        <f t="shared" si="11"/>
        <v>ACCEPT</v>
      </c>
      <c r="BF32" s="32"/>
      <c r="BG32" s="457" t="s">
        <v>411</v>
      </c>
      <c r="BH32" s="468" t="s">
        <v>305</v>
      </c>
      <c r="BI32" s="48" t="s">
        <v>50</v>
      </c>
      <c r="BJ32" s="94" t="str">
        <f>IF(ISTEXT(AZ32),IF('EU1 ExtraEU Trade'!BC31=0,"INTRA-EU","CHECK")," ")</f>
        <v xml:space="preserve"> </v>
      </c>
      <c r="BK32" s="94" t="str">
        <f>IF(ISTEXT(BA32),IF('EU1 ExtraEU Trade'!BD31=0,"INTRA-EU","CHECK")," ")</f>
        <v xml:space="preserve"> </v>
      </c>
      <c r="BL32" s="94" t="str">
        <f>IF(ISTEXT(BB32),IF('EU1 ExtraEU Trade'!BE31=0,"INTRA-EU","CHECK")," ")</f>
        <v xml:space="preserve"> </v>
      </c>
      <c r="BM32" s="95" t="str">
        <f>IF(ISTEXT(BC32),IF('EU1 ExtraEU Trade'!BF31=0,"INTRA-EU","CHECK")," ")</f>
        <v xml:space="preserve"> </v>
      </c>
    </row>
    <row r="33" spans="1:65" s="3" customFormat="1" ht="15" customHeight="1" thickBot="1">
      <c r="A33" s="424" t="s">
        <v>412</v>
      </c>
      <c r="B33" s="11" t="s">
        <v>275</v>
      </c>
      <c r="C33" s="460" t="s">
        <v>15</v>
      </c>
      <c r="D33" s="692">
        <v>5.4</v>
      </c>
      <c r="E33" s="2274">
        <v>64421</v>
      </c>
      <c r="F33" s="692">
        <v>13.978</v>
      </c>
      <c r="G33" s="692">
        <v>172387</v>
      </c>
      <c r="H33" s="692">
        <v>5.1680000000000001</v>
      </c>
      <c r="I33" s="692">
        <v>66161</v>
      </c>
      <c r="J33" s="2280">
        <v>4.8680000000000003</v>
      </c>
      <c r="K33" s="692">
        <v>72816</v>
      </c>
      <c r="L33" s="1648"/>
      <c r="M33" s="1328"/>
      <c r="N33" s="1334"/>
      <c r="O33" s="1328"/>
      <c r="P33" s="1334"/>
      <c r="Q33" s="1328"/>
      <c r="R33" s="1334"/>
      <c r="S33" s="1048"/>
      <c r="T33" s="1045"/>
      <c r="U33" s="1046"/>
      <c r="V33" s="1045"/>
      <c r="W33" s="1046"/>
      <c r="X33" s="1045"/>
      <c r="Y33" s="1046"/>
      <c r="Z33" s="1045"/>
      <c r="AA33" s="1046"/>
      <c r="AB33" s="483"/>
      <c r="AC33" s="1386" t="str">
        <f t="shared" si="0"/>
        <v>7.C</v>
      </c>
      <c r="AD33" s="1425" t="str">
        <f t="shared" si="2"/>
        <v>Coniferous</v>
      </c>
      <c r="AE33" s="1515" t="s">
        <v>1139</v>
      </c>
      <c r="AF33" s="1389"/>
      <c r="AG33" s="1389"/>
      <c r="AH33" s="1389"/>
      <c r="AI33" s="1389"/>
      <c r="AJ33" s="1389"/>
      <c r="AK33" s="1389"/>
      <c r="AL33" s="1389"/>
      <c r="AM33" s="1516"/>
      <c r="AN33" s="32"/>
      <c r="AO33" s="1586" t="str">
        <f t="shared" si="1"/>
        <v>7.C</v>
      </c>
      <c r="AP33" s="1425" t="str">
        <f t="shared" si="15"/>
        <v>Coniferous</v>
      </c>
      <c r="AQ33" s="1515" t="s">
        <v>1139</v>
      </c>
      <c r="AR33" s="1594">
        <f>'JQ1 Production'!D45+'JQ2 Trade'!D33-'JQ2 Trade'!H33</f>
        <v>15.231999999999999</v>
      </c>
      <c r="AS33" s="1595">
        <f>'JQ1 Production'!E45+'JQ2 Trade'!F33-'JQ2 Trade'!J33</f>
        <v>24.11</v>
      </c>
      <c r="AT33" s="367"/>
      <c r="AU33" s="86"/>
      <c r="AW33" s="1586" t="s">
        <v>412</v>
      </c>
      <c r="AX33" s="1425" t="s">
        <v>275</v>
      </c>
      <c r="AY33" s="1515" t="s">
        <v>1156</v>
      </c>
      <c r="AZ33" s="1059">
        <f t="shared" si="6"/>
        <v>11929.814814814814</v>
      </c>
      <c r="BA33" s="1059">
        <f t="shared" si="7"/>
        <v>12332.737158391759</v>
      </c>
      <c r="BB33" s="1059">
        <f t="shared" si="8"/>
        <v>12802.05108359133</v>
      </c>
      <c r="BC33" s="1060">
        <f t="shared" si="9"/>
        <v>14958.09367296631</v>
      </c>
      <c r="BD33" s="1182" t="str">
        <f t="shared" si="10"/>
        <v>ACCEPT</v>
      </c>
      <c r="BE33" s="1183" t="str">
        <f t="shared" si="11"/>
        <v>ACCEPT</v>
      </c>
      <c r="BF33" s="32"/>
      <c r="BG33" s="64" t="s">
        <v>412</v>
      </c>
      <c r="BH33" s="11" t="s">
        <v>275</v>
      </c>
      <c r="BI33" s="48" t="s">
        <v>50</v>
      </c>
      <c r="BJ33" s="97" t="str">
        <f>IF(ISTEXT(AZ33),IF('EU1 ExtraEU Trade'!BC32=0,"INTRA-EU","CHECK")," ")</f>
        <v xml:space="preserve"> </v>
      </c>
      <c r="BK33" s="97" t="str">
        <f>IF(ISTEXT(BA33),IF('EU1 ExtraEU Trade'!BD32=0,"INTRA-EU","CHECK")," ")</f>
        <v xml:space="preserve"> </v>
      </c>
      <c r="BL33" s="97" t="str">
        <f>IF(ISTEXT(BB33),IF('EU1 ExtraEU Trade'!BE32=0,"INTRA-EU","CHECK")," ")</f>
        <v xml:space="preserve"> </v>
      </c>
      <c r="BM33" s="98" t="str">
        <f>IF(ISTEXT(BC33),IF('EU1 ExtraEU Trade'!BF32=0,"INTRA-EU","CHECK")," ")</f>
        <v xml:space="preserve"> </v>
      </c>
    </row>
    <row r="34" spans="1:65" s="3" customFormat="1" ht="15" customHeight="1">
      <c r="A34" s="424" t="s">
        <v>413</v>
      </c>
      <c r="B34" s="11" t="s">
        <v>276</v>
      </c>
      <c r="C34" s="460" t="s">
        <v>15</v>
      </c>
      <c r="D34" s="692">
        <v>36.396000000000001</v>
      </c>
      <c r="E34" s="2274">
        <v>560244</v>
      </c>
      <c r="F34" s="692">
        <v>44.218000000000004</v>
      </c>
      <c r="G34" s="692">
        <v>704518</v>
      </c>
      <c r="H34" s="692">
        <v>48.133000000000003</v>
      </c>
      <c r="I34" s="692">
        <v>1606969</v>
      </c>
      <c r="J34" s="2280">
        <v>53.220999999999997</v>
      </c>
      <c r="K34" s="692">
        <v>1870371</v>
      </c>
      <c r="L34" s="1648"/>
      <c r="M34" s="1328"/>
      <c r="N34" s="1334"/>
      <c r="O34" s="1328"/>
      <c r="P34" s="1334"/>
      <c r="Q34" s="1328"/>
      <c r="R34" s="1334"/>
      <c r="S34" s="1048"/>
      <c r="T34" s="1045"/>
      <c r="U34" s="1046"/>
      <c r="V34" s="1045"/>
      <c r="W34" s="1046"/>
      <c r="X34" s="1045"/>
      <c r="Y34" s="1046"/>
      <c r="Z34" s="1045"/>
      <c r="AA34" s="1046"/>
      <c r="AB34" s="483"/>
      <c r="AC34" s="1386" t="str">
        <f t="shared" si="0"/>
        <v>7.NC</v>
      </c>
      <c r="AD34" s="1425" t="str">
        <f t="shared" si="2"/>
        <v>Non-Coniferous</v>
      </c>
      <c r="AE34" s="1515" t="s">
        <v>1139</v>
      </c>
      <c r="AF34" s="1389"/>
      <c r="AG34" s="1389"/>
      <c r="AH34" s="1389"/>
      <c r="AI34" s="1389"/>
      <c r="AJ34" s="1389"/>
      <c r="AK34" s="1389"/>
      <c r="AL34" s="1389"/>
      <c r="AM34" s="1516"/>
      <c r="AN34" s="32"/>
      <c r="AO34" s="1586" t="str">
        <f t="shared" si="1"/>
        <v>7.NC</v>
      </c>
      <c r="AP34" s="1425" t="str">
        <f t="shared" si="15"/>
        <v>Non-Coniferous</v>
      </c>
      <c r="AQ34" s="1515" t="s">
        <v>1139</v>
      </c>
      <c r="AR34" s="1594">
        <f>'JQ1 Production'!D46+'JQ2 Trade'!D34-'JQ2 Trade'!H34</f>
        <v>3.2629999999999981</v>
      </c>
      <c r="AS34" s="1595">
        <f>'JQ1 Production'!E46+'JQ2 Trade'!F34-'JQ2 Trade'!J34</f>
        <v>3.997000000000007</v>
      </c>
      <c r="AT34" s="367"/>
      <c r="AU34" s="86"/>
      <c r="AW34" s="1586" t="s">
        <v>413</v>
      </c>
      <c r="AX34" s="1425" t="s">
        <v>276</v>
      </c>
      <c r="AY34" s="1515" t="s">
        <v>1156</v>
      </c>
      <c r="AZ34" s="1059">
        <f t="shared" si="6"/>
        <v>15393.010220903396</v>
      </c>
      <c r="BA34" s="1059">
        <f t="shared" si="7"/>
        <v>15932.832783029535</v>
      </c>
      <c r="BB34" s="1059">
        <f t="shared" si="8"/>
        <v>33386.013753557847</v>
      </c>
      <c r="BC34" s="1060">
        <f t="shared" si="9"/>
        <v>35143.47719885008</v>
      </c>
      <c r="BD34" s="1182" t="str">
        <f t="shared" si="10"/>
        <v>ACCEPT</v>
      </c>
      <c r="BE34" s="1183" t="str">
        <f t="shared" si="11"/>
        <v>ACCEPT</v>
      </c>
      <c r="BF34" s="32"/>
      <c r="BG34" s="64" t="s">
        <v>413</v>
      </c>
      <c r="BH34" s="11" t="s">
        <v>276</v>
      </c>
      <c r="BI34" s="48" t="s">
        <v>50</v>
      </c>
      <c r="BJ34" s="90" t="str">
        <f>IF(ISTEXT(AZ34),IF('EU1 ExtraEU Trade'!BC33=0,"INTRA-EU","CHECK")," ")</f>
        <v xml:space="preserve"> </v>
      </c>
      <c r="BK34" s="90" t="str">
        <f>IF(ISTEXT(BA34),IF('EU1 ExtraEU Trade'!BD33=0,"INTRA-EU","CHECK")," ")</f>
        <v xml:space="preserve"> </v>
      </c>
      <c r="BL34" s="90" t="str">
        <f>IF(ISTEXT(BB34),IF('EU1 ExtraEU Trade'!BE33=0,"INTRA-EU","CHECK")," ")</f>
        <v xml:space="preserve"> </v>
      </c>
      <c r="BM34" s="91" t="str">
        <f>IF(ISTEXT(BC34),IF('EU1 ExtraEU Trade'!BF33=0,"INTRA-EU","CHECK")," ")</f>
        <v xml:space="preserve"> </v>
      </c>
    </row>
    <row r="35" spans="1:65" s="3" customFormat="1" ht="15" customHeight="1">
      <c r="A35" s="425" t="s">
        <v>414</v>
      </c>
      <c r="B35" s="12" t="s">
        <v>339</v>
      </c>
      <c r="C35" s="459" t="s">
        <v>15</v>
      </c>
      <c r="D35" s="692">
        <v>0.81399999999999995</v>
      </c>
      <c r="E35" s="2274">
        <v>14568</v>
      </c>
      <c r="F35" s="692">
        <v>0.88300000000000001</v>
      </c>
      <c r="G35" s="692">
        <v>15767</v>
      </c>
      <c r="H35" s="692">
        <v>1.0029999999999999</v>
      </c>
      <c r="I35" s="692">
        <v>16442</v>
      </c>
      <c r="J35" s="2280">
        <v>0.88300000000000001</v>
      </c>
      <c r="K35" s="692">
        <v>15603</v>
      </c>
      <c r="L35" s="1648"/>
      <c r="M35" s="1328"/>
      <c r="N35" s="1334"/>
      <c r="O35" s="1328"/>
      <c r="P35" s="1334"/>
      <c r="Q35" s="1328"/>
      <c r="R35" s="1334"/>
      <c r="S35" s="1048"/>
      <c r="T35" s="1045"/>
      <c r="U35" s="1046"/>
      <c r="V35" s="1045"/>
      <c r="W35" s="1046"/>
      <c r="X35" s="1045"/>
      <c r="Y35" s="1046"/>
      <c r="Z35" s="1045"/>
      <c r="AA35" s="1046"/>
      <c r="AB35" s="483"/>
      <c r="AC35" s="1395" t="str">
        <f t="shared" si="0"/>
        <v>7.NC.T</v>
      </c>
      <c r="AD35" s="1534" t="str">
        <f t="shared" si="2"/>
        <v>of which: Tropical</v>
      </c>
      <c r="AE35" s="1430" t="s">
        <v>1139</v>
      </c>
      <c r="AF35" s="1391" t="str">
        <f t="shared" ref="AF35:AM35" si="25">IF(D35&gt;D34,"Error","OK")</f>
        <v>OK</v>
      </c>
      <c r="AG35" s="1391" t="str">
        <f t="shared" si="25"/>
        <v>OK</v>
      </c>
      <c r="AH35" s="1391" t="str">
        <f t="shared" si="25"/>
        <v>OK</v>
      </c>
      <c r="AI35" s="1391" t="str">
        <f t="shared" si="25"/>
        <v>OK</v>
      </c>
      <c r="AJ35" s="1391" t="str">
        <f t="shared" si="25"/>
        <v>OK</v>
      </c>
      <c r="AK35" s="1391" t="str">
        <f t="shared" si="25"/>
        <v>OK</v>
      </c>
      <c r="AL35" s="1391" t="str">
        <f t="shared" si="25"/>
        <v>OK</v>
      </c>
      <c r="AM35" s="1520" t="str">
        <f t="shared" si="25"/>
        <v>OK</v>
      </c>
      <c r="AN35" s="32"/>
      <c r="AO35" s="1583" t="str">
        <f t="shared" si="1"/>
        <v>7.NC.T</v>
      </c>
      <c r="AP35" s="1534" t="str">
        <f t="shared" si="15"/>
        <v>of which: Tropical</v>
      </c>
      <c r="AQ35" s="1430" t="s">
        <v>1139</v>
      </c>
      <c r="AR35" s="1594">
        <f>'JQ1 Production'!D47+'JQ2 Trade'!D35-'JQ2 Trade'!H35</f>
        <v>1.8110000000000002</v>
      </c>
      <c r="AS35" s="1595">
        <f>'JQ1 Production'!E47+'JQ2 Trade'!F35-'JQ2 Trade'!J35</f>
        <v>2</v>
      </c>
      <c r="AT35" s="367"/>
      <c r="AU35" s="86"/>
      <c r="AW35" s="1583" t="s">
        <v>414</v>
      </c>
      <c r="AX35" s="1534" t="s">
        <v>339</v>
      </c>
      <c r="AY35" s="1515" t="s">
        <v>1156</v>
      </c>
      <c r="AZ35" s="1059">
        <f t="shared" si="6"/>
        <v>17896.805896805898</v>
      </c>
      <c r="BA35" s="1059">
        <f t="shared" si="7"/>
        <v>17856.17214043035</v>
      </c>
      <c r="BB35" s="1059">
        <f t="shared" si="8"/>
        <v>16392.821535393821</v>
      </c>
      <c r="BC35" s="1060">
        <f t="shared" si="9"/>
        <v>17670.44167610419</v>
      </c>
      <c r="BD35" s="1182" t="str">
        <f t="shared" si="10"/>
        <v>ACCEPT</v>
      </c>
      <c r="BE35" s="1183" t="str">
        <f t="shared" si="11"/>
        <v>ACCEPT</v>
      </c>
      <c r="BF35" s="32"/>
      <c r="BG35" s="63" t="s">
        <v>414</v>
      </c>
      <c r="BH35" s="12" t="s">
        <v>339</v>
      </c>
      <c r="BI35" s="48" t="s">
        <v>50</v>
      </c>
      <c r="BJ35" s="94" t="str">
        <f>IF(ISTEXT(AZ35),IF('EU1 ExtraEU Trade'!BC34=0,"INTRA-EU","CHECK")," ")</f>
        <v xml:space="preserve"> </v>
      </c>
      <c r="BK35" s="94" t="str">
        <f>IF(ISTEXT(BA35),IF('EU1 ExtraEU Trade'!BD34=0,"INTRA-EU","CHECK")," ")</f>
        <v xml:space="preserve"> </v>
      </c>
      <c r="BL35" s="94" t="str">
        <f>IF(ISTEXT(BB35),IF('EU1 ExtraEU Trade'!BE34=0,"INTRA-EU","CHECK")," ")</f>
        <v xml:space="preserve"> </v>
      </c>
      <c r="BM35" s="95" t="str">
        <f>IF(ISTEXT(BC35),IF('EU1 ExtraEU Trade'!BF34=0,"INTRA-EU","CHECK")," ")</f>
        <v xml:space="preserve"> </v>
      </c>
    </row>
    <row r="36" spans="1:65" s="3" customFormat="1" ht="15" customHeight="1">
      <c r="A36" s="410" t="s">
        <v>415</v>
      </c>
      <c r="B36" s="454" t="s">
        <v>306</v>
      </c>
      <c r="C36" s="466" t="s">
        <v>15</v>
      </c>
      <c r="D36" s="694">
        <v>1365.296</v>
      </c>
      <c r="E36" s="2275">
        <v>8993867</v>
      </c>
      <c r="F36" s="694">
        <v>1472.33</v>
      </c>
      <c r="G36" s="694">
        <v>10413313</v>
      </c>
      <c r="H36" s="694">
        <v>1722.14</v>
      </c>
      <c r="I36" s="694">
        <v>14889058</v>
      </c>
      <c r="J36" s="2284">
        <v>1560.7239999999999</v>
      </c>
      <c r="K36" s="694">
        <v>14695216</v>
      </c>
      <c r="L36" s="1649"/>
      <c r="M36" s="1656"/>
      <c r="N36" s="1661"/>
      <c r="O36" s="1656"/>
      <c r="P36" s="1661"/>
      <c r="Q36" s="1656"/>
      <c r="R36" s="1661"/>
      <c r="S36" s="1047"/>
      <c r="T36" s="1043"/>
      <c r="U36" s="1044"/>
      <c r="V36" s="1043"/>
      <c r="W36" s="1044"/>
      <c r="X36" s="1043"/>
      <c r="Y36" s="1044"/>
      <c r="Z36" s="1043"/>
      <c r="AA36" s="1044"/>
      <c r="AB36" s="483"/>
      <c r="AC36" s="1560" t="str">
        <f t="shared" si="0"/>
        <v>8</v>
      </c>
      <c r="AD36" s="1510" t="str">
        <f t="shared" si="2"/>
        <v>WOOD-BASED PANELS</v>
      </c>
      <c r="AE36" s="1511" t="s">
        <v>1139</v>
      </c>
      <c r="AF36" s="1527" t="str">
        <f t="shared" ref="AF36:AM36" si="26">IF(D36&lt;(D37+D45+D47),"Error","OK")</f>
        <v>OK</v>
      </c>
      <c r="AG36" s="1527" t="str">
        <f t="shared" si="26"/>
        <v>OK</v>
      </c>
      <c r="AH36" s="1527" t="str">
        <f t="shared" si="26"/>
        <v>OK</v>
      </c>
      <c r="AI36" s="1527" t="str">
        <f t="shared" si="26"/>
        <v>OK</v>
      </c>
      <c r="AJ36" s="1527" t="str">
        <f t="shared" si="26"/>
        <v>OK</v>
      </c>
      <c r="AK36" s="1527" t="str">
        <f t="shared" si="26"/>
        <v>OK</v>
      </c>
      <c r="AL36" s="1527" t="str">
        <f t="shared" si="26"/>
        <v>OK</v>
      </c>
      <c r="AM36" s="1528" t="str">
        <f t="shared" si="26"/>
        <v>OK</v>
      </c>
      <c r="AN36" s="456"/>
      <c r="AO36" s="1585" t="str">
        <f t="shared" si="1"/>
        <v>8</v>
      </c>
      <c r="AP36" s="1510" t="str">
        <f t="shared" si="15"/>
        <v>WOOD-BASED PANELS</v>
      </c>
      <c r="AQ36" s="1511" t="s">
        <v>1139</v>
      </c>
      <c r="AR36" s="1592">
        <f>'JQ1 Production'!D48+'JQ2 Trade'!D36-'JQ2 Trade'!H36</f>
        <v>1700.1560000000002</v>
      </c>
      <c r="AS36" s="1596">
        <f>'JQ1 Production'!E48+'JQ2 Trade'!F36-'JQ2 Trade'!J36</f>
        <v>1843.606</v>
      </c>
      <c r="AT36" s="367"/>
      <c r="AU36" s="86"/>
      <c r="AW36" s="1585" t="s">
        <v>415</v>
      </c>
      <c r="AX36" s="1510" t="s">
        <v>306</v>
      </c>
      <c r="AY36" s="1515" t="s">
        <v>1156</v>
      </c>
      <c r="AZ36" s="1059">
        <f t="shared" si="6"/>
        <v>6587.4850581851842</v>
      </c>
      <c r="BA36" s="1059">
        <f t="shared" si="7"/>
        <v>7072.6759625899085</v>
      </c>
      <c r="BB36" s="1059">
        <f t="shared" si="8"/>
        <v>8645.6722449975023</v>
      </c>
      <c r="BC36" s="1060">
        <f t="shared" si="9"/>
        <v>9415.6404335423813</v>
      </c>
      <c r="BD36" s="1182" t="str">
        <f t="shared" si="10"/>
        <v>ACCEPT</v>
      </c>
      <c r="BE36" s="1183" t="str">
        <f t="shared" si="11"/>
        <v>ACCEPT</v>
      </c>
      <c r="BF36" s="32"/>
      <c r="BG36" s="457" t="s">
        <v>415</v>
      </c>
      <c r="BH36" s="454" t="s">
        <v>306</v>
      </c>
      <c r="BI36" s="48" t="s">
        <v>50</v>
      </c>
      <c r="BJ36" s="94" t="str">
        <f>IF(ISTEXT(AZ36),IF('EU1 ExtraEU Trade'!BC35=0,"INTRA-EU","CHECK")," ")</f>
        <v xml:space="preserve"> </v>
      </c>
      <c r="BK36" s="94" t="str">
        <f>IF(ISTEXT(BA36),IF('EU1 ExtraEU Trade'!BD35=0,"INTRA-EU","CHECK")," ")</f>
        <v xml:space="preserve"> </v>
      </c>
      <c r="BL36" s="94" t="str">
        <f>IF(ISTEXT(BB36),IF('EU1 ExtraEU Trade'!BE35=0,"INTRA-EU","CHECK")," ")</f>
        <v xml:space="preserve"> </v>
      </c>
      <c r="BM36" s="95" t="str">
        <f>IF(ISTEXT(BC36),IF('EU1 ExtraEU Trade'!BF35=0,"INTRA-EU","CHECK")," ")</f>
        <v xml:space="preserve"> </v>
      </c>
    </row>
    <row r="37" spans="1:65" s="3" customFormat="1" ht="15" customHeight="1" thickBot="1">
      <c r="A37" s="424" t="s">
        <v>66</v>
      </c>
      <c r="B37" s="11" t="s">
        <v>308</v>
      </c>
      <c r="C37" s="461" t="s">
        <v>15</v>
      </c>
      <c r="D37" s="697">
        <v>185.679</v>
      </c>
      <c r="E37" s="2277">
        <v>2355888</v>
      </c>
      <c r="F37" s="697">
        <v>230.095</v>
      </c>
      <c r="G37" s="697">
        <v>3001625</v>
      </c>
      <c r="H37" s="697">
        <v>244.88900000000001</v>
      </c>
      <c r="I37" s="697">
        <v>3694151</v>
      </c>
      <c r="J37" s="2281">
        <v>277.113</v>
      </c>
      <c r="K37" s="697">
        <v>4308243</v>
      </c>
      <c r="L37" s="1648"/>
      <c r="M37" s="1328"/>
      <c r="N37" s="1334"/>
      <c r="O37" s="1328"/>
      <c r="P37" s="1334"/>
      <c r="Q37" s="1328"/>
      <c r="R37" s="1334"/>
      <c r="S37" s="1048"/>
      <c r="T37" s="1045"/>
      <c r="U37" s="1046"/>
      <c r="V37" s="1045"/>
      <c r="W37" s="1046"/>
      <c r="X37" s="1045"/>
      <c r="Y37" s="1046"/>
      <c r="Z37" s="1045"/>
      <c r="AA37" s="1046"/>
      <c r="AB37" s="483"/>
      <c r="AC37" s="1386" t="str">
        <f t="shared" si="0"/>
        <v>8.1</v>
      </c>
      <c r="AD37" s="1425" t="str">
        <f t="shared" si="2"/>
        <v xml:space="preserve">PLYWOOD </v>
      </c>
      <c r="AE37" s="1517" t="s">
        <v>1139</v>
      </c>
      <c r="AF37" s="1518" t="str">
        <f t="shared" ref="AF37:AM37" si="27">IF(D37&lt;(D38+D39),"Error","OK")</f>
        <v>OK</v>
      </c>
      <c r="AG37" s="1518" t="str">
        <f t="shared" si="27"/>
        <v>OK</v>
      </c>
      <c r="AH37" s="1518" t="str">
        <f t="shared" si="27"/>
        <v>OK</v>
      </c>
      <c r="AI37" s="1518" t="str">
        <f t="shared" si="27"/>
        <v>OK</v>
      </c>
      <c r="AJ37" s="1518" t="str">
        <f t="shared" si="27"/>
        <v>OK</v>
      </c>
      <c r="AK37" s="1518" t="str">
        <f t="shared" si="27"/>
        <v>OK</v>
      </c>
      <c r="AL37" s="1518" t="str">
        <f t="shared" si="27"/>
        <v>OK</v>
      </c>
      <c r="AM37" s="1519" t="str">
        <f t="shared" si="27"/>
        <v>OK</v>
      </c>
      <c r="AN37" s="456"/>
      <c r="AO37" s="1586" t="str">
        <f t="shared" si="1"/>
        <v>8.1</v>
      </c>
      <c r="AP37" s="1425" t="str">
        <f t="shared" si="15"/>
        <v xml:space="preserve">PLYWOOD </v>
      </c>
      <c r="AQ37" s="1517" t="s">
        <v>1139</v>
      </c>
      <c r="AR37" s="1594">
        <f>'JQ1 Production'!D49+'JQ2 Trade'!D37-'JQ2 Trade'!H37</f>
        <v>200.78999999999996</v>
      </c>
      <c r="AS37" s="1595">
        <f>'JQ1 Production'!E49+'JQ2 Trade'!F37-'JQ2 Trade'!J37</f>
        <v>192.98200000000003</v>
      </c>
      <c r="AT37" s="367"/>
      <c r="AU37" s="86"/>
      <c r="AW37" s="1586" t="s">
        <v>66</v>
      </c>
      <c r="AX37" s="1425" t="s">
        <v>308</v>
      </c>
      <c r="AY37" s="1515" t="s">
        <v>1156</v>
      </c>
      <c r="AZ37" s="1059">
        <f t="shared" si="6"/>
        <v>12687.961481912333</v>
      </c>
      <c r="BA37" s="1059">
        <f t="shared" si="7"/>
        <v>13045.155261957018</v>
      </c>
      <c r="BB37" s="1059">
        <f t="shared" si="8"/>
        <v>15085.001776314983</v>
      </c>
      <c r="BC37" s="1060">
        <f t="shared" si="9"/>
        <v>15546.881597038031</v>
      </c>
      <c r="BD37" s="1182" t="str">
        <f t="shared" si="10"/>
        <v>ACCEPT</v>
      </c>
      <c r="BE37" s="1183" t="str">
        <f t="shared" si="11"/>
        <v>ACCEPT</v>
      </c>
      <c r="BF37" s="32"/>
      <c r="BG37" s="64" t="s">
        <v>66</v>
      </c>
      <c r="BH37" s="11" t="s">
        <v>308</v>
      </c>
      <c r="BI37" s="48" t="s">
        <v>50</v>
      </c>
      <c r="BJ37" s="97" t="str">
        <f>IF(ISTEXT(AZ37),IF('EU1 ExtraEU Trade'!BC36=0,"INTRA-EU","CHECK")," ")</f>
        <v xml:space="preserve"> </v>
      </c>
      <c r="BK37" s="97" t="str">
        <f>IF(ISTEXT(BA37),IF('EU1 ExtraEU Trade'!BD36=0,"INTRA-EU","CHECK")," ")</f>
        <v xml:space="preserve"> </v>
      </c>
      <c r="BL37" s="97" t="str">
        <f>IF(ISTEXT(BB37),IF('EU1 ExtraEU Trade'!BE36=0,"INTRA-EU","CHECK")," ")</f>
        <v xml:space="preserve"> </v>
      </c>
      <c r="BM37" s="98" t="str">
        <f>IF(ISTEXT(BC37),IF('EU1 ExtraEU Trade'!BF36=0,"INTRA-EU","CHECK")," ")</f>
        <v xml:space="preserve"> </v>
      </c>
    </row>
    <row r="38" spans="1:65" s="3" customFormat="1" ht="15" customHeight="1">
      <c r="A38" s="424" t="s">
        <v>416</v>
      </c>
      <c r="B38" s="9" t="s">
        <v>275</v>
      </c>
      <c r="C38" s="460" t="s">
        <v>15</v>
      </c>
      <c r="D38" s="692">
        <v>30.31</v>
      </c>
      <c r="E38" s="2274">
        <v>363902</v>
      </c>
      <c r="F38" s="692">
        <v>35.231000000000002</v>
      </c>
      <c r="G38" s="692">
        <v>421668</v>
      </c>
      <c r="H38" s="692">
        <v>35.921999999999997</v>
      </c>
      <c r="I38" s="692">
        <v>541449</v>
      </c>
      <c r="J38" s="2280">
        <v>134.37200000000001</v>
      </c>
      <c r="K38" s="692">
        <v>1567046</v>
      </c>
      <c r="L38" s="1648"/>
      <c r="M38" s="1328"/>
      <c r="N38" s="1334"/>
      <c r="O38" s="1328"/>
      <c r="P38" s="1334"/>
      <c r="Q38" s="1328"/>
      <c r="R38" s="1334"/>
      <c r="S38" s="1048"/>
      <c r="T38" s="1045"/>
      <c r="U38" s="1046"/>
      <c r="V38" s="1045"/>
      <c r="W38" s="1046"/>
      <c r="X38" s="1045"/>
      <c r="Y38" s="1046"/>
      <c r="Z38" s="1045"/>
      <c r="AA38" s="1046"/>
      <c r="AB38" s="483"/>
      <c r="AC38" s="1386" t="str">
        <f t="shared" si="0"/>
        <v>8.1.C</v>
      </c>
      <c r="AD38" s="1388" t="str">
        <f t="shared" si="2"/>
        <v>Coniferous</v>
      </c>
      <c r="AE38" s="1515" t="s">
        <v>1139</v>
      </c>
      <c r="AF38" s="1389"/>
      <c r="AG38" s="1389"/>
      <c r="AH38" s="1389"/>
      <c r="AI38" s="1389"/>
      <c r="AJ38" s="1389"/>
      <c r="AK38" s="1389"/>
      <c r="AL38" s="1389"/>
      <c r="AM38" s="1516"/>
      <c r="AN38" s="32"/>
      <c r="AO38" s="1586" t="str">
        <f t="shared" si="1"/>
        <v>8.1.C</v>
      </c>
      <c r="AP38" s="1388" t="str">
        <f t="shared" si="15"/>
        <v>Coniferous</v>
      </c>
      <c r="AQ38" s="1515" t="s">
        <v>1139</v>
      </c>
      <c r="AR38" s="1594">
        <f>'JQ1 Production'!D50+'JQ2 Trade'!D38-'JQ2 Trade'!H38</f>
        <v>174.38800000000001</v>
      </c>
      <c r="AS38" s="1595">
        <f>'JQ1 Production'!E50+'JQ2 Trade'!F38-'JQ2 Trade'!J38</f>
        <v>64.85899999999998</v>
      </c>
      <c r="AT38" s="367"/>
      <c r="AU38" s="86"/>
      <c r="AW38" s="1586" t="s">
        <v>416</v>
      </c>
      <c r="AX38" s="1388" t="s">
        <v>275</v>
      </c>
      <c r="AY38" s="1515" t="s">
        <v>1156</v>
      </c>
      <c r="AZ38" s="1059">
        <f t="shared" si="6"/>
        <v>12006.004618937644</v>
      </c>
      <c r="BA38" s="1059">
        <f t="shared" si="7"/>
        <v>11968.663960716414</v>
      </c>
      <c r="BB38" s="1059">
        <f t="shared" si="8"/>
        <v>15072.907967262403</v>
      </c>
      <c r="BC38" s="1060">
        <f t="shared" si="9"/>
        <v>11661.998035304972</v>
      </c>
      <c r="BD38" s="1182" t="str">
        <f t="shared" si="10"/>
        <v>ACCEPT</v>
      </c>
      <c r="BE38" s="1183" t="str">
        <f t="shared" si="11"/>
        <v>ACCEPT</v>
      </c>
      <c r="BF38" s="32"/>
      <c r="BG38" s="64" t="s">
        <v>416</v>
      </c>
      <c r="BH38" s="9" t="s">
        <v>275</v>
      </c>
      <c r="BI38" s="48" t="s">
        <v>50</v>
      </c>
      <c r="BJ38" s="90" t="str">
        <f>IF(ISTEXT(AZ38),IF('EU1 ExtraEU Trade'!BC37=0,"INTRA-EU","CHECK")," ")</f>
        <v xml:space="preserve"> </v>
      </c>
      <c r="BK38" s="90" t="str">
        <f>IF(ISTEXT(BA38),IF('EU1 ExtraEU Trade'!BD37=0,"INTRA-EU","CHECK")," ")</f>
        <v xml:space="preserve"> </v>
      </c>
      <c r="BL38" s="90" t="str">
        <f>IF(ISTEXT(BB38),IF('EU1 ExtraEU Trade'!BE37=0,"INTRA-EU","CHECK")," ")</f>
        <v xml:space="preserve"> </v>
      </c>
      <c r="BM38" s="91" t="str">
        <f>IF(ISTEXT(BC38),IF('EU1 ExtraEU Trade'!BF37=0,"INTRA-EU","CHECK")," ")</f>
        <v xml:space="preserve"> </v>
      </c>
    </row>
    <row r="39" spans="1:65" s="3" customFormat="1" ht="15" customHeight="1" thickBot="1">
      <c r="A39" s="424" t="s">
        <v>417</v>
      </c>
      <c r="B39" s="9" t="s">
        <v>276</v>
      </c>
      <c r="C39" s="460" t="s">
        <v>15</v>
      </c>
      <c r="D39" s="692">
        <v>155.369</v>
      </c>
      <c r="E39" s="692">
        <v>1991986</v>
      </c>
      <c r="F39" s="692">
        <v>194.864</v>
      </c>
      <c r="G39" s="692">
        <v>2579957</v>
      </c>
      <c r="H39" s="692">
        <v>208.96700000000001</v>
      </c>
      <c r="I39" s="692">
        <v>424236</v>
      </c>
      <c r="J39" s="2280">
        <v>142.74100000000001</v>
      </c>
      <c r="K39" s="692">
        <v>2741197</v>
      </c>
      <c r="L39" s="1648"/>
      <c r="M39" s="1328"/>
      <c r="N39" s="1334"/>
      <c r="O39" s="1328"/>
      <c r="P39" s="1334"/>
      <c r="Q39" s="1328"/>
      <c r="R39" s="1334"/>
      <c r="S39" s="1048"/>
      <c r="T39" s="1045"/>
      <c r="U39" s="1046"/>
      <c r="V39" s="1045"/>
      <c r="W39" s="1046"/>
      <c r="X39" s="1045"/>
      <c r="Y39" s="1046"/>
      <c r="Z39" s="1045"/>
      <c r="AA39" s="1046"/>
      <c r="AB39" s="483"/>
      <c r="AC39" s="1386" t="str">
        <f t="shared" si="0"/>
        <v>8.1.NC</v>
      </c>
      <c r="AD39" s="1388" t="str">
        <f t="shared" si="2"/>
        <v>Non-Coniferous</v>
      </c>
      <c r="AE39" s="1515" t="s">
        <v>1139</v>
      </c>
      <c r="AF39" s="1389"/>
      <c r="AG39" s="1389"/>
      <c r="AH39" s="1389"/>
      <c r="AI39" s="1389"/>
      <c r="AJ39" s="1389"/>
      <c r="AK39" s="1389"/>
      <c r="AL39" s="1389"/>
      <c r="AM39" s="1516"/>
      <c r="AN39" s="32"/>
      <c r="AO39" s="1586" t="str">
        <f t="shared" si="1"/>
        <v>8.1.NC</v>
      </c>
      <c r="AP39" s="1388" t="str">
        <f t="shared" si="15"/>
        <v>Non-Coniferous</v>
      </c>
      <c r="AQ39" s="1515" t="s">
        <v>1139</v>
      </c>
      <c r="AR39" s="1594">
        <f>'JQ1 Production'!D51+'JQ2 Trade'!D39-'JQ2 Trade'!H39</f>
        <v>26.401999999999987</v>
      </c>
      <c r="AS39" s="1595">
        <f>'JQ1 Production'!E51+'JQ2 Trade'!F39-'JQ2 Trade'!J39</f>
        <v>128.12300000000002</v>
      </c>
      <c r="AT39" s="367"/>
      <c r="AU39" s="86"/>
      <c r="AW39" s="1586" t="s">
        <v>417</v>
      </c>
      <c r="AX39" s="1388" t="s">
        <v>276</v>
      </c>
      <c r="AY39" s="1515" t="s">
        <v>1156</v>
      </c>
      <c r="AZ39" s="1059">
        <f t="shared" si="6"/>
        <v>12821.00032825081</v>
      </c>
      <c r="BA39" s="1059">
        <f t="shared" si="7"/>
        <v>13239.782617620494</v>
      </c>
      <c r="BB39" s="1059">
        <f t="shared" si="8"/>
        <v>2030.1578718170811</v>
      </c>
      <c r="BC39" s="1060">
        <f t="shared" si="9"/>
        <v>19203.991845370285</v>
      </c>
      <c r="BD39" s="1182" t="str">
        <f t="shared" si="10"/>
        <v>ACCEPT</v>
      </c>
      <c r="BE39" s="1183" t="str">
        <f t="shared" si="11"/>
        <v>CHECK</v>
      </c>
      <c r="BF39" s="32"/>
      <c r="BG39" s="64" t="s">
        <v>417</v>
      </c>
      <c r="BH39" s="9" t="s">
        <v>276</v>
      </c>
      <c r="BI39" s="48" t="s">
        <v>50</v>
      </c>
      <c r="BJ39" s="97" t="str">
        <f>IF(ISTEXT(AZ39),IF('EU1 ExtraEU Trade'!BC38=0,"INTRA-EU","CHECK")," ")</f>
        <v xml:space="preserve"> </v>
      </c>
      <c r="BK39" s="97" t="str">
        <f>IF(ISTEXT(BA39),IF('EU1 ExtraEU Trade'!BD38=0,"INTRA-EU","CHECK")," ")</f>
        <v xml:space="preserve"> </v>
      </c>
      <c r="BL39" s="97" t="str">
        <f>IF(ISTEXT(BB39),IF('EU1 ExtraEU Trade'!BE38=0,"INTRA-EU","CHECK")," ")</f>
        <v xml:space="preserve"> </v>
      </c>
      <c r="BM39" s="98" t="str">
        <f>IF(ISTEXT(BC39),IF('EU1 ExtraEU Trade'!BF38=0,"INTRA-EU","CHECK")," ")</f>
        <v xml:space="preserve"> </v>
      </c>
    </row>
    <row r="40" spans="1:65" s="3" customFormat="1" ht="15" customHeight="1">
      <c r="A40" s="424" t="s">
        <v>418</v>
      </c>
      <c r="B40" s="19" t="s">
        <v>339</v>
      </c>
      <c r="C40" s="459" t="s">
        <v>15</v>
      </c>
      <c r="D40" s="692">
        <v>4.399</v>
      </c>
      <c r="E40" s="692">
        <v>39628</v>
      </c>
      <c r="F40" s="692">
        <v>19.841999999999999</v>
      </c>
      <c r="G40" s="692">
        <v>180151</v>
      </c>
      <c r="H40" s="692">
        <v>3.5569999999999999</v>
      </c>
      <c r="I40" s="692">
        <v>23931</v>
      </c>
      <c r="J40" s="2280">
        <v>4.0060000000000002</v>
      </c>
      <c r="K40" s="692">
        <v>36599</v>
      </c>
      <c r="L40" s="1648"/>
      <c r="M40" s="1328"/>
      <c r="N40" s="1334"/>
      <c r="O40" s="1328"/>
      <c r="P40" s="1334"/>
      <c r="Q40" s="1328"/>
      <c r="R40" s="1334"/>
      <c r="S40" s="1048"/>
      <c r="T40" s="1045"/>
      <c r="U40" s="1046"/>
      <c r="V40" s="1045"/>
      <c r="W40" s="1046"/>
      <c r="X40" s="1045"/>
      <c r="Y40" s="1046"/>
      <c r="Z40" s="1045"/>
      <c r="AA40" s="1046"/>
      <c r="AB40" s="483"/>
      <c r="AC40" s="1386" t="str">
        <f t="shared" si="0"/>
        <v>8.1.NC.T</v>
      </c>
      <c r="AD40" s="1394" t="str">
        <f t="shared" si="2"/>
        <v>of which: Tropical</v>
      </c>
      <c r="AE40" s="1430" t="s">
        <v>1139</v>
      </c>
      <c r="AF40" s="1391" t="str">
        <f t="shared" ref="AF40:AM40" si="28">IF(D40&gt;D39,"Error","OK")</f>
        <v>OK</v>
      </c>
      <c r="AG40" s="1391" t="str">
        <f t="shared" si="28"/>
        <v>OK</v>
      </c>
      <c r="AH40" s="1391" t="str">
        <f t="shared" si="28"/>
        <v>OK</v>
      </c>
      <c r="AI40" s="1391" t="str">
        <f t="shared" si="28"/>
        <v>OK</v>
      </c>
      <c r="AJ40" s="1391" t="str">
        <f t="shared" si="28"/>
        <v>OK</v>
      </c>
      <c r="AK40" s="1391" t="str">
        <f t="shared" si="28"/>
        <v>OK</v>
      </c>
      <c r="AL40" s="1391" t="str">
        <f t="shared" si="28"/>
        <v>OK</v>
      </c>
      <c r="AM40" s="1520" t="str">
        <f t="shared" si="28"/>
        <v>OK</v>
      </c>
      <c r="AN40" s="32" t="s">
        <v>272</v>
      </c>
      <c r="AO40" s="1586" t="str">
        <f t="shared" si="1"/>
        <v>8.1.NC.T</v>
      </c>
      <c r="AP40" s="1394" t="str">
        <f t="shared" si="15"/>
        <v>of which: Tropical</v>
      </c>
      <c r="AQ40" s="1430" t="s">
        <v>1139</v>
      </c>
      <c r="AR40" s="1594">
        <f>'JQ1 Production'!D52+'JQ2 Trade'!D40-'JQ2 Trade'!H40</f>
        <v>2.8420000000000001</v>
      </c>
      <c r="AS40" s="1595">
        <f>'JQ1 Production'!E52+'JQ2 Trade'!F40-'JQ2 Trade'!J40</f>
        <v>17.835999999999999</v>
      </c>
      <c r="AT40" s="367"/>
      <c r="AU40" s="86"/>
      <c r="AW40" s="1586" t="s">
        <v>418</v>
      </c>
      <c r="AX40" s="1394" t="s">
        <v>339</v>
      </c>
      <c r="AY40" s="1515" t="s">
        <v>1156</v>
      </c>
      <c r="AZ40" s="1059">
        <f t="shared" si="6"/>
        <v>9008.4110025005684</v>
      </c>
      <c r="BA40" s="1059">
        <f t="shared" si="7"/>
        <v>9079.2762826327998</v>
      </c>
      <c r="BB40" s="1059">
        <f t="shared" si="8"/>
        <v>6727.8605566488613</v>
      </c>
      <c r="BC40" s="1060">
        <f t="shared" si="9"/>
        <v>9136.0459311033446</v>
      </c>
      <c r="BD40" s="1182" t="str">
        <f t="shared" si="10"/>
        <v>ACCEPT</v>
      </c>
      <c r="BE40" s="1183" t="str">
        <f t="shared" si="11"/>
        <v>ACCEPT</v>
      </c>
      <c r="BF40" s="32"/>
      <c r="BG40" s="64" t="s">
        <v>418</v>
      </c>
      <c r="BH40" s="10" t="s">
        <v>339</v>
      </c>
      <c r="BI40" s="48" t="s">
        <v>50</v>
      </c>
      <c r="BJ40" s="90" t="str">
        <f>IF(ISTEXT(AZ40),IF('EU1 ExtraEU Trade'!BC39=0,"INTRA-EU","CHECK")," ")</f>
        <v xml:space="preserve"> </v>
      </c>
      <c r="BK40" s="90" t="str">
        <f>IF(ISTEXT(BA40),IF('EU1 ExtraEU Trade'!BD39=0,"INTRA-EU","CHECK")," ")</f>
        <v xml:space="preserve"> </v>
      </c>
      <c r="BL40" s="90" t="str">
        <f>IF(ISTEXT(BB40),IF('EU1 ExtraEU Trade'!BE39=0,"INTRA-EU","CHECK")," ")</f>
        <v xml:space="preserve"> </v>
      </c>
      <c r="BM40" s="91" t="str">
        <f>IF(ISTEXT(BC40),IF('EU1 ExtraEU Trade'!BF39=0,"INTRA-EU","CHECK")," ")</f>
        <v xml:space="preserve"> </v>
      </c>
    </row>
    <row r="41" spans="1:65" s="3" customFormat="1" ht="15" customHeight="1">
      <c r="A41" s="2257" t="s">
        <v>1029</v>
      </c>
      <c r="B41" s="2263" t="s">
        <v>1030</v>
      </c>
      <c r="C41" s="2264" t="s">
        <v>1046</v>
      </c>
      <c r="D41" s="687"/>
      <c r="E41" s="687"/>
      <c r="F41" s="687">
        <v>1.1220000000000001</v>
      </c>
      <c r="G41" s="687">
        <v>14596</v>
      </c>
      <c r="H41" s="687"/>
      <c r="I41" s="687"/>
      <c r="J41" s="2285">
        <v>0.60799999999999998</v>
      </c>
      <c r="K41" s="687">
        <v>10490</v>
      </c>
      <c r="L41" s="1650"/>
      <c r="M41" s="688"/>
      <c r="N41" s="1662"/>
      <c r="O41" s="688"/>
      <c r="P41" s="1662"/>
      <c r="Q41" s="688"/>
      <c r="R41" s="1662"/>
      <c r="S41" s="1332"/>
      <c r="T41" s="1331"/>
      <c r="U41" s="1330"/>
      <c r="V41" s="1331"/>
      <c r="W41" s="1330"/>
      <c r="X41" s="1331"/>
      <c r="Y41" s="1330"/>
      <c r="Z41" s="1331"/>
      <c r="AA41" s="1330"/>
      <c r="AB41" s="483"/>
      <c r="AC41" s="2265" t="s">
        <v>1029</v>
      </c>
      <c r="AD41" s="2262" t="s">
        <v>1030</v>
      </c>
      <c r="AE41" s="1416" t="s">
        <v>1139</v>
      </c>
      <c r="AF41" s="1423" t="str">
        <f>IF(D41&lt;(D42+D43),"Error","OK")</f>
        <v>OK</v>
      </c>
      <c r="AG41" s="1423" t="str">
        <f t="shared" ref="AG41:AM41" si="29">IF(E41&lt;(E42+E43),"Error","OK")</f>
        <v>OK</v>
      </c>
      <c r="AH41" s="1423" t="str">
        <f t="shared" si="29"/>
        <v>OK</v>
      </c>
      <c r="AI41" s="1423" t="str">
        <f t="shared" si="29"/>
        <v>OK</v>
      </c>
      <c r="AJ41" s="1423" t="str">
        <f t="shared" si="29"/>
        <v>OK</v>
      </c>
      <c r="AK41" s="1423" t="str">
        <f t="shared" si="29"/>
        <v>OK</v>
      </c>
      <c r="AL41" s="1423" t="str">
        <f t="shared" si="29"/>
        <v>OK</v>
      </c>
      <c r="AM41" s="2266" t="str">
        <f t="shared" si="29"/>
        <v>OK</v>
      </c>
      <c r="AN41" s="32"/>
      <c r="AO41" s="2267" t="s">
        <v>1029</v>
      </c>
      <c r="AP41" s="2262" t="s">
        <v>1030</v>
      </c>
      <c r="AQ41" s="1416" t="s">
        <v>1139</v>
      </c>
      <c r="AR41" s="2268">
        <f>'JQ1 Production'!D53+'JQ2 Trade'!D41-'JQ2 Trade'!H41</f>
        <v>0</v>
      </c>
      <c r="AS41" s="1596">
        <f>'JQ1 Production'!E53+'JQ2 Trade'!F41-'JQ2 Trade'!J41</f>
        <v>1.5139999999999998</v>
      </c>
      <c r="AT41" s="367"/>
      <c r="AU41" s="86"/>
      <c r="AW41" s="2267" t="s">
        <v>1029</v>
      </c>
      <c r="AX41" s="2262" t="s">
        <v>1030</v>
      </c>
      <c r="AY41" s="1515" t="s">
        <v>1156</v>
      </c>
      <c r="AZ41" s="1059" t="str">
        <f t="shared" ref="AZ41:AZ44" si="30">IF(ISNUMBER(E41),IF(ISNUMBER(D41),IF(D41=0,IF(E41=0,0,"ZERO Q"),IF(E41=0,"ZERO V",E41/D41)),"NO Q"),IF(ISNUMBER(D41), "NO V","REPORT"))</f>
        <v>REPORT</v>
      </c>
      <c r="BA41" s="1059">
        <f t="shared" ref="BA41:BA44" si="31">IF(ISNUMBER(G41),IF(ISNUMBER(F41),IF(F41=0,IF(G41=0,0,"ZERO Q"),IF(G41=0,"ZERO V",G41/F41)),"NO Q"),IF(ISNUMBER(F41), "NO V","REPORT"))</f>
        <v>13008.912655971479</v>
      </c>
      <c r="BB41" s="1059" t="str">
        <f t="shared" ref="BB41:BB44" si="32">IF(ISNUMBER(I41),IF(ISNUMBER(H41),IF(H41=0,IF(I41=0,0,"ZERO Q"),IF(I41=0,"ZERO V",I41/H41)),"NO Q"),IF(ISNUMBER(H41), "NO V","REPORT"))</f>
        <v>REPORT</v>
      </c>
      <c r="BC41" s="1060">
        <f t="shared" ref="BC41:BC44" si="33">IF(ISNUMBER(K41),IF(ISNUMBER(J41),IF(J41=0,IF(K41=0,0,"ZERO Q"),IF(K41=0,"ZERO V",K41/J41)),"NO Q"),IF(ISNUMBER(J41), "NO V","REPORT"))</f>
        <v>17253.28947368421</v>
      </c>
      <c r="BD41" s="1185" t="str">
        <f t="shared" ref="BD41:BD44" si="34">IF(ISNUMBER(AZ41*BA41), IF(AZ41*BA41&gt;0, IF(AZ41&gt;BA41, IF(AZ41/BA41&gt;BE$6, "CHECK", "ACCEPT"), IF(BA41/AZ41&gt;BE$6, "CHECK", "ACCEPT")), IF(BA41=0,IF(AZ41&lt;BE$6,"ACCEPT","CHECK"),IF(BA41&lt;BE$6,"ACCEPT","CHECK"))),"CHECK")</f>
        <v>CHECK</v>
      </c>
      <c r="BE41" s="1186" t="str">
        <f t="shared" ref="BE41:BE44" si="35">IF(ISNUMBER(BB41*BC41), IF(BB41*BC41&gt;0, IF(BB41&gt;BC41, IF(BB41/BC41&gt;BE$6, "CHECK", "ACCEPT"), IF(BC41/BB41&gt;BE$6, "CHECK", "ACCEPT")), IF(BC41=0,IF(BB41&lt;BE$6,"ACCEPT","CHECK"),IF(BC41&lt;BE$6,"ACCEPT","CHECK"))),"CHECK")</f>
        <v>CHECK</v>
      </c>
      <c r="BF41" s="32"/>
      <c r="BG41" s="64"/>
      <c r="BH41" s="10"/>
      <c r="BI41" s="48"/>
      <c r="BJ41" s="90"/>
      <c r="BK41" s="90"/>
      <c r="BL41" s="90"/>
      <c r="BM41" s="91"/>
    </row>
    <row r="42" spans="1:65" s="3" customFormat="1" ht="15" customHeight="1">
      <c r="A42" s="1160" t="s">
        <v>1032</v>
      </c>
      <c r="B42" s="1188" t="s">
        <v>1033</v>
      </c>
      <c r="C42" s="1190" t="s">
        <v>1046</v>
      </c>
      <c r="D42" s="697"/>
      <c r="E42" s="697"/>
      <c r="F42" s="697">
        <v>0.21199999999999999</v>
      </c>
      <c r="G42" s="697">
        <v>2150</v>
      </c>
      <c r="H42" s="697"/>
      <c r="I42" s="697"/>
      <c r="J42" s="2281">
        <v>4.0000000000000001E-3</v>
      </c>
      <c r="K42" s="697">
        <v>65</v>
      </c>
      <c r="L42" s="1648"/>
      <c r="M42" s="1328"/>
      <c r="N42" s="1334"/>
      <c r="O42" s="1328"/>
      <c r="P42" s="1334"/>
      <c r="Q42" s="1328"/>
      <c r="R42" s="1334"/>
      <c r="S42" s="1048"/>
      <c r="T42" s="1045"/>
      <c r="U42" s="1046"/>
      <c r="V42" s="1045"/>
      <c r="W42" s="1046"/>
      <c r="X42" s="1045"/>
      <c r="Y42" s="1046"/>
      <c r="Z42" s="1045"/>
      <c r="AA42" s="1046"/>
      <c r="AB42" s="483"/>
      <c r="AC42" s="1440" t="s">
        <v>1032</v>
      </c>
      <c r="AD42" s="1536" t="s">
        <v>1033</v>
      </c>
      <c r="AE42" s="1384" t="s">
        <v>1139</v>
      </c>
      <c r="AF42" s="1389"/>
      <c r="AG42" s="1389"/>
      <c r="AH42" s="1389"/>
      <c r="AI42" s="1389"/>
      <c r="AJ42" s="1389"/>
      <c r="AK42" s="1389"/>
      <c r="AL42" s="1389"/>
      <c r="AM42" s="1516"/>
      <c r="AN42" s="32"/>
      <c r="AO42" s="1535" t="s">
        <v>1032</v>
      </c>
      <c r="AP42" s="1536" t="s">
        <v>1033</v>
      </c>
      <c r="AQ42" s="1384" t="s">
        <v>1139</v>
      </c>
      <c r="AR42" s="1594">
        <f>'JQ1 Production'!D54+'JQ2 Trade'!D42-'JQ2 Trade'!H42</f>
        <v>0</v>
      </c>
      <c r="AS42" s="1595">
        <f>'JQ1 Production'!E54+'JQ2 Trade'!F42-'JQ2 Trade'!J42</f>
        <v>1.208</v>
      </c>
      <c r="AT42" s="367"/>
      <c r="AU42" s="86"/>
      <c r="AW42" s="1535" t="s">
        <v>1032</v>
      </c>
      <c r="AX42" s="1536" t="s">
        <v>1033</v>
      </c>
      <c r="AY42" s="1515" t="s">
        <v>1156</v>
      </c>
      <c r="AZ42" s="1059" t="str">
        <f t="shared" si="30"/>
        <v>REPORT</v>
      </c>
      <c r="BA42" s="1059">
        <f t="shared" si="31"/>
        <v>10141.509433962265</v>
      </c>
      <c r="BB42" s="1059" t="str">
        <f t="shared" si="32"/>
        <v>REPORT</v>
      </c>
      <c r="BC42" s="1060">
        <f t="shared" si="33"/>
        <v>16250</v>
      </c>
      <c r="BD42" s="1185" t="str">
        <f t="shared" si="34"/>
        <v>CHECK</v>
      </c>
      <c r="BE42" s="1186" t="str">
        <f t="shared" si="35"/>
        <v>CHECK</v>
      </c>
      <c r="BF42" s="32"/>
      <c r="BG42" s="64"/>
      <c r="BH42" s="10"/>
      <c r="BI42" s="48"/>
      <c r="BJ42" s="90"/>
      <c r="BK42" s="90"/>
      <c r="BL42" s="90"/>
      <c r="BM42" s="91"/>
    </row>
    <row r="43" spans="1:65" s="3" customFormat="1" ht="15" customHeight="1">
      <c r="A43" s="1160" t="s">
        <v>1034</v>
      </c>
      <c r="B43" s="1188" t="s">
        <v>1035</v>
      </c>
      <c r="C43" s="1190" t="s">
        <v>1046</v>
      </c>
      <c r="D43" s="697"/>
      <c r="E43" s="697"/>
      <c r="F43" s="697">
        <v>0.91</v>
      </c>
      <c r="G43" s="697">
        <v>12446</v>
      </c>
      <c r="H43" s="697"/>
      <c r="I43" s="697"/>
      <c r="J43" s="2281">
        <v>0.60399999999999998</v>
      </c>
      <c r="K43" s="697">
        <v>10425</v>
      </c>
      <c r="L43" s="1648"/>
      <c r="M43" s="1328"/>
      <c r="N43" s="1334"/>
      <c r="O43" s="1328"/>
      <c r="P43" s="1334"/>
      <c r="Q43" s="1328"/>
      <c r="R43" s="1334"/>
      <c r="S43" s="1048"/>
      <c r="T43" s="1045"/>
      <c r="U43" s="1046"/>
      <c r="V43" s="1045"/>
      <c r="W43" s="1046"/>
      <c r="X43" s="1045"/>
      <c r="Y43" s="1046"/>
      <c r="Z43" s="1045"/>
      <c r="AA43" s="1046"/>
      <c r="AB43" s="483"/>
      <c r="AC43" s="1440" t="s">
        <v>1034</v>
      </c>
      <c r="AD43" s="1536" t="s">
        <v>1035</v>
      </c>
      <c r="AE43" s="1384" t="s">
        <v>1139</v>
      </c>
      <c r="AF43" s="1389"/>
      <c r="AG43" s="1389"/>
      <c r="AH43" s="1389"/>
      <c r="AI43" s="1389"/>
      <c r="AJ43" s="1389"/>
      <c r="AK43" s="1389"/>
      <c r="AL43" s="1389"/>
      <c r="AM43" s="1516"/>
      <c r="AN43" s="32"/>
      <c r="AO43" s="1535" t="s">
        <v>1034</v>
      </c>
      <c r="AP43" s="1536" t="s">
        <v>1035</v>
      </c>
      <c r="AQ43" s="1384" t="s">
        <v>1139</v>
      </c>
      <c r="AR43" s="1594">
        <f>'JQ1 Production'!D55+'JQ2 Trade'!D43-'JQ2 Trade'!H43</f>
        <v>0</v>
      </c>
      <c r="AS43" s="1595">
        <f>'JQ1 Production'!E55+'JQ2 Trade'!F43-'JQ2 Trade'!J43</f>
        <v>0.30600000000000005</v>
      </c>
      <c r="AT43" s="367"/>
      <c r="AU43" s="86"/>
      <c r="AW43" s="1535" t="s">
        <v>1034</v>
      </c>
      <c r="AX43" s="1536" t="s">
        <v>1035</v>
      </c>
      <c r="AY43" s="1515" t="s">
        <v>1156</v>
      </c>
      <c r="AZ43" s="1059" t="str">
        <f t="shared" si="30"/>
        <v>REPORT</v>
      </c>
      <c r="BA43" s="1059">
        <f t="shared" si="31"/>
        <v>13676.923076923076</v>
      </c>
      <c r="BB43" s="1059" t="str">
        <f t="shared" si="32"/>
        <v>REPORT</v>
      </c>
      <c r="BC43" s="1060">
        <f t="shared" si="33"/>
        <v>17259.933774834437</v>
      </c>
      <c r="BD43" s="1185" t="str">
        <f t="shared" si="34"/>
        <v>CHECK</v>
      </c>
      <c r="BE43" s="1186" t="str">
        <f t="shared" si="35"/>
        <v>CHECK</v>
      </c>
      <c r="BF43" s="32"/>
      <c r="BG43" s="64"/>
      <c r="BH43" s="10"/>
      <c r="BI43" s="48"/>
      <c r="BJ43" s="90"/>
      <c r="BK43" s="90"/>
      <c r="BL43" s="90"/>
      <c r="BM43" s="91"/>
    </row>
    <row r="44" spans="1:65" s="3" customFormat="1" ht="15" customHeight="1">
      <c r="A44" s="1160" t="s">
        <v>1036</v>
      </c>
      <c r="B44" s="1189" t="s">
        <v>1037</v>
      </c>
      <c r="C44" s="1190" t="s">
        <v>1046</v>
      </c>
      <c r="D44" s="697"/>
      <c r="E44" s="697"/>
      <c r="F44" s="697">
        <v>0.67800000000000005</v>
      </c>
      <c r="G44" s="697">
        <v>10861</v>
      </c>
      <c r="H44" s="697"/>
      <c r="I44" s="697"/>
      <c r="J44" s="2281">
        <v>0.54100000000000004</v>
      </c>
      <c r="K44" s="697">
        <v>9800</v>
      </c>
      <c r="L44" s="1648"/>
      <c r="M44" s="1328"/>
      <c r="N44" s="1334"/>
      <c r="O44" s="1328"/>
      <c r="P44" s="1334"/>
      <c r="Q44" s="1328"/>
      <c r="R44" s="1334"/>
      <c r="S44" s="1048"/>
      <c r="T44" s="1045"/>
      <c r="U44" s="1046"/>
      <c r="V44" s="1045"/>
      <c r="W44" s="1046"/>
      <c r="X44" s="1045"/>
      <c r="Y44" s="1046"/>
      <c r="Z44" s="1045"/>
      <c r="AA44" s="1046"/>
      <c r="AB44" s="483"/>
      <c r="AC44" s="1440" t="s">
        <v>1036</v>
      </c>
      <c r="AD44" s="1537" t="s">
        <v>1037</v>
      </c>
      <c r="AE44" s="1384" t="s">
        <v>1139</v>
      </c>
      <c r="AF44" s="1389" t="str">
        <f>IF(D44&gt;D43,"Error","OK")</f>
        <v>OK</v>
      </c>
      <c r="AG44" s="1389" t="str">
        <f t="shared" ref="AG44:AM44" si="36">IF(E44&gt;E43,"Error","OK")</f>
        <v>OK</v>
      </c>
      <c r="AH44" s="1389" t="str">
        <f t="shared" si="36"/>
        <v>OK</v>
      </c>
      <c r="AI44" s="1389" t="str">
        <f t="shared" si="36"/>
        <v>OK</v>
      </c>
      <c r="AJ44" s="1389" t="str">
        <f t="shared" si="36"/>
        <v>OK</v>
      </c>
      <c r="AK44" s="1389" t="str">
        <f t="shared" si="36"/>
        <v>OK</v>
      </c>
      <c r="AL44" s="1389" t="str">
        <f t="shared" si="36"/>
        <v>OK</v>
      </c>
      <c r="AM44" s="1516" t="str">
        <f t="shared" si="36"/>
        <v>OK</v>
      </c>
      <c r="AN44" s="32"/>
      <c r="AO44" s="1535" t="s">
        <v>1036</v>
      </c>
      <c r="AP44" s="1537" t="s">
        <v>1037</v>
      </c>
      <c r="AQ44" s="1384" t="s">
        <v>1139</v>
      </c>
      <c r="AR44" s="1594">
        <f>'JQ1 Production'!D56+'JQ2 Trade'!D44-'JQ2 Trade'!H44</f>
        <v>0</v>
      </c>
      <c r="AS44" s="1595">
        <f>'JQ1 Production'!E56+'JQ2 Trade'!F44-'JQ2 Trade'!J44</f>
        <v>0.13700000000000001</v>
      </c>
      <c r="AT44" s="367"/>
      <c r="AU44" s="86"/>
      <c r="AW44" s="1535" t="s">
        <v>1036</v>
      </c>
      <c r="AX44" s="1537" t="s">
        <v>1037</v>
      </c>
      <c r="AY44" s="1515" t="s">
        <v>1156</v>
      </c>
      <c r="AZ44" s="1059" t="str">
        <f t="shared" si="30"/>
        <v>REPORT</v>
      </c>
      <c r="BA44" s="1059">
        <f t="shared" si="31"/>
        <v>16019.174041297934</v>
      </c>
      <c r="BB44" s="1059" t="str">
        <f t="shared" si="32"/>
        <v>REPORT</v>
      </c>
      <c r="BC44" s="1060">
        <f t="shared" si="33"/>
        <v>18114.602587800367</v>
      </c>
      <c r="BD44" s="1185" t="str">
        <f t="shared" si="34"/>
        <v>CHECK</v>
      </c>
      <c r="BE44" s="1186" t="str">
        <f t="shared" si="35"/>
        <v>CHECK</v>
      </c>
      <c r="BF44" s="32"/>
      <c r="BG44" s="64"/>
      <c r="BH44" s="10"/>
      <c r="BI44" s="48"/>
      <c r="BJ44" s="90"/>
      <c r="BK44" s="90"/>
      <c r="BL44" s="90"/>
      <c r="BM44" s="91"/>
    </row>
    <row r="45" spans="1:65" s="3" customFormat="1" ht="15" customHeight="1">
      <c r="A45" s="424"/>
      <c r="B45" s="792" t="s">
        <v>710</v>
      </c>
      <c r="C45" s="461" t="s">
        <v>15</v>
      </c>
      <c r="D45" s="697">
        <v>705.34400000000005</v>
      </c>
      <c r="E45" s="697">
        <v>4179746</v>
      </c>
      <c r="F45" s="697">
        <v>655.89499999999998</v>
      </c>
      <c r="G45" s="697">
        <v>4401711</v>
      </c>
      <c r="H45" s="697">
        <v>1321.0029999999999</v>
      </c>
      <c r="I45" s="697">
        <v>10352598</v>
      </c>
      <c r="J45" s="2281">
        <v>1133.6030000000001</v>
      </c>
      <c r="K45" s="697">
        <v>9513185</v>
      </c>
      <c r="L45" s="1648"/>
      <c r="M45" s="1328"/>
      <c r="N45" s="1334"/>
      <c r="O45" s="1328"/>
      <c r="P45" s="1334"/>
      <c r="Q45" s="1328"/>
      <c r="R45" s="1334"/>
      <c r="S45" s="1048"/>
      <c r="T45" s="1045"/>
      <c r="U45" s="1046"/>
      <c r="V45" s="1045"/>
      <c r="W45" s="1046"/>
      <c r="X45" s="1045"/>
      <c r="Y45" s="1046"/>
      <c r="Z45" s="1045"/>
      <c r="AA45" s="1046"/>
      <c r="AB45" s="483"/>
      <c r="AC45" s="1386">
        <f t="shared" ref="AC45:AC74" si="37">A45</f>
        <v>0</v>
      </c>
      <c r="AD45" s="1425" t="str">
        <f t="shared" si="2"/>
        <v>PARTICLE BOARD, ORIENTED STRAND BOARD (OSB) AND SIMILAR BOARD</v>
      </c>
      <c r="AE45" s="1517" t="s">
        <v>1139</v>
      </c>
      <c r="AF45" s="1389"/>
      <c r="AG45" s="1389"/>
      <c r="AH45" s="1389"/>
      <c r="AI45" s="1389"/>
      <c r="AJ45" s="1389"/>
      <c r="AK45" s="1389"/>
      <c r="AL45" s="1389"/>
      <c r="AM45" s="1516"/>
      <c r="AN45" s="32"/>
      <c r="AO45" s="1586">
        <f t="shared" ref="AO45:AO74" si="38">A45</f>
        <v>0</v>
      </c>
      <c r="AP45" s="1425" t="str">
        <f t="shared" si="15"/>
        <v>PARTICLE BOARD, ORIENTED STRAND BOARD (OSB) AND SIMILAR BOARD</v>
      </c>
      <c r="AQ45" s="1517" t="s">
        <v>1139</v>
      </c>
      <c r="AR45" s="1594">
        <f>'JQ1 Production'!D57+'JQ2 Trade'!D45-'JQ2 Trade'!H45</f>
        <v>1094.3410000000001</v>
      </c>
      <c r="AS45" s="1595">
        <f>'JQ1 Production'!E57+'JQ2 Trade'!F45-'JQ2 Trade'!J45</f>
        <v>1173.2919999999999</v>
      </c>
      <c r="AT45" s="367"/>
      <c r="AU45" s="86"/>
      <c r="AW45" s="1586" t="s">
        <v>67</v>
      </c>
      <c r="AX45" s="1425" t="s">
        <v>419</v>
      </c>
      <c r="AY45" s="1515" t="s">
        <v>1156</v>
      </c>
      <c r="AZ45" s="1059">
        <f t="shared" si="6"/>
        <v>5925.8262634969597</v>
      </c>
      <c r="BA45" s="1059">
        <f t="shared" si="7"/>
        <v>6710.9994740011743</v>
      </c>
      <c r="BB45" s="1059">
        <f t="shared" si="8"/>
        <v>7836.922399116429</v>
      </c>
      <c r="BC45" s="1060">
        <f t="shared" si="9"/>
        <v>8391.9899647407419</v>
      </c>
      <c r="BD45" s="1182" t="str">
        <f t="shared" si="10"/>
        <v>ACCEPT</v>
      </c>
      <c r="BE45" s="1183" t="str">
        <f t="shared" si="11"/>
        <v>ACCEPT</v>
      </c>
      <c r="BF45" s="32"/>
      <c r="BG45" s="64" t="s">
        <v>67</v>
      </c>
      <c r="BH45" s="11" t="s">
        <v>419</v>
      </c>
      <c r="BI45" s="48" t="s">
        <v>50</v>
      </c>
      <c r="BJ45" s="94" t="str">
        <f>IF(ISTEXT(AZ45),IF('EU1 ExtraEU Trade'!BC40=0,"INTRA-EU","CHECK")," ")</f>
        <v xml:space="preserve"> </v>
      </c>
      <c r="BK45" s="94" t="str">
        <f>IF(ISTEXT(BA45),IF('EU1 ExtraEU Trade'!BD40=0,"INTRA-EU","CHECK")," ")</f>
        <v xml:space="preserve"> </v>
      </c>
      <c r="BL45" s="94" t="str">
        <f>IF(ISTEXT(BB45),IF('EU1 ExtraEU Trade'!BE40=0,"INTRA-EU","CHECK")," ")</f>
        <v xml:space="preserve"> </v>
      </c>
      <c r="BM45" s="95" t="str">
        <f>IF(ISTEXT(BC45),IF('EU1 ExtraEU Trade'!BF40=0,"INTRA-EU","CHECK")," ")</f>
        <v xml:space="preserve"> </v>
      </c>
    </row>
    <row r="46" spans="1:65" s="3" customFormat="1" ht="15" customHeight="1">
      <c r="A46" s="424" t="s">
        <v>420</v>
      </c>
      <c r="B46" s="471" t="s">
        <v>711</v>
      </c>
      <c r="C46" s="459" t="s">
        <v>15</v>
      </c>
      <c r="D46" s="692">
        <v>126.506</v>
      </c>
      <c r="E46" s="692">
        <v>1123881</v>
      </c>
      <c r="F46" s="692">
        <v>126.004</v>
      </c>
      <c r="G46" s="692">
        <v>1146513</v>
      </c>
      <c r="H46" s="692">
        <v>516.55600000000004</v>
      </c>
      <c r="I46" s="692">
        <v>5593701</v>
      </c>
      <c r="J46" s="2280">
        <v>434.35300000000001</v>
      </c>
      <c r="K46" s="692">
        <v>4658431</v>
      </c>
      <c r="L46" s="1648"/>
      <c r="M46" s="1328"/>
      <c r="N46" s="1334"/>
      <c r="O46" s="1328"/>
      <c r="P46" s="1334"/>
      <c r="Q46" s="1328"/>
      <c r="R46" s="1334"/>
      <c r="S46" s="1048"/>
      <c r="T46" s="1045"/>
      <c r="U46" s="1046"/>
      <c r="V46" s="1045"/>
      <c r="W46" s="1046"/>
      <c r="X46" s="1045"/>
      <c r="Y46" s="1046"/>
      <c r="Z46" s="1045"/>
      <c r="AA46" s="1046"/>
      <c r="AB46" s="483"/>
      <c r="AC46" s="1386" t="str">
        <f t="shared" si="37"/>
        <v>8.2.1</v>
      </c>
      <c r="AD46" s="1388" t="str">
        <f t="shared" si="2"/>
        <v>of which: ORIENTED STRAND BOARD (OSB)</v>
      </c>
      <c r="AE46" s="1430" t="s">
        <v>1139</v>
      </c>
      <c r="AF46" s="1391" t="str">
        <f t="shared" ref="AF46:AM46" si="39">IF(D46&gt;D45,"Error","OK")</f>
        <v>OK</v>
      </c>
      <c r="AG46" s="1391" t="str">
        <f t="shared" si="39"/>
        <v>OK</v>
      </c>
      <c r="AH46" s="1391" t="str">
        <f t="shared" si="39"/>
        <v>OK</v>
      </c>
      <c r="AI46" s="1391" t="str">
        <f t="shared" si="39"/>
        <v>OK</v>
      </c>
      <c r="AJ46" s="1391" t="str">
        <f t="shared" si="39"/>
        <v>OK</v>
      </c>
      <c r="AK46" s="1391" t="str">
        <f t="shared" si="39"/>
        <v>OK</v>
      </c>
      <c r="AL46" s="1391" t="str">
        <f t="shared" si="39"/>
        <v>OK</v>
      </c>
      <c r="AM46" s="1520" t="str">
        <f t="shared" si="39"/>
        <v>OK</v>
      </c>
      <c r="AN46" s="32"/>
      <c r="AO46" s="1586" t="str">
        <f t="shared" si="38"/>
        <v>8.2.1</v>
      </c>
      <c r="AP46" s="1388" t="str">
        <f t="shared" si="15"/>
        <v>of which: ORIENTED STRAND BOARD (OSB)</v>
      </c>
      <c r="AQ46" s="1430" t="s">
        <v>1139</v>
      </c>
      <c r="AR46" s="1594">
        <f>'JQ1 Production'!D58+'JQ2 Trade'!D46-'JQ2 Trade'!H46</f>
        <v>354.94999999999993</v>
      </c>
      <c r="AS46" s="1595">
        <f>'JQ1 Production'!E58+'JQ2 Trade'!F46-'JQ2 Trade'!J46</f>
        <v>380.65100000000001</v>
      </c>
      <c r="AT46" s="367"/>
      <c r="AU46" s="86"/>
      <c r="AW46" s="1586" t="s">
        <v>420</v>
      </c>
      <c r="AX46" s="1388" t="s">
        <v>361</v>
      </c>
      <c r="AY46" s="1515" t="s">
        <v>1156</v>
      </c>
      <c r="AZ46" s="1059">
        <f t="shared" si="6"/>
        <v>8884.0134064787435</v>
      </c>
      <c r="BA46" s="1059">
        <f t="shared" si="7"/>
        <v>9099.0206660106032</v>
      </c>
      <c r="BB46" s="1059">
        <f t="shared" si="8"/>
        <v>10828.83753165194</v>
      </c>
      <c r="BC46" s="1060">
        <f t="shared" si="9"/>
        <v>10724.988661296227</v>
      </c>
      <c r="BD46" s="1182" t="str">
        <f t="shared" si="10"/>
        <v>ACCEPT</v>
      </c>
      <c r="BE46" s="1183" t="str">
        <f t="shared" si="11"/>
        <v>ACCEPT</v>
      </c>
      <c r="BF46" s="32"/>
      <c r="BG46" s="64" t="s">
        <v>420</v>
      </c>
      <c r="BH46" s="9" t="s">
        <v>361</v>
      </c>
      <c r="BI46" s="48" t="s">
        <v>50</v>
      </c>
      <c r="BJ46" s="94" t="str">
        <f>IF(ISTEXT(AZ46),IF('EU1 ExtraEU Trade'!BC45=0,"INTRA-EU","CHECK")," ")</f>
        <v xml:space="preserve"> </v>
      </c>
      <c r="BK46" s="94" t="str">
        <f>IF(ISTEXT(BA46),IF('EU1 ExtraEU Trade'!BD45=0,"INTRA-EU","CHECK")," ")</f>
        <v xml:space="preserve"> </v>
      </c>
      <c r="BL46" s="94" t="str">
        <f>IF(ISTEXT(BB46),IF('EU1 ExtraEU Trade'!BE45=0,"INTRA-EU","CHECK")," ")</f>
        <v xml:space="preserve"> </v>
      </c>
      <c r="BM46" s="95" t="str">
        <f>IF(ISTEXT(BC46),IF('EU1 ExtraEU Trade'!BF45=0,"INTRA-EU","CHECK")," ")</f>
        <v xml:space="preserve"> </v>
      </c>
    </row>
    <row r="47" spans="1:65" s="3" customFormat="1" ht="15" customHeight="1">
      <c r="A47" s="424" t="s">
        <v>421</v>
      </c>
      <c r="B47" s="11" t="s">
        <v>309</v>
      </c>
      <c r="C47" s="461" t="s">
        <v>15</v>
      </c>
      <c r="D47" s="697">
        <v>474.27300000000002</v>
      </c>
      <c r="E47" s="697">
        <v>2458233</v>
      </c>
      <c r="F47" s="697">
        <v>438.14100000000002</v>
      </c>
      <c r="G47" s="697">
        <v>2503052</v>
      </c>
      <c r="H47" s="697">
        <v>156.24799999999999</v>
      </c>
      <c r="I47" s="697">
        <v>842309</v>
      </c>
      <c r="J47" s="2281">
        <v>150.00800000000001</v>
      </c>
      <c r="K47" s="697">
        <v>873788</v>
      </c>
      <c r="L47" s="1648"/>
      <c r="M47" s="1328"/>
      <c r="N47" s="1334"/>
      <c r="O47" s="1328"/>
      <c r="P47" s="1334"/>
      <c r="Q47" s="1328"/>
      <c r="R47" s="1334"/>
      <c r="S47" s="1048"/>
      <c r="T47" s="1045"/>
      <c r="U47" s="1046"/>
      <c r="V47" s="1045"/>
      <c r="W47" s="1046"/>
      <c r="X47" s="1045"/>
      <c r="Y47" s="1046"/>
      <c r="Z47" s="1045"/>
      <c r="AA47" s="1046"/>
      <c r="AB47" s="483"/>
      <c r="AC47" s="1386" t="str">
        <f t="shared" si="37"/>
        <v>8.3</v>
      </c>
      <c r="AD47" s="1425" t="str">
        <f t="shared" si="2"/>
        <v xml:space="preserve">FIBREBOARD </v>
      </c>
      <c r="AE47" s="1517" t="s">
        <v>1139</v>
      </c>
      <c r="AF47" s="1518" t="str">
        <f t="shared" ref="AF47:AM47" si="40">IF(D47&lt;(D48+D49+D50),"Error","OK")</f>
        <v>OK</v>
      </c>
      <c r="AG47" s="1518" t="str">
        <f t="shared" si="40"/>
        <v>OK</v>
      </c>
      <c r="AH47" s="1518" t="str">
        <f t="shared" si="40"/>
        <v>OK</v>
      </c>
      <c r="AI47" s="1518" t="str">
        <f t="shared" si="40"/>
        <v>OK</v>
      </c>
      <c r="AJ47" s="1518" t="str">
        <f t="shared" si="40"/>
        <v>OK</v>
      </c>
      <c r="AK47" s="1518" t="str">
        <f t="shared" si="40"/>
        <v>OK</v>
      </c>
      <c r="AL47" s="1518" t="str">
        <f t="shared" si="40"/>
        <v>OK</v>
      </c>
      <c r="AM47" s="1519" t="str">
        <f t="shared" si="40"/>
        <v>OK</v>
      </c>
      <c r="AN47" s="472"/>
      <c r="AO47" s="1586" t="str">
        <f t="shared" si="38"/>
        <v>8.3</v>
      </c>
      <c r="AP47" s="1425" t="str">
        <f t="shared" si="15"/>
        <v xml:space="preserve">FIBREBOARD </v>
      </c>
      <c r="AQ47" s="1517" t="s">
        <v>1139</v>
      </c>
      <c r="AR47" s="1594">
        <f>'JQ1 Production'!D59+'JQ2 Trade'!D47-'JQ2 Trade'!H47</f>
        <v>363.02500000000003</v>
      </c>
      <c r="AS47" s="1595">
        <f>'JQ1 Production'!E59+'JQ2 Trade'!F47-'JQ2 Trade'!J47</f>
        <v>329.13300000000004</v>
      </c>
      <c r="AT47" s="367"/>
      <c r="AU47" s="86"/>
      <c r="AW47" s="1586" t="s">
        <v>421</v>
      </c>
      <c r="AX47" s="1425" t="s">
        <v>309</v>
      </c>
      <c r="AY47" s="1515" t="s">
        <v>1156</v>
      </c>
      <c r="AZ47" s="1059">
        <f t="shared" si="6"/>
        <v>5183.160331707687</v>
      </c>
      <c r="BA47" s="1059">
        <f t="shared" si="7"/>
        <v>5712.8915120931388</v>
      </c>
      <c r="BB47" s="1059">
        <f t="shared" si="8"/>
        <v>5390.8466028365165</v>
      </c>
      <c r="BC47" s="1060">
        <f t="shared" si="9"/>
        <v>5824.9426697242807</v>
      </c>
      <c r="BD47" s="1182" t="str">
        <f t="shared" si="10"/>
        <v>ACCEPT</v>
      </c>
      <c r="BE47" s="1183" t="str">
        <f t="shared" si="11"/>
        <v>ACCEPT</v>
      </c>
      <c r="BF47" s="32"/>
      <c r="BG47" s="64" t="s">
        <v>421</v>
      </c>
      <c r="BH47" s="11" t="s">
        <v>309</v>
      </c>
      <c r="BI47" s="48" t="s">
        <v>50</v>
      </c>
      <c r="BJ47" s="94" t="str">
        <f>IF(ISTEXT(AZ47),IF('EU1 ExtraEU Trade'!BC46=0,"INTRA-EU","CHECK")," ")</f>
        <v xml:space="preserve"> </v>
      </c>
      <c r="BK47" s="94" t="str">
        <f>IF(ISTEXT(BA47),IF('EU1 ExtraEU Trade'!BD46=0,"INTRA-EU","CHECK")," ")</f>
        <v xml:space="preserve"> </v>
      </c>
      <c r="BL47" s="94" t="str">
        <f>IF(ISTEXT(BB47),IF('EU1 ExtraEU Trade'!BE46=0,"INTRA-EU","CHECK")," ")</f>
        <v xml:space="preserve"> </v>
      </c>
      <c r="BM47" s="95" t="str">
        <f>IF(ISTEXT(BC47),IF('EU1 ExtraEU Trade'!BF46=0,"INTRA-EU","CHECK")," ")</f>
        <v xml:space="preserve"> </v>
      </c>
    </row>
    <row r="48" spans="1:65" s="3" customFormat="1" ht="15" customHeight="1">
      <c r="A48" s="424" t="s">
        <v>422</v>
      </c>
      <c r="B48" s="9" t="s">
        <v>310</v>
      </c>
      <c r="C48" s="460" t="s">
        <v>15</v>
      </c>
      <c r="D48" s="692">
        <v>66.864000000000004</v>
      </c>
      <c r="E48" s="692">
        <v>356293</v>
      </c>
      <c r="F48" s="692">
        <v>61.137999999999998</v>
      </c>
      <c r="G48" s="692">
        <v>310783</v>
      </c>
      <c r="H48" s="692">
        <v>20.611000000000001</v>
      </c>
      <c r="I48" s="692">
        <v>117980</v>
      </c>
      <c r="J48" s="2280">
        <v>17.631</v>
      </c>
      <c r="K48" s="692">
        <v>88787</v>
      </c>
      <c r="L48" s="1648"/>
      <c r="M48" s="1328"/>
      <c r="N48" s="1334"/>
      <c r="O48" s="1328"/>
      <c r="P48" s="1334"/>
      <c r="Q48" s="1328"/>
      <c r="R48" s="1334"/>
      <c r="S48" s="1048"/>
      <c r="T48" s="1045"/>
      <c r="U48" s="1046"/>
      <c r="V48" s="1045"/>
      <c r="W48" s="1046"/>
      <c r="X48" s="1045"/>
      <c r="Y48" s="1046"/>
      <c r="Z48" s="1045"/>
      <c r="AA48" s="1046"/>
      <c r="AB48" s="483"/>
      <c r="AC48" s="1386" t="str">
        <f t="shared" si="37"/>
        <v>8.3.1</v>
      </c>
      <c r="AD48" s="1388" t="str">
        <f t="shared" ref="AD48:AD74" si="41">B48</f>
        <v xml:space="preserve">HARDBOARD </v>
      </c>
      <c r="AE48" s="1515" t="s">
        <v>1139</v>
      </c>
      <c r="AF48" s="1389"/>
      <c r="AG48" s="1389"/>
      <c r="AH48" s="1389"/>
      <c r="AI48" s="1389"/>
      <c r="AJ48" s="1389"/>
      <c r="AK48" s="1389"/>
      <c r="AL48" s="1389"/>
      <c r="AM48" s="1516"/>
      <c r="AN48" s="32"/>
      <c r="AO48" s="1586" t="str">
        <f t="shared" si="38"/>
        <v>8.3.1</v>
      </c>
      <c r="AP48" s="1388" t="str">
        <f t="shared" si="15"/>
        <v xml:space="preserve">HARDBOARD </v>
      </c>
      <c r="AQ48" s="1515" t="s">
        <v>1139</v>
      </c>
      <c r="AR48" s="1594">
        <f>'JQ1 Production'!D60+'JQ2 Trade'!D48-'JQ2 Trade'!H48</f>
        <v>46.253</v>
      </c>
      <c r="AS48" s="1595">
        <f>'JQ1 Production'!E60+'JQ2 Trade'!F48-'JQ2 Trade'!J48</f>
        <v>43.506999999999998</v>
      </c>
      <c r="AT48" s="367"/>
      <c r="AU48" s="86"/>
      <c r="AW48" s="1586" t="s">
        <v>422</v>
      </c>
      <c r="AX48" s="1388" t="s">
        <v>310</v>
      </c>
      <c r="AY48" s="1515" t="s">
        <v>1156</v>
      </c>
      <c r="AZ48" s="1059">
        <f t="shared" si="6"/>
        <v>5328.6222780569515</v>
      </c>
      <c r="BA48" s="1059">
        <f t="shared" si="7"/>
        <v>5083.3033465275284</v>
      </c>
      <c r="BB48" s="1059">
        <f t="shared" si="8"/>
        <v>5724.1278928727379</v>
      </c>
      <c r="BC48" s="1060">
        <f t="shared" si="9"/>
        <v>5035.8459531507006</v>
      </c>
      <c r="BD48" s="1182" t="str">
        <f t="shared" si="10"/>
        <v>ACCEPT</v>
      </c>
      <c r="BE48" s="1183" t="str">
        <f t="shared" si="11"/>
        <v>ACCEPT</v>
      </c>
      <c r="BF48" s="32"/>
      <c r="BG48" s="64" t="s">
        <v>422</v>
      </c>
      <c r="BH48" s="9" t="s">
        <v>310</v>
      </c>
      <c r="BI48" s="46" t="s">
        <v>51</v>
      </c>
      <c r="BJ48" s="90" t="str">
        <f>IF(ISTEXT(AZ48),IF('EU1 ExtraEU Trade'!BC47=0,"INTRA-EU","CHECK")," ")</f>
        <v xml:space="preserve"> </v>
      </c>
      <c r="BK48" s="90" t="str">
        <f>IF(ISTEXT(BA48),IF('EU1 ExtraEU Trade'!BD47=0,"INTRA-EU","CHECK")," ")</f>
        <v xml:space="preserve"> </v>
      </c>
      <c r="BL48" s="90" t="str">
        <f>IF(ISTEXT(BB48),IF('EU1 ExtraEU Trade'!BE47=0,"INTRA-EU","CHECK")," ")</f>
        <v xml:space="preserve"> </v>
      </c>
      <c r="BM48" s="91" t="str">
        <f>IF(ISTEXT(BC48),IF('EU1 ExtraEU Trade'!BF47=0,"INTRA-EU","CHECK")," ")</f>
        <v xml:space="preserve"> </v>
      </c>
    </row>
    <row r="49" spans="1:65" s="3" customFormat="1" ht="15" customHeight="1" thickBot="1">
      <c r="A49" s="424" t="s">
        <v>423</v>
      </c>
      <c r="B49" s="9" t="s">
        <v>424</v>
      </c>
      <c r="C49" s="460" t="s">
        <v>15</v>
      </c>
      <c r="D49" s="692">
        <v>243.37700000000001</v>
      </c>
      <c r="E49" s="692">
        <v>1114941</v>
      </c>
      <c r="F49" s="692">
        <v>180.30099999999999</v>
      </c>
      <c r="G49" s="692">
        <v>1003085</v>
      </c>
      <c r="H49" s="692">
        <v>39.993000000000002</v>
      </c>
      <c r="I49" s="692">
        <v>130959</v>
      </c>
      <c r="J49" s="2280">
        <v>21.613</v>
      </c>
      <c r="K49" s="692">
        <v>94728</v>
      </c>
      <c r="L49" s="1648"/>
      <c r="M49" s="1328"/>
      <c r="N49" s="1334"/>
      <c r="O49" s="1328"/>
      <c r="P49" s="1334"/>
      <c r="Q49" s="1328"/>
      <c r="R49" s="1334"/>
      <c r="S49" s="1048"/>
      <c r="T49" s="1045"/>
      <c r="U49" s="1046"/>
      <c r="V49" s="1045"/>
      <c r="W49" s="1046"/>
      <c r="X49" s="1045"/>
      <c r="Y49" s="1046"/>
      <c r="Z49" s="1045"/>
      <c r="AA49" s="1046"/>
      <c r="AB49" s="483"/>
      <c r="AC49" s="1386" t="str">
        <f t="shared" si="37"/>
        <v>8.3.2</v>
      </c>
      <c r="AD49" s="1388" t="str">
        <f>B49</f>
        <v>MEDIUM/HIGH DENSITY FIBREBOARD (MDF/HDF)</v>
      </c>
      <c r="AE49" s="1515" t="s">
        <v>1139</v>
      </c>
      <c r="AF49" s="1389"/>
      <c r="AG49" s="1389"/>
      <c r="AH49" s="1389"/>
      <c r="AI49" s="1389"/>
      <c r="AJ49" s="1389"/>
      <c r="AK49" s="1389"/>
      <c r="AL49" s="1389"/>
      <c r="AM49" s="1516"/>
      <c r="AN49" s="32"/>
      <c r="AO49" s="1586" t="str">
        <f t="shared" si="38"/>
        <v>8.3.2</v>
      </c>
      <c r="AP49" s="1388" t="str">
        <f t="shared" si="15"/>
        <v>MEDIUM/HIGH DENSITY FIBREBOARD (MDF/HDF)</v>
      </c>
      <c r="AQ49" s="1515" t="s">
        <v>1139</v>
      </c>
      <c r="AR49" s="1594">
        <f>'JQ1 Production'!D61+'JQ2 Trade'!D49-'JQ2 Trade'!H49</f>
        <v>248.38400000000001</v>
      </c>
      <c r="AS49" s="1595">
        <f>'JQ1 Production'!E61+'JQ2 Trade'!F49-'JQ2 Trade'!J49</f>
        <v>199.68799999999999</v>
      </c>
      <c r="AT49" s="367"/>
      <c r="AU49" s="86"/>
      <c r="AW49" s="1586" t="s">
        <v>423</v>
      </c>
      <c r="AX49" s="1388" t="s">
        <v>424</v>
      </c>
      <c r="AY49" s="1515" t="s">
        <v>1156</v>
      </c>
      <c r="AZ49" s="1059">
        <f t="shared" si="6"/>
        <v>4581.127222375163</v>
      </c>
      <c r="BA49" s="1059">
        <f t="shared" si="7"/>
        <v>5563.3912180187581</v>
      </c>
      <c r="BB49" s="1059">
        <f t="shared" si="8"/>
        <v>3274.5480459080336</v>
      </c>
      <c r="BC49" s="1060">
        <f t="shared" si="9"/>
        <v>4382.9176884282606</v>
      </c>
      <c r="BD49" s="1182" t="str">
        <f t="shared" si="10"/>
        <v>ACCEPT</v>
      </c>
      <c r="BE49" s="1183" t="str">
        <f t="shared" si="11"/>
        <v>ACCEPT</v>
      </c>
      <c r="BF49" s="32"/>
      <c r="BG49" s="64" t="s">
        <v>423</v>
      </c>
      <c r="BH49" s="9" t="s">
        <v>424</v>
      </c>
      <c r="BI49" s="50" t="s">
        <v>51</v>
      </c>
      <c r="BJ49" s="97" t="str">
        <f>IF(ISTEXT(AZ49),IF('EU1 ExtraEU Trade'!BC48=0,"INTRA-EU","CHECK")," ")</f>
        <v xml:space="preserve"> </v>
      </c>
      <c r="BK49" s="97" t="str">
        <f>IF(ISTEXT(BA49),IF('EU1 ExtraEU Trade'!BD48=0,"INTRA-EU","CHECK")," ")</f>
        <v xml:space="preserve"> </v>
      </c>
      <c r="BL49" s="97" t="str">
        <f>IF(ISTEXT(BB49),IF('EU1 ExtraEU Trade'!BE48=0,"INTRA-EU","CHECK")," ")</f>
        <v xml:space="preserve"> </v>
      </c>
      <c r="BM49" s="98" t="str">
        <f>IF(ISTEXT(BC49),IF('EU1 ExtraEU Trade'!BF48=0,"INTRA-EU","CHECK")," ")</f>
        <v xml:space="preserve"> </v>
      </c>
    </row>
    <row r="50" spans="1:65" s="3" customFormat="1" ht="15" customHeight="1" thickBot="1">
      <c r="A50" s="425" t="s">
        <v>425</v>
      </c>
      <c r="B50" s="12" t="s">
        <v>35</v>
      </c>
      <c r="C50" s="459" t="s">
        <v>15</v>
      </c>
      <c r="D50" s="692">
        <v>164.03200000000001</v>
      </c>
      <c r="E50" s="692">
        <v>986999</v>
      </c>
      <c r="F50" s="692">
        <v>196.702</v>
      </c>
      <c r="G50" s="692">
        <v>1189184</v>
      </c>
      <c r="H50" s="692">
        <v>95.644000000000005</v>
      </c>
      <c r="I50" s="692">
        <v>593370</v>
      </c>
      <c r="J50" s="2280">
        <v>110.764</v>
      </c>
      <c r="K50" s="692">
        <v>690273</v>
      </c>
      <c r="L50" s="1648"/>
      <c r="M50" s="1328"/>
      <c r="N50" s="1334"/>
      <c r="O50" s="1328"/>
      <c r="P50" s="1334"/>
      <c r="Q50" s="1328"/>
      <c r="R50" s="1334"/>
      <c r="S50" s="1048"/>
      <c r="T50" s="1045"/>
      <c r="U50" s="1046"/>
      <c r="V50" s="1045"/>
      <c r="W50" s="1046"/>
      <c r="X50" s="1045"/>
      <c r="Y50" s="1046"/>
      <c r="Z50" s="1045"/>
      <c r="AA50" s="1046"/>
      <c r="AB50" s="483"/>
      <c r="AC50" s="1395" t="str">
        <f t="shared" si="37"/>
        <v>8.3.3</v>
      </c>
      <c r="AD50" s="1534" t="str">
        <f t="shared" si="41"/>
        <v xml:space="preserve">OTHER FIBREBOARD </v>
      </c>
      <c r="AE50" s="1430" t="s">
        <v>1139</v>
      </c>
      <c r="AF50" s="1391"/>
      <c r="AG50" s="1391"/>
      <c r="AH50" s="1391"/>
      <c r="AI50" s="1391"/>
      <c r="AJ50" s="1391"/>
      <c r="AK50" s="1391"/>
      <c r="AL50" s="1391"/>
      <c r="AM50" s="1520"/>
      <c r="AN50" s="32"/>
      <c r="AO50" s="1583" t="str">
        <f t="shared" si="38"/>
        <v>8.3.3</v>
      </c>
      <c r="AP50" s="1534" t="str">
        <f t="shared" si="15"/>
        <v xml:space="preserve">OTHER FIBREBOARD </v>
      </c>
      <c r="AQ50" s="1430" t="s">
        <v>1139</v>
      </c>
      <c r="AR50" s="1594">
        <f>'JQ1 Production'!D62+'JQ2 Trade'!D50-'JQ2 Trade'!H50</f>
        <v>68.388000000000005</v>
      </c>
      <c r="AS50" s="1595">
        <f>'JQ1 Production'!E62+'JQ2 Trade'!F50-'JQ2 Trade'!J50</f>
        <v>85.938000000000002</v>
      </c>
      <c r="AT50" s="367"/>
      <c r="AU50" s="86"/>
      <c r="AW50" s="1583" t="s">
        <v>425</v>
      </c>
      <c r="AX50" s="1534" t="s">
        <v>35</v>
      </c>
      <c r="AY50" s="1430" t="s">
        <v>1156</v>
      </c>
      <c r="AZ50" s="1059">
        <f t="shared" si="6"/>
        <v>6017.1125146312907</v>
      </c>
      <c r="BA50" s="1059">
        <f t="shared" si="7"/>
        <v>6045.6121442588283</v>
      </c>
      <c r="BB50" s="1059">
        <f t="shared" si="8"/>
        <v>6203.9437915603694</v>
      </c>
      <c r="BC50" s="1060">
        <f t="shared" si="9"/>
        <v>6231.9255353725039</v>
      </c>
      <c r="BD50" s="1182" t="str">
        <f t="shared" si="10"/>
        <v>ACCEPT</v>
      </c>
      <c r="BE50" s="1183" t="str">
        <f t="shared" si="11"/>
        <v>ACCEPT</v>
      </c>
      <c r="BF50" s="32"/>
      <c r="BG50" s="63" t="s">
        <v>425</v>
      </c>
      <c r="BH50" s="12" t="s">
        <v>35</v>
      </c>
      <c r="BI50" s="51" t="s">
        <v>51</v>
      </c>
      <c r="BJ50" s="99" t="str">
        <f>IF(ISTEXT(AZ50),IF('EU1 ExtraEU Trade'!BC49=0,"INTRA-EU","CHECK")," ")</f>
        <v xml:space="preserve"> </v>
      </c>
      <c r="BK50" s="99" t="str">
        <f>IF(ISTEXT(BA50),IF('EU1 ExtraEU Trade'!BD49=0,"INTRA-EU","CHECK")," ")</f>
        <v xml:space="preserve"> </v>
      </c>
      <c r="BL50" s="99" t="str">
        <f>IF(ISTEXT(BB50),IF('EU1 ExtraEU Trade'!BE49=0,"INTRA-EU","CHECK")," ")</f>
        <v xml:space="preserve"> </v>
      </c>
      <c r="BM50" s="100" t="str">
        <f>IF(ISTEXT(BC50),IF('EU1 ExtraEU Trade'!BF49=0,"INTRA-EU","CHECK")," ")</f>
        <v xml:space="preserve"> </v>
      </c>
    </row>
    <row r="51" spans="1:65" s="3" customFormat="1" ht="15" customHeight="1">
      <c r="A51" s="427" t="s">
        <v>426</v>
      </c>
      <c r="B51" s="465" t="s">
        <v>311</v>
      </c>
      <c r="C51" s="474" t="s">
        <v>806</v>
      </c>
      <c r="D51" s="694">
        <v>309.63400000000001</v>
      </c>
      <c r="E51" s="694">
        <v>5390198</v>
      </c>
      <c r="F51" s="694">
        <v>324</v>
      </c>
      <c r="G51" s="694">
        <v>7055772</v>
      </c>
      <c r="H51" s="694">
        <v>120.822</v>
      </c>
      <c r="I51" s="694">
        <v>2055139</v>
      </c>
      <c r="J51" s="2284">
        <v>117</v>
      </c>
      <c r="K51" s="694">
        <v>2417766</v>
      </c>
      <c r="L51" s="1649"/>
      <c r="M51" s="1656"/>
      <c r="N51" s="1661"/>
      <c r="O51" s="1656"/>
      <c r="P51" s="1661"/>
      <c r="Q51" s="1656"/>
      <c r="R51" s="1661"/>
      <c r="S51" s="1047"/>
      <c r="T51" s="1043"/>
      <c r="U51" s="1044"/>
      <c r="V51" s="1043"/>
      <c r="W51" s="1044"/>
      <c r="X51" s="1043"/>
      <c r="Y51" s="1044"/>
      <c r="Z51" s="1043"/>
      <c r="AA51" s="1044"/>
      <c r="AB51" s="483"/>
      <c r="AC51" s="1560" t="str">
        <f t="shared" si="37"/>
        <v>9</v>
      </c>
      <c r="AD51" s="1510" t="str">
        <f t="shared" si="41"/>
        <v>WOOD PULP</v>
      </c>
      <c r="AE51" s="1538" t="s">
        <v>806</v>
      </c>
      <c r="AF51" s="1527" t="str">
        <f t="shared" ref="AF51:AM51" si="42">IF(D51&lt;(D52+D53+D57),"Error","OK")</f>
        <v>OK</v>
      </c>
      <c r="AG51" s="1527" t="str">
        <f t="shared" si="42"/>
        <v>OK</v>
      </c>
      <c r="AH51" s="1527" t="str">
        <f t="shared" si="42"/>
        <v>OK</v>
      </c>
      <c r="AI51" s="1527" t="str">
        <f t="shared" si="42"/>
        <v>OK</v>
      </c>
      <c r="AJ51" s="1527" t="str">
        <f t="shared" si="42"/>
        <v>OK</v>
      </c>
      <c r="AK51" s="1527" t="str">
        <f t="shared" si="42"/>
        <v>OK</v>
      </c>
      <c r="AL51" s="1527" t="str">
        <f t="shared" si="42"/>
        <v>OK</v>
      </c>
      <c r="AM51" s="1528" t="str">
        <f t="shared" si="42"/>
        <v>OK</v>
      </c>
      <c r="AN51" s="456"/>
      <c r="AO51" s="1585" t="str">
        <f t="shared" si="38"/>
        <v>9</v>
      </c>
      <c r="AP51" s="1510" t="str">
        <f t="shared" si="15"/>
        <v>WOOD PULP</v>
      </c>
      <c r="AQ51" s="1538" t="s">
        <v>806</v>
      </c>
      <c r="AR51" s="1592">
        <f>'JQ1 Production'!D63+'JQ2 Trade'!D51-'JQ2 Trade'!H51</f>
        <v>802.81200000000001</v>
      </c>
      <c r="AS51" s="1596">
        <f>'JQ1 Production'!E63+'JQ2 Trade'!F51-'JQ2 Trade'!J51</f>
        <v>847</v>
      </c>
      <c r="AT51" s="367"/>
      <c r="AU51" s="86"/>
      <c r="AW51" s="1585" t="s">
        <v>426</v>
      </c>
      <c r="AX51" s="1510" t="s">
        <v>311</v>
      </c>
      <c r="AY51" s="1539" t="s">
        <v>1157</v>
      </c>
      <c r="AZ51" s="1059">
        <f t="shared" si="6"/>
        <v>17408.288495449466</v>
      </c>
      <c r="BA51" s="1059">
        <f t="shared" si="7"/>
        <v>21777.074074074073</v>
      </c>
      <c r="BB51" s="1059">
        <f t="shared" si="8"/>
        <v>17009.642283690057</v>
      </c>
      <c r="BC51" s="1060">
        <f t="shared" si="9"/>
        <v>20664.666666666668</v>
      </c>
      <c r="BD51" s="1182" t="str">
        <f t="shared" si="10"/>
        <v>ACCEPT</v>
      </c>
      <c r="BE51" s="1183" t="str">
        <f t="shared" si="11"/>
        <v>ACCEPT</v>
      </c>
      <c r="BF51" s="32"/>
      <c r="BG51" s="457" t="s">
        <v>426</v>
      </c>
      <c r="BH51" s="454" t="s">
        <v>311</v>
      </c>
      <c r="BI51" s="52" t="s">
        <v>51</v>
      </c>
      <c r="BJ51" s="90" t="str">
        <f>IF(ISTEXT(AZ51),IF('EU1 ExtraEU Trade'!BC50=0,"INTRA-EU","CHECK")," ")</f>
        <v xml:space="preserve"> </v>
      </c>
      <c r="BK51" s="90" t="str">
        <f>IF(ISTEXT(BA51),IF('EU1 ExtraEU Trade'!BD50=0,"INTRA-EU","CHECK")," ")</f>
        <v xml:space="preserve"> </v>
      </c>
      <c r="BL51" s="90" t="str">
        <f>IF(ISTEXT(BB51),IF('EU1 ExtraEU Trade'!BE50=0,"INTRA-EU","CHECK")," ")</f>
        <v xml:space="preserve"> </v>
      </c>
      <c r="BM51" s="91" t="str">
        <f>IF(ISTEXT(BC51),IF('EU1 ExtraEU Trade'!BF50=0,"INTRA-EU","CHECK")," ")</f>
        <v xml:space="preserve"> </v>
      </c>
    </row>
    <row r="52" spans="1:65" s="3" customFormat="1" ht="15" customHeight="1">
      <c r="A52" s="428" t="s">
        <v>427</v>
      </c>
      <c r="B52" s="476" t="s">
        <v>428</v>
      </c>
      <c r="C52" s="477" t="s">
        <v>806</v>
      </c>
      <c r="D52" s="692">
        <v>1.089</v>
      </c>
      <c r="E52" s="692">
        <v>13366</v>
      </c>
      <c r="F52" s="692">
        <v>0</v>
      </c>
      <c r="G52" s="692">
        <v>0</v>
      </c>
      <c r="H52" s="692">
        <v>0.02</v>
      </c>
      <c r="I52" s="692">
        <v>309</v>
      </c>
      <c r="J52" s="2280">
        <v>0</v>
      </c>
      <c r="K52" s="692">
        <v>0</v>
      </c>
      <c r="L52" s="1648"/>
      <c r="M52" s="1328"/>
      <c r="N52" s="1334"/>
      <c r="O52" s="1328"/>
      <c r="P52" s="1334"/>
      <c r="Q52" s="1328"/>
      <c r="R52" s="1334"/>
      <c r="S52" s="1048"/>
      <c r="T52" s="1045"/>
      <c r="U52" s="1046"/>
      <c r="V52" s="1045"/>
      <c r="W52" s="1046"/>
      <c r="X52" s="1045"/>
      <c r="Y52" s="1046"/>
      <c r="Z52" s="1045"/>
      <c r="AA52" s="1046"/>
      <c r="AB52" s="483"/>
      <c r="AC52" s="1386" t="str">
        <f t="shared" si="37"/>
        <v>9.1</v>
      </c>
      <c r="AD52" s="1425" t="str">
        <f t="shared" si="41"/>
        <v>MECHANICAL AND SEMI-CHEMICAL WOOD PULP</v>
      </c>
      <c r="AE52" s="1431" t="s">
        <v>806</v>
      </c>
      <c r="AF52" s="1389"/>
      <c r="AG52" s="1389"/>
      <c r="AH52" s="1389"/>
      <c r="AI52" s="1389"/>
      <c r="AJ52" s="1389"/>
      <c r="AK52" s="1389"/>
      <c r="AL52" s="1389"/>
      <c r="AM52" s="1516"/>
      <c r="AN52" s="32"/>
      <c r="AO52" s="1586" t="str">
        <f t="shared" si="38"/>
        <v>9.1</v>
      </c>
      <c r="AP52" s="1425" t="str">
        <f t="shared" si="15"/>
        <v>MECHANICAL AND SEMI-CHEMICAL WOOD PULP</v>
      </c>
      <c r="AQ52" s="1431" t="s">
        <v>806</v>
      </c>
      <c r="AR52" s="1594">
        <f>'JQ1 Production'!D64+'JQ2 Trade'!D52-'JQ2 Trade'!H52</f>
        <v>1.069</v>
      </c>
      <c r="AS52" s="1595">
        <f>'JQ1 Production'!E64+'JQ2 Trade'!F52-'JQ2 Trade'!J52</f>
        <v>0</v>
      </c>
      <c r="AT52" s="367"/>
      <c r="AU52" s="86"/>
      <c r="AW52" s="1586" t="s">
        <v>427</v>
      </c>
      <c r="AX52" s="1425" t="s">
        <v>428</v>
      </c>
      <c r="AY52" s="1539" t="s">
        <v>1157</v>
      </c>
      <c r="AZ52" s="1059">
        <f t="shared" si="6"/>
        <v>12273.64554637282</v>
      </c>
      <c r="BA52" s="1059">
        <f t="shared" si="7"/>
        <v>0</v>
      </c>
      <c r="BB52" s="1059">
        <f t="shared" si="8"/>
        <v>15450</v>
      </c>
      <c r="BC52" s="1060">
        <f t="shared" si="9"/>
        <v>0</v>
      </c>
      <c r="BD52" s="1182" t="str">
        <f t="shared" si="10"/>
        <v>CHECK</v>
      </c>
      <c r="BE52" s="1183" t="str">
        <f t="shared" si="11"/>
        <v>CHECK</v>
      </c>
      <c r="BF52" s="32"/>
      <c r="BG52" s="64" t="s">
        <v>427</v>
      </c>
      <c r="BH52" s="11" t="s">
        <v>428</v>
      </c>
      <c r="BI52" s="49" t="s">
        <v>51</v>
      </c>
      <c r="BJ52" s="94" t="str">
        <f>IF(ISTEXT(AZ52),IF('EU1 ExtraEU Trade'!BC51=0,"INTRA-EU","CHECK")," ")</f>
        <v xml:space="preserve"> </v>
      </c>
      <c r="BK52" s="94" t="str">
        <f>IF(ISTEXT(BA52),IF('EU1 ExtraEU Trade'!BD51=0,"INTRA-EU","CHECK")," ")</f>
        <v xml:space="preserve"> </v>
      </c>
      <c r="BL52" s="94" t="str">
        <f>IF(ISTEXT(BB52),IF('EU1 ExtraEU Trade'!BE51=0,"INTRA-EU","CHECK")," ")</f>
        <v xml:space="preserve"> </v>
      </c>
      <c r="BM52" s="95" t="str">
        <f>IF(ISTEXT(BC52),IF('EU1 ExtraEU Trade'!BF51=0,"INTRA-EU","CHECK")," ")</f>
        <v xml:space="preserve"> </v>
      </c>
    </row>
    <row r="53" spans="1:65" s="3" customFormat="1" ht="15" customHeight="1">
      <c r="A53" s="428" t="s">
        <v>429</v>
      </c>
      <c r="B53" s="11" t="s">
        <v>430</v>
      </c>
      <c r="C53" s="451" t="s">
        <v>806</v>
      </c>
      <c r="D53" s="697">
        <v>270.07900000000001</v>
      </c>
      <c r="E53" s="697">
        <v>4168384</v>
      </c>
      <c r="F53" s="697">
        <v>282</v>
      </c>
      <c r="G53" s="697">
        <v>5728866</v>
      </c>
      <c r="H53" s="697">
        <v>113.401</v>
      </c>
      <c r="I53" s="697">
        <v>1673744</v>
      </c>
      <c r="J53" s="2281">
        <v>110</v>
      </c>
      <c r="K53" s="697">
        <v>2196398</v>
      </c>
      <c r="L53" s="1648"/>
      <c r="M53" s="1328"/>
      <c r="N53" s="1334"/>
      <c r="O53" s="1328"/>
      <c r="P53" s="1334"/>
      <c r="Q53" s="1328"/>
      <c r="R53" s="1334"/>
      <c r="S53" s="1048"/>
      <c r="T53" s="1045"/>
      <c r="U53" s="1046"/>
      <c r="V53" s="1045"/>
      <c r="W53" s="1046"/>
      <c r="X53" s="1045"/>
      <c r="Y53" s="1046"/>
      <c r="Z53" s="1045"/>
      <c r="AA53" s="1046"/>
      <c r="AB53" s="483"/>
      <c r="AC53" s="1386" t="str">
        <f t="shared" si="37"/>
        <v>9.2</v>
      </c>
      <c r="AD53" s="1425" t="str">
        <f t="shared" si="41"/>
        <v>CHEMICAL WOOD PULP</v>
      </c>
      <c r="AE53" s="1539" t="s">
        <v>806</v>
      </c>
      <c r="AF53" s="1518" t="str">
        <f t="shared" ref="AF53:AM53" si="43">IF(D53&lt;(D54+D56),"Error","OK")</f>
        <v>OK</v>
      </c>
      <c r="AG53" s="1518" t="str">
        <f t="shared" si="43"/>
        <v>OK</v>
      </c>
      <c r="AH53" s="1518" t="str">
        <f t="shared" si="43"/>
        <v>OK</v>
      </c>
      <c r="AI53" s="1518" t="str">
        <f t="shared" si="43"/>
        <v>OK</v>
      </c>
      <c r="AJ53" s="1518" t="str">
        <f t="shared" si="43"/>
        <v>OK</v>
      </c>
      <c r="AK53" s="1518" t="str">
        <f t="shared" si="43"/>
        <v>OK</v>
      </c>
      <c r="AL53" s="1518" t="str">
        <f t="shared" si="43"/>
        <v>OK</v>
      </c>
      <c r="AM53" s="1519" t="str">
        <f t="shared" si="43"/>
        <v>OK</v>
      </c>
      <c r="AN53" s="456"/>
      <c r="AO53" s="1586" t="str">
        <f t="shared" si="38"/>
        <v>9.2</v>
      </c>
      <c r="AP53" s="1425" t="str">
        <f t="shared" si="15"/>
        <v>CHEMICAL WOOD PULP</v>
      </c>
      <c r="AQ53" s="1539" t="s">
        <v>806</v>
      </c>
      <c r="AR53" s="1594">
        <f>'JQ1 Production'!D65+'JQ2 Trade'!D53-'JQ2 Trade'!H53</f>
        <v>767.678</v>
      </c>
      <c r="AS53" s="1595">
        <f>'JQ1 Production'!E65+'JQ2 Trade'!F53-'JQ2 Trade'!J53</f>
        <v>809</v>
      </c>
      <c r="AT53" s="367"/>
      <c r="AU53" s="86"/>
      <c r="AW53" s="1586" t="s">
        <v>429</v>
      </c>
      <c r="AX53" s="1425" t="s">
        <v>430</v>
      </c>
      <c r="AY53" s="1539" t="s">
        <v>1157</v>
      </c>
      <c r="AZ53" s="1059">
        <f t="shared" si="6"/>
        <v>15433.943401745415</v>
      </c>
      <c r="BA53" s="1059">
        <f t="shared" si="7"/>
        <v>20315.127659574468</v>
      </c>
      <c r="BB53" s="1059">
        <f t="shared" si="8"/>
        <v>14759.517111842048</v>
      </c>
      <c r="BC53" s="1060">
        <f t="shared" si="9"/>
        <v>19967.254545454547</v>
      </c>
      <c r="BD53" s="1182" t="str">
        <f t="shared" si="10"/>
        <v>ACCEPT</v>
      </c>
      <c r="BE53" s="1183" t="str">
        <f t="shared" si="11"/>
        <v>ACCEPT</v>
      </c>
      <c r="BF53" s="32"/>
      <c r="BG53" s="64" t="s">
        <v>429</v>
      </c>
      <c r="BH53" s="11" t="s">
        <v>430</v>
      </c>
      <c r="BI53" s="49" t="s">
        <v>51</v>
      </c>
      <c r="BJ53" s="94" t="str">
        <f>IF(ISTEXT(AZ53),IF('EU1 ExtraEU Trade'!BC52=0,"INTRA-EU","CHECK")," ")</f>
        <v xml:space="preserve"> </v>
      </c>
      <c r="BK53" s="94" t="str">
        <f>IF(ISTEXT(BA53),IF('EU1 ExtraEU Trade'!BD52=0,"INTRA-EU","CHECK")," ")</f>
        <v xml:space="preserve"> </v>
      </c>
      <c r="BL53" s="94" t="str">
        <f>IF(ISTEXT(BB53),IF('EU1 ExtraEU Trade'!BE52=0,"INTRA-EU","CHECK")," ")</f>
        <v xml:space="preserve"> </v>
      </c>
      <c r="BM53" s="95" t="str">
        <f>IF(ISTEXT(BC53),IF('EU1 ExtraEU Trade'!BF52=0,"INTRA-EU","CHECK")," ")</f>
        <v xml:space="preserve"> </v>
      </c>
    </row>
    <row r="54" spans="1:65" s="3" customFormat="1" ht="15" customHeight="1">
      <c r="A54" s="428" t="s">
        <v>431</v>
      </c>
      <c r="B54" s="9" t="s">
        <v>432</v>
      </c>
      <c r="C54" s="459" t="s">
        <v>806</v>
      </c>
      <c r="D54" s="2276">
        <v>267.822</v>
      </c>
      <c r="E54" s="692">
        <v>4109861</v>
      </c>
      <c r="F54" s="692">
        <v>280</v>
      </c>
      <c r="G54" s="692">
        <v>5660787</v>
      </c>
      <c r="H54" s="692">
        <v>113.401</v>
      </c>
      <c r="I54" s="692">
        <v>1673719</v>
      </c>
      <c r="J54" s="2280">
        <v>110</v>
      </c>
      <c r="K54" s="692">
        <v>2196398</v>
      </c>
      <c r="L54" s="1648"/>
      <c r="M54" s="1328"/>
      <c r="N54" s="1334"/>
      <c r="O54" s="1328"/>
      <c r="P54" s="1334"/>
      <c r="Q54" s="1328"/>
      <c r="R54" s="1334"/>
      <c r="S54" s="1048"/>
      <c r="T54" s="1045"/>
      <c r="U54" s="1046"/>
      <c r="V54" s="1045"/>
      <c r="W54" s="1046"/>
      <c r="X54" s="1045"/>
      <c r="Y54" s="1046"/>
      <c r="Z54" s="1045"/>
      <c r="AA54" s="1046"/>
      <c r="AB54" s="483"/>
      <c r="AC54" s="1386" t="str">
        <f t="shared" si="37"/>
        <v>9.2.1</v>
      </c>
      <c r="AD54" s="1388" t="str">
        <f t="shared" si="41"/>
        <v>SULPHATE PULP</v>
      </c>
      <c r="AE54" s="1430" t="s">
        <v>806</v>
      </c>
      <c r="AF54" s="1389"/>
      <c r="AG54" s="1389"/>
      <c r="AH54" s="1389"/>
      <c r="AI54" s="1389"/>
      <c r="AJ54" s="1389"/>
      <c r="AK54" s="1389"/>
      <c r="AL54" s="1389"/>
      <c r="AM54" s="1516"/>
      <c r="AN54" s="32"/>
      <c r="AO54" s="1586" t="str">
        <f t="shared" si="38"/>
        <v>9.2.1</v>
      </c>
      <c r="AP54" s="1388" t="str">
        <f t="shared" si="15"/>
        <v>SULPHATE PULP</v>
      </c>
      <c r="AQ54" s="1430" t="s">
        <v>806</v>
      </c>
      <c r="AR54" s="1594">
        <f>'JQ1 Production'!D66+'JQ2 Trade'!D54-'JQ2 Trade'!H54</f>
        <v>765.42100000000005</v>
      </c>
      <c r="AS54" s="1595">
        <f>'JQ1 Production'!E66+'JQ2 Trade'!F54-'JQ2 Trade'!J54</f>
        <v>807</v>
      </c>
      <c r="AT54" s="367"/>
      <c r="AU54" s="86"/>
      <c r="AW54" s="1586" t="s">
        <v>431</v>
      </c>
      <c r="AX54" s="1388" t="s">
        <v>432</v>
      </c>
      <c r="AY54" s="1539" t="s">
        <v>1157</v>
      </c>
      <c r="AZ54" s="1059">
        <f t="shared" si="6"/>
        <v>15345.494395531361</v>
      </c>
      <c r="BA54" s="1059">
        <f t="shared" si="7"/>
        <v>20217.096428571429</v>
      </c>
      <c r="BB54" s="1059">
        <f t="shared" si="8"/>
        <v>14759.296655232318</v>
      </c>
      <c r="BC54" s="1060">
        <f t="shared" si="9"/>
        <v>19967.254545454547</v>
      </c>
      <c r="BD54" s="1182" t="str">
        <f t="shared" si="10"/>
        <v>ACCEPT</v>
      </c>
      <c r="BE54" s="1183" t="str">
        <f t="shared" si="11"/>
        <v>ACCEPT</v>
      </c>
      <c r="BF54" s="32"/>
      <c r="BG54" s="64" t="s">
        <v>431</v>
      </c>
      <c r="BH54" s="9" t="s">
        <v>432</v>
      </c>
      <c r="BI54" s="49" t="s">
        <v>51</v>
      </c>
      <c r="BJ54" s="94" t="str">
        <f>IF(ISTEXT(AZ54),IF('EU1 ExtraEU Trade'!BC53=0,"INTRA-EU","CHECK")," ")</f>
        <v xml:space="preserve"> </v>
      </c>
      <c r="BK54" s="94" t="str">
        <f>IF(ISTEXT(BA54),IF('EU1 ExtraEU Trade'!BD53=0,"INTRA-EU","CHECK")," ")</f>
        <v xml:space="preserve"> </v>
      </c>
      <c r="BL54" s="94" t="str">
        <f>IF(ISTEXT(BB54),IF('EU1 ExtraEU Trade'!BE53=0,"INTRA-EU","CHECK")," ")</f>
        <v xml:space="preserve"> </v>
      </c>
      <c r="BM54" s="95" t="str">
        <f>IF(ISTEXT(BC54),IF('EU1 ExtraEU Trade'!BF53=0,"INTRA-EU","CHECK")," ")</f>
        <v xml:space="preserve"> </v>
      </c>
    </row>
    <row r="55" spans="1:65" s="3" customFormat="1" ht="15" customHeight="1" thickBot="1">
      <c r="A55" s="428" t="s">
        <v>433</v>
      </c>
      <c r="B55" s="10" t="s">
        <v>434</v>
      </c>
      <c r="C55" s="459" t="s">
        <v>806</v>
      </c>
      <c r="D55" s="692">
        <v>262.572</v>
      </c>
      <c r="E55" s="692">
        <v>4025801</v>
      </c>
      <c r="F55" s="692">
        <v>274</v>
      </c>
      <c r="G55" s="692">
        <v>5529087</v>
      </c>
      <c r="H55" s="692">
        <v>113.387</v>
      </c>
      <c r="I55" s="692">
        <v>1673426</v>
      </c>
      <c r="J55" s="2280">
        <v>110</v>
      </c>
      <c r="K55" s="692">
        <v>2193278</v>
      </c>
      <c r="L55" s="1648"/>
      <c r="M55" s="1328"/>
      <c r="N55" s="1334"/>
      <c r="O55" s="1328"/>
      <c r="P55" s="1334"/>
      <c r="Q55" s="1328"/>
      <c r="R55" s="1334"/>
      <c r="S55" s="1048"/>
      <c r="T55" s="1045"/>
      <c r="U55" s="1046"/>
      <c r="V55" s="1045"/>
      <c r="W55" s="1046"/>
      <c r="X55" s="1045"/>
      <c r="Y55" s="1046"/>
      <c r="Z55" s="1045"/>
      <c r="AA55" s="1046"/>
      <c r="AB55" s="483"/>
      <c r="AC55" s="1386" t="str">
        <f t="shared" si="37"/>
        <v>9.2.1.1</v>
      </c>
      <c r="AD55" s="1394" t="str">
        <f t="shared" si="41"/>
        <v>of which: BLEACHED</v>
      </c>
      <c r="AE55" s="1430" t="s">
        <v>806</v>
      </c>
      <c r="AF55" s="1391" t="str">
        <f t="shared" ref="AF55:AM55" si="44">IF(D55&gt;D54,"Error","OK")</f>
        <v>OK</v>
      </c>
      <c r="AG55" s="1391" t="str">
        <f t="shared" si="44"/>
        <v>OK</v>
      </c>
      <c r="AH55" s="1391" t="str">
        <f t="shared" si="44"/>
        <v>OK</v>
      </c>
      <c r="AI55" s="1391" t="str">
        <f t="shared" si="44"/>
        <v>OK</v>
      </c>
      <c r="AJ55" s="1391" t="str">
        <f t="shared" si="44"/>
        <v>OK</v>
      </c>
      <c r="AK55" s="1391" t="str">
        <f t="shared" si="44"/>
        <v>OK</v>
      </c>
      <c r="AL55" s="1391" t="str">
        <f t="shared" si="44"/>
        <v>OK</v>
      </c>
      <c r="AM55" s="1520" t="str">
        <f t="shared" si="44"/>
        <v>OK</v>
      </c>
      <c r="AN55" s="32"/>
      <c r="AO55" s="1586" t="str">
        <f t="shared" si="38"/>
        <v>9.2.1.1</v>
      </c>
      <c r="AP55" s="1394" t="str">
        <f t="shared" si="15"/>
        <v>of which: BLEACHED</v>
      </c>
      <c r="AQ55" s="1430" t="s">
        <v>806</v>
      </c>
      <c r="AR55" s="1594">
        <f>'JQ1 Production'!D67+'JQ2 Trade'!D55-'JQ2 Trade'!H55</f>
        <v>465.185</v>
      </c>
      <c r="AS55" s="1595">
        <f>'JQ1 Production'!E67+'JQ2 Trade'!F55-'JQ2 Trade'!J55</f>
        <v>502</v>
      </c>
      <c r="AT55" s="367"/>
      <c r="AU55" s="86"/>
      <c r="AW55" s="1586" t="s">
        <v>433</v>
      </c>
      <c r="AX55" s="1394" t="s">
        <v>434</v>
      </c>
      <c r="AY55" s="1539" t="s">
        <v>1157</v>
      </c>
      <c r="AZ55" s="1059">
        <f t="shared" si="6"/>
        <v>15332.179364136313</v>
      </c>
      <c r="BA55" s="1059">
        <f t="shared" si="7"/>
        <v>20179.149635036498</v>
      </c>
      <c r="BB55" s="1059">
        <f t="shared" si="8"/>
        <v>14758.534929048303</v>
      </c>
      <c r="BC55" s="1060">
        <f t="shared" si="9"/>
        <v>19938.890909090907</v>
      </c>
      <c r="BD55" s="1182" t="str">
        <f t="shared" si="10"/>
        <v>ACCEPT</v>
      </c>
      <c r="BE55" s="1183" t="str">
        <f t="shared" si="11"/>
        <v>ACCEPT</v>
      </c>
      <c r="BF55" s="32"/>
      <c r="BG55" s="64" t="s">
        <v>433</v>
      </c>
      <c r="BH55" s="10" t="s">
        <v>434</v>
      </c>
      <c r="BI55" s="47" t="s">
        <v>51</v>
      </c>
      <c r="BJ55" s="97" t="str">
        <f>IF(ISTEXT(AZ55),IF('EU1 ExtraEU Trade'!BC54=0,"INTRA-EU","CHECK")," ")</f>
        <v xml:space="preserve"> </v>
      </c>
      <c r="BK55" s="97" t="str">
        <f>IF(ISTEXT(BA55),IF('EU1 ExtraEU Trade'!BD54=0,"INTRA-EU","CHECK")," ")</f>
        <v xml:space="preserve"> </v>
      </c>
      <c r="BL55" s="97" t="str">
        <f>IF(ISTEXT(BB55),IF('EU1 ExtraEU Trade'!BE54=0,"INTRA-EU","CHECK")," ")</f>
        <v xml:space="preserve"> </v>
      </c>
      <c r="BM55" s="98" t="str">
        <f>IF(ISTEXT(BC55),IF('EU1 ExtraEU Trade'!BF54=0,"INTRA-EU","CHECK")," ")</f>
        <v xml:space="preserve"> </v>
      </c>
    </row>
    <row r="56" spans="1:65" s="3" customFormat="1" ht="15" customHeight="1">
      <c r="A56" s="428" t="s">
        <v>435</v>
      </c>
      <c r="B56" s="12" t="s">
        <v>436</v>
      </c>
      <c r="C56" s="459" t="s">
        <v>806</v>
      </c>
      <c r="D56" s="692">
        <v>2.2570000000000001</v>
      </c>
      <c r="E56" s="692">
        <v>58523</v>
      </c>
      <c r="F56" s="692">
        <v>2</v>
      </c>
      <c r="G56" s="692">
        <v>68079</v>
      </c>
      <c r="H56" s="692">
        <v>0</v>
      </c>
      <c r="I56" s="692">
        <v>0</v>
      </c>
      <c r="J56" s="2280">
        <v>0</v>
      </c>
      <c r="K56" s="692">
        <v>0</v>
      </c>
      <c r="L56" s="1648"/>
      <c r="M56" s="1328"/>
      <c r="N56" s="1334"/>
      <c r="O56" s="1328"/>
      <c r="P56" s="1334"/>
      <c r="Q56" s="1328"/>
      <c r="R56" s="1334"/>
      <c r="S56" s="1048"/>
      <c r="T56" s="1045"/>
      <c r="U56" s="1046"/>
      <c r="V56" s="1045"/>
      <c r="W56" s="1046"/>
      <c r="X56" s="1045"/>
      <c r="Y56" s="1046"/>
      <c r="Z56" s="1045"/>
      <c r="AA56" s="1046"/>
      <c r="AB56" s="483"/>
      <c r="AC56" s="1386" t="str">
        <f t="shared" si="37"/>
        <v>9.2.2</v>
      </c>
      <c r="AD56" s="1388" t="str">
        <f t="shared" si="41"/>
        <v>SULPHITE PULP</v>
      </c>
      <c r="AE56" s="1430" t="s">
        <v>806</v>
      </c>
      <c r="AF56" s="1389"/>
      <c r="AG56" s="1389"/>
      <c r="AH56" s="1389"/>
      <c r="AI56" s="1389"/>
      <c r="AJ56" s="1389"/>
      <c r="AK56" s="1389"/>
      <c r="AL56" s="1389"/>
      <c r="AM56" s="1516"/>
      <c r="AN56" s="32"/>
      <c r="AO56" s="1586" t="str">
        <f t="shared" si="38"/>
        <v>9.2.2</v>
      </c>
      <c r="AP56" s="1388" t="str">
        <f t="shared" si="15"/>
        <v>SULPHITE PULP</v>
      </c>
      <c r="AQ56" s="1430" t="s">
        <v>806</v>
      </c>
      <c r="AR56" s="1594">
        <f>'JQ1 Production'!D68+'JQ2 Trade'!D56-'JQ2 Trade'!H56</f>
        <v>2.2570000000000001</v>
      </c>
      <c r="AS56" s="1595">
        <f>'JQ1 Production'!E68+'JQ2 Trade'!F56-'JQ2 Trade'!J56</f>
        <v>2</v>
      </c>
      <c r="AT56" s="367"/>
      <c r="AU56" s="86"/>
      <c r="AW56" s="1586" t="s">
        <v>435</v>
      </c>
      <c r="AX56" s="1388" t="s">
        <v>436</v>
      </c>
      <c r="AY56" s="1539" t="s">
        <v>1157</v>
      </c>
      <c r="AZ56" s="1059">
        <f t="shared" si="6"/>
        <v>25929.552503322993</v>
      </c>
      <c r="BA56" s="1059">
        <f t="shared" si="7"/>
        <v>34039.5</v>
      </c>
      <c r="BB56" s="1059">
        <f t="shared" si="8"/>
        <v>0</v>
      </c>
      <c r="BC56" s="1060">
        <f t="shared" si="9"/>
        <v>0</v>
      </c>
      <c r="BD56" s="1182" t="str">
        <f t="shared" si="10"/>
        <v>ACCEPT</v>
      </c>
      <c r="BE56" s="1183" t="str">
        <f t="shared" si="11"/>
        <v>ACCEPT</v>
      </c>
      <c r="BF56" s="32"/>
      <c r="BG56" s="64" t="s">
        <v>435</v>
      </c>
      <c r="BH56" s="9" t="s">
        <v>436</v>
      </c>
      <c r="BI56" s="46" t="s">
        <v>51</v>
      </c>
      <c r="BJ56" s="90" t="str">
        <f>IF(ISTEXT(AZ56),IF('EU1 ExtraEU Trade'!BC55=0,"INTRA-EU","CHECK")," ")</f>
        <v xml:space="preserve"> </v>
      </c>
      <c r="BK56" s="90" t="str">
        <f>IF(ISTEXT(BA56),IF('EU1 ExtraEU Trade'!BD55=0,"INTRA-EU","CHECK")," ")</f>
        <v xml:space="preserve"> </v>
      </c>
      <c r="BL56" s="90" t="str">
        <f>IF(ISTEXT(BB56),IF('EU1 ExtraEU Trade'!BE55=0,"INTRA-EU","CHECK")," ")</f>
        <v xml:space="preserve"> </v>
      </c>
      <c r="BM56" s="91" t="str">
        <f>IF(ISTEXT(BC56),IF('EU1 ExtraEU Trade'!BF55=0,"INTRA-EU","CHECK")," ")</f>
        <v xml:space="preserve"> </v>
      </c>
    </row>
    <row r="57" spans="1:65" s="3" customFormat="1" ht="15" customHeight="1">
      <c r="A57" s="1338" t="s">
        <v>437</v>
      </c>
      <c r="B57" s="13" t="s">
        <v>312</v>
      </c>
      <c r="C57" s="17" t="s">
        <v>806</v>
      </c>
      <c r="D57" s="697">
        <v>38.466000000000001</v>
      </c>
      <c r="E57" s="697">
        <v>1208448</v>
      </c>
      <c r="F57" s="697">
        <v>42</v>
      </c>
      <c r="G57" s="697">
        <v>1326906</v>
      </c>
      <c r="H57" s="697">
        <v>7.4009999999999998</v>
      </c>
      <c r="I57" s="697">
        <v>234878</v>
      </c>
      <c r="J57" s="2281">
        <v>7</v>
      </c>
      <c r="K57" s="697">
        <v>221368</v>
      </c>
      <c r="L57" s="1648"/>
      <c r="M57" s="1328"/>
      <c r="N57" s="1334"/>
      <c r="O57" s="1328"/>
      <c r="P57" s="1334"/>
      <c r="Q57" s="1328"/>
      <c r="R57" s="1334"/>
      <c r="S57" s="1048"/>
      <c r="T57" s="1045"/>
      <c r="U57" s="1046"/>
      <c r="V57" s="1045"/>
      <c r="W57" s="1046"/>
      <c r="X57" s="1045"/>
      <c r="Y57" s="1046"/>
      <c r="Z57" s="1045"/>
      <c r="AA57" s="1046"/>
      <c r="AB57" s="483"/>
      <c r="AC57" s="1386" t="str">
        <f t="shared" si="37"/>
        <v>9.3</v>
      </c>
      <c r="AD57" s="1425" t="str">
        <f t="shared" si="41"/>
        <v>DISSOLVING GRADES</v>
      </c>
      <c r="AE57" s="1540" t="s">
        <v>806</v>
      </c>
      <c r="AF57" s="1391"/>
      <c r="AG57" s="1391"/>
      <c r="AH57" s="1391"/>
      <c r="AI57" s="1391"/>
      <c r="AJ57" s="1391"/>
      <c r="AK57" s="1391"/>
      <c r="AL57" s="1391"/>
      <c r="AM57" s="1520"/>
      <c r="AN57" s="32"/>
      <c r="AO57" s="1583" t="str">
        <f t="shared" si="38"/>
        <v>9.3</v>
      </c>
      <c r="AP57" s="1425" t="str">
        <f t="shared" si="15"/>
        <v>DISSOLVING GRADES</v>
      </c>
      <c r="AQ57" s="1540" t="s">
        <v>806</v>
      </c>
      <c r="AR57" s="1594">
        <f>'JQ1 Production'!D69+'JQ2 Trade'!D57-'JQ2 Trade'!H57</f>
        <v>34.064999999999998</v>
      </c>
      <c r="AS57" s="1595">
        <f>'JQ1 Production'!E69+'JQ2 Trade'!F57-'JQ2 Trade'!J57</f>
        <v>38</v>
      </c>
      <c r="AT57" s="367"/>
      <c r="AU57" s="86"/>
      <c r="AW57" s="1583" t="s">
        <v>437</v>
      </c>
      <c r="AX57" s="1425" t="s">
        <v>312</v>
      </c>
      <c r="AY57" s="1539" t="s">
        <v>1157</v>
      </c>
      <c r="AZ57" s="1059">
        <f t="shared" si="6"/>
        <v>31416.003743565747</v>
      </c>
      <c r="BA57" s="1059">
        <f t="shared" si="7"/>
        <v>31593</v>
      </c>
      <c r="BB57" s="1059">
        <f t="shared" si="8"/>
        <v>31735.98162410485</v>
      </c>
      <c r="BC57" s="1060">
        <f t="shared" si="9"/>
        <v>31624</v>
      </c>
      <c r="BD57" s="1182" t="str">
        <f t="shared" si="10"/>
        <v>ACCEPT</v>
      </c>
      <c r="BE57" s="1183" t="str">
        <f t="shared" si="11"/>
        <v>ACCEPT</v>
      </c>
      <c r="BF57" s="32"/>
      <c r="BG57" s="63" t="s">
        <v>437</v>
      </c>
      <c r="BH57" s="11" t="s">
        <v>312</v>
      </c>
      <c r="BI57" s="46" t="s">
        <v>51</v>
      </c>
      <c r="BJ57" s="90" t="str">
        <f>IF(ISTEXT(AZ57),IF('EU1 ExtraEU Trade'!BC56=0,"INTRA-EU","CHECK")," ")</f>
        <v xml:space="preserve"> </v>
      </c>
      <c r="BK57" s="90" t="str">
        <f>IF(ISTEXT(BA57),IF('EU1 ExtraEU Trade'!BD56=0,"INTRA-EU","CHECK")," ")</f>
        <v xml:space="preserve"> </v>
      </c>
      <c r="BL57" s="90" t="str">
        <f>IF(ISTEXT(BB57),IF('EU1 ExtraEU Trade'!BE56=0,"INTRA-EU","CHECK")," ")</f>
        <v xml:space="preserve"> </v>
      </c>
      <c r="BM57" s="91" t="str">
        <f>IF(ISTEXT(BC57),IF('EU1 ExtraEU Trade'!BF56=0,"INTRA-EU","CHECK")," ")</f>
        <v xml:space="preserve"> </v>
      </c>
    </row>
    <row r="58" spans="1:65" s="3" customFormat="1" ht="15" customHeight="1">
      <c r="A58" s="615" t="s">
        <v>438</v>
      </c>
      <c r="B58" s="636" t="s">
        <v>319</v>
      </c>
      <c r="C58" s="632" t="s">
        <v>806</v>
      </c>
      <c r="D58" s="687">
        <v>37.218000000000004</v>
      </c>
      <c r="E58" s="687">
        <v>49117</v>
      </c>
      <c r="F58" s="687">
        <v>42</v>
      </c>
      <c r="G58" s="687">
        <v>79720</v>
      </c>
      <c r="H58" s="687">
        <v>154.422</v>
      </c>
      <c r="I58" s="687">
        <v>242362</v>
      </c>
      <c r="J58" s="2285">
        <v>145.63999999999999</v>
      </c>
      <c r="K58" s="687">
        <v>284192</v>
      </c>
      <c r="L58" s="1650"/>
      <c r="M58" s="688"/>
      <c r="N58" s="1662"/>
      <c r="O58" s="688"/>
      <c r="P58" s="1662"/>
      <c r="Q58" s="688"/>
      <c r="R58" s="1662"/>
      <c r="S58" s="1332"/>
      <c r="T58" s="1331"/>
      <c r="U58" s="1330"/>
      <c r="V58" s="1331"/>
      <c r="W58" s="1330"/>
      <c r="X58" s="1331"/>
      <c r="Y58" s="1330"/>
      <c r="Z58" s="1331"/>
      <c r="AA58" s="1330"/>
      <c r="AB58" s="483"/>
      <c r="AC58" s="1562" t="str">
        <f t="shared" si="37"/>
        <v>10</v>
      </c>
      <c r="AD58" s="1525" t="str">
        <f t="shared" si="41"/>
        <v xml:space="preserve">OTHER PULP </v>
      </c>
      <c r="AE58" s="1538" t="s">
        <v>806</v>
      </c>
      <c r="AF58" s="1527" t="str">
        <f t="shared" ref="AF58:AM58" si="45">IF(D58&lt;(D59+D60),"Error","OK")</f>
        <v>OK</v>
      </c>
      <c r="AG58" s="1527" t="str">
        <f t="shared" si="45"/>
        <v>OK</v>
      </c>
      <c r="AH58" s="1527" t="str">
        <f t="shared" si="45"/>
        <v>OK</v>
      </c>
      <c r="AI58" s="1527" t="str">
        <f t="shared" si="45"/>
        <v>OK</v>
      </c>
      <c r="AJ58" s="1527" t="str">
        <f t="shared" si="45"/>
        <v>OK</v>
      </c>
      <c r="AK58" s="1527" t="str">
        <f t="shared" si="45"/>
        <v>OK</v>
      </c>
      <c r="AL58" s="1527" t="str">
        <f t="shared" si="45"/>
        <v>OK</v>
      </c>
      <c r="AM58" s="1528" t="str">
        <f t="shared" si="45"/>
        <v>OK</v>
      </c>
      <c r="AN58" s="456"/>
      <c r="AO58" s="1585" t="str">
        <f t="shared" si="38"/>
        <v>10</v>
      </c>
      <c r="AP58" s="1525" t="str">
        <f t="shared" ref="AP58:AP74" si="46">B58</f>
        <v xml:space="preserve">OTHER PULP </v>
      </c>
      <c r="AQ58" s="1538" t="s">
        <v>806</v>
      </c>
      <c r="AR58" s="1592">
        <f>'JQ1 Production'!D70+'JQ2 Trade'!D58-'JQ2 Trade'!H58</f>
        <v>784.79599999999994</v>
      </c>
      <c r="AS58" s="1596">
        <f>'JQ1 Production'!E70+'JQ2 Trade'!F58-'JQ2 Trade'!J58</f>
        <v>755.36</v>
      </c>
      <c r="AT58" s="367"/>
      <c r="AU58" s="86"/>
      <c r="AW58" s="1585" t="s">
        <v>438</v>
      </c>
      <c r="AX58" s="1525" t="s">
        <v>319</v>
      </c>
      <c r="AY58" s="1539" t="s">
        <v>1157</v>
      </c>
      <c r="AZ58" s="1059">
        <f t="shared" si="6"/>
        <v>1319.7108925788596</v>
      </c>
      <c r="BA58" s="1059">
        <f t="shared" si="7"/>
        <v>1898.0952380952381</v>
      </c>
      <c r="BB58" s="1059">
        <f t="shared" si="8"/>
        <v>1569.4784421908796</v>
      </c>
      <c r="BC58" s="1060">
        <f t="shared" si="9"/>
        <v>1951.3320516341666</v>
      </c>
      <c r="BD58" s="1182" t="str">
        <f t="shared" si="10"/>
        <v>ACCEPT</v>
      </c>
      <c r="BE58" s="1183" t="str">
        <f t="shared" si="11"/>
        <v>ACCEPT</v>
      </c>
      <c r="BF58" s="32"/>
      <c r="BG58" s="457" t="s">
        <v>438</v>
      </c>
      <c r="BH58" s="468" t="s">
        <v>319</v>
      </c>
      <c r="BI58" s="49" t="s">
        <v>51</v>
      </c>
      <c r="BJ58" s="94" t="str">
        <f>IF(ISTEXT(AZ58),IF('EU1 ExtraEU Trade'!BC57=0,"INTRA-EU","CHECK")," ")</f>
        <v xml:space="preserve"> </v>
      </c>
      <c r="BK58" s="94" t="str">
        <f>IF(ISTEXT(BA58),IF('EU1 ExtraEU Trade'!BD57=0,"INTRA-EU","CHECK")," ")</f>
        <v xml:space="preserve"> </v>
      </c>
      <c r="BL58" s="94" t="str">
        <f>IF(ISTEXT(BB58),IF('EU1 ExtraEU Trade'!BE57=0,"INTRA-EU","CHECK")," ")</f>
        <v xml:space="preserve"> </v>
      </c>
      <c r="BM58" s="95" t="str">
        <f>IF(ISTEXT(BC58),IF('EU1 ExtraEU Trade'!BF57=0,"INTRA-EU","CHECK")," ")</f>
        <v xml:space="preserve"> </v>
      </c>
    </row>
    <row r="59" spans="1:65" s="3" customFormat="1" ht="15" customHeight="1">
      <c r="A59" s="424" t="s">
        <v>68</v>
      </c>
      <c r="B59" s="11" t="s">
        <v>330</v>
      </c>
      <c r="C59" s="459" t="s">
        <v>806</v>
      </c>
      <c r="D59" s="692">
        <v>31.164000000000001</v>
      </c>
      <c r="E59" s="692">
        <v>38207</v>
      </c>
      <c r="F59" s="692">
        <v>38</v>
      </c>
      <c r="G59" s="692">
        <v>65570</v>
      </c>
      <c r="H59" s="692">
        <v>144.87200000000001</v>
      </c>
      <c r="I59" s="692">
        <v>197895</v>
      </c>
      <c r="J59" s="2280">
        <v>134.797</v>
      </c>
      <c r="K59" s="692">
        <v>242499</v>
      </c>
      <c r="L59" s="1648"/>
      <c r="M59" s="1328"/>
      <c r="N59" s="1334"/>
      <c r="O59" s="1328"/>
      <c r="P59" s="1334"/>
      <c r="Q59" s="1328"/>
      <c r="R59" s="1334"/>
      <c r="S59" s="1048"/>
      <c r="T59" s="1045"/>
      <c r="U59" s="1046"/>
      <c r="V59" s="1045"/>
      <c r="W59" s="1046"/>
      <c r="X59" s="1045"/>
      <c r="Y59" s="1046"/>
      <c r="Z59" s="1045"/>
      <c r="AA59" s="1046"/>
      <c r="AB59" s="483"/>
      <c r="AC59" s="1386" t="str">
        <f t="shared" si="37"/>
        <v>10.1</v>
      </c>
      <c r="AD59" s="1425" t="str">
        <f t="shared" si="41"/>
        <v>PULP FROM FIBRES OTHER THAN WOOD</v>
      </c>
      <c r="AE59" s="1430" t="s">
        <v>806</v>
      </c>
      <c r="AF59" s="1389"/>
      <c r="AG59" s="1389"/>
      <c r="AH59" s="1389"/>
      <c r="AI59" s="1389"/>
      <c r="AJ59" s="1389"/>
      <c r="AK59" s="1389"/>
      <c r="AL59" s="1389"/>
      <c r="AM59" s="1516"/>
      <c r="AN59" s="32"/>
      <c r="AO59" s="1586" t="str">
        <f t="shared" si="38"/>
        <v>10.1</v>
      </c>
      <c r="AP59" s="1425" t="str">
        <f t="shared" si="46"/>
        <v>PULP FROM FIBRES OTHER THAN WOOD</v>
      </c>
      <c r="AQ59" s="1430" t="s">
        <v>806</v>
      </c>
      <c r="AR59" s="1594">
        <f>'JQ1 Production'!D71+'JQ2 Trade'!D59-'JQ2 Trade'!H59</f>
        <v>332.29199999999997</v>
      </c>
      <c r="AS59" s="1595">
        <f>'JQ1 Production'!E71+'JQ2 Trade'!F59-'JQ2 Trade'!J59</f>
        <v>327.20299999999997</v>
      </c>
      <c r="AT59" s="367"/>
      <c r="AU59" s="86"/>
      <c r="AW59" s="1586" t="s">
        <v>68</v>
      </c>
      <c r="AX59" s="1425" t="s">
        <v>330</v>
      </c>
      <c r="AY59" s="1539" t="s">
        <v>1157</v>
      </c>
      <c r="AZ59" s="1059">
        <f t="shared" si="6"/>
        <v>1225.9979463483505</v>
      </c>
      <c r="BA59" s="1059">
        <f t="shared" si="7"/>
        <v>1725.5263157894738</v>
      </c>
      <c r="BB59" s="1059">
        <f t="shared" si="8"/>
        <v>1365.9989507979456</v>
      </c>
      <c r="BC59" s="1060">
        <f t="shared" si="9"/>
        <v>1798.9940428941297</v>
      </c>
      <c r="BD59" s="1182" t="str">
        <f t="shared" si="10"/>
        <v>ACCEPT</v>
      </c>
      <c r="BE59" s="1183" t="str">
        <f t="shared" si="11"/>
        <v>ACCEPT</v>
      </c>
      <c r="BF59" s="32"/>
      <c r="BG59" s="64" t="s">
        <v>68</v>
      </c>
      <c r="BH59" s="11" t="s">
        <v>330</v>
      </c>
      <c r="BI59" s="49" t="s">
        <v>51</v>
      </c>
      <c r="BJ59" s="94" t="str">
        <f>IF(ISTEXT(AZ59),IF('EU1 ExtraEU Trade'!BC58=0,"INTRA-EU","CHECK")," ")</f>
        <v xml:space="preserve"> </v>
      </c>
      <c r="BK59" s="94" t="str">
        <f>IF(ISTEXT(BA59),IF('EU1 ExtraEU Trade'!BD58=0,"INTRA-EU","CHECK")," ")</f>
        <v xml:space="preserve"> </v>
      </c>
      <c r="BL59" s="94" t="str">
        <f>IF(ISTEXT(BB59),IF('EU1 ExtraEU Trade'!BE58=0,"INTRA-EU","CHECK")," ")</f>
        <v xml:space="preserve"> </v>
      </c>
      <c r="BM59" s="95" t="str">
        <f>IF(ISTEXT(BC59),IF('EU1 ExtraEU Trade'!BF58=0,"INTRA-EU","CHECK")," ")</f>
        <v xml:space="preserve"> </v>
      </c>
    </row>
    <row r="60" spans="1:65" s="3" customFormat="1" ht="15" customHeight="1">
      <c r="A60" s="425" t="s">
        <v>69</v>
      </c>
      <c r="B60" s="13" t="s">
        <v>320</v>
      </c>
      <c r="C60" s="459" t="s">
        <v>806</v>
      </c>
      <c r="D60" s="692">
        <v>6.0540000000000003</v>
      </c>
      <c r="E60" s="692">
        <v>10910</v>
      </c>
      <c r="F60" s="692">
        <v>4</v>
      </c>
      <c r="G60" s="692">
        <v>14150</v>
      </c>
      <c r="H60" s="692">
        <v>9.5500000000000007</v>
      </c>
      <c r="I60" s="692">
        <v>44467</v>
      </c>
      <c r="J60" s="2280">
        <v>10.843</v>
      </c>
      <c r="K60" s="692">
        <v>41693</v>
      </c>
      <c r="L60" s="1648"/>
      <c r="M60" s="1328"/>
      <c r="N60" s="1334"/>
      <c r="O60" s="1328"/>
      <c r="P60" s="1334"/>
      <c r="Q60" s="1328"/>
      <c r="R60" s="1334"/>
      <c r="S60" s="1048"/>
      <c r="T60" s="1045"/>
      <c r="U60" s="1046"/>
      <c r="V60" s="1045"/>
      <c r="W60" s="1046"/>
      <c r="X60" s="1045"/>
      <c r="Y60" s="1046"/>
      <c r="Z60" s="1045"/>
      <c r="AA60" s="1046"/>
      <c r="AB60" s="483"/>
      <c r="AC60" s="1395" t="str">
        <f t="shared" si="37"/>
        <v>10.2</v>
      </c>
      <c r="AD60" s="1433" t="str">
        <f t="shared" si="41"/>
        <v>RECOVERED FIBRE PULP</v>
      </c>
      <c r="AE60" s="1430" t="s">
        <v>806</v>
      </c>
      <c r="AF60" s="1389"/>
      <c r="AG60" s="1389"/>
      <c r="AH60" s="1389"/>
      <c r="AI60" s="1389"/>
      <c r="AJ60" s="1389"/>
      <c r="AK60" s="1389"/>
      <c r="AL60" s="1389"/>
      <c r="AM60" s="1516"/>
      <c r="AN60" s="32"/>
      <c r="AO60" s="1583" t="str">
        <f t="shared" si="38"/>
        <v>10.2</v>
      </c>
      <c r="AP60" s="1433" t="str">
        <f t="shared" si="46"/>
        <v>RECOVERED FIBRE PULP</v>
      </c>
      <c r="AQ60" s="1430" t="s">
        <v>806</v>
      </c>
      <c r="AR60" s="1594">
        <f>'JQ1 Production'!D72+'JQ2 Trade'!D60-'JQ2 Trade'!H60</f>
        <v>452.50399999999996</v>
      </c>
      <c r="AS60" s="1595">
        <f>'JQ1 Production'!E72+'JQ2 Trade'!F60-'JQ2 Trade'!J60</f>
        <v>428.15699999999998</v>
      </c>
      <c r="AT60" s="367"/>
      <c r="AU60" s="86"/>
      <c r="AW60" s="1583" t="s">
        <v>69</v>
      </c>
      <c r="AX60" s="1433" t="s">
        <v>320</v>
      </c>
      <c r="AY60" s="1539" t="s">
        <v>1157</v>
      </c>
      <c r="AZ60" s="1059">
        <f t="shared" si="6"/>
        <v>1802.1143045920053</v>
      </c>
      <c r="BA60" s="1059">
        <f t="shared" si="7"/>
        <v>3537.5</v>
      </c>
      <c r="BB60" s="1059">
        <f t="shared" si="8"/>
        <v>4656.2303664921465</v>
      </c>
      <c r="BC60" s="1060">
        <f t="shared" si="9"/>
        <v>3845.1535552891264</v>
      </c>
      <c r="BD60" s="1182" t="str">
        <f t="shared" si="10"/>
        <v>ACCEPT</v>
      </c>
      <c r="BE60" s="1183" t="str">
        <f t="shared" si="11"/>
        <v>ACCEPT</v>
      </c>
      <c r="BF60" s="32"/>
      <c r="BG60" s="63" t="s">
        <v>69</v>
      </c>
      <c r="BH60" s="13" t="s">
        <v>320</v>
      </c>
      <c r="BI60" s="49" t="s">
        <v>51</v>
      </c>
      <c r="BJ60" s="94" t="str">
        <f>IF(ISTEXT(AZ60),IF('EU1 ExtraEU Trade'!BC59=0,"INTRA-EU","CHECK")," ")</f>
        <v xml:space="preserve"> </v>
      </c>
      <c r="BK60" s="94" t="str">
        <f>IF(ISTEXT(BA60),IF('EU1 ExtraEU Trade'!BD59=0,"INTRA-EU","CHECK")," ")</f>
        <v xml:space="preserve"> </v>
      </c>
      <c r="BL60" s="94" t="str">
        <f>IF(ISTEXT(BB60),IF('EU1 ExtraEU Trade'!BE59=0,"INTRA-EU","CHECK")," ")</f>
        <v xml:space="preserve"> </v>
      </c>
      <c r="BM60" s="95" t="str">
        <f>IF(ISTEXT(BC60),IF('EU1 ExtraEU Trade'!BF59=0,"INTRA-EU","CHECK")," ")</f>
        <v xml:space="preserve"> </v>
      </c>
    </row>
    <row r="61" spans="1:65" s="3" customFormat="1" ht="15" customHeight="1" thickBot="1">
      <c r="A61" s="418" t="s">
        <v>439</v>
      </c>
      <c r="B61" s="465" t="s">
        <v>313</v>
      </c>
      <c r="C61" s="466" t="s">
        <v>806</v>
      </c>
      <c r="D61" s="690">
        <v>87.040999999999997</v>
      </c>
      <c r="E61" s="690">
        <v>146925</v>
      </c>
      <c r="F61" s="690">
        <v>66</v>
      </c>
      <c r="G61" s="690">
        <v>290796</v>
      </c>
      <c r="H61" s="690">
        <v>973.452</v>
      </c>
      <c r="I61" s="690">
        <v>1655842</v>
      </c>
      <c r="J61" s="2282">
        <v>884.00199999999995</v>
      </c>
      <c r="K61" s="690">
        <v>3349963</v>
      </c>
      <c r="L61" s="1649"/>
      <c r="M61" s="1656"/>
      <c r="N61" s="1661"/>
      <c r="O61" s="1656"/>
      <c r="P61" s="1661"/>
      <c r="Q61" s="1656"/>
      <c r="R61" s="1661"/>
      <c r="S61" s="1047"/>
      <c r="T61" s="1043"/>
      <c r="U61" s="1044"/>
      <c r="V61" s="1043"/>
      <c r="W61" s="1044"/>
      <c r="X61" s="1043"/>
      <c r="Y61" s="1044"/>
      <c r="Z61" s="1043"/>
      <c r="AA61" s="1044"/>
      <c r="AB61" s="483"/>
      <c r="AC61" s="1564" t="str">
        <f t="shared" si="37"/>
        <v>11</v>
      </c>
      <c r="AD61" s="1541" t="str">
        <f t="shared" si="41"/>
        <v>RECOVERED PAPER</v>
      </c>
      <c r="AE61" s="1522" t="s">
        <v>806</v>
      </c>
      <c r="AF61" s="1523"/>
      <c r="AG61" s="1523"/>
      <c r="AH61" s="1523"/>
      <c r="AI61" s="1523"/>
      <c r="AJ61" s="1523"/>
      <c r="AK61" s="1523"/>
      <c r="AL61" s="1523"/>
      <c r="AM61" s="1524"/>
      <c r="AN61" s="32"/>
      <c r="AO61" s="1597" t="str">
        <f t="shared" si="38"/>
        <v>11</v>
      </c>
      <c r="AP61" s="1541" t="str">
        <f t="shared" si="46"/>
        <v>RECOVERED PAPER</v>
      </c>
      <c r="AQ61" s="1522" t="s">
        <v>806</v>
      </c>
      <c r="AR61" s="1592">
        <f>'JQ1 Production'!D73+'JQ2 Trade'!D61-'JQ2 Trade'!H61</f>
        <v>221.58899999999994</v>
      </c>
      <c r="AS61" s="1596">
        <f>'JQ1 Production'!E73+'JQ2 Trade'!F61-'JQ2 Trade'!J61</f>
        <v>211.99800000000005</v>
      </c>
      <c r="AT61" s="367"/>
      <c r="AU61" s="86"/>
      <c r="AW61" s="1597" t="s">
        <v>439</v>
      </c>
      <c r="AX61" s="1541" t="s">
        <v>313</v>
      </c>
      <c r="AY61" s="1539" t="s">
        <v>1157</v>
      </c>
      <c r="AZ61" s="1059">
        <f t="shared" si="6"/>
        <v>1687.9976103215727</v>
      </c>
      <c r="BA61" s="1059">
        <v>4406</v>
      </c>
      <c r="BB61" s="1059">
        <f t="shared" si="8"/>
        <v>1701.0001520362587</v>
      </c>
      <c r="BC61" s="1060">
        <f t="shared" si="9"/>
        <v>3789.5423313521919</v>
      </c>
      <c r="BD61" s="1182" t="str">
        <f t="shared" si="10"/>
        <v>CHECK</v>
      </c>
      <c r="BE61" s="1183" t="str">
        <f t="shared" si="11"/>
        <v>CHECK</v>
      </c>
      <c r="BF61" s="32"/>
      <c r="BG61" s="479" t="s">
        <v>439</v>
      </c>
      <c r="BH61" s="478" t="s">
        <v>313</v>
      </c>
      <c r="BI61" s="47" t="s">
        <v>51</v>
      </c>
      <c r="BJ61" s="97" t="str">
        <f>IF(ISTEXT(AZ61),IF('EU1 ExtraEU Trade'!BC60=0,"INTRA-EU","CHECK")," ")</f>
        <v xml:space="preserve"> </v>
      </c>
      <c r="BK61" s="97" t="str">
        <f>IF(ISTEXT(BA61),IF('EU1 ExtraEU Trade'!BD60=0,"INTRA-EU","CHECK")," ")</f>
        <v xml:space="preserve"> </v>
      </c>
      <c r="BL61" s="97" t="str">
        <f>IF(ISTEXT(BB61),IF('EU1 ExtraEU Trade'!BE60=0,"INTRA-EU","CHECK")," ")</f>
        <v xml:space="preserve"> </v>
      </c>
      <c r="BM61" s="98" t="str">
        <f>IF(ISTEXT(BC61),IF('EU1 ExtraEU Trade'!BF60=0,"INTRA-EU","CHECK")," ")</f>
        <v xml:space="preserve"> </v>
      </c>
    </row>
    <row r="62" spans="1:65" s="3" customFormat="1" ht="15" customHeight="1">
      <c r="A62" s="427" t="s">
        <v>440</v>
      </c>
      <c r="B62" s="465" t="s">
        <v>314</v>
      </c>
      <c r="C62" s="466" t="s">
        <v>806</v>
      </c>
      <c r="D62" s="690">
        <v>1628.7539999999999</v>
      </c>
      <c r="E62" s="690">
        <v>29566057</v>
      </c>
      <c r="F62" s="690">
        <v>1531</v>
      </c>
      <c r="G62" s="690">
        <v>36860303</v>
      </c>
      <c r="H62" s="690">
        <v>906.125</v>
      </c>
      <c r="I62" s="690">
        <v>25624887</v>
      </c>
      <c r="J62" s="2282">
        <v>1002.303</v>
      </c>
      <c r="K62" s="690">
        <v>32134820</v>
      </c>
      <c r="L62" s="1649"/>
      <c r="M62" s="1656"/>
      <c r="N62" s="1661"/>
      <c r="O62" s="1656"/>
      <c r="P62" s="1661"/>
      <c r="Q62" s="1656"/>
      <c r="R62" s="1661"/>
      <c r="S62" s="1047"/>
      <c r="T62" s="1043"/>
      <c r="U62" s="1044"/>
      <c r="V62" s="1043"/>
      <c r="W62" s="1044"/>
      <c r="X62" s="1043"/>
      <c r="Y62" s="1044"/>
      <c r="Z62" s="1043"/>
      <c r="AA62" s="1044"/>
      <c r="AB62" s="483"/>
      <c r="AC62" s="1560" t="str">
        <f t="shared" si="37"/>
        <v>12</v>
      </c>
      <c r="AD62" s="1510" t="str">
        <f t="shared" si="41"/>
        <v>PAPER AND PAPERBOARD</v>
      </c>
      <c r="AE62" s="1522" t="s">
        <v>806</v>
      </c>
      <c r="AF62" s="1527" t="str">
        <f t="shared" ref="AF62:AM62" si="47">IF(D62&lt;(D63+D68+D69+D74),"Error","OK")</f>
        <v>OK</v>
      </c>
      <c r="AG62" s="1527" t="str">
        <f t="shared" si="47"/>
        <v>OK</v>
      </c>
      <c r="AH62" s="1527" t="str">
        <f t="shared" si="47"/>
        <v>OK</v>
      </c>
      <c r="AI62" s="1527" t="str">
        <f t="shared" si="47"/>
        <v>OK</v>
      </c>
      <c r="AJ62" s="1527" t="str">
        <f t="shared" si="47"/>
        <v>OK</v>
      </c>
      <c r="AK62" s="1527" t="str">
        <f t="shared" si="47"/>
        <v>OK</v>
      </c>
      <c r="AL62" s="1527" t="str">
        <f t="shared" si="47"/>
        <v>OK</v>
      </c>
      <c r="AM62" s="1528" t="str">
        <f t="shared" si="47"/>
        <v>OK</v>
      </c>
      <c r="AN62" s="456"/>
      <c r="AO62" s="1585" t="str">
        <f t="shared" si="38"/>
        <v>12</v>
      </c>
      <c r="AP62" s="1510" t="str">
        <f t="shared" si="46"/>
        <v>PAPER AND PAPERBOARD</v>
      </c>
      <c r="AQ62" s="1522" t="s">
        <v>806</v>
      </c>
      <c r="AR62" s="1592">
        <f>'JQ1 Production'!D74+'JQ2 Trade'!D62-'JQ2 Trade'!H62</f>
        <v>1623.6289999999999</v>
      </c>
      <c r="AS62" s="1596">
        <f>'JQ1 Production'!E74+'JQ2 Trade'!F62-'JQ2 Trade'!J62</f>
        <v>1466.6970000000001</v>
      </c>
      <c r="AT62" s="367"/>
      <c r="AU62" s="86"/>
      <c r="AW62" s="1585" t="s">
        <v>440</v>
      </c>
      <c r="AX62" s="1510" t="s">
        <v>314</v>
      </c>
      <c r="AY62" s="1539" t="s">
        <v>1157</v>
      </c>
      <c r="AZ62" s="1059">
        <f t="shared" si="6"/>
        <v>18152.561405835382</v>
      </c>
      <c r="BA62" s="1059">
        <f t="shared" si="7"/>
        <v>24075.965382103201</v>
      </c>
      <c r="BB62" s="1059">
        <f t="shared" si="8"/>
        <v>28279.638019037109</v>
      </c>
      <c r="BC62" s="1060">
        <f t="shared" si="9"/>
        <v>32060.983554873128</v>
      </c>
      <c r="BD62" s="1182" t="str">
        <f t="shared" si="10"/>
        <v>ACCEPT</v>
      </c>
      <c r="BE62" s="1183" t="str">
        <f t="shared" si="11"/>
        <v>ACCEPT</v>
      </c>
      <c r="BF62" s="32"/>
      <c r="BG62" s="457" t="s">
        <v>440</v>
      </c>
      <c r="BH62" s="454" t="s">
        <v>314</v>
      </c>
      <c r="BI62" s="52" t="s">
        <v>51</v>
      </c>
      <c r="BJ62" s="90" t="str">
        <f>IF(ISTEXT(AZ62),IF('EU1 ExtraEU Trade'!BC61=0,"INTRA-EU","CHECK")," ")</f>
        <v xml:space="preserve"> </v>
      </c>
      <c r="BK62" s="90" t="str">
        <f>IF(ISTEXT(BA62),IF('EU1 ExtraEU Trade'!BD61=0,"INTRA-EU","CHECK")," ")</f>
        <v xml:space="preserve"> </v>
      </c>
      <c r="BL62" s="90" t="str">
        <f>IF(ISTEXT(BB62),IF('EU1 ExtraEU Trade'!BE61=0,"INTRA-EU","CHECK")," ")</f>
        <v xml:space="preserve"> </v>
      </c>
      <c r="BM62" s="91" t="str">
        <f>IF(ISTEXT(BC62),IF('EU1 ExtraEU Trade'!BF61=0,"INTRA-EU","CHECK")," ")</f>
        <v xml:space="preserve"> </v>
      </c>
    </row>
    <row r="63" spans="1:65" s="3" customFormat="1" ht="15" customHeight="1">
      <c r="A63" s="428" t="s">
        <v>441</v>
      </c>
      <c r="B63" s="11" t="s">
        <v>322</v>
      </c>
      <c r="C63" s="451" t="s">
        <v>806</v>
      </c>
      <c r="D63" s="697">
        <v>482.613</v>
      </c>
      <c r="E63" s="697">
        <v>8454406</v>
      </c>
      <c r="F63" s="697">
        <v>448</v>
      </c>
      <c r="G63" s="697">
        <v>11693149</v>
      </c>
      <c r="H63" s="697">
        <v>87.900999999999996</v>
      </c>
      <c r="I63" s="697">
        <v>2671512</v>
      </c>
      <c r="J63" s="2281">
        <v>138.774</v>
      </c>
      <c r="K63" s="697">
        <v>4356100</v>
      </c>
      <c r="L63" s="1648"/>
      <c r="M63" s="1328"/>
      <c r="N63" s="1334"/>
      <c r="O63" s="1328"/>
      <c r="P63" s="1334"/>
      <c r="Q63" s="1328"/>
      <c r="R63" s="1334"/>
      <c r="S63" s="1048"/>
      <c r="T63" s="1045"/>
      <c r="U63" s="1046"/>
      <c r="V63" s="1045"/>
      <c r="W63" s="1046"/>
      <c r="X63" s="1045"/>
      <c r="Y63" s="1046"/>
      <c r="Z63" s="1045"/>
      <c r="AA63" s="1046"/>
      <c r="AB63" s="483"/>
      <c r="AC63" s="1386" t="str">
        <f t="shared" si="37"/>
        <v>12.1</v>
      </c>
      <c r="AD63" s="1425" t="str">
        <f t="shared" si="41"/>
        <v>GRAPHIC PAPERS</v>
      </c>
      <c r="AE63" s="1539" t="s">
        <v>806</v>
      </c>
      <c r="AF63" s="1542" t="str">
        <f t="shared" ref="AF63:AM63" si="48">IF(D63&lt;(D64+D65+D66+D67),"Error","OK")</f>
        <v>OK</v>
      </c>
      <c r="AG63" s="1542" t="str">
        <f t="shared" si="48"/>
        <v>OK</v>
      </c>
      <c r="AH63" s="1542" t="str">
        <f t="shared" si="48"/>
        <v>OK</v>
      </c>
      <c r="AI63" s="1542" t="str">
        <f t="shared" si="48"/>
        <v>OK</v>
      </c>
      <c r="AJ63" s="1542" t="str">
        <f t="shared" si="48"/>
        <v>OK</v>
      </c>
      <c r="AK63" s="1542" t="str">
        <f t="shared" si="48"/>
        <v>OK</v>
      </c>
      <c r="AL63" s="1542" t="str">
        <f t="shared" si="48"/>
        <v>OK</v>
      </c>
      <c r="AM63" s="1543" t="str">
        <f t="shared" si="48"/>
        <v>OK</v>
      </c>
      <c r="AN63" s="456"/>
      <c r="AO63" s="1586" t="str">
        <f t="shared" si="38"/>
        <v>12.1</v>
      </c>
      <c r="AP63" s="1425" t="str">
        <f t="shared" si="46"/>
        <v>GRAPHIC PAPERS</v>
      </c>
      <c r="AQ63" s="1539" t="s">
        <v>806</v>
      </c>
      <c r="AR63" s="1594">
        <f>'JQ1 Production'!D75+'JQ2 Trade'!D63-'JQ2 Trade'!H63</f>
        <v>466.71200000000005</v>
      </c>
      <c r="AS63" s="1595">
        <f>'JQ1 Production'!E75+'JQ2 Trade'!F63-'JQ2 Trade'!J63</f>
        <v>395.226</v>
      </c>
      <c r="AT63" s="367"/>
      <c r="AU63" s="86"/>
      <c r="AW63" s="1586" t="s">
        <v>441</v>
      </c>
      <c r="AX63" s="1425" t="s">
        <v>322</v>
      </c>
      <c r="AY63" s="1539" t="s">
        <v>1157</v>
      </c>
      <c r="AZ63" s="1059">
        <f t="shared" si="6"/>
        <v>17517.982317094651</v>
      </c>
      <c r="BA63" s="1059">
        <f t="shared" si="7"/>
        <v>26100.779017857141</v>
      </c>
      <c r="BB63" s="1059">
        <f t="shared" si="8"/>
        <v>30392.282226595831</v>
      </c>
      <c r="BC63" s="1060">
        <f t="shared" si="9"/>
        <v>31389.885713462176</v>
      </c>
      <c r="BD63" s="1182" t="str">
        <f t="shared" si="10"/>
        <v>ACCEPT</v>
      </c>
      <c r="BE63" s="1183" t="str">
        <f t="shared" si="11"/>
        <v>ACCEPT</v>
      </c>
      <c r="BF63" s="32"/>
      <c r="BG63" s="64" t="s">
        <v>441</v>
      </c>
      <c r="BH63" s="11" t="s">
        <v>322</v>
      </c>
      <c r="BI63" s="49" t="s">
        <v>51</v>
      </c>
      <c r="BJ63" s="94" t="str">
        <f>IF(ISTEXT(AZ63),IF('EU1 ExtraEU Trade'!BC62=0,"INTRA-EU","CHECK")," ")</f>
        <v xml:space="preserve"> </v>
      </c>
      <c r="BK63" s="94" t="str">
        <f>IF(ISTEXT(BA63),IF('EU1 ExtraEU Trade'!BD62=0,"INTRA-EU","CHECK")," ")</f>
        <v xml:space="preserve"> </v>
      </c>
      <c r="BL63" s="94" t="str">
        <f>IF(ISTEXT(BB63),IF('EU1 ExtraEU Trade'!BE62=0,"INTRA-EU","CHECK")," ")</f>
        <v xml:space="preserve"> </v>
      </c>
      <c r="BM63" s="95" t="str">
        <f>IF(ISTEXT(BC63),IF('EU1 ExtraEU Trade'!BF62=0,"INTRA-EU","CHECK")," ")</f>
        <v xml:space="preserve"> </v>
      </c>
    </row>
    <row r="64" spans="1:65" s="3" customFormat="1" ht="15" customHeight="1">
      <c r="A64" s="428" t="s">
        <v>442</v>
      </c>
      <c r="B64" s="9" t="s">
        <v>315</v>
      </c>
      <c r="C64" s="459" t="s">
        <v>806</v>
      </c>
      <c r="D64" s="692">
        <v>60.814</v>
      </c>
      <c r="E64" s="692">
        <v>681269</v>
      </c>
      <c r="F64" s="692">
        <v>60</v>
      </c>
      <c r="G64" s="692">
        <v>1235668</v>
      </c>
      <c r="H64" s="692">
        <v>0.42799999999999999</v>
      </c>
      <c r="I64" s="692">
        <v>12689</v>
      </c>
      <c r="J64" s="2280">
        <v>0.95</v>
      </c>
      <c r="K64" s="692">
        <v>20995</v>
      </c>
      <c r="L64" s="1648"/>
      <c r="M64" s="1328"/>
      <c r="N64" s="1334"/>
      <c r="O64" s="1328"/>
      <c r="P64" s="1334"/>
      <c r="Q64" s="1328"/>
      <c r="R64" s="1334"/>
      <c r="S64" s="1048"/>
      <c r="T64" s="1045"/>
      <c r="U64" s="1046"/>
      <c r="V64" s="1045"/>
      <c r="W64" s="1046"/>
      <c r="X64" s="1045"/>
      <c r="Y64" s="1046"/>
      <c r="Z64" s="1045"/>
      <c r="AA64" s="1046"/>
      <c r="AB64" s="483"/>
      <c r="AC64" s="1386" t="str">
        <f t="shared" si="37"/>
        <v>12.1.1</v>
      </c>
      <c r="AD64" s="1388" t="str">
        <f t="shared" si="41"/>
        <v>NEWSPRINT</v>
      </c>
      <c r="AE64" s="1430" t="s">
        <v>806</v>
      </c>
      <c r="AF64" s="1389"/>
      <c r="AG64" s="1389"/>
      <c r="AH64" s="1389"/>
      <c r="AI64" s="1389"/>
      <c r="AJ64" s="1389"/>
      <c r="AK64" s="1389"/>
      <c r="AL64" s="1389"/>
      <c r="AM64" s="1516"/>
      <c r="AN64" s="32"/>
      <c r="AO64" s="1586" t="str">
        <f t="shared" si="38"/>
        <v>12.1.1</v>
      </c>
      <c r="AP64" s="1388" t="str">
        <f t="shared" si="46"/>
        <v>NEWSPRINT</v>
      </c>
      <c r="AQ64" s="1430" t="s">
        <v>806</v>
      </c>
      <c r="AR64" s="1594">
        <f>'JQ1 Production'!D76+'JQ2 Trade'!D64-'JQ2 Trade'!H64</f>
        <v>60.386000000000003</v>
      </c>
      <c r="AS64" s="1595">
        <f>'JQ1 Production'!E76+'JQ2 Trade'!F64-'JQ2 Trade'!J64</f>
        <v>59.05</v>
      </c>
      <c r="AT64" s="367"/>
      <c r="AU64" s="86"/>
      <c r="AW64" s="1586" t="s">
        <v>442</v>
      </c>
      <c r="AX64" s="1388" t="s">
        <v>315</v>
      </c>
      <c r="AY64" s="1539" t="s">
        <v>1157</v>
      </c>
      <c r="AZ64" s="1059">
        <f t="shared" si="6"/>
        <v>11202.502713191041</v>
      </c>
      <c r="BA64" s="1059">
        <f t="shared" si="7"/>
        <v>20594.466666666667</v>
      </c>
      <c r="BB64" s="1059">
        <f t="shared" si="8"/>
        <v>29647.196261682242</v>
      </c>
      <c r="BC64" s="1060">
        <f t="shared" si="9"/>
        <v>22100</v>
      </c>
      <c r="BD64" s="1182" t="str">
        <f t="shared" si="10"/>
        <v>ACCEPT</v>
      </c>
      <c r="BE64" s="1183" t="str">
        <f t="shared" si="11"/>
        <v>ACCEPT</v>
      </c>
      <c r="BF64" s="32"/>
      <c r="BG64" s="64" t="s">
        <v>442</v>
      </c>
      <c r="BH64" s="9" t="s">
        <v>315</v>
      </c>
      <c r="BI64" s="49" t="s">
        <v>51</v>
      </c>
      <c r="BJ64" s="94" t="str">
        <f>IF(ISTEXT(AZ64),IF('EU1 ExtraEU Trade'!BC63=0,"INTRA-EU","CHECK")," ")</f>
        <v xml:space="preserve"> </v>
      </c>
      <c r="BK64" s="94" t="str">
        <f>IF(ISTEXT(BA64),IF('EU1 ExtraEU Trade'!BD63=0,"INTRA-EU","CHECK")," ")</f>
        <v xml:space="preserve"> </v>
      </c>
      <c r="BL64" s="94" t="str">
        <f>IF(ISTEXT(BB64),IF('EU1 ExtraEU Trade'!BE63=0,"INTRA-EU","CHECK")," ")</f>
        <v xml:space="preserve"> </v>
      </c>
      <c r="BM64" s="95" t="str">
        <f>IF(ISTEXT(BC64),IF('EU1 ExtraEU Trade'!BF63=0,"INTRA-EU","CHECK")," ")</f>
        <v xml:space="preserve"> </v>
      </c>
    </row>
    <row r="65" spans="1:65" s="3" customFormat="1" ht="15" customHeight="1">
      <c r="A65" s="428" t="s">
        <v>443</v>
      </c>
      <c r="B65" s="21" t="s">
        <v>323</v>
      </c>
      <c r="C65" s="459" t="s">
        <v>806</v>
      </c>
      <c r="D65" s="692">
        <v>179.26900000000001</v>
      </c>
      <c r="E65" s="692">
        <v>1543937</v>
      </c>
      <c r="F65" s="692">
        <v>134</v>
      </c>
      <c r="G65" s="692">
        <v>2188756</v>
      </c>
      <c r="H65" s="692">
        <v>20.486000000000001</v>
      </c>
      <c r="I65" s="692">
        <v>189229</v>
      </c>
      <c r="J65" s="2280">
        <v>5.5209999999999999</v>
      </c>
      <c r="K65" s="692">
        <v>60550</v>
      </c>
      <c r="L65" s="1648"/>
      <c r="M65" s="1328"/>
      <c r="N65" s="1334"/>
      <c r="O65" s="1328"/>
      <c r="P65" s="1334"/>
      <c r="Q65" s="1328"/>
      <c r="R65" s="1334"/>
      <c r="S65" s="1048"/>
      <c r="T65" s="1045"/>
      <c r="U65" s="1046"/>
      <c r="V65" s="1045"/>
      <c r="W65" s="1046"/>
      <c r="X65" s="1045"/>
      <c r="Y65" s="1046"/>
      <c r="Z65" s="1045"/>
      <c r="AA65" s="1046"/>
      <c r="AB65" s="483"/>
      <c r="AC65" s="1386" t="str">
        <f t="shared" si="37"/>
        <v>12.1.2</v>
      </c>
      <c r="AD65" s="1388" t="str">
        <f t="shared" si="41"/>
        <v>UNCOATED MECHANICAL</v>
      </c>
      <c r="AE65" s="1430" t="s">
        <v>806</v>
      </c>
      <c r="AF65" s="1389"/>
      <c r="AG65" s="1389"/>
      <c r="AH65" s="1389"/>
      <c r="AI65" s="1389"/>
      <c r="AJ65" s="1389"/>
      <c r="AK65" s="1389"/>
      <c r="AL65" s="1389"/>
      <c r="AM65" s="1516"/>
      <c r="AN65" s="32"/>
      <c r="AO65" s="1586" t="str">
        <f t="shared" si="38"/>
        <v>12.1.2</v>
      </c>
      <c r="AP65" s="1388" t="str">
        <f t="shared" si="46"/>
        <v>UNCOATED MECHANICAL</v>
      </c>
      <c r="AQ65" s="1430" t="s">
        <v>806</v>
      </c>
      <c r="AR65" s="1594">
        <f>'JQ1 Production'!D77+'JQ2 Trade'!D65-'JQ2 Trade'!H65</f>
        <v>158.78300000000002</v>
      </c>
      <c r="AS65" s="1595">
        <f>'JQ1 Production'!E77+'JQ2 Trade'!F65-'JQ2 Trade'!J65</f>
        <v>128.47900000000001</v>
      </c>
      <c r="AT65" s="367"/>
      <c r="AU65" s="86"/>
      <c r="AW65" s="1586" t="s">
        <v>443</v>
      </c>
      <c r="AX65" s="1388" t="s">
        <v>323</v>
      </c>
      <c r="AY65" s="1539" t="s">
        <v>1157</v>
      </c>
      <c r="AZ65" s="1059">
        <f t="shared" si="6"/>
        <v>8612.4037061622475</v>
      </c>
      <c r="BA65" s="1059">
        <f t="shared" si="7"/>
        <v>16334</v>
      </c>
      <c r="BB65" s="1059">
        <f t="shared" si="8"/>
        <v>9236.9911158840187</v>
      </c>
      <c r="BC65" s="1060">
        <f t="shared" si="9"/>
        <v>10967.216084042746</v>
      </c>
      <c r="BD65" s="1182" t="str">
        <f t="shared" si="10"/>
        <v>ACCEPT</v>
      </c>
      <c r="BE65" s="1183" t="str">
        <f t="shared" si="11"/>
        <v>ACCEPT</v>
      </c>
      <c r="BF65" s="32"/>
      <c r="BG65" s="64" t="s">
        <v>443</v>
      </c>
      <c r="BH65" s="9" t="s">
        <v>323</v>
      </c>
      <c r="BI65" s="49" t="s">
        <v>51</v>
      </c>
      <c r="BJ65" s="94" t="str">
        <f>IF(ISTEXT(AZ65),IF('EU1 ExtraEU Trade'!BC64=0,"INTRA-EU","CHECK")," ")</f>
        <v xml:space="preserve"> </v>
      </c>
      <c r="BK65" s="94" t="str">
        <f>IF(ISTEXT(BA65),IF('EU1 ExtraEU Trade'!BD64=0,"INTRA-EU","CHECK")," ")</f>
        <v xml:space="preserve"> </v>
      </c>
      <c r="BL65" s="94" t="str">
        <f>IF(ISTEXT(BB65),IF('EU1 ExtraEU Trade'!BE64=0,"INTRA-EU","CHECK")," ")</f>
        <v xml:space="preserve"> </v>
      </c>
      <c r="BM65" s="95" t="str">
        <f>IF(ISTEXT(BC65),IF('EU1 ExtraEU Trade'!BF64=0,"INTRA-EU","CHECK")," ")</f>
        <v xml:space="preserve"> </v>
      </c>
    </row>
    <row r="66" spans="1:65" s="3" customFormat="1" ht="15" customHeight="1" thickBot="1">
      <c r="A66" s="428" t="s">
        <v>444</v>
      </c>
      <c r="B66" s="9" t="s">
        <v>324</v>
      </c>
      <c r="C66" s="459" t="s">
        <v>806</v>
      </c>
      <c r="D66" s="692">
        <v>143.38999999999999</v>
      </c>
      <c r="E66" s="692">
        <v>2884412</v>
      </c>
      <c r="F66" s="692">
        <v>161</v>
      </c>
      <c r="G66" s="692">
        <v>3726030</v>
      </c>
      <c r="H66" s="692">
        <v>60.369</v>
      </c>
      <c r="I66" s="692">
        <v>2130008</v>
      </c>
      <c r="J66" s="2280">
        <v>115.786</v>
      </c>
      <c r="K66" s="692">
        <v>3736995</v>
      </c>
      <c r="L66" s="1648"/>
      <c r="M66" s="1328"/>
      <c r="N66" s="1334"/>
      <c r="O66" s="1328"/>
      <c r="P66" s="1334"/>
      <c r="Q66" s="1328"/>
      <c r="R66" s="1334"/>
      <c r="S66" s="1048"/>
      <c r="T66" s="1045"/>
      <c r="U66" s="1046"/>
      <c r="V66" s="1045"/>
      <c r="W66" s="1046"/>
      <c r="X66" s="1045"/>
      <c r="Y66" s="1046"/>
      <c r="Z66" s="1045"/>
      <c r="AA66" s="1046"/>
      <c r="AB66" s="483"/>
      <c r="AC66" s="1386" t="str">
        <f t="shared" si="37"/>
        <v>12.1.3</v>
      </c>
      <c r="AD66" s="1388" t="str">
        <f t="shared" si="41"/>
        <v>UNCOATED WOODFREE</v>
      </c>
      <c r="AE66" s="1430" t="s">
        <v>806</v>
      </c>
      <c r="AF66" s="1389"/>
      <c r="AG66" s="1389"/>
      <c r="AH66" s="1389"/>
      <c r="AI66" s="1389"/>
      <c r="AJ66" s="1389"/>
      <c r="AK66" s="1389"/>
      <c r="AL66" s="1389"/>
      <c r="AM66" s="1516"/>
      <c r="AN66" s="32"/>
      <c r="AO66" s="1586" t="str">
        <f t="shared" si="38"/>
        <v>12.1.3</v>
      </c>
      <c r="AP66" s="1388" t="str">
        <f t="shared" si="46"/>
        <v>UNCOATED WOODFREE</v>
      </c>
      <c r="AQ66" s="1430" t="s">
        <v>806</v>
      </c>
      <c r="AR66" s="1594">
        <f>'JQ1 Production'!D78+'JQ2 Trade'!D66-'JQ2 Trade'!H66</f>
        <v>154.02099999999999</v>
      </c>
      <c r="AS66" s="1595">
        <f>'JQ1 Production'!E78+'JQ2 Trade'!F66-'JQ2 Trade'!J66</f>
        <v>129.214</v>
      </c>
      <c r="AT66" s="367"/>
      <c r="AU66" s="86"/>
      <c r="AW66" s="1586" t="s">
        <v>444</v>
      </c>
      <c r="AX66" s="1632" t="s">
        <v>324</v>
      </c>
      <c r="AY66" s="1430" t="s">
        <v>1157</v>
      </c>
      <c r="AZ66" s="1059">
        <f t="shared" si="6"/>
        <v>20115.851872515519</v>
      </c>
      <c r="BA66" s="1059">
        <f t="shared" si="7"/>
        <v>23143.043478260868</v>
      </c>
      <c r="BB66" s="1059">
        <f t="shared" si="8"/>
        <v>35283.142009972005</v>
      </c>
      <c r="BC66" s="1060">
        <f t="shared" si="9"/>
        <v>32275.01597775206</v>
      </c>
      <c r="BD66" s="1182" t="str">
        <f t="shared" si="10"/>
        <v>ACCEPT</v>
      </c>
      <c r="BE66" s="1183" t="str">
        <f t="shared" si="11"/>
        <v>ACCEPT</v>
      </c>
      <c r="BF66" s="32"/>
      <c r="BG66" s="64" t="s">
        <v>444</v>
      </c>
      <c r="BH66" s="9" t="s">
        <v>324</v>
      </c>
      <c r="BI66" s="47" t="s">
        <v>51</v>
      </c>
      <c r="BJ66" s="97" t="str">
        <f>IF(ISTEXT(AZ66),IF('EU1 ExtraEU Trade'!BC65=0,"INTRA-EU","CHECK")," ")</f>
        <v xml:space="preserve"> </v>
      </c>
      <c r="BK66" s="97" t="str">
        <f>IF(ISTEXT(BA66),IF('EU1 ExtraEU Trade'!BD65=0,"INTRA-EU","CHECK")," ")</f>
        <v xml:space="preserve"> </v>
      </c>
      <c r="BL66" s="97" t="str">
        <f>IF(ISTEXT(BB66),IF('EU1 ExtraEU Trade'!BE65=0,"INTRA-EU","CHECK")," ")</f>
        <v xml:space="preserve"> </v>
      </c>
      <c r="BM66" s="98" t="str">
        <f>IF(ISTEXT(BC66),IF('EU1 ExtraEU Trade'!BF65=0,"INTRA-EU","CHECK")," ")</f>
        <v xml:space="preserve"> </v>
      </c>
    </row>
    <row r="67" spans="1:65" s="3" customFormat="1" ht="15" customHeight="1" thickBot="1">
      <c r="A67" s="428" t="s">
        <v>445</v>
      </c>
      <c r="B67" s="12" t="s">
        <v>325</v>
      </c>
      <c r="C67" s="459" t="s">
        <v>806</v>
      </c>
      <c r="D67" s="692">
        <v>93.14</v>
      </c>
      <c r="E67" s="692">
        <v>3344788</v>
      </c>
      <c r="F67" s="692">
        <v>93</v>
      </c>
      <c r="G67" s="692">
        <v>4542695</v>
      </c>
      <c r="H67" s="692">
        <v>6.6180000000000003</v>
      </c>
      <c r="I67" s="692">
        <v>339586</v>
      </c>
      <c r="J67" s="2280">
        <v>16.516999999999999</v>
      </c>
      <c r="K67" s="692">
        <v>537560</v>
      </c>
      <c r="L67" s="1648"/>
      <c r="M67" s="1328"/>
      <c r="N67" s="1334"/>
      <c r="O67" s="1328"/>
      <c r="P67" s="1334"/>
      <c r="Q67" s="1328"/>
      <c r="R67" s="1334"/>
      <c r="S67" s="1048"/>
      <c r="T67" s="1045"/>
      <c r="U67" s="1046"/>
      <c r="V67" s="1045"/>
      <c r="W67" s="1046"/>
      <c r="X67" s="1045"/>
      <c r="Y67" s="1046"/>
      <c r="Z67" s="1045"/>
      <c r="AA67" s="1046"/>
      <c r="AB67" s="483"/>
      <c r="AC67" s="1386" t="str">
        <f t="shared" si="37"/>
        <v>12.1.4</v>
      </c>
      <c r="AD67" s="1388" t="str">
        <f t="shared" si="41"/>
        <v>COATED PAPERS</v>
      </c>
      <c r="AE67" s="1430" t="s">
        <v>806</v>
      </c>
      <c r="AF67" s="1389"/>
      <c r="AG67" s="1389"/>
      <c r="AH67" s="1389"/>
      <c r="AI67" s="1389"/>
      <c r="AJ67" s="1389"/>
      <c r="AK67" s="1389"/>
      <c r="AL67" s="1389"/>
      <c r="AM67" s="1516"/>
      <c r="AN67" s="32"/>
      <c r="AO67" s="1586" t="str">
        <f t="shared" si="38"/>
        <v>12.1.4</v>
      </c>
      <c r="AP67" s="1388" t="str">
        <f t="shared" si="46"/>
        <v>COATED PAPERS</v>
      </c>
      <c r="AQ67" s="1430" t="s">
        <v>806</v>
      </c>
      <c r="AR67" s="1594">
        <f>'JQ1 Production'!D79+'JQ2 Trade'!D67-'JQ2 Trade'!H67</f>
        <v>87.522000000000006</v>
      </c>
      <c r="AS67" s="1595">
        <f>'JQ1 Production'!E79+'JQ2 Trade'!F67-'JQ2 Trade'!J67</f>
        <v>78.483000000000004</v>
      </c>
      <c r="AT67" s="367"/>
      <c r="AU67" s="86"/>
      <c r="AW67" s="1586" t="s">
        <v>445</v>
      </c>
      <c r="AX67" s="1632" t="s">
        <v>325</v>
      </c>
      <c r="AY67" s="1540" t="s">
        <v>1157</v>
      </c>
      <c r="AZ67" s="1059">
        <f t="shared" si="6"/>
        <v>35911.402190251232</v>
      </c>
      <c r="BA67" s="1059">
        <f t="shared" si="7"/>
        <v>48846.182795698922</v>
      </c>
      <c r="BB67" s="1059">
        <f t="shared" si="8"/>
        <v>51312.481112118461</v>
      </c>
      <c r="BC67" s="1060">
        <f t="shared" si="9"/>
        <v>32545.861839317069</v>
      </c>
      <c r="BD67" s="1182" t="str">
        <f t="shared" si="10"/>
        <v>ACCEPT</v>
      </c>
      <c r="BE67" s="1183" t="str">
        <f t="shared" si="11"/>
        <v>ACCEPT</v>
      </c>
      <c r="BF67" s="32"/>
      <c r="BG67" s="64" t="s">
        <v>445</v>
      </c>
      <c r="BH67" s="9" t="s">
        <v>325</v>
      </c>
      <c r="BI67" s="51" t="s">
        <v>51</v>
      </c>
      <c r="BJ67" s="99" t="str">
        <f>IF(ISTEXT(AZ67),IF('EU1 ExtraEU Trade'!BC66=0,"INTRA-EU","CHECK")," ")</f>
        <v xml:space="preserve"> </v>
      </c>
      <c r="BK67" s="99" t="str">
        <f>IF(ISTEXT(BA67),IF('EU1 ExtraEU Trade'!BD66=0,"INTRA-EU","CHECK")," ")</f>
        <v xml:space="preserve"> </v>
      </c>
      <c r="BL67" s="99" t="str">
        <f>IF(ISTEXT(BB67),IF('EU1 ExtraEU Trade'!BE66=0,"INTRA-EU","CHECK")," ")</f>
        <v xml:space="preserve"> </v>
      </c>
      <c r="BM67" s="100" t="str">
        <f>IF(ISTEXT(BC67),IF('EU1 ExtraEU Trade'!BF66=0,"INTRA-EU","CHECK")," ")</f>
        <v xml:space="preserve"> </v>
      </c>
    </row>
    <row r="68" spans="1:65" s="3" customFormat="1" ht="15" customHeight="1">
      <c r="A68" s="424">
        <v>12.2</v>
      </c>
      <c r="B68" s="476" t="s">
        <v>446</v>
      </c>
      <c r="C68" s="459" t="s">
        <v>806</v>
      </c>
      <c r="D68" s="692">
        <v>26.07</v>
      </c>
      <c r="E68" s="692">
        <v>687251</v>
      </c>
      <c r="F68" s="692">
        <v>35</v>
      </c>
      <c r="G68" s="692">
        <v>1321408</v>
      </c>
      <c r="H68" s="692">
        <v>0.84399999999999997</v>
      </c>
      <c r="I68" s="692">
        <v>39306</v>
      </c>
      <c r="J68" s="2280">
        <v>1.7969999999999999</v>
      </c>
      <c r="K68" s="692">
        <v>67389</v>
      </c>
      <c r="L68" s="1648"/>
      <c r="M68" s="1328"/>
      <c r="N68" s="1334"/>
      <c r="O68" s="1328"/>
      <c r="P68" s="1334"/>
      <c r="Q68" s="1328"/>
      <c r="R68" s="1334"/>
      <c r="S68" s="1048"/>
      <c r="T68" s="1045"/>
      <c r="U68" s="1046"/>
      <c r="V68" s="1045"/>
      <c r="W68" s="1046"/>
      <c r="X68" s="1045"/>
      <c r="Y68" s="1046"/>
      <c r="Z68" s="1045"/>
      <c r="AA68" s="1046"/>
      <c r="AB68" s="483"/>
      <c r="AC68" s="1386">
        <f t="shared" si="37"/>
        <v>12.2</v>
      </c>
      <c r="AD68" s="1425" t="str">
        <f t="shared" si="41"/>
        <v>HOUSEHOLD AND SANITARY PAPERS</v>
      </c>
      <c r="AE68" s="1430" t="s">
        <v>806</v>
      </c>
      <c r="AF68" s="1389"/>
      <c r="AG68" s="1389"/>
      <c r="AH68" s="1389"/>
      <c r="AI68" s="1389"/>
      <c r="AJ68" s="1389"/>
      <c r="AK68" s="1389"/>
      <c r="AL68" s="1389"/>
      <c r="AM68" s="1516"/>
      <c r="AN68" s="32"/>
      <c r="AO68" s="1586">
        <f t="shared" si="38"/>
        <v>12.2</v>
      </c>
      <c r="AP68" s="1425" t="str">
        <f t="shared" si="46"/>
        <v>HOUSEHOLD AND SANITARY PAPERS</v>
      </c>
      <c r="AQ68" s="1430" t="s">
        <v>806</v>
      </c>
      <c r="AR68" s="1594">
        <f>'JQ1 Production'!D80+'JQ2 Trade'!D68-'JQ2 Trade'!H68</f>
        <v>31.225999999999999</v>
      </c>
      <c r="AS68" s="1595">
        <f>'JQ1 Production'!E80+'JQ2 Trade'!F68-'JQ2 Trade'!J68</f>
        <v>38.203000000000003</v>
      </c>
      <c r="AT68" s="367"/>
      <c r="AU68" s="86"/>
      <c r="AW68" s="1586">
        <v>12.2</v>
      </c>
      <c r="AX68" s="1633" t="s">
        <v>446</v>
      </c>
      <c r="AY68" s="1540" t="s">
        <v>1157</v>
      </c>
      <c r="AZ68" s="1059">
        <f t="shared" si="6"/>
        <v>26361.75680859225</v>
      </c>
      <c r="BA68" s="1059">
        <f t="shared" si="7"/>
        <v>37754.514285714286</v>
      </c>
      <c r="BB68" s="1059">
        <f t="shared" si="8"/>
        <v>46571.090047393365</v>
      </c>
      <c r="BC68" s="1060">
        <f t="shared" si="9"/>
        <v>37500.834724540902</v>
      </c>
      <c r="BD68" s="1182" t="str">
        <f t="shared" si="10"/>
        <v>ACCEPT</v>
      </c>
      <c r="BE68" s="1183" t="str">
        <f t="shared" si="11"/>
        <v>ACCEPT</v>
      </c>
      <c r="BF68" s="32"/>
      <c r="BG68" s="64">
        <v>12.2</v>
      </c>
      <c r="BH68" s="11" t="s">
        <v>446</v>
      </c>
      <c r="BI68" s="52" t="s">
        <v>51</v>
      </c>
      <c r="BJ68" s="90" t="str">
        <f>IF(ISTEXT(AZ68),IF('EU1 ExtraEU Trade'!BC67=0,"INTRA-EU","CHECK")," ")</f>
        <v xml:space="preserve"> </v>
      </c>
      <c r="BK68" s="90" t="str">
        <f>IF(ISTEXT(BA68),IF('EU1 ExtraEU Trade'!BD67=0,"INTRA-EU","CHECK")," ")</f>
        <v xml:space="preserve"> </v>
      </c>
      <c r="BL68" s="90" t="str">
        <f>IF(ISTEXT(BB68),IF('EU1 ExtraEU Trade'!BE67=0,"INTRA-EU","CHECK")," ")</f>
        <v xml:space="preserve"> </v>
      </c>
      <c r="BM68" s="91" t="str">
        <f>IF(ISTEXT(BC68),IF('EU1 ExtraEU Trade'!BF67=0,"INTRA-EU","CHECK")," ")</f>
        <v xml:space="preserve"> </v>
      </c>
    </row>
    <row r="69" spans="1:65" s="3" customFormat="1" ht="15" customHeight="1">
      <c r="A69" s="428">
        <v>12.3</v>
      </c>
      <c r="B69" s="11" t="s">
        <v>326</v>
      </c>
      <c r="C69" s="451" t="s">
        <v>806</v>
      </c>
      <c r="D69" s="697">
        <v>1081.0329999999999</v>
      </c>
      <c r="E69" s="697">
        <v>18956060</v>
      </c>
      <c r="F69" s="697">
        <v>1007</v>
      </c>
      <c r="G69" s="697">
        <v>20879530</v>
      </c>
      <c r="H69" s="697">
        <v>775.66800000000001</v>
      </c>
      <c r="I69" s="697">
        <v>20877368</v>
      </c>
      <c r="J69" s="2281">
        <v>815.08199999999999</v>
      </c>
      <c r="K69" s="697">
        <v>25270518</v>
      </c>
      <c r="L69" s="1648"/>
      <c r="M69" s="1328"/>
      <c r="N69" s="1334"/>
      <c r="O69" s="1328"/>
      <c r="P69" s="1334"/>
      <c r="Q69" s="1328"/>
      <c r="R69" s="1334"/>
      <c r="S69" s="1048"/>
      <c r="T69" s="1045"/>
      <c r="U69" s="1046"/>
      <c r="V69" s="1045"/>
      <c r="W69" s="1046"/>
      <c r="X69" s="1045"/>
      <c r="Y69" s="1046"/>
      <c r="Z69" s="1045"/>
      <c r="AA69" s="1046"/>
      <c r="AB69" s="483"/>
      <c r="AC69" s="1386">
        <f t="shared" si="37"/>
        <v>12.3</v>
      </c>
      <c r="AD69" s="1425" t="str">
        <f t="shared" si="41"/>
        <v>PACKAGING MATERIALS</v>
      </c>
      <c r="AE69" s="1539" t="s">
        <v>806</v>
      </c>
      <c r="AF69" s="1518" t="str">
        <f t="shared" ref="AF69:AM69" si="49">IF(D69&lt;(D70+D71+D72+D73),"Error","OK")</f>
        <v>OK</v>
      </c>
      <c r="AG69" s="1518" t="str">
        <f t="shared" si="49"/>
        <v>OK</v>
      </c>
      <c r="AH69" s="1518" t="str">
        <f t="shared" si="49"/>
        <v>OK</v>
      </c>
      <c r="AI69" s="1518" t="str">
        <f t="shared" si="49"/>
        <v>OK</v>
      </c>
      <c r="AJ69" s="1518" t="str">
        <f t="shared" si="49"/>
        <v>OK</v>
      </c>
      <c r="AK69" s="1518" t="str">
        <f t="shared" si="49"/>
        <v>OK</v>
      </c>
      <c r="AL69" s="1518" t="str">
        <f t="shared" si="49"/>
        <v>OK</v>
      </c>
      <c r="AM69" s="1519" t="str">
        <f t="shared" si="49"/>
        <v>OK</v>
      </c>
      <c r="AN69" s="456"/>
      <c r="AO69" s="1586">
        <f t="shared" si="38"/>
        <v>12.3</v>
      </c>
      <c r="AP69" s="1425" t="str">
        <f t="shared" si="46"/>
        <v>PACKAGING MATERIALS</v>
      </c>
      <c r="AQ69" s="1539" t="s">
        <v>806</v>
      </c>
      <c r="AR69" s="1594">
        <f>'JQ1 Production'!D81+'JQ2 Trade'!D69-'JQ2 Trade'!H69</f>
        <v>1087.3649999999998</v>
      </c>
      <c r="AS69" s="1595">
        <f>'JQ1 Production'!E81+'JQ2 Trade'!F69-'JQ2 Trade'!J69</f>
        <v>995.91800000000001</v>
      </c>
      <c r="AT69" s="367"/>
      <c r="AU69" s="86"/>
      <c r="AW69" s="1586">
        <v>12.3</v>
      </c>
      <c r="AX69" s="1633" t="s">
        <v>326</v>
      </c>
      <c r="AY69" s="1540" t="s">
        <v>1157</v>
      </c>
      <c r="AZ69" s="1059">
        <f t="shared" si="6"/>
        <v>17535.135375145812</v>
      </c>
      <c r="BA69" s="1059">
        <f t="shared" si="7"/>
        <v>20734.389275074478</v>
      </c>
      <c r="BB69" s="1059">
        <f t="shared" si="8"/>
        <v>26915.340068173497</v>
      </c>
      <c r="BC69" s="1060">
        <f t="shared" si="9"/>
        <v>31003.651166385713</v>
      </c>
      <c r="BD69" s="1182" t="str">
        <f t="shared" si="10"/>
        <v>ACCEPT</v>
      </c>
      <c r="BE69" s="1183" t="str">
        <f t="shared" si="11"/>
        <v>ACCEPT</v>
      </c>
      <c r="BF69" s="32"/>
      <c r="BG69" s="64">
        <v>12.3</v>
      </c>
      <c r="BH69" s="11" t="s">
        <v>326</v>
      </c>
      <c r="BI69" s="49" t="s">
        <v>51</v>
      </c>
      <c r="BJ69" s="90" t="str">
        <f>IF(ISTEXT(AZ69),IF('EU1 ExtraEU Trade'!BC68=0,"INTRA-EU","CHECK")," ")</f>
        <v xml:space="preserve"> </v>
      </c>
      <c r="BK69" s="90" t="str">
        <f>IF(ISTEXT(BA69),IF('EU1 ExtraEU Trade'!BD68=0,"INTRA-EU","CHECK")," ")</f>
        <v xml:space="preserve"> </v>
      </c>
      <c r="BL69" s="94" t="str">
        <f>IF(ISTEXT(BB69),IF('EU1 ExtraEU Trade'!BE68=0,"INTRA-EU","CHECK")," ")</f>
        <v xml:space="preserve"> </v>
      </c>
      <c r="BM69" s="95" t="str">
        <f>IF(ISTEXT(BC69),IF('EU1 ExtraEU Trade'!BF68=0,"INTRA-EU","CHECK")," ")</f>
        <v xml:space="preserve"> </v>
      </c>
    </row>
    <row r="70" spans="1:65" s="3" customFormat="1" ht="15" customHeight="1">
      <c r="A70" s="428" t="s">
        <v>447</v>
      </c>
      <c r="B70" s="9" t="s">
        <v>327</v>
      </c>
      <c r="C70" s="459" t="s">
        <v>806</v>
      </c>
      <c r="D70" s="697">
        <v>719.44899999999996</v>
      </c>
      <c r="E70" s="2277">
        <v>9263957</v>
      </c>
      <c r="F70" s="697">
        <v>676</v>
      </c>
      <c r="G70" s="697">
        <v>11562795</v>
      </c>
      <c r="H70" s="692">
        <v>98.501000000000005</v>
      </c>
      <c r="I70" s="692">
        <v>1499131</v>
      </c>
      <c r="J70" s="2281">
        <v>143.72900000000001</v>
      </c>
      <c r="K70" s="697">
        <v>1581017</v>
      </c>
      <c r="L70" s="1648"/>
      <c r="M70" s="1328"/>
      <c r="N70" s="1334"/>
      <c r="O70" s="1328"/>
      <c r="P70" s="1334"/>
      <c r="Q70" s="1328"/>
      <c r="R70" s="1334"/>
      <c r="S70" s="1048"/>
      <c r="T70" s="1045"/>
      <c r="U70" s="1046"/>
      <c r="V70" s="1045"/>
      <c r="W70" s="1046"/>
      <c r="X70" s="1045"/>
      <c r="Y70" s="1046"/>
      <c r="Z70" s="1045"/>
      <c r="AA70" s="1046"/>
      <c r="AB70" s="483"/>
      <c r="AC70" s="1386" t="str">
        <f t="shared" si="37"/>
        <v>12.3.1</v>
      </c>
      <c r="AD70" s="1388" t="str">
        <f t="shared" si="41"/>
        <v>CASE MATERIALS</v>
      </c>
      <c r="AE70" s="1430" t="s">
        <v>806</v>
      </c>
      <c r="AF70" s="1389"/>
      <c r="AG70" s="1389"/>
      <c r="AH70" s="1389"/>
      <c r="AI70" s="1389"/>
      <c r="AJ70" s="1389"/>
      <c r="AK70" s="1389"/>
      <c r="AL70" s="1389"/>
      <c r="AM70" s="1516"/>
      <c r="AN70" s="32"/>
      <c r="AO70" s="1586" t="str">
        <f t="shared" si="38"/>
        <v>12.3.1</v>
      </c>
      <c r="AP70" s="1388" t="str">
        <f t="shared" si="46"/>
        <v>CASE MATERIALS</v>
      </c>
      <c r="AQ70" s="1430" t="s">
        <v>806</v>
      </c>
      <c r="AR70" s="1594">
        <f>'JQ1 Production'!D82+'JQ2 Trade'!D70-'JQ2 Trade'!H70</f>
        <v>792.94799999999998</v>
      </c>
      <c r="AS70" s="1595">
        <f>'JQ1 Production'!E82+'JQ2 Trade'!F70-'JQ2 Trade'!J70</f>
        <v>718.27099999999996</v>
      </c>
      <c r="AT70" s="367"/>
      <c r="AU70" s="86"/>
      <c r="AW70" s="1586" t="s">
        <v>447</v>
      </c>
      <c r="AX70" s="1632" t="s">
        <v>327</v>
      </c>
      <c r="AY70" s="1540" t="s">
        <v>1157</v>
      </c>
      <c r="AZ70" s="1059">
        <f t="shared" si="6"/>
        <v>12876.461013914815</v>
      </c>
      <c r="BA70" s="1059">
        <f t="shared" si="7"/>
        <v>17104.726331360947</v>
      </c>
      <c r="BB70" s="1059">
        <f t="shared" si="8"/>
        <v>15219.449548735545</v>
      </c>
      <c r="BC70" s="1060">
        <f t="shared" si="9"/>
        <v>10999.98608492371</v>
      </c>
      <c r="BD70" s="1182" t="str">
        <f t="shared" si="10"/>
        <v>ACCEPT</v>
      </c>
      <c r="BE70" s="1183" t="str">
        <f t="shared" si="11"/>
        <v>ACCEPT</v>
      </c>
      <c r="BF70" s="32"/>
      <c r="BG70" s="64" t="s">
        <v>447</v>
      </c>
      <c r="BH70" s="9" t="s">
        <v>327</v>
      </c>
      <c r="BI70" s="49" t="s">
        <v>51</v>
      </c>
      <c r="BJ70" s="90" t="str">
        <f>IF(ISTEXT(AZ70),IF('EU1 ExtraEU Trade'!BC69=0,"INTRA-EU","CHECK")," ")</f>
        <v xml:space="preserve"> </v>
      </c>
      <c r="BK70" s="90" t="str">
        <f>IF(ISTEXT(BA70),IF('EU1 ExtraEU Trade'!BD69=0,"INTRA-EU","CHECK")," ")</f>
        <v xml:space="preserve"> </v>
      </c>
      <c r="BL70" s="94" t="str">
        <f>IF(ISTEXT(BB70),IF('EU1 ExtraEU Trade'!BE69=0,"INTRA-EU","CHECK")," ")</f>
        <v xml:space="preserve"> </v>
      </c>
      <c r="BM70" s="95" t="str">
        <f>IF(ISTEXT(BC70),IF('EU1 ExtraEU Trade'!BF69=0,"INTRA-EU","CHECK")," ")</f>
        <v xml:space="preserve"> </v>
      </c>
    </row>
    <row r="71" spans="1:65" s="3" customFormat="1" ht="15" customHeight="1">
      <c r="A71" s="428" t="s">
        <v>448</v>
      </c>
      <c r="B71" s="9" t="s">
        <v>36</v>
      </c>
      <c r="C71" s="459" t="s">
        <v>806</v>
      </c>
      <c r="D71" s="697">
        <v>203.773</v>
      </c>
      <c r="E71" s="2277">
        <v>5298522</v>
      </c>
      <c r="F71" s="697">
        <v>208</v>
      </c>
      <c r="G71" s="697">
        <v>6283659</v>
      </c>
      <c r="H71" s="692">
        <v>68.201999999999998</v>
      </c>
      <c r="I71" s="692">
        <v>2519369</v>
      </c>
      <c r="J71" s="2281">
        <v>86.137</v>
      </c>
      <c r="K71" s="697">
        <v>3244418</v>
      </c>
      <c r="L71" s="1648"/>
      <c r="M71" s="1328"/>
      <c r="N71" s="1334"/>
      <c r="O71" s="1328"/>
      <c r="P71" s="1334"/>
      <c r="Q71" s="1328"/>
      <c r="R71" s="1334"/>
      <c r="S71" s="1048"/>
      <c r="T71" s="1045"/>
      <c r="U71" s="1046"/>
      <c r="V71" s="1045"/>
      <c r="W71" s="1046"/>
      <c r="X71" s="1045"/>
      <c r="Y71" s="1046"/>
      <c r="Z71" s="1045"/>
      <c r="AA71" s="1046"/>
      <c r="AB71" s="483"/>
      <c r="AC71" s="1386" t="str">
        <f t="shared" si="37"/>
        <v>12.3.2</v>
      </c>
      <c r="AD71" s="1388" t="str">
        <f t="shared" si="41"/>
        <v>CARTONBOARD</v>
      </c>
      <c r="AE71" s="1430" t="s">
        <v>806</v>
      </c>
      <c r="AF71" s="1389"/>
      <c r="AG71" s="1389"/>
      <c r="AH71" s="1389"/>
      <c r="AI71" s="1389"/>
      <c r="AJ71" s="1389"/>
      <c r="AK71" s="1389"/>
      <c r="AL71" s="1389"/>
      <c r="AM71" s="1516"/>
      <c r="AN71" s="32"/>
      <c r="AO71" s="1586" t="str">
        <f t="shared" si="38"/>
        <v>12.3.2</v>
      </c>
      <c r="AP71" s="1388" t="str">
        <f t="shared" si="46"/>
        <v>CARTONBOARD</v>
      </c>
      <c r="AQ71" s="1430" t="s">
        <v>806</v>
      </c>
      <c r="AR71" s="1594">
        <f>'JQ1 Production'!D83+'JQ2 Trade'!D71-'JQ2 Trade'!H71</f>
        <v>148.571</v>
      </c>
      <c r="AS71" s="1595">
        <f>'JQ1 Production'!E83+'JQ2 Trade'!F71-'JQ2 Trade'!J71</f>
        <v>134.863</v>
      </c>
      <c r="AT71" s="367"/>
      <c r="AU71" s="86"/>
      <c r="AW71" s="1586" t="s">
        <v>448</v>
      </c>
      <c r="AX71" s="1632" t="s">
        <v>36</v>
      </c>
      <c r="AY71" s="1540" t="s">
        <v>1157</v>
      </c>
      <c r="AZ71" s="1059">
        <f t="shared" si="6"/>
        <v>26002.080746713254</v>
      </c>
      <c r="BA71" s="1059">
        <f t="shared" si="7"/>
        <v>30209.899038461539</v>
      </c>
      <c r="BB71" s="1059">
        <f t="shared" si="8"/>
        <v>36939.811149233159</v>
      </c>
      <c r="BC71" s="1060">
        <f t="shared" si="9"/>
        <v>37665.788221089657</v>
      </c>
      <c r="BD71" s="1182" t="str">
        <f t="shared" si="10"/>
        <v>ACCEPT</v>
      </c>
      <c r="BE71" s="1183" t="str">
        <f t="shared" si="11"/>
        <v>ACCEPT</v>
      </c>
      <c r="BF71" s="32"/>
      <c r="BG71" s="64" t="s">
        <v>448</v>
      </c>
      <c r="BH71" s="9" t="s">
        <v>36</v>
      </c>
      <c r="BI71" s="49" t="s">
        <v>51</v>
      </c>
      <c r="BJ71" s="94" t="str">
        <f>IF(ISTEXT(AZ71),IF('EU1 ExtraEU Trade'!BC70=0,"INTRA-EU","CHECK")," ")</f>
        <v xml:space="preserve"> </v>
      </c>
      <c r="BK71" s="94" t="str">
        <f>IF(ISTEXT(BA71),IF('EU1 ExtraEU Trade'!BD70=0,"INTRA-EU","CHECK")," ")</f>
        <v xml:space="preserve"> </v>
      </c>
      <c r="BL71" s="101" t="str">
        <f>IF(ISTEXT(BB71),IF('EU1 ExtraEU Trade'!BE70=0,"INTRA-EU","CHECK")," ")</f>
        <v xml:space="preserve"> </v>
      </c>
      <c r="BM71" s="102" t="str">
        <f>IF(ISTEXT(BC71),IF('EU1 ExtraEU Trade'!BF70=0,"INTRA-EU","CHECK")," ")</f>
        <v xml:space="preserve"> </v>
      </c>
    </row>
    <row r="72" spans="1:65" s="3" customFormat="1" ht="15" customHeight="1">
      <c r="A72" s="428" t="s">
        <v>449</v>
      </c>
      <c r="B72" s="9" t="s">
        <v>328</v>
      </c>
      <c r="C72" s="459" t="s">
        <v>806</v>
      </c>
      <c r="D72" s="692">
        <v>101.827</v>
      </c>
      <c r="E72" s="692">
        <v>3870540</v>
      </c>
      <c r="F72" s="692">
        <v>65</v>
      </c>
      <c r="G72" s="692">
        <v>2378415</v>
      </c>
      <c r="H72" s="2278">
        <v>550.08100000000002</v>
      </c>
      <c r="I72" s="2278">
        <v>16285338</v>
      </c>
      <c r="J72" s="2280">
        <v>566.85</v>
      </c>
      <c r="K72" s="692">
        <v>20256504</v>
      </c>
      <c r="L72" s="1648"/>
      <c r="M72" s="1328"/>
      <c r="N72" s="1334"/>
      <c r="O72" s="1328"/>
      <c r="P72" s="1334"/>
      <c r="Q72" s="1328"/>
      <c r="R72" s="1334"/>
      <c r="S72" s="1048"/>
      <c r="T72" s="1045"/>
      <c r="U72" s="1046"/>
      <c r="V72" s="1045"/>
      <c r="W72" s="1046"/>
      <c r="X72" s="1045"/>
      <c r="Y72" s="1046"/>
      <c r="Z72" s="1045"/>
      <c r="AA72" s="1046"/>
      <c r="AB72" s="483"/>
      <c r="AC72" s="1386" t="str">
        <f t="shared" si="37"/>
        <v>12.3.3</v>
      </c>
      <c r="AD72" s="1388" t="str">
        <f t="shared" si="41"/>
        <v>WRAPPING PAPERS</v>
      </c>
      <c r="AE72" s="1430" t="s">
        <v>806</v>
      </c>
      <c r="AF72" s="1389"/>
      <c r="AG72" s="1389"/>
      <c r="AH72" s="1389"/>
      <c r="AI72" s="1389"/>
      <c r="AJ72" s="1389"/>
      <c r="AK72" s="1389"/>
      <c r="AL72" s="1389"/>
      <c r="AM72" s="1516"/>
      <c r="AN72" s="32"/>
      <c r="AO72" s="1586" t="str">
        <f t="shared" si="38"/>
        <v>12.3.3</v>
      </c>
      <c r="AP72" s="1388" t="str">
        <f t="shared" si="46"/>
        <v>WRAPPING PAPERS</v>
      </c>
      <c r="AQ72" s="1430" t="s">
        <v>806</v>
      </c>
      <c r="AR72" s="1594">
        <f>'JQ1 Production'!D84+'JQ2 Trade'!D72-'JQ2 Trade'!H72</f>
        <v>98.745999999999981</v>
      </c>
      <c r="AS72" s="1595">
        <f>'JQ1 Production'!E84+'JQ2 Trade'!F72-'JQ2 Trade'!J72</f>
        <v>54.149999999999977</v>
      </c>
      <c r="AT72" s="367"/>
      <c r="AU72" s="86"/>
      <c r="AW72" s="1586" t="s">
        <v>449</v>
      </c>
      <c r="AX72" s="1632" t="s">
        <v>328</v>
      </c>
      <c r="AY72" s="1540" t="s">
        <v>1157</v>
      </c>
      <c r="AZ72" s="1059">
        <f t="shared" si="6"/>
        <v>38010.940123935696</v>
      </c>
      <c r="BA72" s="1059">
        <f t="shared" si="7"/>
        <v>36591</v>
      </c>
      <c r="BB72" s="1059">
        <f t="shared" si="8"/>
        <v>29605.345394587341</v>
      </c>
      <c r="BC72" s="1060">
        <f t="shared" si="9"/>
        <v>35735.210373114576</v>
      </c>
      <c r="BD72" s="1182" t="str">
        <f t="shared" si="10"/>
        <v>ACCEPT</v>
      </c>
      <c r="BE72" s="1183" t="str">
        <f t="shared" si="11"/>
        <v>ACCEPT</v>
      </c>
      <c r="BF72" s="32"/>
      <c r="BG72" s="64" t="s">
        <v>449</v>
      </c>
      <c r="BH72" s="9" t="s">
        <v>328</v>
      </c>
      <c r="BI72" s="48" t="s">
        <v>51</v>
      </c>
      <c r="BJ72" s="101" t="str">
        <f>IF(ISTEXT(AZ72),IF('EU1 ExtraEU Trade'!BC71=0,"INTRA-EU","CHECK")," ")</f>
        <v xml:space="preserve"> </v>
      </c>
      <c r="BK72" s="101" t="str">
        <f>IF(ISTEXT(BA72),IF('EU1 ExtraEU Trade'!BD71=0,"INTRA-EU","CHECK")," ")</f>
        <v xml:space="preserve"> </v>
      </c>
      <c r="BL72" s="101" t="str">
        <f>IF(ISTEXT(BB72),IF('EU1 ExtraEU Trade'!BE71=0,"INTRA-EU","CHECK")," ")</f>
        <v xml:space="preserve"> </v>
      </c>
      <c r="BM72" s="102" t="str">
        <f>IF(ISTEXT(BC72),IF('EU1 ExtraEU Trade'!BF71=0,"INTRA-EU","CHECK")," ")</f>
        <v xml:space="preserve"> </v>
      </c>
    </row>
    <row r="73" spans="1:65" s="3" customFormat="1" ht="15" customHeight="1">
      <c r="A73" s="428" t="s">
        <v>450</v>
      </c>
      <c r="B73" s="9" t="s">
        <v>329</v>
      </c>
      <c r="C73" s="460" t="s">
        <v>806</v>
      </c>
      <c r="D73" s="692">
        <v>46.695999999999998</v>
      </c>
      <c r="E73" s="692">
        <v>523041</v>
      </c>
      <c r="F73" s="701">
        <v>58</v>
      </c>
      <c r="G73" s="1641">
        <v>654661</v>
      </c>
      <c r="H73" s="692">
        <v>58.884</v>
      </c>
      <c r="I73" s="692">
        <v>573530</v>
      </c>
      <c r="J73" s="2286">
        <v>18.366</v>
      </c>
      <c r="K73" s="1641">
        <v>188579</v>
      </c>
      <c r="L73" s="1651"/>
      <c r="M73" s="1657"/>
      <c r="N73" s="703"/>
      <c r="O73" s="1657"/>
      <c r="P73" s="703"/>
      <c r="Q73" s="1657"/>
      <c r="R73" s="703"/>
      <c r="S73" s="1048"/>
      <c r="T73" s="1045"/>
      <c r="U73" s="1046"/>
      <c r="V73" s="1045"/>
      <c r="W73" s="1046"/>
      <c r="X73" s="1045"/>
      <c r="Y73" s="1046"/>
      <c r="Z73" s="1045"/>
      <c r="AA73" s="1046"/>
      <c r="AB73" s="483"/>
      <c r="AC73" s="1386" t="str">
        <f t="shared" si="37"/>
        <v>12.3.4</v>
      </c>
      <c r="AD73" s="1388" t="str">
        <f t="shared" si="41"/>
        <v>OTHER PAPERS MAINLY FOR PACKAGING</v>
      </c>
      <c r="AE73" s="1430" t="s">
        <v>806</v>
      </c>
      <c r="AF73" s="1389"/>
      <c r="AG73" s="1389"/>
      <c r="AH73" s="1389"/>
      <c r="AI73" s="1389"/>
      <c r="AJ73" s="1389"/>
      <c r="AK73" s="1389"/>
      <c r="AL73" s="1389"/>
      <c r="AM73" s="1516"/>
      <c r="AN73" s="32"/>
      <c r="AO73" s="1586" t="str">
        <f t="shared" si="38"/>
        <v>12.3.4</v>
      </c>
      <c r="AP73" s="1388" t="str">
        <f t="shared" si="46"/>
        <v>OTHER PAPERS MAINLY FOR PACKAGING</v>
      </c>
      <c r="AQ73" s="1430" t="s">
        <v>806</v>
      </c>
      <c r="AR73" s="1594">
        <f>'JQ1 Production'!D85+'JQ2 Trade'!D73-'JQ2 Trade'!H73</f>
        <v>37.811999999999998</v>
      </c>
      <c r="AS73" s="1595">
        <f>'JQ1 Production'!E85+'JQ2 Trade'!F73-'JQ2 Trade'!J73</f>
        <v>88.634</v>
      </c>
      <c r="AT73" s="367"/>
      <c r="AU73" s="86"/>
      <c r="AW73" s="1586" t="s">
        <v>450</v>
      </c>
      <c r="AX73" s="1632" t="s">
        <v>329</v>
      </c>
      <c r="AY73" s="1540" t="s">
        <v>1157</v>
      </c>
      <c r="AZ73" s="1059">
        <f t="shared" si="6"/>
        <v>11200.980812060991</v>
      </c>
      <c r="BA73" s="1059">
        <f t="shared" si="7"/>
        <v>11287.258620689656</v>
      </c>
      <c r="BB73" s="1059">
        <f t="shared" si="8"/>
        <v>9739.9972827932888</v>
      </c>
      <c r="BC73" s="1060">
        <f t="shared" si="9"/>
        <v>10267.831863225525</v>
      </c>
      <c r="BD73" s="1061" t="str">
        <f t="shared" si="10"/>
        <v>ACCEPT</v>
      </c>
      <c r="BE73" s="1184" t="str">
        <f t="shared" si="11"/>
        <v>ACCEPT</v>
      </c>
      <c r="BF73" s="32"/>
      <c r="BG73" s="64" t="s">
        <v>450</v>
      </c>
      <c r="BH73" s="9" t="s">
        <v>329</v>
      </c>
      <c r="BI73" s="49" t="s">
        <v>51</v>
      </c>
      <c r="BJ73" s="94" t="str">
        <f>IF(ISTEXT(AZ73),IF('EU1 ExtraEU Trade'!BC72=0,"INTRA-EU","CHECK")," ")</f>
        <v xml:space="preserve"> </v>
      </c>
      <c r="BK73" s="94" t="str">
        <f>IF(ISTEXT(BA73),IF('EU1 ExtraEU Trade'!BD72=0,"INTRA-EU","CHECK")," ")</f>
        <v xml:space="preserve"> </v>
      </c>
      <c r="BL73" s="94" t="str">
        <f>IF(ISTEXT(BB73),IF('EU1 ExtraEU Trade'!BE72=0,"INTRA-EU","CHECK")," ")</f>
        <v xml:space="preserve"> </v>
      </c>
      <c r="BM73" s="95" t="str">
        <f>IF(ISTEXT(BC73),IF('EU1 ExtraEU Trade'!BF72=0,"INTRA-EU","CHECK")," ")</f>
        <v xml:space="preserve"> </v>
      </c>
    </row>
    <row r="74" spans="1:65" s="3" customFormat="1" ht="15" customHeight="1" thickBot="1">
      <c r="A74" s="1204">
        <v>12.4</v>
      </c>
      <c r="B74" s="476" t="s">
        <v>451</v>
      </c>
      <c r="C74" s="459" t="s">
        <v>806</v>
      </c>
      <c r="D74" s="692">
        <v>39.037999999999997</v>
      </c>
      <c r="E74" s="692">
        <v>1468340</v>
      </c>
      <c r="F74" s="701">
        <v>41</v>
      </c>
      <c r="G74" s="701">
        <v>1539176</v>
      </c>
      <c r="H74" s="697">
        <v>38.268999999999998</v>
      </c>
      <c r="I74" s="697">
        <v>2036701</v>
      </c>
      <c r="J74" s="2287">
        <v>46.65</v>
      </c>
      <c r="K74" s="701">
        <v>2440813</v>
      </c>
      <c r="L74" s="1651"/>
      <c r="M74" s="1657"/>
      <c r="N74" s="703"/>
      <c r="O74" s="1657"/>
      <c r="P74" s="703"/>
      <c r="Q74" s="1657"/>
      <c r="R74" s="703"/>
      <c r="S74" s="1048"/>
      <c r="T74" s="1045"/>
      <c r="U74" s="1046"/>
      <c r="V74" s="1045"/>
      <c r="W74" s="1046"/>
      <c r="X74" s="1045"/>
      <c r="Y74" s="1046"/>
      <c r="Z74" s="1045"/>
      <c r="AA74" s="1046"/>
      <c r="AB74" s="483"/>
      <c r="AC74" s="1386">
        <f t="shared" si="37"/>
        <v>12.4</v>
      </c>
      <c r="AD74" s="1425" t="str">
        <f t="shared" si="41"/>
        <v>OTHER PAPER AND PAPERBOARD N.E.S. (NOT ELSEWHERE SPECIFIED)</v>
      </c>
      <c r="AE74" s="1517" t="s">
        <v>806</v>
      </c>
      <c r="AF74" s="1389"/>
      <c r="AG74" s="1389"/>
      <c r="AH74" s="1389"/>
      <c r="AI74" s="1389"/>
      <c r="AJ74" s="1389"/>
      <c r="AK74" s="1389"/>
      <c r="AL74" s="1389"/>
      <c r="AM74" s="1516"/>
      <c r="AN74" s="32"/>
      <c r="AO74" s="1581">
        <f t="shared" si="38"/>
        <v>12.4</v>
      </c>
      <c r="AP74" s="1425" t="str">
        <f t="shared" si="46"/>
        <v>OTHER PAPER AND PAPERBOARD N.E.S. (NOT ELSEWHERE SPECIFIED)</v>
      </c>
      <c r="AQ74" s="1515" t="s">
        <v>806</v>
      </c>
      <c r="AR74" s="1598">
        <f>'JQ1 Production'!D86+'JQ2 Trade'!D74-'JQ2 Trade'!H74</f>
        <v>41.768999999999998</v>
      </c>
      <c r="AS74" s="1595">
        <f>'JQ1 Production'!E86+'JQ2 Trade'!F74-'JQ2 Trade'!J74</f>
        <v>37.35</v>
      </c>
      <c r="AT74" s="1344"/>
      <c r="AU74" s="1345"/>
      <c r="AW74" s="1581">
        <v>12.4</v>
      </c>
      <c r="AX74" s="1633" t="s">
        <v>451</v>
      </c>
      <c r="AY74" s="1540" t="s">
        <v>1157</v>
      </c>
      <c r="AZ74" s="1622">
        <f t="shared" si="6"/>
        <v>37613.094933142071</v>
      </c>
      <c r="BA74" s="1622">
        <f t="shared" si="7"/>
        <v>37540.878048780491</v>
      </c>
      <c r="BB74" s="1622">
        <f t="shared" si="8"/>
        <v>53220.648566725031</v>
      </c>
      <c r="BC74" s="1635">
        <f t="shared" si="9"/>
        <v>52321.822079314043</v>
      </c>
      <c r="BD74" s="1639" t="str">
        <f t="shared" ref="BD74:BD78" si="50">IF(ISNUMBER(AZ74*BA74), IF(AZ74*BA74&gt;0, IF(AZ74&gt;BA74, IF(AZ74/BA74&gt;BE$6, "CHECK", "ACCEPT"), IF(BA74/AZ74&gt;BE$6, "CHECK", "ACCEPT")), IF(BA74=0,IF(AZ74&lt;BE$6,"ACCEPT","CHECK"),IF(BA74&lt;BE$6,"ACCEPT","CHECK"))),"CHECK")</f>
        <v>ACCEPT</v>
      </c>
      <c r="BE74" s="1184" t="str">
        <f t="shared" ref="BE74:BE78" si="51">IF(ISNUMBER(BB74*BC74), IF(BB74*BC74&gt;0, IF(BB74&gt;BC74, IF(BB74/BC74&gt;BE$6, "CHECK", "ACCEPT"), IF(BC74/BB74&gt;BE$6, "CHECK", "ACCEPT")), IF(BC74=0,IF(BB74&lt;BE$6,"ACCEPT","CHECK"),IF(BC74&lt;BE$6,"ACCEPT","CHECK"))),"CHECK")</f>
        <v>ACCEPT</v>
      </c>
      <c r="BF74" s="5"/>
      <c r="BG74" s="66">
        <v>12.4</v>
      </c>
      <c r="BH74" s="15" t="s">
        <v>451</v>
      </c>
      <c r="BI74" s="47" t="s">
        <v>51</v>
      </c>
      <c r="BJ74" s="97" t="str">
        <f>IF(ISTEXT(AZ74),IF('EU1 ExtraEU Trade'!BC73=0,"INTRA-EU","CHECK")," ")</f>
        <v xml:space="preserve"> </v>
      </c>
      <c r="BK74" s="97" t="str">
        <f>IF(ISTEXT(BA74),IF('EU1 ExtraEU Trade'!BD73=0,"INTRA-EU","CHECK")," ")</f>
        <v xml:space="preserve"> </v>
      </c>
      <c r="BL74" s="97" t="str">
        <f>IF(ISTEXT(BB74),IF('EU1 ExtraEU Trade'!BE73=0,"INTRA-EU","CHECK")," ")</f>
        <v xml:space="preserve"> </v>
      </c>
      <c r="BM74" s="98" t="str">
        <f>IF(ISTEXT(BC74),IF('EU1 ExtraEU Trade'!BF73=0,"INTRA-EU","CHECK")," ")</f>
        <v xml:space="preserve"> </v>
      </c>
    </row>
    <row r="75" spans="1:65" s="3" customFormat="1" ht="15" customHeight="1">
      <c r="A75" s="1201" t="s">
        <v>1038</v>
      </c>
      <c r="B75" s="1170" t="s">
        <v>1135</v>
      </c>
      <c r="C75" s="1646" t="s">
        <v>1046</v>
      </c>
      <c r="D75" s="1642"/>
      <c r="E75" s="1642"/>
      <c r="F75" s="1642">
        <v>1156</v>
      </c>
      <c r="G75" s="1642">
        <v>24985270</v>
      </c>
      <c r="H75" s="1642"/>
      <c r="I75" s="1642"/>
      <c r="J75" s="1642">
        <v>775</v>
      </c>
      <c r="K75" s="1642">
        <v>26021635</v>
      </c>
      <c r="L75" s="1652"/>
      <c r="M75" s="1658"/>
      <c r="N75" s="1663"/>
      <c r="O75" s="1658"/>
      <c r="P75" s="1663"/>
      <c r="Q75" s="1658"/>
      <c r="R75" s="1663"/>
      <c r="S75" s="1332"/>
      <c r="T75" s="1331"/>
      <c r="U75" s="1330"/>
      <c r="V75" s="1331"/>
      <c r="W75" s="1330"/>
      <c r="X75" s="1331"/>
      <c r="Y75" s="1330"/>
      <c r="Z75" s="1331"/>
      <c r="AA75" s="1330"/>
      <c r="AB75" s="483"/>
      <c r="AC75" s="1565" t="s">
        <v>1038</v>
      </c>
      <c r="AD75" s="1545" t="s">
        <v>1150</v>
      </c>
      <c r="AE75" s="1522" t="s">
        <v>1139</v>
      </c>
      <c r="AF75" s="1439" t="str">
        <f>IF(D75&lt;(D76+D77),"Error","OK")</f>
        <v>OK</v>
      </c>
      <c r="AG75" s="1439" t="str">
        <f t="shared" ref="AG75:AM75" si="52">IF(E75&lt;(E76+E77),"Error","OK")</f>
        <v>OK</v>
      </c>
      <c r="AH75" s="1439" t="str">
        <f t="shared" si="52"/>
        <v>OK</v>
      </c>
      <c r="AI75" s="1439" t="str">
        <f t="shared" si="52"/>
        <v>OK</v>
      </c>
      <c r="AJ75" s="1439" t="str">
        <f t="shared" si="52"/>
        <v>OK</v>
      </c>
      <c r="AK75" s="1439" t="str">
        <f t="shared" si="52"/>
        <v>OK</v>
      </c>
      <c r="AL75" s="1439" t="str">
        <f t="shared" si="52"/>
        <v>OK</v>
      </c>
      <c r="AM75" s="1546" t="str">
        <f t="shared" si="52"/>
        <v>OK</v>
      </c>
      <c r="AN75" s="32"/>
      <c r="AO75" s="1544" t="s">
        <v>1038</v>
      </c>
      <c r="AP75" s="1545" t="s">
        <v>1150</v>
      </c>
      <c r="AQ75" s="1522" t="s">
        <v>1139</v>
      </c>
      <c r="AR75" s="1599">
        <f>'JQ1 Production'!D87+'JQ2 Trade'!D75-'JQ2 Trade'!H75</f>
        <v>0</v>
      </c>
      <c r="AS75" s="1596">
        <f>'JQ1 Production'!E87+'JQ2 Trade'!F75-'JQ2 Trade'!J75</f>
        <v>1148</v>
      </c>
      <c r="AT75" s="1339"/>
      <c r="AU75" s="86"/>
      <c r="AW75" s="1544" t="s">
        <v>1038</v>
      </c>
      <c r="AX75" s="1634" t="s">
        <v>1150</v>
      </c>
      <c r="AY75" s="1430" t="s">
        <v>1156</v>
      </c>
      <c r="AZ75" s="1622" t="str">
        <f t="shared" si="6"/>
        <v>REPORT</v>
      </c>
      <c r="BA75" s="1622">
        <f t="shared" si="7"/>
        <v>21613.555363321801</v>
      </c>
      <c r="BB75" s="1622" t="str">
        <f t="shared" si="8"/>
        <v>REPORT</v>
      </c>
      <c r="BC75" s="1636">
        <f t="shared" si="9"/>
        <v>33576.303225806449</v>
      </c>
      <c r="BD75" s="1637" t="str">
        <f t="shared" si="50"/>
        <v>CHECK</v>
      </c>
      <c r="BE75" s="1638" t="str">
        <f t="shared" si="51"/>
        <v>CHECK</v>
      </c>
      <c r="BF75" s="5"/>
      <c r="BG75" s="1192"/>
      <c r="BH75" s="1197"/>
      <c r="BI75" s="1195"/>
      <c r="BJ75" s="1198"/>
      <c r="BK75" s="1198"/>
      <c r="BL75" s="1198"/>
      <c r="BM75" s="1198"/>
    </row>
    <row r="76" spans="1:65" s="3" customFormat="1" ht="15" customHeight="1">
      <c r="A76" s="1160" t="s">
        <v>1040</v>
      </c>
      <c r="B76" s="1165" t="s">
        <v>359</v>
      </c>
      <c r="C76" s="1190" t="s">
        <v>1046</v>
      </c>
      <c r="D76" s="1643"/>
      <c r="E76" s="1643"/>
      <c r="F76" s="1643">
        <v>208</v>
      </c>
      <c r="G76" s="1643">
        <v>6283659</v>
      </c>
      <c r="H76" s="1643"/>
      <c r="I76" s="1643"/>
      <c r="J76" s="1643">
        <v>69</v>
      </c>
      <c r="K76" s="1643">
        <v>2021424</v>
      </c>
      <c r="L76" s="1653"/>
      <c r="M76" s="1659"/>
      <c r="N76" s="1664"/>
      <c r="O76" s="1659"/>
      <c r="P76" s="1664"/>
      <c r="Q76" s="1659"/>
      <c r="R76" s="1664"/>
      <c r="S76" s="1048"/>
      <c r="T76" s="1045"/>
      <c r="U76" s="1046"/>
      <c r="V76" s="1045"/>
      <c r="W76" s="1046"/>
      <c r="X76" s="1045"/>
      <c r="Y76" s="1046"/>
      <c r="Z76" s="1045"/>
      <c r="AA76" s="1046"/>
      <c r="AB76" s="483"/>
      <c r="AC76" s="1440" t="s">
        <v>1040</v>
      </c>
      <c r="AD76" s="1425" t="s">
        <v>359</v>
      </c>
      <c r="AE76" s="1384" t="s">
        <v>1139</v>
      </c>
      <c r="AF76" s="1389"/>
      <c r="AG76" s="1389"/>
      <c r="AH76" s="1389"/>
      <c r="AI76" s="1389"/>
      <c r="AJ76" s="1389"/>
      <c r="AK76" s="1389"/>
      <c r="AL76" s="1389"/>
      <c r="AM76" s="1516"/>
      <c r="AN76" s="32"/>
      <c r="AO76" s="1535" t="s">
        <v>1040</v>
      </c>
      <c r="AP76" s="1425" t="s">
        <v>359</v>
      </c>
      <c r="AQ76" s="1384" t="s">
        <v>1139</v>
      </c>
      <c r="AR76" s="1598">
        <f>'JQ1 Production'!D88+'JQ2 Trade'!D76-'JQ2 Trade'!H76</f>
        <v>0</v>
      </c>
      <c r="AS76" s="1595">
        <f>'JQ1 Production'!E88+'JQ2 Trade'!F76-'JQ2 Trade'!J76</f>
        <v>152</v>
      </c>
      <c r="AT76" s="1339"/>
      <c r="AU76" s="86"/>
      <c r="AW76" s="1535" t="s">
        <v>1040</v>
      </c>
      <c r="AX76" s="1425" t="s">
        <v>359</v>
      </c>
      <c r="AY76" s="1430" t="s">
        <v>1156</v>
      </c>
      <c r="AZ76" s="1622" t="str">
        <f t="shared" ref="AZ76:AZ78" si="53">IF(ISNUMBER(E76),IF(ISNUMBER(D76),IF(D76=0,IF(E76=0,0,"ZERO Q"),IF(E76=0,"ZERO V",E76/D76)),"NO Q"),IF(ISNUMBER(D76), "NO V","REPORT"))</f>
        <v>REPORT</v>
      </c>
      <c r="BA76" s="1622">
        <f t="shared" ref="BA76:BA78" si="54">IF(ISNUMBER(G76),IF(ISNUMBER(F76),IF(F76=0,IF(G76=0,0,"ZERO Q"),IF(G76=0,"ZERO V",G76/F76)),"NO Q"),IF(ISNUMBER(F76), "NO V","REPORT"))</f>
        <v>30209.899038461539</v>
      </c>
      <c r="BB76" s="1622" t="str">
        <f t="shared" ref="BB76:BB78" si="55">IF(ISNUMBER(I76),IF(ISNUMBER(H76),IF(H76=0,IF(I76=0,0,"ZERO Q"),IF(I76=0,"ZERO V",I76/H76)),"NO Q"),IF(ISNUMBER(H76), "NO V","REPORT"))</f>
        <v>REPORT</v>
      </c>
      <c r="BC76" s="1636">
        <f t="shared" ref="BC76:BC78" si="56">IF(ISNUMBER(K76),IF(ISNUMBER(J76),IF(J76=0,IF(K76=0,0,"ZERO Q"),IF(K76=0,"ZERO V",K76/J76)),"NO Q"),IF(ISNUMBER(J76), "NO V","REPORT"))</f>
        <v>29296</v>
      </c>
      <c r="BD76" s="1639" t="str">
        <f t="shared" si="50"/>
        <v>CHECK</v>
      </c>
      <c r="BE76" s="1184" t="str">
        <f t="shared" si="51"/>
        <v>CHECK</v>
      </c>
      <c r="BF76" s="5"/>
      <c r="BG76" s="1192"/>
      <c r="BH76" s="1197"/>
      <c r="BI76" s="1195"/>
      <c r="BJ76" s="1198"/>
      <c r="BK76" s="1198"/>
      <c r="BL76" s="1198"/>
      <c r="BM76" s="1198"/>
    </row>
    <row r="77" spans="1:65" s="3" customFormat="1" ht="15" customHeight="1">
      <c r="A77" s="1160" t="s">
        <v>1041</v>
      </c>
      <c r="B77" s="1165" t="s">
        <v>1042</v>
      </c>
      <c r="C77" s="1190" t="s">
        <v>1046</v>
      </c>
      <c r="D77" s="1644"/>
      <c r="E77" s="1644"/>
      <c r="F77" s="1644">
        <v>948</v>
      </c>
      <c r="G77" s="1644">
        <v>18701611</v>
      </c>
      <c r="H77" s="1644"/>
      <c r="I77" s="1644"/>
      <c r="J77" s="1644">
        <v>706</v>
      </c>
      <c r="K77" s="1644">
        <v>24000211</v>
      </c>
      <c r="L77" s="1653"/>
      <c r="M77" s="1659"/>
      <c r="N77" s="1659"/>
      <c r="P77" s="1664"/>
      <c r="Q77" s="1659"/>
      <c r="R77" s="1664"/>
      <c r="S77" s="1048"/>
      <c r="T77" s="1045"/>
      <c r="U77" s="1046"/>
      <c r="V77" s="1045"/>
      <c r="W77" s="1046"/>
      <c r="X77" s="1045"/>
      <c r="Y77" s="1046"/>
      <c r="Z77" s="1045"/>
      <c r="AA77" s="1046"/>
      <c r="AB77" s="483"/>
      <c r="AC77" s="1440" t="s">
        <v>1041</v>
      </c>
      <c r="AD77" s="1425" t="s">
        <v>1042</v>
      </c>
      <c r="AE77" s="1384" t="s">
        <v>1139</v>
      </c>
      <c r="AF77" s="1391"/>
      <c r="AG77" s="1391"/>
      <c r="AH77" s="1391"/>
      <c r="AI77" s="1391"/>
      <c r="AJ77" s="1391"/>
      <c r="AK77" s="1391"/>
      <c r="AL77" s="1391"/>
      <c r="AM77" s="1520"/>
      <c r="AN77" s="32"/>
      <c r="AO77" s="1535" t="s">
        <v>1041</v>
      </c>
      <c r="AP77" s="1425" t="s">
        <v>1042</v>
      </c>
      <c r="AQ77" s="1384" t="s">
        <v>1139</v>
      </c>
      <c r="AR77" s="1598">
        <f>'JQ1 Production'!D89+'JQ2 Trade'!D77-'JQ2 Trade'!H77</f>
        <v>0</v>
      </c>
      <c r="AS77" s="1595">
        <f>'JQ1 Production'!E89+'JQ2 Trade'!F77-'JQ2 Trade'!J77</f>
        <v>996</v>
      </c>
      <c r="AT77" s="1339"/>
      <c r="AU77" s="86"/>
      <c r="AW77" s="1535" t="s">
        <v>1041</v>
      </c>
      <c r="AX77" s="1425" t="s">
        <v>1042</v>
      </c>
      <c r="AY77" s="1430" t="s">
        <v>1156</v>
      </c>
      <c r="AZ77" s="1622" t="str">
        <f t="shared" si="53"/>
        <v>REPORT</v>
      </c>
      <c r="BA77" s="1622">
        <f t="shared" si="54"/>
        <v>19727.437763713082</v>
      </c>
      <c r="BB77" s="1622" t="str">
        <f t="shared" si="55"/>
        <v>REPORT</v>
      </c>
      <c r="BC77" s="1060">
        <f t="shared" si="56"/>
        <v>33994.63314447592</v>
      </c>
      <c r="BD77" s="1640" t="str">
        <f t="shared" si="50"/>
        <v>CHECK</v>
      </c>
      <c r="BE77" s="1638" t="str">
        <f t="shared" si="51"/>
        <v>CHECK</v>
      </c>
      <c r="BF77" s="5"/>
      <c r="BG77" s="1192"/>
      <c r="BH77" s="1197"/>
      <c r="BI77" s="1195"/>
      <c r="BJ77" s="1198"/>
      <c r="BK77" s="1198"/>
      <c r="BL77" s="1198"/>
      <c r="BM77" s="1198"/>
    </row>
    <row r="78" spans="1:65" s="3" customFormat="1" ht="15" customHeight="1" thickBot="1">
      <c r="A78" s="1206" t="s">
        <v>1043</v>
      </c>
      <c r="B78" s="1166" t="s">
        <v>1136</v>
      </c>
      <c r="C78" s="1362" t="s">
        <v>806</v>
      </c>
      <c r="D78" s="1645"/>
      <c r="E78" s="1645"/>
      <c r="F78" s="1645">
        <v>58</v>
      </c>
      <c r="G78" s="1645">
        <v>654661</v>
      </c>
      <c r="H78" s="1645"/>
      <c r="I78" s="1645"/>
      <c r="J78" s="1645">
        <v>56</v>
      </c>
      <c r="K78" s="1645">
        <v>632072</v>
      </c>
      <c r="L78" s="1654"/>
      <c r="M78" s="1660"/>
      <c r="N78" s="1665"/>
      <c r="O78" s="1660"/>
      <c r="P78" s="1665"/>
      <c r="Q78" s="1660"/>
      <c r="R78" s="1665"/>
      <c r="S78" s="1666"/>
      <c r="T78" s="1336"/>
      <c r="U78" s="1335"/>
      <c r="V78" s="1336"/>
      <c r="W78" s="1335"/>
      <c r="X78" s="1336"/>
      <c r="Y78" s="1335"/>
      <c r="Z78" s="1336"/>
      <c r="AA78" s="1335"/>
      <c r="AB78" s="483"/>
      <c r="AC78" s="1566" t="s">
        <v>1043</v>
      </c>
      <c r="AD78" s="1548" t="s">
        <v>1151</v>
      </c>
      <c r="AE78" s="1549" t="s">
        <v>806</v>
      </c>
      <c r="AF78" s="1550"/>
      <c r="AG78" s="1550"/>
      <c r="AH78" s="1550"/>
      <c r="AI78" s="1550"/>
      <c r="AJ78" s="1550"/>
      <c r="AK78" s="1550"/>
      <c r="AL78" s="1550"/>
      <c r="AM78" s="1551"/>
      <c r="AN78" s="32"/>
      <c r="AO78" s="1547" t="s">
        <v>1043</v>
      </c>
      <c r="AP78" s="1548" t="s">
        <v>1151</v>
      </c>
      <c r="AQ78" s="1549" t="s">
        <v>806</v>
      </c>
      <c r="AR78" s="1600">
        <f>'JQ1 Production'!D90+'JQ2 Trade'!D78-'JQ2 Trade'!H78</f>
        <v>0</v>
      </c>
      <c r="AS78" s="1601">
        <f>'JQ1 Production'!E90+'JQ2 Trade'!F78-'JQ2 Trade'!J78</f>
        <v>51</v>
      </c>
      <c r="AT78" s="1342"/>
      <c r="AU78" s="1343"/>
      <c r="AW78" s="1547" t="s">
        <v>1043</v>
      </c>
      <c r="AX78" s="1548" t="s">
        <v>1151</v>
      </c>
      <c r="AY78" s="1751" t="s">
        <v>1157</v>
      </c>
      <c r="AZ78" s="1340" t="str">
        <f t="shared" si="53"/>
        <v>REPORT</v>
      </c>
      <c r="BA78" s="1340">
        <f t="shared" si="54"/>
        <v>11287.258620689656</v>
      </c>
      <c r="BB78" s="1340" t="str">
        <f t="shared" si="55"/>
        <v>REPORT</v>
      </c>
      <c r="BC78" s="1341">
        <f t="shared" si="56"/>
        <v>11287</v>
      </c>
      <c r="BD78" s="1623" t="str">
        <f t="shared" si="50"/>
        <v>CHECK</v>
      </c>
      <c r="BE78" s="1624" t="str">
        <f t="shared" si="51"/>
        <v>CHECK</v>
      </c>
      <c r="BF78" s="5"/>
      <c r="BG78" s="1192"/>
      <c r="BH78" s="1197"/>
      <c r="BI78" s="1195"/>
      <c r="BJ78" s="1198"/>
      <c r="BK78" s="1198"/>
      <c r="BL78" s="1198"/>
      <c r="BM78" s="1198"/>
    </row>
    <row r="79" spans="1:65" s="3" customFormat="1" ht="15" customHeight="1">
      <c r="A79" s="1364" t="s">
        <v>1059</v>
      </c>
      <c r="B79" s="1197"/>
      <c r="C79" s="1199"/>
      <c r="D79" s="1200"/>
      <c r="E79" s="1200"/>
      <c r="F79" s="1200"/>
      <c r="G79" s="1200"/>
      <c r="H79" s="1200"/>
      <c r="I79" s="1200"/>
      <c r="J79" s="1200"/>
      <c r="K79" s="1200"/>
      <c r="L79" s="1045"/>
      <c r="M79" s="1045"/>
      <c r="N79" s="1045"/>
      <c r="O79" s="1045"/>
      <c r="P79" s="1045"/>
      <c r="Q79" s="1045"/>
      <c r="R79" s="1045"/>
      <c r="S79" s="1045"/>
      <c r="T79" s="1045"/>
      <c r="U79" s="1045"/>
      <c r="V79" s="1045"/>
      <c r="W79" s="1045"/>
      <c r="X79" s="1045"/>
      <c r="Y79" s="1045"/>
      <c r="Z79" s="1045"/>
      <c r="AA79" s="1045"/>
      <c r="AB79" s="483"/>
      <c r="AC79" s="1552"/>
      <c r="AD79" s="1553"/>
      <c r="AE79" s="1554"/>
      <c r="AF79" s="1555"/>
      <c r="AG79" s="1555"/>
      <c r="AH79" s="1555"/>
      <c r="AI79" s="1555"/>
      <c r="AJ79" s="1555"/>
      <c r="AK79" s="1555"/>
      <c r="AL79" s="1555"/>
      <c r="AM79" s="1555"/>
      <c r="AN79" s="32"/>
      <c r="AO79" s="1192"/>
      <c r="AP79" s="1161"/>
      <c r="AQ79" s="1185"/>
      <c r="AR79" s="1193"/>
      <c r="AS79" s="1193"/>
      <c r="AT79" s="1194"/>
      <c r="AU79" s="1194"/>
      <c r="AW79" s="1192"/>
      <c r="AX79" s="1161"/>
      <c r="AY79" s="1195"/>
      <c r="AZ79" s="1196"/>
      <c r="BA79" s="1196"/>
      <c r="BB79" s="1196"/>
      <c r="BC79" s="1196"/>
      <c r="BD79" s="1185"/>
      <c r="BE79" s="1185"/>
      <c r="BF79" s="5"/>
      <c r="BG79" s="1192"/>
      <c r="BH79" s="1197"/>
      <c r="BI79" s="1195"/>
      <c r="BJ79" s="1198"/>
      <c r="BK79" s="1198"/>
      <c r="BL79" s="1198"/>
      <c r="BM79" s="1198"/>
    </row>
    <row r="80" spans="1:65" ht="21" customHeight="1">
      <c r="A80" s="1173" t="s">
        <v>1134</v>
      </c>
      <c r="B80" s="32"/>
      <c r="C80" s="40"/>
      <c r="T80" s="1038"/>
      <c r="AC80" s="1001"/>
      <c r="AD80" s="1001"/>
      <c r="AE80" s="1001"/>
      <c r="AF80" s="1001"/>
      <c r="AG80" s="1001"/>
      <c r="AH80" s="1001"/>
      <c r="AI80" s="1001"/>
      <c r="AJ80" s="1001"/>
      <c r="AK80" s="1001"/>
      <c r="AL80" s="1001"/>
      <c r="AM80" s="1001"/>
      <c r="AN80" s="5"/>
      <c r="AO80" s="5"/>
      <c r="AP80" s="5"/>
    </row>
    <row r="81" spans="1:42" ht="12.75" customHeight="1">
      <c r="A81" s="2"/>
      <c r="B81" s="480"/>
      <c r="C81" s="1105" t="s">
        <v>65</v>
      </c>
      <c r="D81" s="1106">
        <f>COUNTBLANK(D11:D78)</f>
        <v>9</v>
      </c>
      <c r="E81" s="1106">
        <f t="shared" ref="E81:K81" si="57">COUNTBLANK(E11:E78)</f>
        <v>9</v>
      </c>
      <c r="F81" s="1106">
        <f t="shared" si="57"/>
        <v>0</v>
      </c>
      <c r="G81" s="1106">
        <f t="shared" si="57"/>
        <v>0</v>
      </c>
      <c r="H81" s="1106">
        <f t="shared" si="57"/>
        <v>9</v>
      </c>
      <c r="I81" s="1106">
        <f t="shared" si="57"/>
        <v>9</v>
      </c>
      <c r="J81" s="1106">
        <f t="shared" si="57"/>
        <v>0</v>
      </c>
      <c r="K81" s="1106">
        <f t="shared" si="57"/>
        <v>0</v>
      </c>
      <c r="AC81" s="1447"/>
      <c r="AD81" s="1001"/>
      <c r="AE81" s="1001"/>
      <c r="AF81" s="1001"/>
      <c r="AG81" s="1001"/>
      <c r="AH81" s="1001"/>
      <c r="AI81" s="1001"/>
      <c r="AJ81" s="1001"/>
      <c r="AK81" s="1001"/>
      <c r="AL81" s="1001"/>
      <c r="AM81" s="1001"/>
      <c r="AN81" s="5"/>
      <c r="AO81" s="5"/>
      <c r="AP81" s="5"/>
    </row>
    <row r="82" spans="1:42" ht="12.75" customHeight="1">
      <c r="A82" s="2"/>
      <c r="AC82" s="1447"/>
      <c r="AD82" s="1001"/>
      <c r="AE82" s="1001"/>
      <c r="AF82" s="1001"/>
      <c r="AG82" s="1001"/>
      <c r="AH82" s="1001"/>
      <c r="AI82" s="1001"/>
      <c r="AJ82" s="1001"/>
      <c r="AK82" s="1001"/>
      <c r="AL82" s="1001"/>
      <c r="AM82" s="1001"/>
      <c r="AN82" s="5"/>
      <c r="AO82" s="5"/>
      <c r="AP82" s="5"/>
    </row>
    <row r="83" spans="1:42" ht="12.75" customHeight="1">
      <c r="A83" s="2"/>
      <c r="B83" s="32" t="s">
        <v>803</v>
      </c>
      <c r="C83" s="40"/>
      <c r="D83" s="1062"/>
      <c r="AC83" s="1001"/>
      <c r="AD83" s="1001"/>
      <c r="AE83" s="1001"/>
      <c r="AF83" s="1001"/>
      <c r="AG83" s="1001"/>
      <c r="AH83" s="1001"/>
      <c r="AI83" s="1001"/>
      <c r="AJ83" s="1001"/>
      <c r="AK83" s="1001"/>
      <c r="AL83" s="1001"/>
      <c r="AM83" s="1001"/>
      <c r="AN83" s="5"/>
      <c r="AO83" s="5"/>
      <c r="AP83" s="5"/>
    </row>
    <row r="84" spans="1:42" ht="12.75" customHeight="1">
      <c r="A84" s="2"/>
      <c r="B84" s="32" t="s">
        <v>804</v>
      </c>
      <c r="D84" s="1063"/>
      <c r="AC84" s="1001"/>
      <c r="AD84" s="1001"/>
      <c r="AE84" s="1001"/>
      <c r="AF84" s="1001"/>
      <c r="AG84" s="1001"/>
      <c r="AH84" s="1001"/>
      <c r="AI84" s="1001"/>
      <c r="AJ84" s="1001"/>
      <c r="AK84" s="1001"/>
      <c r="AL84" s="1001"/>
      <c r="AM84" s="1001"/>
      <c r="AN84" s="5"/>
      <c r="AO84" s="5"/>
      <c r="AP84" s="5"/>
    </row>
    <row r="85" spans="1:42" ht="12.75" customHeight="1">
      <c r="A85" s="2"/>
      <c r="B85" s="32" t="s">
        <v>805</v>
      </c>
      <c r="D85" s="1064"/>
      <c r="AC85" s="1001"/>
      <c r="AD85" s="1001"/>
      <c r="AE85" s="1001"/>
      <c r="AF85" s="1001"/>
      <c r="AG85" s="1001"/>
      <c r="AH85" s="1001"/>
      <c r="AI85" s="1001"/>
      <c r="AJ85" s="1001"/>
      <c r="AK85" s="1001"/>
      <c r="AL85" s="1001"/>
      <c r="AM85" s="1001"/>
      <c r="AN85" s="5"/>
      <c r="AO85" s="5"/>
      <c r="AP85" s="5"/>
    </row>
    <row r="86" spans="1:42" ht="12.75" customHeight="1">
      <c r="A86" s="2"/>
      <c r="D86" s="1064"/>
      <c r="AC86" s="1001"/>
      <c r="AD86" s="1001"/>
      <c r="AE86" s="1001"/>
      <c r="AF86" s="1001"/>
      <c r="AG86" s="1001"/>
      <c r="AH86" s="1001"/>
      <c r="AI86" s="1001"/>
      <c r="AJ86" s="1001"/>
      <c r="AK86" s="1001"/>
      <c r="AL86" s="1001"/>
      <c r="AM86" s="1001"/>
      <c r="AN86" s="5"/>
      <c r="AO86" s="5"/>
      <c r="AP86" s="5"/>
    </row>
    <row r="87" spans="1:42" ht="12.75" customHeight="1">
      <c r="A87" s="2"/>
      <c r="AC87" s="1001"/>
      <c r="AD87" s="1001"/>
      <c r="AE87" s="1001"/>
      <c r="AF87" s="1001"/>
      <c r="AG87" s="1001"/>
      <c r="AH87" s="1001"/>
      <c r="AI87" s="1001"/>
      <c r="AJ87" s="1001"/>
      <c r="AK87" s="1001"/>
      <c r="AL87" s="1001"/>
      <c r="AM87" s="1001"/>
      <c r="AN87" s="5"/>
      <c r="AO87" s="5"/>
      <c r="AP87" s="5"/>
    </row>
    <row r="88" spans="1:42" ht="12.75" customHeight="1">
      <c r="A88" s="2"/>
      <c r="AC88" s="1001"/>
      <c r="AD88" s="1001"/>
      <c r="AE88" s="1001"/>
      <c r="AF88" s="1001"/>
      <c r="AG88" s="1001"/>
      <c r="AH88" s="1001"/>
      <c r="AI88" s="1001"/>
      <c r="AJ88" s="1001"/>
      <c r="AK88" s="1001"/>
      <c r="AL88" s="1001"/>
      <c r="AM88" s="1001"/>
      <c r="AN88" s="5"/>
      <c r="AO88" s="5"/>
      <c r="AP88" s="5"/>
    </row>
    <row r="89" spans="1:42" ht="12.75" customHeight="1">
      <c r="A89" s="2"/>
      <c r="AC89" s="1001"/>
      <c r="AD89" s="1001"/>
      <c r="AE89" s="1001"/>
      <c r="AF89" s="1001"/>
      <c r="AG89" s="1001"/>
      <c r="AH89" s="1001"/>
      <c r="AI89" s="1001"/>
      <c r="AJ89" s="1001"/>
      <c r="AK89" s="1001"/>
      <c r="AL89" s="1001"/>
      <c r="AM89" s="1001"/>
      <c r="AN89" s="5"/>
      <c r="AO89" s="5"/>
      <c r="AP89" s="5"/>
    </row>
    <row r="90" spans="1:42" ht="12.75" customHeight="1">
      <c r="A90" s="2"/>
      <c r="AC90" s="1001"/>
      <c r="AD90" s="1001"/>
      <c r="AE90" s="1001"/>
      <c r="AF90" s="1001"/>
      <c r="AG90" s="1001"/>
      <c r="AH90" s="1001"/>
      <c r="AI90" s="1001"/>
      <c r="AJ90" s="1001"/>
      <c r="AK90" s="1001"/>
      <c r="AL90" s="1001"/>
      <c r="AM90" s="1001"/>
      <c r="AN90" s="5"/>
      <c r="AO90" s="5"/>
      <c r="AP90" s="5"/>
    </row>
    <row r="91" spans="1:42" ht="12.75" customHeight="1">
      <c r="A91" s="2"/>
      <c r="AC91" s="1001"/>
      <c r="AD91" s="1001"/>
      <c r="AE91" s="1001"/>
      <c r="AF91" s="1001"/>
      <c r="AG91" s="1001"/>
      <c r="AH91" s="1001"/>
      <c r="AI91" s="1001"/>
      <c r="AJ91" s="1001"/>
      <c r="AK91" s="1001"/>
      <c r="AL91" s="1001"/>
      <c r="AM91" s="1001"/>
      <c r="AN91" s="5"/>
      <c r="AO91" s="5"/>
      <c r="AP91" s="5"/>
    </row>
    <row r="92" spans="1:42" ht="12.75" customHeight="1">
      <c r="A92" s="2"/>
      <c r="AC92" s="1001"/>
      <c r="AD92" s="1001"/>
      <c r="AE92" s="1001"/>
      <c r="AF92" s="1001"/>
      <c r="AG92" s="1001"/>
      <c r="AH92" s="1001"/>
      <c r="AI92" s="1001"/>
      <c r="AJ92" s="1001"/>
      <c r="AK92" s="1001"/>
      <c r="AL92" s="1001"/>
      <c r="AM92" s="1001"/>
      <c r="AN92" s="5"/>
      <c r="AO92" s="5"/>
      <c r="AP92" s="5"/>
    </row>
    <row r="93" spans="1:42" ht="12.75" customHeight="1">
      <c r="A93" s="2"/>
      <c r="AC93" s="1001"/>
      <c r="AD93" s="1001"/>
      <c r="AE93" s="1001"/>
      <c r="AF93" s="1001"/>
      <c r="AG93" s="1001"/>
      <c r="AH93" s="1001"/>
      <c r="AI93" s="1001"/>
      <c r="AJ93" s="1001"/>
      <c r="AK93" s="1001"/>
      <c r="AL93" s="1001"/>
      <c r="AM93" s="1001"/>
      <c r="AN93" s="5"/>
      <c r="AO93" s="5"/>
      <c r="AP93" s="5"/>
    </row>
    <row r="94" spans="1:42" ht="12.75" customHeight="1">
      <c r="A94" s="2"/>
      <c r="AC94" s="1001"/>
      <c r="AD94" s="1001"/>
      <c r="AE94" s="1001"/>
      <c r="AF94" s="1001"/>
      <c r="AG94" s="1001"/>
      <c r="AH94" s="1001"/>
      <c r="AI94" s="1001"/>
      <c r="AJ94" s="1001"/>
      <c r="AK94" s="1001"/>
      <c r="AL94" s="1001"/>
      <c r="AM94" s="1001"/>
      <c r="AN94" s="5"/>
      <c r="AO94" s="5"/>
      <c r="AP94" s="5"/>
    </row>
    <row r="95" spans="1:42" ht="12.75" customHeight="1">
      <c r="A95" s="2"/>
      <c r="AC95" s="1001"/>
      <c r="AD95" s="1001"/>
      <c r="AE95" s="1001"/>
      <c r="AF95" s="1001"/>
      <c r="AG95" s="1001"/>
      <c r="AH95" s="1001"/>
      <c r="AI95" s="1001"/>
      <c r="AJ95" s="1001"/>
      <c r="AK95" s="1001"/>
      <c r="AL95" s="1001"/>
      <c r="AM95" s="1001"/>
      <c r="AN95" s="5"/>
      <c r="AO95" s="5"/>
      <c r="AP95" s="5"/>
    </row>
    <row r="96" spans="1:42" ht="12.75" customHeight="1">
      <c r="A96" s="2"/>
      <c r="AC96" s="1001"/>
      <c r="AD96" s="1001"/>
      <c r="AE96" s="1001"/>
      <c r="AF96" s="1001"/>
      <c r="AG96" s="1001"/>
      <c r="AH96" s="1001"/>
      <c r="AI96" s="1001"/>
      <c r="AJ96" s="1001"/>
      <c r="AK96" s="1001"/>
      <c r="AL96" s="1001"/>
      <c r="AM96" s="1001"/>
      <c r="AN96" s="5"/>
      <c r="AO96" s="5"/>
      <c r="AP96" s="5"/>
    </row>
    <row r="97" spans="1:42" ht="12.75" customHeight="1">
      <c r="A97" s="2"/>
      <c r="AC97" s="1001"/>
      <c r="AD97" s="1001"/>
      <c r="AE97" s="1001"/>
      <c r="AF97" s="1001"/>
      <c r="AG97" s="1001"/>
      <c r="AH97" s="1001"/>
      <c r="AI97" s="1001"/>
      <c r="AJ97" s="1001"/>
      <c r="AK97" s="1001"/>
      <c r="AL97" s="1001"/>
      <c r="AM97" s="1001"/>
      <c r="AN97" s="5"/>
      <c r="AO97" s="5"/>
      <c r="AP97" s="5"/>
    </row>
    <row r="98" spans="1:42" ht="12.75" customHeight="1">
      <c r="A98" s="2"/>
      <c r="AC98" s="1001"/>
      <c r="AD98" s="1001"/>
      <c r="AE98" s="1001"/>
      <c r="AF98" s="1001"/>
      <c r="AG98" s="1001"/>
      <c r="AH98" s="1001"/>
      <c r="AI98" s="1001"/>
      <c r="AJ98" s="1001"/>
      <c r="AK98" s="1001"/>
      <c r="AL98" s="1001"/>
      <c r="AM98" s="1001"/>
      <c r="AN98" s="5"/>
      <c r="AO98" s="5"/>
      <c r="AP98" s="5"/>
    </row>
    <row r="99" spans="1:42" ht="12.75" customHeight="1">
      <c r="A99" s="2"/>
      <c r="AC99" s="1001"/>
      <c r="AD99" s="1001"/>
      <c r="AE99" s="1001"/>
      <c r="AF99" s="1001"/>
      <c r="AG99" s="1001"/>
      <c r="AH99" s="1001"/>
      <c r="AI99" s="1001"/>
      <c r="AJ99" s="1001"/>
      <c r="AK99" s="1001"/>
      <c r="AL99" s="1001"/>
      <c r="AM99" s="1001"/>
      <c r="AN99" s="5"/>
      <c r="AO99" s="5"/>
      <c r="AP99" s="5"/>
    </row>
    <row r="100" spans="1:42" ht="12.75" customHeight="1">
      <c r="A100" s="2"/>
      <c r="AC100" s="1001"/>
      <c r="AD100" s="1001"/>
      <c r="AE100" s="1001"/>
      <c r="AF100" s="1001"/>
      <c r="AG100" s="1001"/>
      <c r="AH100" s="1001"/>
      <c r="AI100" s="1001"/>
      <c r="AJ100" s="1001"/>
      <c r="AK100" s="1001"/>
      <c r="AL100" s="1001"/>
      <c r="AM100" s="1001"/>
      <c r="AN100" s="5"/>
      <c r="AO100" s="5"/>
      <c r="AP100" s="5"/>
    </row>
    <row r="101" spans="1:42" ht="12.75" customHeight="1">
      <c r="A101" s="2"/>
      <c r="AC101" s="1001"/>
      <c r="AD101" s="1001"/>
      <c r="AE101" s="1001"/>
      <c r="AF101" s="1001"/>
      <c r="AG101" s="1001"/>
      <c r="AH101" s="1001"/>
      <c r="AI101" s="1001"/>
      <c r="AJ101" s="1001"/>
      <c r="AK101" s="1001"/>
      <c r="AL101" s="1001"/>
      <c r="AM101" s="1001"/>
      <c r="AN101" s="5"/>
      <c r="AO101" s="5"/>
      <c r="AP101" s="5"/>
    </row>
    <row r="102" spans="1:42" ht="12.75" customHeight="1">
      <c r="A102" s="2"/>
      <c r="AC102" s="1001"/>
      <c r="AD102" s="1001"/>
      <c r="AE102" s="1001"/>
      <c r="AF102" s="1001"/>
      <c r="AG102" s="1001"/>
      <c r="AH102" s="1001"/>
      <c r="AI102" s="1001"/>
      <c r="AJ102" s="1001"/>
      <c r="AK102" s="1001"/>
      <c r="AL102" s="1001"/>
      <c r="AM102" s="1001"/>
      <c r="AN102" s="5"/>
      <c r="AO102" s="5"/>
      <c r="AP102" s="5"/>
    </row>
    <row r="103" spans="1:42" ht="12.75" customHeight="1">
      <c r="A103" s="2"/>
      <c r="AC103" s="1001"/>
      <c r="AD103" s="1001"/>
      <c r="AE103" s="1001"/>
      <c r="AF103" s="1001"/>
      <c r="AG103" s="1001"/>
      <c r="AH103" s="1001"/>
      <c r="AI103" s="1001"/>
      <c r="AJ103" s="1001"/>
      <c r="AK103" s="1001"/>
      <c r="AL103" s="1001"/>
      <c r="AM103" s="1001"/>
      <c r="AN103" s="5"/>
      <c r="AO103" s="5"/>
      <c r="AP103" s="5"/>
    </row>
    <row r="104" spans="1:42" ht="12.75" customHeight="1">
      <c r="A104" s="2"/>
      <c r="AC104" s="1001"/>
      <c r="AD104" s="1001"/>
      <c r="AE104" s="1001"/>
      <c r="AF104" s="1001"/>
      <c r="AG104" s="1001"/>
      <c r="AH104" s="1001"/>
      <c r="AI104" s="1001"/>
      <c r="AJ104" s="1001"/>
      <c r="AK104" s="1001"/>
      <c r="AL104" s="1001"/>
      <c r="AM104" s="1001"/>
      <c r="AN104" s="5"/>
      <c r="AO104" s="5"/>
      <c r="AP104" s="5"/>
    </row>
    <row r="105" spans="1:42" ht="12.75" customHeight="1">
      <c r="A105" s="2"/>
      <c r="AC105" s="1001"/>
      <c r="AD105" s="1001"/>
      <c r="AE105" s="1001"/>
      <c r="AF105" s="1001"/>
      <c r="AG105" s="1001"/>
      <c r="AH105" s="1001"/>
      <c r="AI105" s="1001"/>
      <c r="AJ105" s="1001"/>
      <c r="AK105" s="1001"/>
      <c r="AL105" s="1001"/>
      <c r="AM105" s="1001"/>
      <c r="AN105" s="5"/>
      <c r="AO105" s="5"/>
      <c r="AP105" s="5"/>
    </row>
    <row r="106" spans="1:42" ht="12.75" customHeight="1">
      <c r="A106" s="2"/>
      <c r="AC106" s="1001"/>
      <c r="AD106" s="1001"/>
      <c r="AE106" s="1001"/>
      <c r="AF106" s="1001"/>
      <c r="AG106" s="1001"/>
      <c r="AH106" s="1001"/>
      <c r="AI106" s="1001"/>
      <c r="AJ106" s="1001"/>
      <c r="AK106" s="1001"/>
      <c r="AL106" s="1001"/>
      <c r="AM106" s="1001"/>
      <c r="AN106" s="5"/>
      <c r="AO106" s="5"/>
      <c r="AP106" s="5"/>
    </row>
    <row r="107" spans="1:42" ht="12.75" customHeight="1">
      <c r="A107" s="2"/>
      <c r="AC107" s="1001"/>
      <c r="AD107" s="1001"/>
      <c r="AE107" s="1001"/>
      <c r="AF107" s="1001"/>
      <c r="AG107" s="1001"/>
      <c r="AH107" s="1001"/>
      <c r="AI107" s="1001"/>
      <c r="AJ107" s="1001"/>
      <c r="AK107" s="1001"/>
      <c r="AL107" s="1001"/>
      <c r="AM107" s="1001"/>
      <c r="AN107" s="5"/>
      <c r="AO107" s="5"/>
      <c r="AP107" s="5"/>
    </row>
    <row r="108" spans="1:42" ht="12.75" customHeight="1">
      <c r="A108" s="2"/>
      <c r="AC108" s="1001"/>
      <c r="AD108" s="1001"/>
      <c r="AE108" s="1001"/>
      <c r="AF108" s="1001"/>
      <c r="AG108" s="1001"/>
      <c r="AH108" s="1001"/>
      <c r="AI108" s="1001"/>
      <c r="AJ108" s="1001"/>
      <c r="AK108" s="1001"/>
      <c r="AL108" s="1001"/>
      <c r="AM108" s="1001"/>
      <c r="AN108" s="5"/>
      <c r="AO108" s="5"/>
      <c r="AP108" s="5"/>
    </row>
    <row r="109" spans="1:42" ht="12.75" customHeight="1">
      <c r="A109" s="2"/>
      <c r="AC109" s="1001"/>
      <c r="AD109" s="1001"/>
      <c r="AE109" s="1001"/>
      <c r="AF109" s="1001"/>
      <c r="AG109" s="1001"/>
      <c r="AH109" s="1001"/>
      <c r="AI109" s="1001"/>
      <c r="AJ109" s="1001"/>
      <c r="AK109" s="1001"/>
      <c r="AL109" s="1001"/>
      <c r="AM109" s="1001"/>
      <c r="AN109" s="5"/>
      <c r="AO109" s="5"/>
      <c r="AP109" s="5"/>
    </row>
    <row r="110" spans="1:42" ht="12.75" customHeight="1">
      <c r="A110" s="2"/>
      <c r="AC110" s="1001"/>
      <c r="AD110" s="1001"/>
      <c r="AE110" s="1001"/>
      <c r="AF110" s="1001"/>
      <c r="AG110" s="1001"/>
      <c r="AH110" s="1001"/>
      <c r="AI110" s="1001"/>
      <c r="AJ110" s="1001"/>
      <c r="AK110" s="1001"/>
      <c r="AL110" s="1001"/>
      <c r="AM110" s="1001"/>
      <c r="AN110" s="5"/>
      <c r="AO110" s="5"/>
      <c r="AP110" s="5"/>
    </row>
    <row r="116" spans="49:65" ht="12.75" customHeight="1">
      <c r="AW116" s="32"/>
      <c r="AX116" s="32"/>
      <c r="AY116" s="32"/>
      <c r="AZ116" s="1058"/>
      <c r="BA116" s="1058"/>
      <c r="BB116" s="1058"/>
      <c r="BC116" s="1058"/>
      <c r="BF116" s="32"/>
      <c r="BG116" s="32"/>
      <c r="BH116" s="32"/>
      <c r="BI116" s="32"/>
      <c r="BJ116" s="32"/>
      <c r="BK116" s="32"/>
      <c r="BL116" s="32"/>
      <c r="BM116" s="32"/>
    </row>
  </sheetData>
  <sheetProtection selectLockedCells="1"/>
  <customSheetViews>
    <customSheetView guid="{E59B5840-EF58-11D3-B672-B1E0953C1B26}" scale="75" showPageBreaks="1" showGridLines="0" fitToPage="1" printArea="1" showRuler="0" topLeftCell="D1">
      <selection activeCell="H5" sqref="H5"/>
      <colBreaks count="1" manualBreakCount="1">
        <brk id="11" max="1048575" man="1"/>
      </colBreaks>
      <pageMargins left="0.39370078740157483" right="0.39370078740157483" top="0.19685039370078741" bottom="0.19685039370078741" header="0" footer="0"/>
      <printOptions horizontalCentered="1"/>
      <pageSetup paperSize="9" scale="53" orientation="landscape" r:id="rId1"/>
      <headerFooter alignWithMargins="0"/>
    </customSheetView>
  </customSheetViews>
  <mergeCells count="41">
    <mergeCell ref="B7:D7"/>
    <mergeCell ref="L8:O8"/>
    <mergeCell ref="P8:S8"/>
    <mergeCell ref="T8:W8"/>
    <mergeCell ref="X8:AA8"/>
    <mergeCell ref="BL8:BM8"/>
    <mergeCell ref="AF9:AG9"/>
    <mergeCell ref="AH9:AI9"/>
    <mergeCell ref="AJ9:AK9"/>
    <mergeCell ref="AL9:AM9"/>
    <mergeCell ref="BB8:BC8"/>
    <mergeCell ref="BJ8:BK8"/>
    <mergeCell ref="BG2:BJ4"/>
    <mergeCell ref="I4:K4"/>
    <mergeCell ref="D8:G8"/>
    <mergeCell ref="H8:K8"/>
    <mergeCell ref="J9:K9"/>
    <mergeCell ref="D9:E9"/>
    <mergeCell ref="H9:I9"/>
    <mergeCell ref="F9:G9"/>
    <mergeCell ref="B6:D6"/>
    <mergeCell ref="AR8:AS8"/>
    <mergeCell ref="AZ8:BA8"/>
    <mergeCell ref="AT8:AU8"/>
    <mergeCell ref="H2:I2"/>
    <mergeCell ref="C2:F3"/>
    <mergeCell ref="C4:F4"/>
    <mergeCell ref="C5:F5"/>
    <mergeCell ref="AJ6:AM6"/>
    <mergeCell ref="AF7:AM7"/>
    <mergeCell ref="AF8:AI8"/>
    <mergeCell ref="AJ8:AM8"/>
    <mergeCell ref="AO4:AU5"/>
    <mergeCell ref="V9:W9"/>
    <mergeCell ref="X9:Y9"/>
    <mergeCell ref="Z9:AA9"/>
    <mergeCell ref="L9:M9"/>
    <mergeCell ref="N9:O9"/>
    <mergeCell ref="P9:Q9"/>
    <mergeCell ref="R9:S9"/>
    <mergeCell ref="T9:U9"/>
  </mergeCells>
  <phoneticPr fontId="0" type="noConversion"/>
  <conditionalFormatting sqref="D81:K81">
    <cfRule type="cellIs" dxfId="46" priority="9" operator="notEqual">
      <formula>0</formula>
    </cfRule>
  </conditionalFormatting>
  <conditionalFormatting sqref="AF11:AM79">
    <cfRule type="cellIs" dxfId="45" priority="8" operator="equal">
      <formula>"Error"</formula>
    </cfRule>
  </conditionalFormatting>
  <conditionalFormatting sqref="AR11:AS78">
    <cfRule type="cellIs" dxfId="44" priority="1" operator="lessThan">
      <formula>0</formula>
    </cfRule>
  </conditionalFormatting>
  <conditionalFormatting sqref="AT11:AU79">
    <cfRule type="cellIs" dxfId="43" priority="31" stopIfTrue="1" operator="lessThan">
      <formula>0</formula>
    </cfRule>
  </conditionalFormatting>
  <conditionalFormatting sqref="AZ11:BC79 BJ11:BM79">
    <cfRule type="cellIs" dxfId="42" priority="27" stopIfTrue="1" operator="equal">
      <formula>$AZ$3</formula>
    </cfRule>
    <cfRule type="cellIs" dxfId="41" priority="28" stopIfTrue="1" operator="equal">
      <formula>$AZ$4</formula>
    </cfRule>
    <cfRule type="cellIs" dxfId="40" priority="29" stopIfTrue="1" operator="equal">
      <formula>$AZ$2</formula>
    </cfRule>
  </conditionalFormatting>
  <conditionalFormatting sqref="BD11:BE79">
    <cfRule type="containsText" dxfId="39" priority="26" stopIfTrue="1" operator="containsText" text="CHECK">
      <formula>NOT(ISERROR(SEARCH("CHECK",BD11)))</formula>
    </cfRule>
  </conditionalFormatting>
  <dataValidations count="1">
    <dataValidation type="custom" allowBlank="1" showInputMessage="1" showErrorMessage="1" errorTitle="Wrong input" error="Please enter numbers only!" sqref="E45:E74 N77 P11:S79 N11:O76 N78:O79 F11:M79 D45:D53 D55:D74 D75:E79 D11:E44" xr:uid="{00000000-0002-0000-0500-000000000000}">
      <formula1>ISNUMBER(D11)</formula1>
    </dataValidation>
  </dataValidations>
  <hyperlinks>
    <hyperlink ref="A80" r:id="rId2" display="1 Glulam, CLT and I Beams are classified as secondary wood products but for ease of reporting are included here https://www.fao.org/3/cb8216en/cb8216en.pdf" xr:uid="{00000000-0004-0000-0500-000000000000}"/>
  </hyperlinks>
  <printOptions horizontalCentered="1"/>
  <pageMargins left="0.19685039370078741" right="0.19685039370078741" top="0.19685039370078741" bottom="0.19685039370078741" header="0" footer="0"/>
  <pageSetup paperSize="9" scale="76" fitToWidth="0" pageOrder="overThenDown" orientation="portrait" r:id="rId3"/>
  <headerFooter alignWithMargins="0"/>
  <colBreaks count="2" manualBreakCount="2">
    <brk id="11" max="1048575" man="1"/>
    <brk id="39" max="1048575" man="1"/>
  </colBreaks>
  <ignoredErrors>
    <ignoredError sqref="H2:K6 L10:AA10 AR6:AS6 AR51:AR57 AR58:AR74 AR78 AR75:AR77 AR11 AR12 AR13:AR18 AR19 AR20 AR21 AR22:AR23 AR24 AR25 AR26 AR27:AR31 AR32:AR50 AS52:AS78 AS26:AS51 AS11:AS25 L9 N9 P9 R9 T9 V9 X9 Z9" unlockedFormula="1"/>
    <ignoredError sqref="AW21:AW37 AW45:AW63 AW75:AW78 A21:A29 A46:A78 A31:A44" numberStoredAsText="1"/>
    <ignoredError sqref="BD9:BE9" calculatedColumn="1"/>
  </ignoredErrors>
  <drawing r:id="rId4"/>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339966"/>
    <pageSetUpPr fitToPage="1"/>
  </sheetPr>
  <dimension ref="A1:W67"/>
  <sheetViews>
    <sheetView showGridLines="0" zoomScale="80" zoomScaleNormal="80" zoomScaleSheetLayoutView="100" workbookViewId="0">
      <selection activeCell="F3" sqref="F3"/>
    </sheetView>
  </sheetViews>
  <sheetFormatPr defaultColWidth="9.625" defaultRowHeight="12.75" customHeight="1"/>
  <cols>
    <col min="1" max="1" width="11.25" style="431" customWidth="1"/>
    <col min="2" max="2" width="65.75" style="2" customWidth="1"/>
    <col min="3" max="6" width="14.625" style="2" customWidth="1"/>
    <col min="7" max="14" width="6.375" style="5" customWidth="1"/>
    <col min="15" max="15" width="9.875" style="2" customWidth="1"/>
    <col min="16" max="16" width="9" style="5" customWidth="1"/>
    <col min="17" max="17" width="51.75" style="5" customWidth="1"/>
    <col min="18" max="21" width="11.75" style="5" customWidth="1"/>
    <col min="22" max="16384" width="9.625" style="2"/>
  </cols>
  <sheetData>
    <row r="1" spans="1:21" s="20" customFormat="1" ht="12.75" customHeight="1" thickBot="1">
      <c r="A1" s="434"/>
      <c r="B1" s="376"/>
      <c r="D1" s="20">
        <v>62</v>
      </c>
      <c r="E1" s="20">
        <v>91</v>
      </c>
      <c r="F1" s="20">
        <v>91</v>
      </c>
      <c r="G1" s="5"/>
      <c r="H1" s="5"/>
      <c r="I1" s="5"/>
      <c r="J1" s="5"/>
      <c r="K1" s="5"/>
      <c r="L1" s="5"/>
      <c r="M1" s="5"/>
      <c r="N1" s="5"/>
      <c r="P1" s="376"/>
      <c r="Q1" s="376"/>
      <c r="R1" s="376"/>
      <c r="S1" s="376"/>
      <c r="T1" s="376"/>
      <c r="U1" s="376"/>
    </row>
    <row r="2" spans="1:21" ht="17.100000000000001" customHeight="1">
      <c r="A2" s="6"/>
      <c r="B2" s="485"/>
      <c r="C2" s="4"/>
      <c r="D2" s="1084" t="s">
        <v>307</v>
      </c>
      <c r="E2" s="1085" t="str">
        <f>Cover!G16</f>
        <v>CZ</v>
      </c>
      <c r="F2" s="1086" t="s">
        <v>282</v>
      </c>
      <c r="G2" s="2"/>
      <c r="H2" s="2"/>
      <c r="I2" s="2"/>
      <c r="J2" s="2"/>
      <c r="K2" s="2"/>
      <c r="L2" s="2"/>
      <c r="M2" s="2"/>
      <c r="N2" s="2"/>
      <c r="O2" s="336"/>
      <c r="S2" s="486"/>
      <c r="T2" s="67"/>
    </row>
    <row r="3" spans="1:21" ht="17.100000000000001" customHeight="1">
      <c r="A3" s="406"/>
      <c r="B3" s="5"/>
      <c r="C3" s="5"/>
      <c r="D3" s="1080" t="s">
        <v>287</v>
      </c>
      <c r="E3" s="1081"/>
      <c r="F3" s="1087">
        <f>Cover!F22</f>
        <v>0</v>
      </c>
      <c r="G3" s="2"/>
      <c r="H3" s="2"/>
      <c r="I3" s="2"/>
      <c r="J3" s="2"/>
      <c r="K3" s="2"/>
      <c r="L3" s="2"/>
      <c r="M3" s="2"/>
      <c r="N3" s="2"/>
      <c r="O3" s="338"/>
      <c r="Q3" s="488"/>
      <c r="R3" s="851"/>
      <c r="S3" s="852"/>
    </row>
    <row r="4" spans="1:21" ht="17.100000000000001" customHeight="1">
      <c r="A4" s="406"/>
      <c r="B4" s="5"/>
      <c r="C4" s="487"/>
      <c r="D4" s="1080"/>
      <c r="E4" s="1081"/>
      <c r="F4" s="1087"/>
      <c r="G4" s="2"/>
      <c r="H4" s="2"/>
      <c r="I4" s="2"/>
      <c r="J4" s="2"/>
      <c r="K4" s="2"/>
      <c r="L4" s="2"/>
      <c r="M4" s="2"/>
      <c r="N4" s="2"/>
      <c r="O4" s="338"/>
    </row>
    <row r="5" spans="1:21" ht="17.100000000000001" customHeight="1">
      <c r="A5" s="406"/>
      <c r="B5" s="5"/>
      <c r="C5" s="5"/>
      <c r="D5" s="1080" t="s">
        <v>283</v>
      </c>
      <c r="E5" s="1081"/>
      <c r="F5" s="1087"/>
      <c r="G5" s="2"/>
      <c r="H5" s="2"/>
      <c r="I5" s="2"/>
      <c r="J5" s="2"/>
      <c r="K5" s="2"/>
      <c r="L5" s="2"/>
      <c r="M5" s="2"/>
      <c r="N5" s="2"/>
      <c r="O5" s="339"/>
    </row>
    <row r="6" spans="1:21" ht="17.100000000000001" customHeight="1">
      <c r="A6" s="406"/>
      <c r="B6" s="2485" t="s">
        <v>455</v>
      </c>
      <c r="C6" s="2486"/>
      <c r="D6" s="2403" t="str">
        <f>Cover!F24</f>
        <v>Ministry of Agriculture, Forestry Division, Prague</v>
      </c>
      <c r="E6" s="2443"/>
      <c r="F6" s="2444"/>
      <c r="G6" s="2"/>
      <c r="H6" s="2"/>
      <c r="I6" s="2"/>
      <c r="J6" s="2"/>
      <c r="K6" s="2"/>
      <c r="L6" s="2"/>
      <c r="M6" s="2"/>
      <c r="N6" s="2"/>
      <c r="O6" s="339"/>
    </row>
    <row r="7" spans="1:21" ht="17.100000000000001" customHeight="1">
      <c r="A7" s="406"/>
      <c r="B7" s="2485"/>
      <c r="C7" s="2486"/>
      <c r="D7" s="1080"/>
      <c r="E7" s="1081"/>
      <c r="F7" s="1087"/>
      <c r="G7" s="2"/>
      <c r="H7" s="2"/>
      <c r="I7" s="2"/>
      <c r="J7" s="2"/>
      <c r="K7" s="2"/>
      <c r="L7" s="2"/>
      <c r="M7" s="2"/>
      <c r="N7" s="2"/>
      <c r="O7" s="339"/>
    </row>
    <row r="8" spans="1:21" ht="17.100000000000001" customHeight="1">
      <c r="A8" s="406"/>
      <c r="B8" s="2487" t="s">
        <v>456</v>
      </c>
      <c r="C8" s="2488"/>
      <c r="D8" s="1080" t="s">
        <v>73</v>
      </c>
      <c r="E8" s="1081">
        <f>Cover!F26</f>
        <v>0</v>
      </c>
      <c r="F8" s="1088">
        <f>Cover!F27</f>
        <v>0</v>
      </c>
      <c r="G8" s="2"/>
      <c r="H8" s="2"/>
      <c r="I8" s="2"/>
      <c r="J8" s="2"/>
      <c r="K8" s="2"/>
      <c r="L8" s="2"/>
      <c r="M8" s="2"/>
      <c r="N8" s="2"/>
      <c r="O8" s="339"/>
    </row>
    <row r="9" spans="1:21" ht="21" customHeight="1">
      <c r="A9" s="406"/>
      <c r="B9" s="2468" t="s">
        <v>321</v>
      </c>
      <c r="C9" s="2468"/>
      <c r="D9" s="1080" t="s">
        <v>286</v>
      </c>
      <c r="E9" s="1081">
        <f>Cover!F28</f>
        <v>0</v>
      </c>
      <c r="F9" s="1087"/>
      <c r="G9" s="2"/>
      <c r="H9" s="2"/>
      <c r="I9" s="2"/>
      <c r="J9" s="2"/>
      <c r="K9" s="2"/>
      <c r="L9" s="2"/>
      <c r="M9" s="2"/>
      <c r="N9" s="2"/>
      <c r="O9" s="339"/>
    </row>
    <row r="10" spans="1:21" ht="17.100000000000001" customHeight="1">
      <c r="A10" s="406"/>
      <c r="B10" s="488"/>
      <c r="C10" s="488"/>
      <c r="D10" s="489"/>
      <c r="E10" s="490"/>
      <c r="F10" s="491"/>
      <c r="G10" s="2"/>
      <c r="H10" s="2"/>
      <c r="I10" s="2"/>
      <c r="J10" s="2"/>
      <c r="K10" s="2"/>
      <c r="L10" s="2"/>
      <c r="M10" s="2"/>
      <c r="N10" s="2"/>
      <c r="O10" s="339"/>
      <c r="P10" s="1491"/>
      <c r="Q10" s="2494" t="s">
        <v>726</v>
      </c>
      <c r="R10" s="1492"/>
      <c r="S10" s="1492"/>
      <c r="T10" s="1492"/>
      <c r="U10" s="1050"/>
    </row>
    <row r="11" spans="1:21" ht="15.75" customHeight="1">
      <c r="A11" s="406"/>
      <c r="B11" s="853" t="s">
        <v>351</v>
      </c>
      <c r="C11" s="337"/>
      <c r="D11" s="103"/>
      <c r="E11" s="224" t="s">
        <v>272</v>
      </c>
      <c r="F11" s="492"/>
      <c r="G11" s="76"/>
      <c r="H11" s="76"/>
      <c r="I11" s="76"/>
      <c r="J11" s="76"/>
      <c r="K11" s="76"/>
      <c r="L11" s="76"/>
      <c r="M11" s="76"/>
      <c r="N11" s="76"/>
      <c r="O11" s="339"/>
      <c r="P11" s="1493"/>
      <c r="Q11" s="2495"/>
      <c r="R11" s="2491" t="s">
        <v>13</v>
      </c>
      <c r="S11" s="2491"/>
      <c r="U11" s="1490"/>
    </row>
    <row r="12" spans="1:21" ht="17.100000000000001" customHeight="1">
      <c r="A12" s="408"/>
      <c r="B12" s="856" t="s">
        <v>350</v>
      </c>
      <c r="C12" s="855"/>
      <c r="D12" s="854"/>
      <c r="E12" s="5"/>
      <c r="F12" s="493"/>
      <c r="G12" s="1671" t="s">
        <v>166</v>
      </c>
      <c r="H12" s="1672" t="s">
        <v>166</v>
      </c>
      <c r="I12" s="1672" t="s">
        <v>166</v>
      </c>
      <c r="J12" s="1673" t="s">
        <v>166</v>
      </c>
      <c r="K12" s="1672" t="s">
        <v>167</v>
      </c>
      <c r="L12" s="1672" t="s">
        <v>167</v>
      </c>
      <c r="M12" s="1672" t="s">
        <v>167</v>
      </c>
      <c r="N12" s="1673" t="s">
        <v>167</v>
      </c>
      <c r="O12" s="339"/>
      <c r="P12" s="1494"/>
      <c r="Q12" s="1495"/>
      <c r="R12" s="1495"/>
      <c r="S12" s="1495"/>
      <c r="T12" s="1495"/>
      <c r="U12" s="1674"/>
    </row>
    <row r="13" spans="1:21" s="341" customFormat="1" ht="20.100000000000001" customHeight="1">
      <c r="A13" s="494" t="s">
        <v>288</v>
      </c>
      <c r="B13" s="494" t="s">
        <v>288</v>
      </c>
      <c r="C13" s="2445" t="s">
        <v>11</v>
      </c>
      <c r="D13" s="2447"/>
      <c r="E13" s="2445" t="s">
        <v>12</v>
      </c>
      <c r="F13" s="2448"/>
      <c r="G13" s="2496" t="s">
        <v>44</v>
      </c>
      <c r="H13" s="2497"/>
      <c r="I13" s="2498" t="s">
        <v>45</v>
      </c>
      <c r="J13" s="2499"/>
      <c r="K13" s="2498" t="s">
        <v>44</v>
      </c>
      <c r="L13" s="2500"/>
      <c r="M13" s="2498" t="s">
        <v>45</v>
      </c>
      <c r="N13" s="2499"/>
      <c r="O13" s="336"/>
      <c r="P13" s="1368" t="s">
        <v>288</v>
      </c>
      <c r="Q13" s="1369" t="str">
        <f>B13</f>
        <v>Product</v>
      </c>
      <c r="R13" s="2492" t="str">
        <f>C13</f>
        <v>I M P O R T  V A L U E</v>
      </c>
      <c r="S13" s="2493"/>
      <c r="T13" s="2489" t="str">
        <f>E13</f>
        <v xml:space="preserve">E X P O R T  V A L U E </v>
      </c>
      <c r="U13" s="2490"/>
    </row>
    <row r="14" spans="1:21" ht="20.100000000000001" customHeight="1">
      <c r="A14" s="495" t="s">
        <v>300</v>
      </c>
      <c r="B14" s="495" t="s">
        <v>272</v>
      </c>
      <c r="C14" s="496">
        <v>2021</v>
      </c>
      <c r="D14" s="496">
        <v>2022</v>
      </c>
      <c r="E14" s="496">
        <f>C14</f>
        <v>2021</v>
      </c>
      <c r="F14" s="497">
        <f>D14</f>
        <v>2022</v>
      </c>
      <c r="G14" s="1129">
        <f>C14</f>
        <v>2021</v>
      </c>
      <c r="H14" s="1006">
        <f>D14</f>
        <v>2022</v>
      </c>
      <c r="I14" s="1129">
        <f>C14</f>
        <v>2021</v>
      </c>
      <c r="J14" s="1006">
        <f>D14</f>
        <v>2022</v>
      </c>
      <c r="K14" s="1129">
        <f>C14</f>
        <v>2021</v>
      </c>
      <c r="L14" s="1006">
        <f>D14</f>
        <v>2022</v>
      </c>
      <c r="M14" s="1129">
        <f>C14</f>
        <v>2021</v>
      </c>
      <c r="N14" s="1006">
        <f>D14</f>
        <v>2022</v>
      </c>
      <c r="P14" s="1372" t="s">
        <v>279</v>
      </c>
      <c r="Q14" s="1675"/>
      <c r="R14" s="1372">
        <f>C14</f>
        <v>2021</v>
      </c>
      <c r="S14" s="1372">
        <f>D14</f>
        <v>2022</v>
      </c>
      <c r="T14" s="1372">
        <f>E14</f>
        <v>2021</v>
      </c>
      <c r="U14" s="1372">
        <f>F14</f>
        <v>2022</v>
      </c>
    </row>
    <row r="15" spans="1:21" ht="20.100000000000001" customHeight="1">
      <c r="A15" s="634">
        <v>13</v>
      </c>
      <c r="B15" s="664" t="s">
        <v>457</v>
      </c>
      <c r="C15" s="2289">
        <v>26444941</v>
      </c>
      <c r="D15" s="1071">
        <v>28753031</v>
      </c>
      <c r="E15" s="2295">
        <v>34485934</v>
      </c>
      <c r="F15" s="2291">
        <v>37717126</v>
      </c>
      <c r="G15" s="1685"/>
      <c r="H15" s="1685"/>
      <c r="I15" s="1685"/>
      <c r="J15" s="1685"/>
      <c r="K15" s="1685"/>
      <c r="L15" s="1685"/>
      <c r="M15" s="1685"/>
      <c r="N15" s="1686"/>
      <c r="P15" s="1414">
        <f t="shared" ref="P15:Q34" si="0">A15</f>
        <v>13</v>
      </c>
      <c r="Q15" s="1676" t="str">
        <f t="shared" si="0"/>
        <v>SECONDARY WOOD PRODUCTS</v>
      </c>
      <c r="R15" s="1677" t="str">
        <f>IF(C15&lt;(C16+C20+C21+C22+C23+C24+C25),"Error","OK")</f>
        <v>OK</v>
      </c>
      <c r="S15" s="1677" t="str">
        <f t="shared" ref="S15:U15" si="1">IF(D15&lt;(D16+D20+D21+D22+D23+D24+D25),"Error","OK")</f>
        <v>OK</v>
      </c>
      <c r="T15" s="1677" t="str">
        <f t="shared" si="1"/>
        <v>OK</v>
      </c>
      <c r="U15" s="1677" t="str">
        <f t="shared" si="1"/>
        <v>OK</v>
      </c>
    </row>
    <row r="16" spans="1:21" s="3" customFormat="1" ht="20.100000000000001" customHeight="1">
      <c r="A16" s="498">
        <v>13.1</v>
      </c>
      <c r="B16" s="499" t="s">
        <v>458</v>
      </c>
      <c r="C16" s="700">
        <v>1414323</v>
      </c>
      <c r="D16" s="700">
        <v>1454297</v>
      </c>
      <c r="E16" s="701">
        <v>1565151</v>
      </c>
      <c r="F16" s="2292">
        <v>1658144</v>
      </c>
      <c r="G16" s="1476"/>
      <c r="H16" s="1476"/>
      <c r="I16" s="1476"/>
      <c r="J16" s="1476"/>
      <c r="K16" s="1476"/>
      <c r="L16" s="1476"/>
      <c r="M16" s="1476"/>
      <c r="N16" s="1476"/>
      <c r="P16" s="1386">
        <f t="shared" si="0"/>
        <v>13.1</v>
      </c>
      <c r="Q16" s="1383" t="str">
        <f t="shared" si="0"/>
        <v>FURTHER PROCESSED SAWNWOOD</v>
      </c>
      <c r="R16" s="1678" t="str">
        <f>IF(C16&lt;(C17+C18),"Error","OK")</f>
        <v>OK</v>
      </c>
      <c r="S16" s="1678" t="str">
        <f t="shared" ref="S16:U16" si="2">IF(D16&lt;(D17+D18),"Error","OK")</f>
        <v>OK</v>
      </c>
      <c r="T16" s="1678" t="str">
        <f t="shared" si="2"/>
        <v>OK</v>
      </c>
      <c r="U16" s="1678" t="str">
        <f t="shared" si="2"/>
        <v>OK</v>
      </c>
    </row>
    <row r="17" spans="1:21" s="3" customFormat="1" ht="20.100000000000001" customHeight="1">
      <c r="A17" s="498" t="s">
        <v>459</v>
      </c>
      <c r="B17" s="500" t="s">
        <v>275</v>
      </c>
      <c r="C17" s="702">
        <v>1016635</v>
      </c>
      <c r="D17" s="702">
        <v>970988</v>
      </c>
      <c r="E17" s="2296">
        <v>905864</v>
      </c>
      <c r="F17" s="2293">
        <v>811636</v>
      </c>
      <c r="G17" s="1476"/>
      <c r="H17" s="1476"/>
      <c r="I17" s="1476"/>
      <c r="J17" s="1476"/>
      <c r="K17" s="1476"/>
      <c r="L17" s="1476"/>
      <c r="M17" s="1476"/>
      <c r="N17" s="1476"/>
      <c r="P17" s="1386" t="str">
        <f t="shared" si="0"/>
        <v>13.1.C</v>
      </c>
      <c r="Q17" s="1633" t="str">
        <f t="shared" si="0"/>
        <v>Coniferous</v>
      </c>
      <c r="R17" s="1679" t="s">
        <v>272</v>
      </c>
      <c r="S17" s="1679" t="s">
        <v>272</v>
      </c>
      <c r="T17" s="1679" t="s">
        <v>272</v>
      </c>
      <c r="U17" s="1679" t="s">
        <v>272</v>
      </c>
    </row>
    <row r="18" spans="1:21" s="3" customFormat="1" ht="20.100000000000001" customHeight="1">
      <c r="A18" s="498" t="s">
        <v>460</v>
      </c>
      <c r="B18" s="500" t="s">
        <v>5</v>
      </c>
      <c r="C18" s="703">
        <v>397688</v>
      </c>
      <c r="D18" s="703">
        <v>483309</v>
      </c>
      <c r="E18" s="701">
        <v>659287</v>
      </c>
      <c r="F18" s="2292">
        <v>846508</v>
      </c>
      <c r="G18" s="1476"/>
      <c r="H18" s="1476"/>
      <c r="I18" s="1476"/>
      <c r="J18" s="1476"/>
      <c r="K18" s="1476"/>
      <c r="L18" s="1476"/>
      <c r="M18" s="1476"/>
      <c r="N18" s="1476"/>
      <c r="P18" s="1386" t="str">
        <f t="shared" si="0"/>
        <v>13.1.NC</v>
      </c>
      <c r="Q18" s="1633" t="str">
        <f t="shared" si="0"/>
        <v>Non-coniferous</v>
      </c>
      <c r="R18" s="1679" t="s">
        <v>272</v>
      </c>
      <c r="S18" s="1679" t="s">
        <v>272</v>
      </c>
      <c r="T18" s="1679" t="s">
        <v>272</v>
      </c>
      <c r="U18" s="1679" t="s">
        <v>272</v>
      </c>
    </row>
    <row r="19" spans="1:21" s="3" customFormat="1" ht="20.100000000000001" customHeight="1">
      <c r="A19" s="501" t="s">
        <v>461</v>
      </c>
      <c r="B19" s="502" t="s">
        <v>339</v>
      </c>
      <c r="C19" s="700">
        <v>79018</v>
      </c>
      <c r="D19" s="700">
        <v>111534</v>
      </c>
      <c r="E19" s="701">
        <v>15830</v>
      </c>
      <c r="F19" s="2292">
        <v>19421</v>
      </c>
      <c r="G19" s="1476"/>
      <c r="H19" s="1476"/>
      <c r="I19" s="1476"/>
      <c r="J19" s="1476"/>
      <c r="K19" s="1476"/>
      <c r="L19" s="1476"/>
      <c r="M19" s="1476"/>
      <c r="N19" s="1476"/>
      <c r="P19" s="1386" t="str">
        <f t="shared" si="0"/>
        <v>13.1.NC.T</v>
      </c>
      <c r="Q19" s="1534" t="str">
        <f t="shared" si="0"/>
        <v>of which: Tropical</v>
      </c>
      <c r="R19" s="1680" t="str">
        <f>IF(C19&gt;C18,"Error","OK")</f>
        <v>OK</v>
      </c>
      <c r="S19" s="1680" t="str">
        <f t="shared" ref="S19:U19" si="3">IF(D19&gt;D18,"Error","OK")</f>
        <v>OK</v>
      </c>
      <c r="T19" s="1680" t="str">
        <f t="shared" si="3"/>
        <v>OK</v>
      </c>
      <c r="U19" s="1680" t="str">
        <f t="shared" si="3"/>
        <v>OK</v>
      </c>
    </row>
    <row r="20" spans="1:21" s="3" customFormat="1" ht="20.100000000000001" customHeight="1">
      <c r="A20" s="498">
        <v>13.2</v>
      </c>
      <c r="B20" s="503" t="s">
        <v>462</v>
      </c>
      <c r="C20" s="700">
        <v>2852874</v>
      </c>
      <c r="D20" s="700">
        <v>3491617</v>
      </c>
      <c r="E20" s="701">
        <v>6834602</v>
      </c>
      <c r="F20" s="2292">
        <v>8748222</v>
      </c>
      <c r="G20" s="1476"/>
      <c r="H20" s="1476"/>
      <c r="I20" s="1476"/>
      <c r="J20" s="1476"/>
      <c r="K20" s="1476"/>
      <c r="L20" s="1476"/>
      <c r="M20" s="1476"/>
      <c r="N20" s="1476"/>
      <c r="P20" s="1386">
        <f t="shared" si="0"/>
        <v>13.2</v>
      </c>
      <c r="Q20" s="1681" t="str">
        <f t="shared" si="0"/>
        <v>WOODEN WRAPPING AND PACKAGING MATERIAL</v>
      </c>
      <c r="R20" s="1679"/>
      <c r="S20" s="1679"/>
      <c r="T20" s="1679"/>
      <c r="U20" s="1679"/>
    </row>
    <row r="21" spans="1:21" s="3" customFormat="1" ht="20.100000000000001" customHeight="1">
      <c r="A21" s="501">
        <v>13.3</v>
      </c>
      <c r="B21" s="26" t="s">
        <v>463</v>
      </c>
      <c r="C21" s="700">
        <v>578509</v>
      </c>
      <c r="D21" s="700">
        <v>794330</v>
      </c>
      <c r="E21" s="701">
        <v>592217</v>
      </c>
      <c r="F21" s="2292">
        <v>627031</v>
      </c>
      <c r="G21" s="1476"/>
      <c r="H21" s="1476"/>
      <c r="I21" s="1476"/>
      <c r="J21" s="1476"/>
      <c r="K21" s="1476"/>
      <c r="L21" s="1476"/>
      <c r="M21" s="1476"/>
      <c r="N21" s="1476"/>
      <c r="P21" s="1386">
        <f t="shared" si="0"/>
        <v>13.3</v>
      </c>
      <c r="Q21" s="1681" t="str">
        <f t="shared" si="0"/>
        <v>WOOD PRODUCTS FOR DOMESTIC/DECORATIVE USE</v>
      </c>
      <c r="R21" s="1679"/>
      <c r="S21" s="1679"/>
      <c r="T21" s="1679"/>
      <c r="U21" s="1679"/>
    </row>
    <row r="22" spans="1:21" s="3" customFormat="1" ht="20.100000000000001" customHeight="1">
      <c r="A22" s="498">
        <v>13.4</v>
      </c>
      <c r="B22" s="503" t="s">
        <v>1152</v>
      </c>
      <c r="C22" s="700">
        <v>3435189</v>
      </c>
      <c r="D22" s="700">
        <v>3235691</v>
      </c>
      <c r="E22" s="701">
        <v>6134627</v>
      </c>
      <c r="F22" s="2292">
        <v>6056494</v>
      </c>
      <c r="G22" s="1476"/>
      <c r="H22" s="1476"/>
      <c r="I22" s="1476"/>
      <c r="J22" s="1476"/>
      <c r="K22" s="1476"/>
      <c r="L22" s="1476"/>
      <c r="M22" s="1476"/>
      <c r="N22" s="1476"/>
      <c r="P22" s="1386">
        <f t="shared" si="0"/>
        <v>13.4</v>
      </c>
      <c r="Q22" s="1681" t="str">
        <f t="shared" si="0"/>
        <v>BUILDER’S JOINERY AND CARPENTRY OF WOOD1</v>
      </c>
      <c r="R22" s="1679"/>
      <c r="S22" s="1679"/>
      <c r="T22" s="1679"/>
      <c r="U22" s="1679"/>
    </row>
    <row r="23" spans="1:21" s="3" customFormat="1" ht="20.100000000000001" customHeight="1">
      <c r="A23" s="498">
        <v>13.5</v>
      </c>
      <c r="B23" s="504" t="s">
        <v>464</v>
      </c>
      <c r="C23" s="700">
        <v>16473712</v>
      </c>
      <c r="D23" s="700">
        <v>17671800</v>
      </c>
      <c r="E23" s="701">
        <v>15593064</v>
      </c>
      <c r="F23" s="2292">
        <v>16299877</v>
      </c>
      <c r="G23" s="1476"/>
      <c r="H23" s="1476"/>
      <c r="I23" s="1476"/>
      <c r="J23" s="1476"/>
      <c r="K23" s="1476"/>
      <c r="L23" s="1476"/>
      <c r="M23" s="1476"/>
      <c r="N23" s="1476"/>
      <c r="P23" s="1386">
        <f t="shared" si="0"/>
        <v>13.5</v>
      </c>
      <c r="Q23" s="1681" t="str">
        <f t="shared" si="0"/>
        <v>WOODEN FURNITURE</v>
      </c>
      <c r="R23" s="1679"/>
      <c r="S23" s="1679"/>
      <c r="T23" s="1679"/>
      <c r="U23" s="1679"/>
    </row>
    <row r="24" spans="1:21" s="3" customFormat="1" ht="20.100000000000001" customHeight="1">
      <c r="A24" s="498">
        <v>13.6</v>
      </c>
      <c r="B24" s="505" t="s">
        <v>465</v>
      </c>
      <c r="C24" s="700">
        <v>335167</v>
      </c>
      <c r="D24" s="700">
        <v>362797</v>
      </c>
      <c r="E24" s="701">
        <v>1642590</v>
      </c>
      <c r="F24" s="2292">
        <v>2227711</v>
      </c>
      <c r="G24" s="1476"/>
      <c r="H24" s="1476"/>
      <c r="I24" s="1476"/>
      <c r="J24" s="1476"/>
      <c r="K24" s="1476"/>
      <c r="L24" s="1476"/>
      <c r="M24" s="1476"/>
      <c r="N24" s="1476"/>
      <c r="P24" s="1386">
        <f t="shared" si="0"/>
        <v>13.6</v>
      </c>
      <c r="Q24" s="1681" t="str">
        <f t="shared" si="0"/>
        <v>PREFABRICATED BUILDINGS OF WOOD</v>
      </c>
      <c r="R24" s="1679"/>
      <c r="S24" s="1679"/>
      <c r="T24" s="1679"/>
      <c r="U24" s="1679"/>
    </row>
    <row r="25" spans="1:21" s="3" customFormat="1" ht="20.100000000000001" customHeight="1">
      <c r="A25" s="501">
        <v>13.7</v>
      </c>
      <c r="B25" s="506" t="s">
        <v>466</v>
      </c>
      <c r="C25" s="700">
        <v>1355167</v>
      </c>
      <c r="D25" s="700">
        <v>1742499</v>
      </c>
      <c r="E25" s="701">
        <v>2123683</v>
      </c>
      <c r="F25" s="2292">
        <v>2099647</v>
      </c>
      <c r="G25" s="1476"/>
      <c r="H25" s="1476"/>
      <c r="I25" s="1476"/>
      <c r="J25" s="1476"/>
      <c r="K25" s="1476"/>
      <c r="L25" s="1476"/>
      <c r="M25" s="1476"/>
      <c r="N25" s="1476"/>
      <c r="P25" s="1386">
        <f>A25</f>
        <v>13.7</v>
      </c>
      <c r="Q25" s="1681" t="str">
        <f>B25</f>
        <v>OTHER MANUFACTURED WOOD PRODUCTS</v>
      </c>
      <c r="R25" s="1679"/>
      <c r="S25" s="1679"/>
      <c r="T25" s="1679"/>
      <c r="U25" s="1679"/>
    </row>
    <row r="26" spans="1:21" s="3" customFormat="1" ht="20.100000000000001" customHeight="1">
      <c r="A26" s="635">
        <v>14</v>
      </c>
      <c r="B26" s="664" t="s">
        <v>467</v>
      </c>
      <c r="C26" s="2290">
        <v>22877352</v>
      </c>
      <c r="D26" s="1071">
        <v>28430981</v>
      </c>
      <c r="E26" s="2295">
        <v>19033383</v>
      </c>
      <c r="F26" s="2291">
        <v>23781070</v>
      </c>
      <c r="G26" s="1685"/>
      <c r="H26" s="1685"/>
      <c r="I26" s="1685"/>
      <c r="J26" s="1685"/>
      <c r="K26" s="1685"/>
      <c r="L26" s="1685"/>
      <c r="M26" s="1685"/>
      <c r="N26" s="1453"/>
      <c r="P26" s="1421">
        <f t="shared" si="0"/>
        <v>14</v>
      </c>
      <c r="Q26" s="1676" t="str">
        <f t="shared" si="0"/>
        <v>SECONDARY PAPER PRODUCTS</v>
      </c>
      <c r="R26" s="1677" t="str">
        <f>IF(C26&lt;(C27+C28+C29+C30+C31),"Error","OK")</f>
        <v>OK</v>
      </c>
      <c r="S26" s="1677" t="str">
        <f t="shared" ref="S26:U26" si="4">IF(D26&lt;(D27+D28+D29+D30+D31),"Error","OK")</f>
        <v>OK</v>
      </c>
      <c r="T26" s="1677" t="str">
        <f t="shared" si="4"/>
        <v>OK</v>
      </c>
      <c r="U26" s="1677" t="str">
        <f t="shared" si="4"/>
        <v>OK</v>
      </c>
    </row>
    <row r="27" spans="1:21" s="3" customFormat="1" ht="20.100000000000001" customHeight="1">
      <c r="A27" s="498">
        <v>14.1</v>
      </c>
      <c r="B27" s="507" t="s">
        <v>468</v>
      </c>
      <c r="C27" s="700">
        <v>562476</v>
      </c>
      <c r="D27" s="700">
        <v>625982</v>
      </c>
      <c r="E27" s="701">
        <v>40466</v>
      </c>
      <c r="F27" s="2292">
        <v>67058</v>
      </c>
      <c r="G27" s="1476"/>
      <c r="H27" s="1476"/>
      <c r="I27" s="1476"/>
      <c r="J27" s="1476"/>
      <c r="K27" s="1476"/>
      <c r="L27" s="1476"/>
      <c r="M27" s="1476"/>
      <c r="N27" s="1476"/>
      <c r="P27" s="1386">
        <f t="shared" si="0"/>
        <v>14.1</v>
      </c>
      <c r="Q27" s="1383" t="str">
        <f t="shared" si="0"/>
        <v>COMPOSITE PAPER AND PAPERBOARD</v>
      </c>
      <c r="R27" s="1679"/>
      <c r="S27" s="1679"/>
      <c r="T27" s="1679"/>
      <c r="U27" s="1679"/>
    </row>
    <row r="28" spans="1:21" s="3" customFormat="1" ht="20.100000000000001" customHeight="1">
      <c r="A28" s="498">
        <v>14.2</v>
      </c>
      <c r="B28" s="508" t="s">
        <v>469</v>
      </c>
      <c r="C28" s="700">
        <v>1697530</v>
      </c>
      <c r="D28" s="700">
        <v>2209629</v>
      </c>
      <c r="E28" s="701">
        <v>579372</v>
      </c>
      <c r="F28" s="2292">
        <v>746386</v>
      </c>
      <c r="G28" s="1476"/>
      <c r="H28" s="1476"/>
      <c r="I28" s="1476"/>
      <c r="J28" s="1476"/>
      <c r="K28" s="1476"/>
      <c r="L28" s="1476"/>
      <c r="M28" s="1476"/>
      <c r="N28" s="1476"/>
      <c r="P28" s="1386">
        <f t="shared" si="0"/>
        <v>14.2</v>
      </c>
      <c r="Q28" s="1383" t="str">
        <f t="shared" si="0"/>
        <v>SPECIAL COATED PAPER AND PULP PRODUCTS</v>
      </c>
      <c r="R28" s="1679"/>
      <c r="S28" s="1679"/>
      <c r="T28" s="1679"/>
      <c r="U28" s="1679"/>
    </row>
    <row r="29" spans="1:21" s="3" customFormat="1" ht="20.100000000000001" customHeight="1">
      <c r="A29" s="498">
        <v>14.3</v>
      </c>
      <c r="B29" s="508" t="s">
        <v>470</v>
      </c>
      <c r="C29" s="700">
        <v>5380369</v>
      </c>
      <c r="D29" s="700">
        <v>7126905</v>
      </c>
      <c r="E29" s="701">
        <v>936412</v>
      </c>
      <c r="F29" s="2292">
        <v>1193005</v>
      </c>
      <c r="G29" s="1476"/>
      <c r="H29" s="1476"/>
      <c r="I29" s="1476"/>
      <c r="J29" s="1476"/>
      <c r="K29" s="1476"/>
      <c r="L29" s="1476"/>
      <c r="M29" s="1476"/>
      <c r="N29" s="1476"/>
      <c r="P29" s="1386">
        <f t="shared" si="0"/>
        <v>14.3</v>
      </c>
      <c r="Q29" s="1383" t="str">
        <f t="shared" si="0"/>
        <v>HOUSEHOLD AND SANITARY PAPER, READY FOR USE</v>
      </c>
      <c r="R29" s="1679"/>
      <c r="S29" s="1679"/>
      <c r="T29" s="1679"/>
      <c r="U29" s="1679"/>
    </row>
    <row r="30" spans="1:21" s="3" customFormat="1" ht="20.100000000000001" customHeight="1">
      <c r="A30" s="498">
        <v>14.4</v>
      </c>
      <c r="B30" s="507" t="s">
        <v>471</v>
      </c>
      <c r="C30" s="700">
        <v>9164446</v>
      </c>
      <c r="D30" s="700">
        <v>11492457</v>
      </c>
      <c r="E30" s="701">
        <v>11105179</v>
      </c>
      <c r="F30" s="2292">
        <v>14360675</v>
      </c>
      <c r="G30" s="1476"/>
      <c r="H30" s="1476"/>
      <c r="I30" s="1476"/>
      <c r="J30" s="1476"/>
      <c r="K30" s="1476"/>
      <c r="L30" s="1476"/>
      <c r="M30" s="1476"/>
      <c r="N30" s="1476"/>
      <c r="P30" s="1386">
        <f t="shared" si="0"/>
        <v>14.4</v>
      </c>
      <c r="Q30" s="1682" t="str">
        <f t="shared" si="0"/>
        <v>PACKAGING CARTONS, BOXES ETC.</v>
      </c>
      <c r="R30" s="1680"/>
      <c r="S30" s="1680"/>
      <c r="T30" s="1680"/>
      <c r="U30" s="1680"/>
    </row>
    <row r="31" spans="1:21" s="3" customFormat="1" ht="20.100000000000001" customHeight="1">
      <c r="A31" s="509">
        <v>14.5</v>
      </c>
      <c r="B31" s="510" t="s">
        <v>472</v>
      </c>
      <c r="C31" s="700">
        <v>6072531</v>
      </c>
      <c r="D31" s="700">
        <v>6976008</v>
      </c>
      <c r="E31" s="701">
        <v>6371954</v>
      </c>
      <c r="F31" s="2292">
        <v>7413946</v>
      </c>
      <c r="G31" s="1476"/>
      <c r="H31" s="1476"/>
      <c r="I31" s="1476"/>
      <c r="J31" s="1476"/>
      <c r="K31" s="1476"/>
      <c r="L31" s="1476"/>
      <c r="M31" s="1476"/>
      <c r="N31" s="1476"/>
      <c r="P31" s="1386">
        <f t="shared" si="0"/>
        <v>14.5</v>
      </c>
      <c r="Q31" s="1683" t="str">
        <f t="shared" si="0"/>
        <v>OTHER ARTICLES OF PAPER AND PAPERBOARD, READY FOR USE</v>
      </c>
      <c r="R31" s="1679" t="str">
        <f>IF((C32+C33+C34)&gt;C31,"Sum error","OK")</f>
        <v>OK</v>
      </c>
      <c r="S31" s="1679" t="str">
        <f t="shared" ref="S31:U31" si="5">IF((D32+D33+D34)&gt;D31,"Sum error","OK")</f>
        <v>OK</v>
      </c>
      <c r="T31" s="1679" t="str">
        <f t="shared" si="5"/>
        <v>OK</v>
      </c>
      <c r="U31" s="1679" t="str">
        <f t="shared" si="5"/>
        <v>OK</v>
      </c>
    </row>
    <row r="32" spans="1:21" s="3" customFormat="1" ht="20.100000000000001" customHeight="1">
      <c r="A32" s="498" t="s">
        <v>473</v>
      </c>
      <c r="B32" s="500" t="s">
        <v>474</v>
      </c>
      <c r="C32" s="700">
        <v>156847</v>
      </c>
      <c r="D32" s="700">
        <v>0</v>
      </c>
      <c r="E32" s="701">
        <v>54899</v>
      </c>
      <c r="F32" s="2292">
        <v>64384</v>
      </c>
      <c r="G32" s="1476"/>
      <c r="H32" s="1476"/>
      <c r="I32" s="1476"/>
      <c r="J32" s="1476"/>
      <c r="K32" s="1476"/>
      <c r="L32" s="1476"/>
      <c r="M32" s="1476"/>
      <c r="N32" s="1476"/>
      <c r="P32" s="1386" t="str">
        <f t="shared" si="0"/>
        <v>14.5.1</v>
      </c>
      <c r="Q32" s="1425" t="str">
        <f t="shared" si="0"/>
        <v>of which: PRINTING AND WRITING PAPER, READY FOR USE</v>
      </c>
      <c r="R32" s="1679"/>
      <c r="S32" s="1679"/>
      <c r="T32" s="1679"/>
      <c r="U32" s="1679"/>
    </row>
    <row r="33" spans="1:21" s="3" customFormat="1" ht="20.100000000000001" customHeight="1">
      <c r="A33" s="498" t="s">
        <v>475</v>
      </c>
      <c r="B33" s="500" t="s">
        <v>476</v>
      </c>
      <c r="C33" s="700">
        <v>225213</v>
      </c>
      <c r="D33" s="700">
        <v>292577</v>
      </c>
      <c r="E33" s="701">
        <v>1390144</v>
      </c>
      <c r="F33" s="2292">
        <v>1657137</v>
      </c>
      <c r="G33" s="1476"/>
      <c r="H33" s="1476"/>
      <c r="I33" s="1476"/>
      <c r="J33" s="1476"/>
      <c r="K33" s="1476"/>
      <c r="L33" s="1476"/>
      <c r="M33" s="1476"/>
      <c r="N33" s="1476"/>
      <c r="P33" s="1386" t="str">
        <f t="shared" si="0"/>
        <v>14.5.2</v>
      </c>
      <c r="Q33" s="1425" t="str">
        <f t="shared" si="0"/>
        <v>of which: ARTICLES, MOULDED OR PRESSED FROM PULP</v>
      </c>
      <c r="R33" s="1679"/>
      <c r="S33" s="1679"/>
      <c r="T33" s="1679"/>
      <c r="U33" s="1679"/>
    </row>
    <row r="34" spans="1:21" s="3" customFormat="1" ht="20.100000000000001" customHeight="1" thickBot="1">
      <c r="A34" s="511" t="s">
        <v>477</v>
      </c>
      <c r="B34" s="512" t="s">
        <v>478</v>
      </c>
      <c r="C34" s="704">
        <v>393652</v>
      </c>
      <c r="D34" s="704">
        <v>423581</v>
      </c>
      <c r="E34" s="2297">
        <v>28746</v>
      </c>
      <c r="F34" s="2294">
        <v>28788</v>
      </c>
      <c r="G34" s="1479"/>
      <c r="H34" s="1479"/>
      <c r="I34" s="1479"/>
      <c r="J34" s="1479"/>
      <c r="K34" s="1479"/>
      <c r="L34" s="1479"/>
      <c r="M34" s="1479"/>
      <c r="N34" s="1479"/>
      <c r="P34" s="1395" t="str">
        <f t="shared" si="0"/>
        <v>14.5.3</v>
      </c>
      <c r="Q34" s="1684" t="str">
        <f t="shared" si="0"/>
        <v>of which: FILTER PAPER AND PAPERBOARD, READY FOR USE</v>
      </c>
      <c r="R34" s="1680"/>
      <c r="S34" s="1680"/>
      <c r="T34" s="1680"/>
      <c r="U34" s="1680"/>
    </row>
    <row r="35" spans="1:21" ht="20.100000000000001" customHeight="1">
      <c r="A35" s="1207" t="s">
        <v>1047</v>
      </c>
      <c r="B35" s="513"/>
      <c r="C35" s="513"/>
      <c r="P35" s="29" t="s">
        <v>272</v>
      </c>
    </row>
    <row r="36" spans="1:21" ht="20.100000000000001" customHeight="1">
      <c r="A36" s="5"/>
      <c r="B36" s="1105" t="s">
        <v>65</v>
      </c>
      <c r="C36" s="1106">
        <f>COUNTBLANK(C16:C25)+COUNTBLANK(C27:C34)</f>
        <v>0</v>
      </c>
      <c r="D36" s="1106">
        <f t="shared" ref="D36:F36" si="6">COUNTBLANK(D16:D25)+COUNTBLANK(D27:D34)</f>
        <v>0</v>
      </c>
      <c r="E36" s="1106">
        <f t="shared" si="6"/>
        <v>0</v>
      </c>
      <c r="F36" s="1106">
        <f t="shared" si="6"/>
        <v>0</v>
      </c>
    </row>
    <row r="37" spans="1:21" ht="20.100000000000001" customHeight="1">
      <c r="A37" s="5"/>
    </row>
    <row r="38" spans="1:21" ht="12.75" customHeight="1">
      <c r="A38" s="5"/>
      <c r="C38" s="1062"/>
    </row>
    <row r="39" spans="1:21" ht="12.75" customHeight="1">
      <c r="A39" s="5"/>
      <c r="C39" s="1063"/>
    </row>
    <row r="40" spans="1:21" ht="12.75" customHeight="1">
      <c r="A40" s="5"/>
      <c r="C40" s="1064"/>
    </row>
    <row r="41" spans="1:21" ht="12.75" customHeight="1">
      <c r="A41" s="5"/>
      <c r="C41" s="1064"/>
    </row>
    <row r="42" spans="1:21" ht="12.75" customHeight="1">
      <c r="A42" s="5"/>
    </row>
    <row r="43" spans="1:21" ht="12.75" customHeight="1">
      <c r="A43" s="5"/>
    </row>
    <row r="44" spans="1:21" ht="12.75" customHeight="1">
      <c r="A44" s="5"/>
    </row>
    <row r="48" spans="1:21" ht="12.75" customHeight="1">
      <c r="A48" s="2"/>
      <c r="P48" s="2"/>
      <c r="Q48" s="2"/>
      <c r="R48" s="2"/>
      <c r="S48" s="2"/>
      <c r="T48" s="2"/>
      <c r="U48" s="2"/>
    </row>
    <row r="49" spans="1:23" ht="12.75" customHeight="1">
      <c r="A49" s="2"/>
      <c r="P49" s="2"/>
      <c r="Q49" s="2"/>
      <c r="R49" s="2"/>
      <c r="S49" s="2"/>
      <c r="T49" s="2"/>
      <c r="U49" s="2"/>
    </row>
    <row r="50" spans="1:23" ht="12.75" customHeight="1">
      <c r="A50" s="2"/>
      <c r="P50" s="2"/>
      <c r="Q50" s="2"/>
      <c r="R50" s="2"/>
      <c r="S50" s="2"/>
      <c r="T50" s="2"/>
      <c r="U50" s="2"/>
    </row>
    <row r="51" spans="1:23" ht="12.75" customHeight="1">
      <c r="A51" s="2"/>
      <c r="P51" s="2"/>
      <c r="Q51" s="2"/>
      <c r="R51" s="2"/>
      <c r="S51" s="2"/>
      <c r="T51" s="2"/>
      <c r="U51" s="2"/>
    </row>
    <row r="52" spans="1:23" ht="12.75" customHeight="1">
      <c r="A52" s="2"/>
      <c r="P52" s="2"/>
      <c r="Q52" s="2"/>
      <c r="R52" s="2"/>
      <c r="S52" s="2"/>
      <c r="T52" s="2"/>
      <c r="U52" s="2"/>
    </row>
    <row r="53" spans="1:23" ht="12.75" customHeight="1">
      <c r="A53" s="2"/>
      <c r="P53" s="2"/>
      <c r="Q53" s="2"/>
      <c r="R53" s="2"/>
      <c r="S53" s="2"/>
      <c r="T53" s="2"/>
      <c r="U53" s="2"/>
    </row>
    <row r="54" spans="1:23" ht="12.75" customHeight="1">
      <c r="A54" s="2"/>
      <c r="P54" s="2"/>
      <c r="Q54" s="2"/>
      <c r="R54" s="2"/>
      <c r="S54" s="2"/>
      <c r="T54" s="2"/>
      <c r="U54" s="2"/>
    </row>
    <row r="55" spans="1:23" ht="12.75" customHeight="1">
      <c r="A55" s="2"/>
      <c r="P55" s="2"/>
      <c r="Q55" s="2"/>
      <c r="R55" s="2"/>
      <c r="S55" s="2"/>
      <c r="T55" s="2"/>
      <c r="U55" s="2"/>
    </row>
    <row r="56" spans="1:23" ht="12.75" customHeight="1">
      <c r="A56" s="2"/>
      <c r="N56" s="36"/>
      <c r="P56" s="2"/>
      <c r="Q56" s="2"/>
      <c r="R56" s="2"/>
      <c r="S56" s="2"/>
      <c r="T56" s="2"/>
      <c r="U56" s="2"/>
    </row>
    <row r="57" spans="1:23" ht="12.75" customHeight="1">
      <c r="A57" s="2"/>
      <c r="N57" s="36"/>
      <c r="P57" s="2"/>
      <c r="Q57" s="2"/>
      <c r="R57" s="2"/>
      <c r="S57" s="2"/>
      <c r="T57" s="2"/>
      <c r="U57" s="2"/>
    </row>
    <row r="58" spans="1:23" ht="12.75" customHeight="1">
      <c r="A58" s="2"/>
      <c r="N58" s="36"/>
      <c r="P58" s="2"/>
      <c r="Q58" s="2"/>
      <c r="R58" s="2"/>
      <c r="S58" s="2"/>
      <c r="T58" s="2"/>
      <c r="U58" s="2"/>
    </row>
    <row r="59" spans="1:23" ht="12.75" customHeight="1">
      <c r="A59" s="2"/>
      <c r="P59" s="2"/>
      <c r="Q59" s="2"/>
      <c r="R59" s="2"/>
      <c r="S59" s="2"/>
      <c r="T59" s="2"/>
      <c r="U59" s="2"/>
    </row>
    <row r="60" spans="1:23" ht="12.75" customHeight="1">
      <c r="A60" s="2"/>
      <c r="P60" s="2"/>
      <c r="Q60" s="2"/>
      <c r="R60" s="2"/>
      <c r="S60" s="2"/>
      <c r="T60" s="2"/>
      <c r="U60" s="2"/>
    </row>
    <row r="61" spans="1:23" ht="12.75" customHeight="1">
      <c r="A61" s="2"/>
      <c r="P61" s="2"/>
      <c r="Q61" s="2"/>
      <c r="R61" s="2"/>
      <c r="S61" s="2"/>
      <c r="T61" s="2"/>
      <c r="U61" s="2"/>
    </row>
    <row r="62" spans="1:23" ht="12.75" customHeight="1">
      <c r="A62" s="2"/>
      <c r="P62" s="2"/>
      <c r="Q62" s="2"/>
      <c r="R62" s="2"/>
      <c r="S62" s="2"/>
      <c r="T62" s="2"/>
      <c r="U62" s="2"/>
    </row>
    <row r="63" spans="1:23" ht="12.75" customHeight="1">
      <c r="A63" s="2"/>
      <c r="P63" s="2"/>
      <c r="Q63" s="2"/>
      <c r="R63" s="2"/>
      <c r="S63" s="2"/>
      <c r="T63" s="2"/>
      <c r="U63" s="2"/>
    </row>
    <row r="64" spans="1:23" ht="12.75" customHeight="1">
      <c r="A64" s="2"/>
      <c r="T64" s="36" t="s">
        <v>272</v>
      </c>
      <c r="U64" s="36" t="s">
        <v>272</v>
      </c>
      <c r="V64" s="432" t="s">
        <v>272</v>
      </c>
      <c r="W64" s="432" t="s">
        <v>272</v>
      </c>
    </row>
    <row r="65" spans="1:1" ht="12.75" customHeight="1">
      <c r="A65" s="2"/>
    </row>
    <row r="66" spans="1:1" ht="12.75" customHeight="1">
      <c r="A66" s="2"/>
    </row>
    <row r="67" spans="1:1" ht="12.75" customHeight="1">
      <c r="A67" s="2"/>
    </row>
  </sheetData>
  <sheetProtection selectLockedCells="1"/>
  <mergeCells count="14">
    <mergeCell ref="D6:F6"/>
    <mergeCell ref="B6:C7"/>
    <mergeCell ref="B8:C8"/>
    <mergeCell ref="B9:C9"/>
    <mergeCell ref="T13:U13"/>
    <mergeCell ref="R11:S11"/>
    <mergeCell ref="C13:D13"/>
    <mergeCell ref="E13:F13"/>
    <mergeCell ref="R13:S13"/>
    <mergeCell ref="Q10:Q11"/>
    <mergeCell ref="G13:H13"/>
    <mergeCell ref="I13:J13"/>
    <mergeCell ref="K13:L13"/>
    <mergeCell ref="M13:N13"/>
  </mergeCells>
  <phoneticPr fontId="0" type="noConversion"/>
  <conditionalFormatting sqref="C36:F36">
    <cfRule type="cellIs" dxfId="34" priority="2" operator="notEqual">
      <formula>0</formula>
    </cfRule>
  </conditionalFormatting>
  <conditionalFormatting sqref="R15:U31">
    <cfRule type="cellIs" dxfId="33" priority="1" operator="equal">
      <formula>"Error"</formula>
    </cfRule>
  </conditionalFormatting>
  <dataValidations count="1">
    <dataValidation type="custom" allowBlank="1" showInputMessage="1" showErrorMessage="1" errorTitle="Wrong input" error="Please enter numbers only!" sqref="C15:J34" xr:uid="{00000000-0002-0000-0600-000000000000}">
      <formula1>ISNUMBER(C15)</formula1>
    </dataValidation>
  </dataValidations>
  <pageMargins left="0" right="0" top="0.39370078740157483" bottom="0.39370078740157483" header="0.51181102362204722" footer="0.51181102362204722"/>
  <pageSetup paperSize="9" scale="52" orientation="landscape" r:id="rId1"/>
  <headerFooter alignWithMargins="0"/>
  <colBreaks count="1" manualBreakCount="1">
    <brk id="6" min="1" max="38" man="1"/>
  </colBreaks>
  <ignoredErrors>
    <ignoredError sqref="D2:F9 G14:N1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339966"/>
  </sheetPr>
  <dimension ref="A1:BN61"/>
  <sheetViews>
    <sheetView showGridLines="0" zoomScale="60" zoomScaleNormal="60" zoomScaleSheetLayoutView="100" workbookViewId="0">
      <selection activeCell="J71" sqref="J71"/>
    </sheetView>
  </sheetViews>
  <sheetFormatPr defaultRowHeight="12.75"/>
  <cols>
    <col min="1" max="1" width="8.75" customWidth="1"/>
    <col min="2" max="2" width="22.375" customWidth="1"/>
    <col min="3" max="3" width="13.375" customWidth="1"/>
    <col min="4" max="4" width="44.375" customWidth="1"/>
    <col min="5" max="5" width="10.5" customWidth="1"/>
    <col min="6" max="13" width="12.375" customWidth="1"/>
    <col min="14" max="28" width="6.25" style="5" customWidth="1"/>
    <col min="29" max="29" width="6.25" customWidth="1"/>
    <col min="30" max="30" width="4.625" customWidth="1"/>
    <col min="31" max="38" width="11" customWidth="1"/>
    <col min="39" max="39" width="5.625" customWidth="1"/>
    <col min="40" max="40" width="21.25" customWidth="1"/>
    <col min="41" max="41" width="13.625" customWidth="1"/>
    <col min="42" max="42" width="65.125" customWidth="1"/>
    <col min="43" max="43" width="9.25" bestFit="1" customWidth="1"/>
    <col min="44" max="47" width="9.75" bestFit="1" customWidth="1"/>
    <col min="51" max="51" width="10.25" customWidth="1"/>
    <col min="52" max="52" width="14.625" customWidth="1"/>
    <col min="53" max="53" width="14.375" customWidth="1"/>
    <col min="54" max="54" width="73.375" customWidth="1"/>
    <col min="55" max="58" width="11.625" customWidth="1"/>
    <col min="59" max="66" width="15.125" customWidth="1"/>
  </cols>
  <sheetData>
    <row r="1" spans="1:66" ht="16.5" thickBot="1">
      <c r="A1" s="553" t="s">
        <v>272</v>
      </c>
      <c r="B1" s="554"/>
      <c r="C1" s="554" t="s">
        <v>272</v>
      </c>
      <c r="D1" s="300"/>
      <c r="E1" s="300"/>
      <c r="F1" s="300"/>
      <c r="G1" s="300"/>
      <c r="H1" s="300"/>
      <c r="I1" s="300"/>
      <c r="J1" s="300"/>
      <c r="K1" s="300"/>
      <c r="L1" s="300"/>
      <c r="M1" s="300"/>
      <c r="AE1" s="300"/>
      <c r="AF1" s="300"/>
      <c r="AG1" s="300"/>
      <c r="AH1" s="300"/>
      <c r="AI1" s="300"/>
      <c r="AJ1" s="300"/>
      <c r="AK1" s="300"/>
      <c r="AL1" s="300"/>
    </row>
    <row r="2" spans="1:66" ht="17.100000000000001" customHeight="1">
      <c r="A2" s="555" t="s">
        <v>272</v>
      </c>
      <c r="B2" s="556"/>
      <c r="C2" s="556"/>
      <c r="D2" s="557"/>
      <c r="E2" s="557"/>
      <c r="F2" s="557"/>
      <c r="G2" s="557"/>
      <c r="H2" s="1089" t="s">
        <v>338</v>
      </c>
      <c r="I2" s="2513" t="str">
        <f>Cover!G16</f>
        <v>CZ</v>
      </c>
      <c r="J2" s="2513"/>
      <c r="K2" s="1090" t="s">
        <v>282</v>
      </c>
      <c r="L2" s="2514"/>
      <c r="M2" s="2515"/>
      <c r="N2" s="20"/>
      <c r="O2" s="20"/>
      <c r="P2" s="20"/>
      <c r="Q2" s="20"/>
      <c r="R2" s="20"/>
      <c r="S2" s="20"/>
      <c r="T2" s="20"/>
      <c r="U2" s="20"/>
      <c r="V2" s="20"/>
      <c r="W2" s="20"/>
      <c r="X2" s="20"/>
      <c r="Y2" s="20"/>
      <c r="Z2" s="20"/>
      <c r="AA2" s="20"/>
      <c r="AB2" s="20"/>
      <c r="AC2" s="337"/>
      <c r="AF2" s="300"/>
      <c r="AG2" s="300"/>
      <c r="AH2" s="300"/>
      <c r="AI2" s="300"/>
      <c r="AJ2" s="300"/>
      <c r="AK2" s="300"/>
      <c r="AL2" s="300"/>
    </row>
    <row r="3" spans="1:66" ht="17.100000000000001" customHeight="1">
      <c r="A3" s="559"/>
      <c r="B3" s="282" t="s">
        <v>272</v>
      </c>
      <c r="C3" s="282"/>
      <c r="D3" s="560"/>
      <c r="E3" s="560"/>
      <c r="F3" s="560"/>
      <c r="G3" s="560"/>
      <c r="H3" s="2516" t="s">
        <v>287</v>
      </c>
      <c r="I3" s="2404"/>
      <c r="J3" s="2404"/>
      <c r="K3" s="1091">
        <f>Cover!F22</f>
        <v>0</v>
      </c>
      <c r="L3" s="1092"/>
      <c r="M3" s="1093"/>
      <c r="N3" s="20"/>
      <c r="O3" s="20"/>
      <c r="P3" s="20"/>
      <c r="Q3" s="20"/>
      <c r="R3" s="20"/>
      <c r="S3" s="20"/>
      <c r="T3" s="20"/>
      <c r="U3" s="20"/>
      <c r="V3" s="20"/>
      <c r="W3" s="20"/>
      <c r="X3" s="20"/>
      <c r="Y3" s="20"/>
      <c r="Z3" s="20"/>
      <c r="AA3" s="20"/>
      <c r="AB3" s="20"/>
      <c r="AC3" s="337"/>
      <c r="AE3" s="558"/>
      <c r="AF3" s="300"/>
      <c r="AG3" s="300"/>
      <c r="AH3" s="300"/>
      <c r="AI3" s="300"/>
      <c r="AJ3" s="300"/>
      <c r="AK3" s="300"/>
      <c r="AL3" s="300"/>
    </row>
    <row r="4" spans="1:66" ht="17.100000000000001" customHeight="1">
      <c r="A4" s="559"/>
      <c r="B4" s="282" t="s">
        <v>272</v>
      </c>
      <c r="C4" s="282"/>
      <c r="D4" s="560"/>
      <c r="E4" s="560"/>
      <c r="F4" s="560"/>
      <c r="G4" s="560"/>
      <c r="H4" s="2516" t="s">
        <v>272</v>
      </c>
      <c r="I4" s="2517"/>
      <c r="J4" s="2517"/>
      <c r="K4" s="2517"/>
      <c r="L4" s="2517"/>
      <c r="M4" s="2518"/>
      <c r="N4" s="20"/>
      <c r="O4" s="20"/>
      <c r="P4" s="20"/>
      <c r="Q4" s="20"/>
      <c r="R4" s="20"/>
      <c r="S4" s="20"/>
      <c r="T4" s="20"/>
      <c r="U4" s="20"/>
      <c r="V4" s="20"/>
      <c r="W4" s="20"/>
      <c r="X4" s="20"/>
      <c r="Y4" s="20"/>
      <c r="Z4" s="20"/>
      <c r="AA4" s="20"/>
      <c r="AB4" s="20"/>
      <c r="AC4" s="337"/>
      <c r="AF4" s="300"/>
      <c r="AG4" s="300"/>
      <c r="AH4" s="300"/>
      <c r="AI4" s="300"/>
      <c r="AJ4" s="300"/>
      <c r="AK4" s="300"/>
      <c r="AL4" s="300"/>
    </row>
    <row r="5" spans="1:66" ht="17.100000000000001" customHeight="1">
      <c r="A5" s="559"/>
      <c r="B5" s="282"/>
      <c r="C5" s="2540" t="s">
        <v>1159</v>
      </c>
      <c r="D5" s="2440"/>
      <c r="E5" s="2440"/>
      <c r="F5" s="2440"/>
      <c r="G5" s="2441"/>
      <c r="H5" s="2516" t="s">
        <v>283</v>
      </c>
      <c r="I5" s="2404"/>
      <c r="J5" s="1092"/>
      <c r="K5" s="1092"/>
      <c r="L5" s="1092"/>
      <c r="M5" s="1093"/>
      <c r="N5" s="20"/>
      <c r="O5" s="20"/>
      <c r="P5" s="20"/>
      <c r="Q5" s="20"/>
      <c r="R5" s="20"/>
      <c r="S5" s="20"/>
      <c r="T5" s="20"/>
      <c r="U5" s="20"/>
      <c r="V5" s="20"/>
      <c r="W5" s="20"/>
      <c r="X5" s="20"/>
      <c r="Y5" s="20"/>
      <c r="Z5" s="20"/>
      <c r="AA5" s="20"/>
      <c r="AB5" s="20"/>
      <c r="AC5" s="337"/>
      <c r="AE5" s="300"/>
      <c r="AF5" s="300"/>
      <c r="AG5" s="300"/>
      <c r="AH5" s="300"/>
      <c r="AI5" s="300"/>
      <c r="AJ5" s="300"/>
      <c r="AK5" s="300"/>
      <c r="AL5" s="300"/>
      <c r="AN5" s="2386" t="s">
        <v>165</v>
      </c>
      <c r="AO5" s="2387"/>
      <c r="AP5" s="2387"/>
      <c r="AQ5" s="1739"/>
      <c r="AR5" s="1740"/>
      <c r="AS5" s="1740"/>
      <c r="AT5" s="1740"/>
      <c r="AU5" s="1740"/>
      <c r="AV5" s="1740"/>
      <c r="AW5" s="1741"/>
    </row>
    <row r="6" spans="1:66" ht="17.100000000000001" customHeight="1">
      <c r="A6" s="559"/>
      <c r="B6" s="561" t="s">
        <v>272</v>
      </c>
      <c r="C6" s="2440"/>
      <c r="D6" s="2440"/>
      <c r="E6" s="2440"/>
      <c r="F6" s="2440"/>
      <c r="G6" s="2441"/>
      <c r="H6" s="2516" t="str">
        <f>Cover!F24</f>
        <v>Ministry of Agriculture, Forestry Division, Prague</v>
      </c>
      <c r="I6" s="2517"/>
      <c r="J6" s="2517"/>
      <c r="K6" s="2517"/>
      <c r="L6" s="2517"/>
      <c r="M6" s="2518"/>
      <c r="N6" s="2"/>
      <c r="O6" s="2"/>
      <c r="P6" s="2"/>
      <c r="Q6" s="336"/>
      <c r="R6" s="2"/>
      <c r="S6" s="2"/>
      <c r="T6" s="2"/>
      <c r="U6" s="2"/>
      <c r="V6" s="2"/>
      <c r="W6" s="2"/>
      <c r="X6" s="2"/>
      <c r="Y6" s="2"/>
      <c r="Z6" s="2"/>
      <c r="AA6" s="2"/>
      <c r="AB6" s="2"/>
      <c r="AC6" s="337"/>
      <c r="AE6" s="562"/>
      <c r="AF6" s="300"/>
      <c r="AG6" s="300"/>
      <c r="AH6" s="300"/>
      <c r="AI6" s="300"/>
      <c r="AJ6" s="300"/>
      <c r="AK6" s="300"/>
      <c r="AL6" s="300"/>
      <c r="AN6" s="2389"/>
      <c r="AO6" s="2390"/>
      <c r="AP6" s="2390"/>
      <c r="AQ6" s="1742"/>
      <c r="AR6" s="1743" t="s">
        <v>52</v>
      </c>
      <c r="AS6" s="1744" t="s">
        <v>53</v>
      </c>
      <c r="AW6" s="1745"/>
    </row>
    <row r="7" spans="1:66" ht="17.100000000000001" customHeight="1">
      <c r="A7" s="559"/>
      <c r="B7" s="282"/>
      <c r="C7" s="282"/>
      <c r="D7" s="2501" t="s">
        <v>497</v>
      </c>
      <c r="E7" s="2501"/>
      <c r="F7" s="2501"/>
      <c r="G7" s="2501"/>
      <c r="H7" s="1094" t="s">
        <v>284</v>
      </c>
      <c r="I7" s="2522">
        <f>Cover!F26</f>
        <v>0</v>
      </c>
      <c r="J7" s="2522"/>
      <c r="K7" s="1095" t="s">
        <v>285</v>
      </c>
      <c r="L7" s="2522">
        <f>Cover!F27</f>
        <v>0</v>
      </c>
      <c r="M7" s="2523"/>
      <c r="N7" s="2"/>
      <c r="O7" s="2"/>
      <c r="P7" s="2"/>
      <c r="Q7" s="338"/>
      <c r="R7" s="2"/>
      <c r="S7" s="2"/>
      <c r="T7" s="2"/>
      <c r="U7" s="2"/>
      <c r="V7" s="2"/>
      <c r="W7" s="2"/>
      <c r="X7" s="2"/>
      <c r="Y7" s="2"/>
      <c r="Z7" s="2"/>
      <c r="AA7" s="2"/>
      <c r="AB7" s="2"/>
      <c r="AC7" s="337"/>
      <c r="AE7" s="1689" t="s">
        <v>728</v>
      </c>
      <c r="AF7" s="1690"/>
      <c r="AG7" s="1690"/>
      <c r="AH7" s="1690"/>
      <c r="AI7" s="1690"/>
      <c r="AJ7" s="1690"/>
      <c r="AK7" s="1690"/>
      <c r="AL7" s="1691"/>
      <c r="AN7" s="2389"/>
      <c r="AO7" s="2390"/>
      <c r="AP7" s="2390"/>
      <c r="AQ7" s="1742"/>
      <c r="AR7" s="1746" t="s">
        <v>54</v>
      </c>
      <c r="AS7" s="1744" t="s">
        <v>58</v>
      </c>
      <c r="AW7" s="1745"/>
    </row>
    <row r="8" spans="1:66" ht="17.100000000000001" customHeight="1">
      <c r="A8" s="559"/>
      <c r="B8" s="282"/>
      <c r="C8" s="282"/>
      <c r="D8" s="2501"/>
      <c r="E8" s="2501"/>
      <c r="F8" s="2501"/>
      <c r="G8" s="2501"/>
      <c r="H8" s="1096" t="s">
        <v>286</v>
      </c>
      <c r="I8" s="1092">
        <f>Cover!F28</f>
        <v>0</v>
      </c>
      <c r="J8" s="1092"/>
      <c r="K8" s="1091"/>
      <c r="L8" s="1092"/>
      <c r="M8" s="1093"/>
      <c r="N8" s="2"/>
      <c r="O8" s="2"/>
      <c r="P8" s="2"/>
      <c r="Q8" s="339"/>
      <c r="R8" s="2"/>
      <c r="S8" s="2"/>
      <c r="T8" s="2"/>
      <c r="U8" s="2"/>
      <c r="V8" s="2"/>
      <c r="W8" s="2"/>
      <c r="X8" s="2"/>
      <c r="Y8" s="2"/>
      <c r="Z8" s="2"/>
      <c r="AA8" s="2"/>
      <c r="AB8" s="2"/>
      <c r="AC8" s="337"/>
      <c r="AE8" s="1722"/>
      <c r="AF8" s="1723"/>
      <c r="AG8" s="1723"/>
      <c r="AH8" s="1723"/>
      <c r="AI8" s="1723"/>
      <c r="AJ8" s="1723"/>
      <c r="AK8" s="1723"/>
      <c r="AL8" s="1724"/>
      <c r="AN8" s="2389"/>
      <c r="AO8" s="2390"/>
      <c r="AP8" s="2390"/>
      <c r="AQ8" s="1742"/>
      <c r="AR8" s="1746" t="s">
        <v>55</v>
      </c>
      <c r="AS8" s="1744" t="s">
        <v>56</v>
      </c>
      <c r="AW8" s="1745"/>
    </row>
    <row r="9" spans="1:66" ht="18.75">
      <c r="A9" s="559"/>
      <c r="B9" s="282"/>
      <c r="C9" s="282"/>
      <c r="D9" s="2501" t="s">
        <v>272</v>
      </c>
      <c r="E9" s="2501"/>
      <c r="F9" s="2501"/>
      <c r="G9" s="2501"/>
      <c r="H9" s="2527" t="s">
        <v>272</v>
      </c>
      <c r="I9" s="2528"/>
      <c r="J9" s="2528"/>
      <c r="K9" s="2528"/>
      <c r="L9" s="2528"/>
      <c r="M9" s="2529"/>
      <c r="N9" s="2"/>
      <c r="O9" s="2"/>
      <c r="P9" s="2"/>
      <c r="Q9" s="339"/>
      <c r="R9" s="2"/>
      <c r="S9" s="2"/>
      <c r="T9" s="2"/>
      <c r="U9" s="2"/>
      <c r="V9" s="2"/>
      <c r="W9" s="2"/>
      <c r="X9" s="2"/>
      <c r="Y9" s="2"/>
      <c r="Z9" s="2"/>
      <c r="AA9" s="2"/>
      <c r="AB9" s="2"/>
      <c r="AC9" s="337"/>
      <c r="AE9" s="2537" t="s">
        <v>1153</v>
      </c>
      <c r="AF9" s="2538"/>
      <c r="AG9" s="2538"/>
      <c r="AH9" s="2538"/>
      <c r="AI9" s="2538"/>
      <c r="AJ9" s="2538"/>
      <c r="AK9" s="2538"/>
      <c r="AL9" s="2539"/>
      <c r="AN9" s="1747"/>
      <c r="AP9" s="85" t="s">
        <v>255</v>
      </c>
      <c r="AR9" s="1746" t="s">
        <v>712</v>
      </c>
      <c r="AS9" s="1744" t="s">
        <v>59</v>
      </c>
      <c r="AW9" s="1745"/>
    </row>
    <row r="10" spans="1:66" ht="16.5">
      <c r="A10" s="559"/>
      <c r="B10" s="282"/>
      <c r="C10" s="2502" t="s">
        <v>352</v>
      </c>
      <c r="D10" s="2440"/>
      <c r="E10" s="2440"/>
      <c r="F10" s="103"/>
      <c r="G10" s="563"/>
      <c r="H10" s="292" t="s">
        <v>272</v>
      </c>
      <c r="I10" s="564"/>
      <c r="J10" s="565"/>
      <c r="K10" s="566"/>
      <c r="L10" s="567"/>
      <c r="M10" s="568"/>
      <c r="N10" s="76"/>
      <c r="O10" s="76"/>
      <c r="P10" s="76"/>
      <c r="Q10" s="76"/>
      <c r="R10" s="76"/>
      <c r="S10" s="76"/>
      <c r="T10" s="76"/>
      <c r="U10" s="1097"/>
      <c r="V10" s="340"/>
      <c r="W10" s="340"/>
      <c r="X10" s="340"/>
      <c r="Y10" s="340"/>
      <c r="Z10" s="340"/>
      <c r="AA10" s="340"/>
      <c r="AB10" s="340"/>
      <c r="AC10" s="1098"/>
      <c r="AE10" s="1722"/>
      <c r="AF10" s="1723"/>
      <c r="AG10" s="1723"/>
      <c r="AH10" s="1723"/>
      <c r="AI10" s="1723"/>
      <c r="AJ10" s="1723"/>
      <c r="AK10" s="1723"/>
      <c r="AL10" s="1724"/>
      <c r="AN10" s="1747"/>
      <c r="AR10" s="1746" t="s">
        <v>713</v>
      </c>
      <c r="AS10" s="1744" t="s">
        <v>60</v>
      </c>
      <c r="AV10" s="5" t="s">
        <v>343</v>
      </c>
      <c r="AW10" s="1490">
        <v>2</v>
      </c>
    </row>
    <row r="11" spans="1:66" ht="17.25" thickBot="1">
      <c r="A11" s="559"/>
      <c r="B11" s="569"/>
      <c r="C11" s="2541" t="s">
        <v>353</v>
      </c>
      <c r="D11" s="2440"/>
      <c r="E11" s="2440"/>
      <c r="F11" s="855" t="s">
        <v>43</v>
      </c>
      <c r="G11" s="570"/>
      <c r="H11" s="570"/>
      <c r="I11" s="570"/>
      <c r="J11" s="571" t="s">
        <v>272</v>
      </c>
      <c r="K11" s="572"/>
      <c r="L11" s="560"/>
      <c r="M11" s="573"/>
      <c r="N11" s="1671" t="s">
        <v>166</v>
      </c>
      <c r="O11" s="1672" t="s">
        <v>166</v>
      </c>
      <c r="P11" s="1672" t="s">
        <v>166</v>
      </c>
      <c r="Q11" s="1672" t="s">
        <v>166</v>
      </c>
      <c r="R11" s="1672" t="s">
        <v>166</v>
      </c>
      <c r="S11" s="1672" t="s">
        <v>166</v>
      </c>
      <c r="T11" s="1672" t="s">
        <v>166</v>
      </c>
      <c r="U11" s="1687" t="s">
        <v>166</v>
      </c>
      <c r="V11" s="1041" t="s">
        <v>167</v>
      </c>
      <c r="W11" s="1041" t="s">
        <v>167</v>
      </c>
      <c r="X11" s="1041" t="s">
        <v>167</v>
      </c>
      <c r="Y11" s="1041" t="s">
        <v>167</v>
      </c>
      <c r="Z11" s="1041" t="s">
        <v>167</v>
      </c>
      <c r="AA11" s="1041" t="s">
        <v>167</v>
      </c>
      <c r="AB11" s="1041" t="s">
        <v>167</v>
      </c>
      <c r="AC11" s="1688" t="s">
        <v>167</v>
      </c>
      <c r="AE11" s="1725"/>
      <c r="AF11" s="1726"/>
      <c r="AG11" s="1726"/>
      <c r="AH11" s="1726"/>
      <c r="AI11" s="1726"/>
      <c r="AJ11" s="1726"/>
      <c r="AK11" s="1726"/>
      <c r="AL11" s="1727"/>
      <c r="AN11" s="1748"/>
      <c r="AO11" s="366"/>
      <c r="AP11" s="366"/>
      <c r="AQ11" s="366"/>
      <c r="AR11" s="1749" t="s">
        <v>57</v>
      </c>
      <c r="AS11" s="1750" t="s">
        <v>254</v>
      </c>
      <c r="AT11" s="366"/>
      <c r="AU11" s="366"/>
      <c r="AV11" s="1495"/>
      <c r="AW11" s="1674"/>
    </row>
    <row r="12" spans="1:66" ht="15.75">
      <c r="A12" s="1213" t="s">
        <v>272</v>
      </c>
      <c r="B12" s="1214" t="s">
        <v>272</v>
      </c>
      <c r="C12" s="1214"/>
      <c r="D12" s="1215"/>
      <c r="E12" s="1216"/>
      <c r="F12" s="2530" t="s">
        <v>274</v>
      </c>
      <c r="G12" s="2531"/>
      <c r="H12" s="2531"/>
      <c r="I12" s="2532"/>
      <c r="J12" s="2531" t="s">
        <v>277</v>
      </c>
      <c r="K12" s="2531"/>
      <c r="L12" s="2531"/>
      <c r="M12" s="2533"/>
      <c r="N12" s="2542" t="s">
        <v>44</v>
      </c>
      <c r="O12" s="2482"/>
      <c r="P12" s="2482"/>
      <c r="Q12" s="2484"/>
      <c r="R12" s="2481" t="s">
        <v>45</v>
      </c>
      <c r="S12" s="2482"/>
      <c r="T12" s="2482"/>
      <c r="U12" s="2484"/>
      <c r="V12" s="2524" t="s">
        <v>44</v>
      </c>
      <c r="W12" s="2525"/>
      <c r="X12" s="2525"/>
      <c r="Y12" s="2525"/>
      <c r="Z12" s="2524" t="s">
        <v>45</v>
      </c>
      <c r="AA12" s="2525"/>
      <c r="AB12" s="2525"/>
      <c r="AC12" s="2526"/>
      <c r="AE12" s="2534" t="s">
        <v>274</v>
      </c>
      <c r="AF12" s="2535"/>
      <c r="AG12" s="2535"/>
      <c r="AH12" s="2536"/>
      <c r="AI12" s="2535" t="s">
        <v>277</v>
      </c>
      <c r="AJ12" s="2535"/>
      <c r="AK12" s="2535"/>
      <c r="AL12" s="2536"/>
      <c r="AN12" s="1786" t="s">
        <v>272</v>
      </c>
      <c r="AO12" s="1787"/>
      <c r="AP12" s="1788"/>
      <c r="AQ12" s="1627" t="s">
        <v>48</v>
      </c>
      <c r="AR12" s="2519" t="s">
        <v>274</v>
      </c>
      <c r="AS12" s="2520"/>
      <c r="AT12" s="2520" t="s">
        <v>277</v>
      </c>
      <c r="AU12" s="2520"/>
      <c r="AV12" s="2521" t="s">
        <v>348</v>
      </c>
      <c r="AW12" s="2521"/>
    </row>
    <row r="13" spans="1:66" ht="31.5">
      <c r="A13" s="297" t="s">
        <v>288</v>
      </c>
      <c r="B13" s="68" t="s">
        <v>33</v>
      </c>
      <c r="C13" s="648" t="s">
        <v>33</v>
      </c>
      <c r="D13" s="521"/>
      <c r="E13" s="1217" t="s">
        <v>317</v>
      </c>
      <c r="F13" s="2505">
        <v>2021</v>
      </c>
      <c r="G13" s="2506"/>
      <c r="H13" s="2507">
        <v>2022</v>
      </c>
      <c r="I13" s="2506"/>
      <c r="J13" s="2507">
        <f>F13</f>
        <v>2021</v>
      </c>
      <c r="K13" s="2506"/>
      <c r="L13" s="2505">
        <f>H13</f>
        <v>2022</v>
      </c>
      <c r="M13" s="2508"/>
      <c r="N13" s="2512">
        <f>F13</f>
        <v>2021</v>
      </c>
      <c r="O13" s="2511"/>
      <c r="P13" s="2510">
        <f>H13</f>
        <v>2022</v>
      </c>
      <c r="Q13" s="2511"/>
      <c r="R13" s="2510">
        <f>F13</f>
        <v>2021</v>
      </c>
      <c r="S13" s="2511"/>
      <c r="T13" s="2510">
        <f>H13</f>
        <v>2022</v>
      </c>
      <c r="U13" s="2511"/>
      <c r="V13" s="2510">
        <f>F13</f>
        <v>2021</v>
      </c>
      <c r="W13" s="2511"/>
      <c r="X13" s="2510">
        <f>H13</f>
        <v>2022</v>
      </c>
      <c r="Y13" s="2511"/>
      <c r="Z13" s="2510">
        <f>F13</f>
        <v>2021</v>
      </c>
      <c r="AA13" s="2511"/>
      <c r="AB13" s="2510">
        <f>H13</f>
        <v>2022</v>
      </c>
      <c r="AC13" s="2511"/>
      <c r="AE13" s="2509">
        <f>F13</f>
        <v>2021</v>
      </c>
      <c r="AF13" s="2504"/>
      <c r="AG13" s="2509">
        <f>H13</f>
        <v>2022</v>
      </c>
      <c r="AH13" s="2504"/>
      <c r="AI13" s="2509">
        <f>J13</f>
        <v>2021</v>
      </c>
      <c r="AJ13" s="2504"/>
      <c r="AK13" s="2503">
        <f>L13</f>
        <v>2022</v>
      </c>
      <c r="AL13" s="2504"/>
      <c r="AN13" s="1789" t="s">
        <v>33</v>
      </c>
      <c r="AO13" s="1789" t="s">
        <v>33</v>
      </c>
      <c r="AP13" s="1790"/>
      <c r="AQ13" s="1628" t="s">
        <v>49</v>
      </c>
      <c r="AR13" s="1149">
        <f>F13</f>
        <v>2021</v>
      </c>
      <c r="AS13" s="1149">
        <f>H13</f>
        <v>2022</v>
      </c>
      <c r="AT13" s="1149">
        <f>AR13</f>
        <v>2021</v>
      </c>
      <c r="AU13" s="1150">
        <f>AS13</f>
        <v>2022</v>
      </c>
      <c r="AV13" s="1752" t="s">
        <v>346</v>
      </c>
      <c r="AW13" s="1752" t="s">
        <v>347</v>
      </c>
    </row>
    <row r="14" spans="1:66" ht="15.75">
      <c r="A14" s="574" t="s">
        <v>279</v>
      </c>
      <c r="B14" s="1151" t="s">
        <v>1075</v>
      </c>
      <c r="C14" s="649" t="s">
        <v>1131</v>
      </c>
      <c r="D14" s="575" t="s">
        <v>288</v>
      </c>
      <c r="E14" s="1218" t="s">
        <v>280</v>
      </c>
      <c r="F14" s="1212" t="s">
        <v>273</v>
      </c>
      <c r="G14" s="576" t="s">
        <v>9</v>
      </c>
      <c r="H14" s="576" t="s">
        <v>273</v>
      </c>
      <c r="I14" s="576" t="s">
        <v>9</v>
      </c>
      <c r="J14" s="576" t="s">
        <v>273</v>
      </c>
      <c r="K14" s="576" t="s">
        <v>9</v>
      </c>
      <c r="L14" s="576" t="s">
        <v>273</v>
      </c>
      <c r="M14" s="577" t="s">
        <v>9</v>
      </c>
      <c r="N14" s="866" t="s">
        <v>273</v>
      </c>
      <c r="O14" s="865" t="s">
        <v>9</v>
      </c>
      <c r="P14" s="866" t="s">
        <v>273</v>
      </c>
      <c r="Q14" s="867" t="s">
        <v>9</v>
      </c>
      <c r="R14" s="868" t="s">
        <v>273</v>
      </c>
      <c r="S14" s="868" t="s">
        <v>9</v>
      </c>
      <c r="T14" s="869" t="s">
        <v>273</v>
      </c>
      <c r="U14" s="868" t="s">
        <v>9</v>
      </c>
      <c r="V14" s="869" t="s">
        <v>273</v>
      </c>
      <c r="W14" s="868" t="s">
        <v>9</v>
      </c>
      <c r="X14" s="869" t="s">
        <v>273</v>
      </c>
      <c r="Y14" s="868" t="s">
        <v>9</v>
      </c>
      <c r="Z14" s="869" t="s">
        <v>273</v>
      </c>
      <c r="AA14" s="868" t="s">
        <v>9</v>
      </c>
      <c r="AB14" s="869" t="s">
        <v>273</v>
      </c>
      <c r="AC14" s="1104" t="s">
        <v>9</v>
      </c>
      <c r="AE14" s="1728" t="s">
        <v>273</v>
      </c>
      <c r="AF14" s="1728" t="s">
        <v>9</v>
      </c>
      <c r="AG14" s="1728" t="s">
        <v>273</v>
      </c>
      <c r="AH14" s="1728" t="s">
        <v>9</v>
      </c>
      <c r="AI14" s="1728" t="s">
        <v>273</v>
      </c>
      <c r="AJ14" s="1728" t="s">
        <v>9</v>
      </c>
      <c r="AK14" s="1728" t="s">
        <v>273</v>
      </c>
      <c r="AL14" s="1728" t="s">
        <v>9</v>
      </c>
      <c r="AN14" s="1791" t="s">
        <v>1075</v>
      </c>
      <c r="AO14" s="1792" t="s">
        <v>1131</v>
      </c>
      <c r="AP14" s="1793" t="s">
        <v>288</v>
      </c>
      <c r="AQ14" s="1794"/>
      <c r="AR14" s="42"/>
      <c r="AS14" s="42"/>
      <c r="AT14" s="42"/>
      <c r="AU14" s="378"/>
      <c r="AV14" s="1753"/>
      <c r="AW14" s="1753"/>
    </row>
    <row r="15" spans="1:66" ht="27" customHeight="1">
      <c r="A15" s="578" t="s">
        <v>295</v>
      </c>
      <c r="B15" s="658" t="s">
        <v>499</v>
      </c>
      <c r="C15" s="650"/>
      <c r="D15" s="579" t="s">
        <v>500</v>
      </c>
      <c r="E15" s="2306" t="s">
        <v>453</v>
      </c>
      <c r="F15" s="2300">
        <v>1020.235</v>
      </c>
      <c r="G15" s="2300">
        <v>1681347</v>
      </c>
      <c r="H15" s="2300">
        <v>1222.1010000000001</v>
      </c>
      <c r="I15" s="2300">
        <v>2941062</v>
      </c>
      <c r="J15" s="2300">
        <v>12250.12</v>
      </c>
      <c r="K15" s="2300">
        <v>23128415</v>
      </c>
      <c r="L15" s="2300">
        <v>8628.1239999999998</v>
      </c>
      <c r="M15" s="1692">
        <v>21658807</v>
      </c>
      <c r="N15" s="1698"/>
      <c r="O15" s="1699"/>
      <c r="P15" s="1700"/>
      <c r="Q15" s="1701"/>
      <c r="R15" s="1700"/>
      <c r="S15" s="1699"/>
      <c r="T15" s="1700"/>
      <c r="U15" s="1701"/>
      <c r="V15" s="1700"/>
      <c r="W15" s="1699"/>
      <c r="X15" s="1700"/>
      <c r="Y15" s="1701"/>
      <c r="Z15" s="1700"/>
      <c r="AA15" s="1699"/>
      <c r="AB15" s="1700"/>
      <c r="AC15" s="1701"/>
      <c r="AE15" s="1729" t="str">
        <f t="shared" ref="AE15:AL15" si="0">IF(F16+F19&gt;F15,"ERROR","OK")</f>
        <v>OK</v>
      </c>
      <c r="AF15" s="1729" t="str">
        <f t="shared" si="0"/>
        <v>OK</v>
      </c>
      <c r="AG15" s="1729" t="str">
        <f t="shared" si="0"/>
        <v>OK</v>
      </c>
      <c r="AH15" s="1729" t="str">
        <f t="shared" si="0"/>
        <v>OK</v>
      </c>
      <c r="AI15" s="1729" t="str">
        <f t="shared" si="0"/>
        <v>OK</v>
      </c>
      <c r="AJ15" s="1729" t="str">
        <f t="shared" si="0"/>
        <v>OK</v>
      </c>
      <c r="AK15" s="1729" t="str">
        <f t="shared" si="0"/>
        <v>OK</v>
      </c>
      <c r="AL15" s="1729" t="str">
        <f t="shared" si="0"/>
        <v>OK</v>
      </c>
      <c r="AN15" s="1795" t="s">
        <v>499</v>
      </c>
      <c r="AO15" s="1796"/>
      <c r="AP15" s="1797" t="s">
        <v>500</v>
      </c>
      <c r="AQ15" s="1619" t="s">
        <v>1160</v>
      </c>
      <c r="AR15" s="1822">
        <f t="shared" ref="AR15:AR39" si="1">IF(ISNUMBER(G15),IF(ISNUMBER(F15),IF(F15=0,IF(G15=0,"0","ZERO Q"),IF(G15=0,"ZERO V",G15/F15)),"NO Q"),IF(ISNUMBER(F15), "NO V","REPORT"))</f>
        <v>1647.9997255534263</v>
      </c>
      <c r="AS15" s="1822">
        <f t="shared" ref="AS15:AS40" si="2">IF(ISNUMBER(I15),IF(ISNUMBER(H15),IF(H15=0,IF(I15=0,"0","ZERO Q"),IF(I15=0,"ZERO V",I15/H15)),"NO Q"),IF(ISNUMBER(H15), "NO V","REPORT"))</f>
        <v>2406.5621417542411</v>
      </c>
      <c r="AT15" s="1822">
        <f t="shared" ref="AT15:AT39" si="3">IF(ISNUMBER(K15),IF(ISNUMBER(J15),IF(J15=0,IF(K15=0,"0","ZERO Q"),IF(K15=0,"ZERO V",K15/J15)),"NO Q"),IF(ISNUMBER(J15), "NO V","REPORT"))</f>
        <v>1888.0153827064551</v>
      </c>
      <c r="AU15" s="1823">
        <f t="shared" ref="AU15:AU40" si="4">IF(ISNUMBER(M15),IF(ISNUMBER(L15),IF(L15=0,IF(M15=0,"0","ZERO Q"),IF(M15=0,"ZERO V",M15/L15)),"NO Q"),IF(ISNUMBER(L15), "NO V","REPORT"))</f>
        <v>2510.2568066940162</v>
      </c>
      <c r="AV15" s="1120" t="str">
        <f>IF(ISNUMBER(AR15*AS15), IF(AR15*AS15&gt;0, IF(AR15&gt;AS15, IF(AR15/AS15&gt;AW$10, "CHECK", "ACCEPT"), IF(AS15/AR15&gt;AW$10, "CHECK", "ACCEPT")), IF(AS15=0,IF(AR15&lt;AW$10,"ACCEPT","CHECK"),IF(AS15&lt;AW$10,"ACCEPT","CHECK"))),"CHECK")</f>
        <v>ACCEPT</v>
      </c>
      <c r="AW15" s="1120" t="str">
        <f>IF(ISNUMBER(AT15*AU15), IF(AT15*AU15&gt;0, IF(AT15&gt;AU15, IF(AT15/AU15&gt;AW$10, "CHECK", "ACCEPT"), IF(AU15/AT15&gt;AW$10, "CHECK", "ACCEPT")), IF(AU15=0,IF(AT15&lt;AW$10,"ACCEPT","CHECK"),IF(AU15&lt;AW$10,"ACCEPT","CHECK"))),"CHECK")</f>
        <v>ACCEPT</v>
      </c>
      <c r="AY15" s="1828" t="s">
        <v>272</v>
      </c>
      <c r="AZ15" s="1829" t="s">
        <v>272</v>
      </c>
      <c r="BA15" s="1830"/>
      <c r="BB15" s="1786"/>
      <c r="BC15" s="1786"/>
      <c r="BD15" s="1794"/>
      <c r="BE15" s="2534" t="s">
        <v>76</v>
      </c>
      <c r="BF15" s="2536"/>
      <c r="BG15" s="2534" t="s">
        <v>274</v>
      </c>
      <c r="BH15" s="2535"/>
      <c r="BI15" s="2535"/>
      <c r="BJ15" s="2536"/>
      <c r="BK15" s="2535" t="s">
        <v>277</v>
      </c>
      <c r="BL15" s="2535"/>
      <c r="BM15" s="2535"/>
      <c r="BN15" s="2543"/>
    </row>
    <row r="16" spans="1:66" ht="19.5" customHeight="1">
      <c r="A16" s="580"/>
      <c r="B16" s="1210" t="s">
        <v>503</v>
      </c>
      <c r="C16" s="651"/>
      <c r="D16" s="581" t="s">
        <v>1053</v>
      </c>
      <c r="E16" s="2307" t="s">
        <v>453</v>
      </c>
      <c r="F16" s="2299">
        <v>665.77599999999995</v>
      </c>
      <c r="G16" s="2299">
        <v>1184338</v>
      </c>
      <c r="H16" s="2299">
        <v>275.83300000000003</v>
      </c>
      <c r="I16" s="2299">
        <v>613739</v>
      </c>
      <c r="J16" s="2299">
        <v>10748.906000000001</v>
      </c>
      <c r="K16" s="2299">
        <v>20392427</v>
      </c>
      <c r="L16" s="2299">
        <v>478.56799999999998</v>
      </c>
      <c r="M16" s="1693">
        <v>1067598</v>
      </c>
      <c r="N16" s="1702"/>
      <c r="O16" s="1703"/>
      <c r="P16" s="1704"/>
      <c r="Q16" s="1705"/>
      <c r="R16" s="1704"/>
      <c r="S16" s="1703"/>
      <c r="T16" s="1704"/>
      <c r="U16" s="1705"/>
      <c r="V16" s="1704"/>
      <c r="W16" s="1703"/>
      <c r="X16" s="1704"/>
      <c r="Y16" s="1705"/>
      <c r="Z16" s="1704"/>
      <c r="AA16" s="1703"/>
      <c r="AB16" s="1704"/>
      <c r="AC16" s="1705"/>
      <c r="AE16" s="1730" t="str">
        <f t="shared" ref="AE16:AL16" si="5">IF(F17+F18&gt;F16,"ERROR","OK")</f>
        <v>OK</v>
      </c>
      <c r="AF16" s="1731" t="str">
        <f t="shared" si="5"/>
        <v>OK</v>
      </c>
      <c r="AG16" s="1730" t="str">
        <f t="shared" si="5"/>
        <v>OK</v>
      </c>
      <c r="AH16" s="1732" t="str">
        <f t="shared" si="5"/>
        <v>OK</v>
      </c>
      <c r="AI16" s="1730" t="str">
        <f t="shared" si="5"/>
        <v>OK</v>
      </c>
      <c r="AJ16" s="1732" t="str">
        <f t="shared" si="5"/>
        <v>OK</v>
      </c>
      <c r="AK16" s="1730" t="str">
        <f t="shared" si="5"/>
        <v>OK</v>
      </c>
      <c r="AL16" s="1730" t="str">
        <f t="shared" si="5"/>
        <v>OK</v>
      </c>
      <c r="AN16" s="1798" t="s">
        <v>503</v>
      </c>
      <c r="AO16" s="1799"/>
      <c r="AP16" s="1800" t="s">
        <v>1161</v>
      </c>
      <c r="AQ16" s="1619" t="s">
        <v>1160</v>
      </c>
      <c r="AR16" s="1822">
        <f t="shared" si="1"/>
        <v>1778.8835884742016</v>
      </c>
      <c r="AS16" s="1822">
        <f t="shared" si="2"/>
        <v>2225.0383384149104</v>
      </c>
      <c r="AT16" s="1822">
        <f t="shared" si="3"/>
        <v>1897.1630229160064</v>
      </c>
      <c r="AU16" s="1823">
        <f t="shared" si="4"/>
        <v>2230.8177730228517</v>
      </c>
      <c r="AV16" s="1120" t="str">
        <f t="shared" ref="AV16:AV40" si="6">IF(ISNUMBER(AR16*AS16), IF(AR16*AS16&gt;0, IF(AR16&gt;AS16, IF(AR16/AS16&gt;AW$10, "CHECK", "ACCEPT"), IF(AS16/AR16&gt;AW$10, "CHECK", "ACCEPT")), IF(AS16=0,IF(AR16&lt;AW$10,"ACCEPT","CHECK"),IF(AS16&lt;AW$10,"ACCEPT","CHECK"))),"CHECK")</f>
        <v>ACCEPT</v>
      </c>
      <c r="AW16" s="1120" t="str">
        <f t="shared" ref="AW16:AW40" si="7">IF(ISNUMBER(AT16*AU16), IF(AT16*AU16&gt;0, IF(AT16&gt;AU16, IF(AT16/AU16&gt;AW$10, "CHECK", "ACCEPT"), IF(AU16/AT16&gt;AW$10, "CHECK", "ACCEPT")), IF(AU16=0,IF(AT16&lt;AW$10,"ACCEPT","CHECK"),IF(AU16&lt;AW$10,"ACCEPT","CHECK"))),"CHECK")</f>
        <v>ACCEPT</v>
      </c>
      <c r="AY16" s="1831" t="s">
        <v>288</v>
      </c>
      <c r="AZ16" s="1787" t="s">
        <v>33</v>
      </c>
      <c r="BA16" s="1832" t="s">
        <v>33</v>
      </c>
      <c r="BB16" s="1790"/>
      <c r="BC16" s="1787" t="s">
        <v>317</v>
      </c>
      <c r="BD16" s="1787"/>
      <c r="BE16" s="1787">
        <f>AR13</f>
        <v>2021</v>
      </c>
      <c r="BF16" s="1787">
        <f>AS13</f>
        <v>2022</v>
      </c>
      <c r="BG16" s="2509">
        <f>BE16</f>
        <v>2021</v>
      </c>
      <c r="BH16" s="2504"/>
      <c r="BI16" s="2509">
        <f>BF16</f>
        <v>2022</v>
      </c>
      <c r="BJ16" s="2504"/>
      <c r="BK16" s="2509">
        <f>BG16</f>
        <v>2021</v>
      </c>
      <c r="BL16" s="2504"/>
      <c r="BM16" s="2503">
        <f>BI16</f>
        <v>2022</v>
      </c>
      <c r="BN16" s="2544"/>
    </row>
    <row r="17" spans="1:66" ht="19.5" customHeight="1">
      <c r="A17" s="580"/>
      <c r="B17" s="644"/>
      <c r="C17" s="652" t="s">
        <v>504</v>
      </c>
      <c r="D17" s="582" t="s">
        <v>38</v>
      </c>
      <c r="E17" s="2307" t="s">
        <v>453</v>
      </c>
      <c r="F17" s="2298">
        <v>154.28399999999999</v>
      </c>
      <c r="G17" s="2298">
        <v>304089</v>
      </c>
      <c r="H17" s="2298">
        <v>34.618000000000002</v>
      </c>
      <c r="I17" s="2298">
        <v>69364</v>
      </c>
      <c r="J17" s="2298">
        <v>8233.848</v>
      </c>
      <c r="K17" s="2298">
        <v>17446275</v>
      </c>
      <c r="L17" s="2298">
        <v>405.25900000000001</v>
      </c>
      <c r="M17" s="1694">
        <v>915420</v>
      </c>
      <c r="N17" s="1706"/>
      <c r="O17" s="1707"/>
      <c r="P17" s="1708"/>
      <c r="Q17" s="1709"/>
      <c r="R17" s="1708"/>
      <c r="S17" s="1707"/>
      <c r="T17" s="1708"/>
      <c r="U17" s="1709"/>
      <c r="V17" s="1708"/>
      <c r="W17" s="1707"/>
      <c r="X17" s="1708"/>
      <c r="Y17" s="1709"/>
      <c r="Z17" s="1708"/>
      <c r="AA17" s="1707"/>
      <c r="AB17" s="1708"/>
      <c r="AC17" s="1709"/>
      <c r="AE17" s="1733"/>
      <c r="AF17" s="1734"/>
      <c r="AG17" s="1733"/>
      <c r="AH17" s="1735"/>
      <c r="AI17" s="1733"/>
      <c r="AJ17" s="1735"/>
      <c r="AK17" s="1733"/>
      <c r="AL17" s="1733"/>
      <c r="AN17" s="1798"/>
      <c r="AO17" s="1801" t="s">
        <v>504</v>
      </c>
      <c r="AP17" s="1802" t="s">
        <v>38</v>
      </c>
      <c r="AQ17" s="1619" t="s">
        <v>1160</v>
      </c>
      <c r="AR17" s="1822">
        <f t="shared" si="1"/>
        <v>1970.969121879132</v>
      </c>
      <c r="AS17" s="1822">
        <f t="shared" si="2"/>
        <v>2003.697498411231</v>
      </c>
      <c r="AT17" s="1822">
        <f t="shared" si="3"/>
        <v>2118.8483197649507</v>
      </c>
      <c r="AU17" s="1823">
        <f t="shared" si="4"/>
        <v>2258.8517466607773</v>
      </c>
      <c r="AV17" s="1120" t="str">
        <f t="shared" si="6"/>
        <v>ACCEPT</v>
      </c>
      <c r="AW17" s="1120" t="str">
        <f t="shared" si="7"/>
        <v>ACCEPT</v>
      </c>
      <c r="AY17" s="1833" t="s">
        <v>279</v>
      </c>
      <c r="AZ17" s="1792" t="s">
        <v>1075</v>
      </c>
      <c r="BA17" s="1834" t="s">
        <v>1131</v>
      </c>
      <c r="BB17" s="1793" t="s">
        <v>288</v>
      </c>
      <c r="BC17" s="1835" t="s">
        <v>280</v>
      </c>
      <c r="BD17" s="1835"/>
      <c r="BE17" s="1728" t="s">
        <v>273</v>
      </c>
      <c r="BF17" s="1728" t="s">
        <v>273</v>
      </c>
      <c r="BG17" s="1728" t="s">
        <v>273</v>
      </c>
      <c r="BH17" s="1728" t="s">
        <v>9</v>
      </c>
      <c r="BI17" s="1728" t="s">
        <v>273</v>
      </c>
      <c r="BJ17" s="1728" t="s">
        <v>9</v>
      </c>
      <c r="BK17" s="1728" t="s">
        <v>273</v>
      </c>
      <c r="BL17" s="1728" t="s">
        <v>9</v>
      </c>
      <c r="BM17" s="1728" t="s">
        <v>273</v>
      </c>
      <c r="BN17" s="1836" t="s">
        <v>9</v>
      </c>
    </row>
    <row r="18" spans="1:66" ht="28.5" customHeight="1">
      <c r="A18" s="580"/>
      <c r="B18" s="645"/>
      <c r="C18" s="857" t="s">
        <v>903</v>
      </c>
      <c r="D18" s="583" t="s">
        <v>39</v>
      </c>
      <c r="E18" s="2308" t="s">
        <v>453</v>
      </c>
      <c r="F18" s="2298">
        <v>511.49200000000002</v>
      </c>
      <c r="G18" s="2298">
        <v>880249</v>
      </c>
      <c r="H18" s="2298">
        <v>241.215</v>
      </c>
      <c r="I18" s="2298">
        <v>544375</v>
      </c>
      <c r="J18" s="2298">
        <v>2515.058</v>
      </c>
      <c r="K18" s="2298">
        <v>2946152</v>
      </c>
      <c r="L18" s="2298">
        <v>73.308999999999997</v>
      </c>
      <c r="M18" s="1694">
        <v>152178</v>
      </c>
      <c r="N18" s="1706"/>
      <c r="O18" s="1707"/>
      <c r="P18" s="1708"/>
      <c r="Q18" s="1709"/>
      <c r="R18" s="1708"/>
      <c r="S18" s="1707"/>
      <c r="T18" s="1708"/>
      <c r="U18" s="1709"/>
      <c r="V18" s="1708"/>
      <c r="W18" s="1707"/>
      <c r="X18" s="1708"/>
      <c r="Y18" s="1709"/>
      <c r="Z18" s="1708"/>
      <c r="AA18" s="1707"/>
      <c r="AB18" s="1708"/>
      <c r="AC18" s="1709"/>
      <c r="AE18" s="1733"/>
      <c r="AF18" s="1734"/>
      <c r="AG18" s="1733"/>
      <c r="AH18" s="1735"/>
      <c r="AI18" s="1733"/>
      <c r="AJ18" s="1735"/>
      <c r="AK18" s="1733"/>
      <c r="AL18" s="1733"/>
      <c r="AN18" s="1803"/>
      <c r="AO18" s="1801" t="s">
        <v>903</v>
      </c>
      <c r="AP18" s="1804" t="s">
        <v>39</v>
      </c>
      <c r="AQ18" s="1619" t="s">
        <v>1160</v>
      </c>
      <c r="AR18" s="1822">
        <f t="shared" si="1"/>
        <v>1720.9438270784294</v>
      </c>
      <c r="AS18" s="1822">
        <f t="shared" si="2"/>
        <v>2256.804095931016</v>
      </c>
      <c r="AT18" s="1822">
        <f t="shared" si="3"/>
        <v>1171.4051922460635</v>
      </c>
      <c r="AU18" s="1823">
        <f t="shared" si="4"/>
        <v>2075.8433480200247</v>
      </c>
      <c r="AV18" s="1120" t="str">
        <f t="shared" si="6"/>
        <v>ACCEPT</v>
      </c>
      <c r="AW18" s="1120" t="str">
        <f t="shared" si="7"/>
        <v>ACCEPT</v>
      </c>
      <c r="AY18" s="2545">
        <v>1</v>
      </c>
      <c r="AZ18" s="2548" t="s">
        <v>518</v>
      </c>
      <c r="BA18" s="2545"/>
      <c r="BB18" s="2551" t="s">
        <v>75</v>
      </c>
      <c r="BC18" s="2551" t="s">
        <v>1192</v>
      </c>
      <c r="BD18" s="1837" t="s">
        <v>302</v>
      </c>
      <c r="BE18" s="1838">
        <f>'JQ1 Production'!D13</f>
        <v>30256</v>
      </c>
      <c r="BF18" s="1838">
        <f>'JQ1 Production'!E13</f>
        <v>25110</v>
      </c>
      <c r="BG18" s="1839"/>
      <c r="BH18" s="1840"/>
      <c r="BI18" s="1840"/>
      <c r="BJ18" s="1840"/>
      <c r="BK18" s="1840"/>
      <c r="BL18" s="1840"/>
      <c r="BM18" s="1840"/>
      <c r="BN18" s="1841"/>
    </row>
    <row r="19" spans="1:66" ht="19.5" customHeight="1">
      <c r="A19" s="580"/>
      <c r="B19" s="1210" t="s">
        <v>501</v>
      </c>
      <c r="C19" s="651"/>
      <c r="D19" s="581" t="s">
        <v>1054</v>
      </c>
      <c r="E19" s="2309" t="s">
        <v>453</v>
      </c>
      <c r="F19" s="2299">
        <v>121.068</v>
      </c>
      <c r="G19" s="2299">
        <v>198422</v>
      </c>
      <c r="H19" s="2299">
        <v>931.50800000000004</v>
      </c>
      <c r="I19" s="2299">
        <v>2078369</v>
      </c>
      <c r="J19" s="2302">
        <v>545.25900000000001</v>
      </c>
      <c r="K19" s="2299">
        <v>844585</v>
      </c>
      <c r="L19" s="2299">
        <v>7522.1049999999996</v>
      </c>
      <c r="M19" s="1695">
        <v>18500624</v>
      </c>
      <c r="N19" s="1702"/>
      <c r="O19" s="1703"/>
      <c r="P19" s="1704"/>
      <c r="Q19" s="1705"/>
      <c r="R19" s="1704"/>
      <c r="S19" s="1703"/>
      <c r="T19" s="1704"/>
      <c r="U19" s="1705"/>
      <c r="V19" s="1704"/>
      <c r="W19" s="1703"/>
      <c r="X19" s="1704"/>
      <c r="Y19" s="1705"/>
      <c r="Z19" s="1704"/>
      <c r="AA19" s="1703"/>
      <c r="AB19" s="1704"/>
      <c r="AC19" s="1705"/>
      <c r="AE19" s="1730" t="str">
        <f>IF(F20+F21&gt;F19,"ERROR","OK")</f>
        <v>OK</v>
      </c>
      <c r="AF19" s="1731" t="str">
        <f t="shared" ref="AF19" si="8">IF(G20+G21&gt;G19,"ERROR","OK")</f>
        <v>OK</v>
      </c>
      <c r="AG19" s="1730" t="str">
        <f t="shared" ref="AG19" si="9">IF(H20+H21&gt;H19,"ERROR","OK")</f>
        <v>OK</v>
      </c>
      <c r="AH19" s="1732" t="str">
        <f t="shared" ref="AH19" si="10">IF(I20+I21&gt;I19,"ERROR","OK")</f>
        <v>OK</v>
      </c>
      <c r="AI19" s="1730" t="str">
        <f t="shared" ref="AI19" si="11">IF(J20+J21&gt;J19,"ERROR","OK")</f>
        <v>OK</v>
      </c>
      <c r="AJ19" s="1732" t="str">
        <f t="shared" ref="AJ19" si="12">IF(K20+K21&gt;K19,"ERROR","OK")</f>
        <v>OK</v>
      </c>
      <c r="AK19" s="1730" t="str">
        <f t="shared" ref="AK19" si="13">IF(L20+L21&gt;L19,"ERROR","OK")</f>
        <v>OK</v>
      </c>
      <c r="AL19" s="1730" t="str">
        <f t="shared" ref="AL19" si="14">IF(M20+M21&gt;M19,"ERROR","OK")</f>
        <v>OK</v>
      </c>
      <c r="AN19" s="1798" t="s">
        <v>501</v>
      </c>
      <c r="AO19" s="1799"/>
      <c r="AP19" s="1800" t="s">
        <v>1162</v>
      </c>
      <c r="AQ19" s="1619" t="s">
        <v>1160</v>
      </c>
      <c r="AR19" s="1822">
        <f t="shared" si="1"/>
        <v>1638.9301879935244</v>
      </c>
      <c r="AS19" s="1822">
        <f t="shared" si="2"/>
        <v>2231.1874938272135</v>
      </c>
      <c r="AT19" s="1822">
        <f t="shared" si="3"/>
        <v>1548.9611359005537</v>
      </c>
      <c r="AU19" s="1823">
        <f t="shared" si="4"/>
        <v>2459.5008976875492</v>
      </c>
      <c r="AV19" s="1120" t="str">
        <f t="shared" si="6"/>
        <v>ACCEPT</v>
      </c>
      <c r="AW19" s="1120" t="str">
        <f t="shared" si="7"/>
        <v>ACCEPT</v>
      </c>
      <c r="AY19" s="2546"/>
      <c r="AZ19" s="2549"/>
      <c r="BA19" s="2546"/>
      <c r="BB19" s="2552"/>
      <c r="BC19" s="2552"/>
      <c r="BD19" s="1837" t="s">
        <v>3</v>
      </c>
      <c r="BE19" s="1842">
        <f>'EU2 Removals'!E19</f>
        <v>30256</v>
      </c>
      <c r="BF19" s="1842">
        <f>'EU2 Removals'!F19</f>
        <v>25110</v>
      </c>
      <c r="BG19" s="1839"/>
      <c r="BH19" s="1840"/>
      <c r="BI19" s="1840"/>
      <c r="BJ19" s="1840"/>
      <c r="BK19" s="1840"/>
      <c r="BL19" s="1840"/>
      <c r="BM19" s="1840"/>
      <c r="BN19" s="1841"/>
    </row>
    <row r="20" spans="1:66" ht="19.5" customHeight="1">
      <c r="A20" s="580"/>
      <c r="B20" s="644"/>
      <c r="C20" s="652" t="s">
        <v>502</v>
      </c>
      <c r="D20" s="582" t="s">
        <v>38</v>
      </c>
      <c r="E20" s="2310" t="s">
        <v>453</v>
      </c>
      <c r="F20" s="2298">
        <v>24.245000000000001</v>
      </c>
      <c r="G20" s="2298">
        <v>36589</v>
      </c>
      <c r="H20" s="2298">
        <v>374.24299999999999</v>
      </c>
      <c r="I20" s="2298">
        <v>906007</v>
      </c>
      <c r="J20" s="2303">
        <v>397.47199999999998</v>
      </c>
      <c r="K20" s="2298">
        <v>693452</v>
      </c>
      <c r="L20" s="2298">
        <v>5645.2190000000001</v>
      </c>
      <c r="M20" s="1694">
        <v>14692839</v>
      </c>
      <c r="N20" s="1706"/>
      <c r="O20" s="1707"/>
      <c r="P20" s="1708"/>
      <c r="Q20" s="1709"/>
      <c r="R20" s="1708"/>
      <c r="S20" s="1707"/>
      <c r="T20" s="1708"/>
      <c r="U20" s="1709"/>
      <c r="V20" s="1708"/>
      <c r="W20" s="1707"/>
      <c r="X20" s="1708"/>
      <c r="Y20" s="1709"/>
      <c r="Z20" s="1708"/>
      <c r="AA20" s="1707"/>
      <c r="AB20" s="1708"/>
      <c r="AC20" s="1709"/>
      <c r="AE20" s="1733"/>
      <c r="AF20" s="1734"/>
      <c r="AG20" s="1733"/>
      <c r="AH20" s="1735"/>
      <c r="AI20" s="1733"/>
      <c r="AJ20" s="1735"/>
      <c r="AK20" s="1733"/>
      <c r="AL20" s="1733"/>
      <c r="AN20" s="1798"/>
      <c r="AO20" s="1801" t="s">
        <v>502</v>
      </c>
      <c r="AP20" s="1802" t="s">
        <v>38</v>
      </c>
      <c r="AQ20" s="1619" t="s">
        <v>1160</v>
      </c>
      <c r="AR20" s="1822">
        <f t="shared" si="1"/>
        <v>1509.135904310167</v>
      </c>
      <c r="AS20" s="1822">
        <f t="shared" si="2"/>
        <v>2420.905668242292</v>
      </c>
      <c r="AT20" s="1822">
        <f t="shared" si="3"/>
        <v>1744.6562273568957</v>
      </c>
      <c r="AU20" s="1823">
        <f t="shared" si="4"/>
        <v>2602.7048729198991</v>
      </c>
      <c r="AV20" s="1120" t="str">
        <f t="shared" si="6"/>
        <v>ACCEPT</v>
      </c>
      <c r="AW20" s="1120" t="str">
        <f t="shared" si="7"/>
        <v>ACCEPT</v>
      </c>
      <c r="AY20" s="2547"/>
      <c r="AZ20" s="2550"/>
      <c r="BA20" s="2547"/>
      <c r="BB20" s="2553"/>
      <c r="BC20" s="2553"/>
      <c r="BD20" s="1843" t="s">
        <v>47</v>
      </c>
      <c r="BE20" s="1844">
        <f>BE18-BE19</f>
        <v>0</v>
      </c>
      <c r="BF20" s="1844">
        <f>BF18-BF19</f>
        <v>0</v>
      </c>
      <c r="BG20" s="1840"/>
      <c r="BH20" s="1840"/>
      <c r="BI20" s="1840"/>
      <c r="BJ20" s="1840"/>
      <c r="BK20" s="1840"/>
      <c r="BL20" s="1840"/>
      <c r="BM20" s="1840"/>
      <c r="BN20" s="1841"/>
    </row>
    <row r="21" spans="1:66" ht="27" customHeight="1">
      <c r="A21" s="587"/>
      <c r="B21" s="645"/>
      <c r="C21" s="857" t="s">
        <v>902</v>
      </c>
      <c r="D21" s="583" t="s">
        <v>39</v>
      </c>
      <c r="E21" s="2308" t="s">
        <v>453</v>
      </c>
      <c r="F21" s="2298">
        <v>96.822999999999993</v>
      </c>
      <c r="G21" s="2298">
        <v>161833</v>
      </c>
      <c r="H21" s="2298">
        <v>557.26499999999999</v>
      </c>
      <c r="I21" s="2298">
        <v>1172362</v>
      </c>
      <c r="J21" s="2303">
        <v>147.78700000000001</v>
      </c>
      <c r="K21" s="2298">
        <v>151133</v>
      </c>
      <c r="L21" s="2298">
        <v>1876.886</v>
      </c>
      <c r="M21" s="1694">
        <v>3807785</v>
      </c>
      <c r="N21" s="1710"/>
      <c r="O21" s="1711"/>
      <c r="P21" s="1712"/>
      <c r="Q21" s="1713"/>
      <c r="R21" s="1712"/>
      <c r="S21" s="1711"/>
      <c r="T21" s="1712"/>
      <c r="U21" s="1713"/>
      <c r="V21" s="1712"/>
      <c r="W21" s="1711"/>
      <c r="X21" s="1712"/>
      <c r="Y21" s="1713"/>
      <c r="Z21" s="1712"/>
      <c r="AA21" s="1711"/>
      <c r="AB21" s="1712"/>
      <c r="AC21" s="1713"/>
      <c r="AE21" s="1733"/>
      <c r="AF21" s="1734"/>
      <c r="AG21" s="1733"/>
      <c r="AH21" s="1735"/>
      <c r="AI21" s="1733"/>
      <c r="AJ21" s="1735"/>
      <c r="AK21" s="1733"/>
      <c r="AL21" s="1733"/>
      <c r="AN21" s="1798"/>
      <c r="AO21" s="1801" t="s">
        <v>902</v>
      </c>
      <c r="AP21" s="1804" t="s">
        <v>39</v>
      </c>
      <c r="AQ21" s="1619" t="s">
        <v>1160</v>
      </c>
      <c r="AR21" s="1824">
        <f t="shared" si="1"/>
        <v>1671.4313747766544</v>
      </c>
      <c r="AS21" s="1824">
        <f t="shared" si="2"/>
        <v>2103.7782742501322</v>
      </c>
      <c r="AT21" s="1824">
        <f t="shared" si="3"/>
        <v>1022.6406923477707</v>
      </c>
      <c r="AU21" s="1825">
        <f t="shared" si="4"/>
        <v>2028.7779865159632</v>
      </c>
      <c r="AV21" s="1754" t="str">
        <f t="shared" si="6"/>
        <v>ACCEPT</v>
      </c>
      <c r="AW21" s="1754" t="str">
        <f t="shared" si="7"/>
        <v>ACCEPT</v>
      </c>
      <c r="AY21" s="2554" t="s">
        <v>295</v>
      </c>
      <c r="AZ21" s="2557" t="s">
        <v>499</v>
      </c>
      <c r="BA21" s="2554"/>
      <c r="BB21" s="2560" t="s">
        <v>28</v>
      </c>
      <c r="BC21" s="2560" t="s">
        <v>1192</v>
      </c>
      <c r="BD21" s="1845" t="s">
        <v>290</v>
      </c>
      <c r="BE21" s="1846"/>
      <c r="BF21" s="1847"/>
      <c r="BG21" s="1848">
        <f>'JQ2 Trade'!D16</f>
        <v>1020.235</v>
      </c>
      <c r="BH21" s="1848">
        <f>'JQ2 Trade'!E16</f>
        <v>1681347</v>
      </c>
      <c r="BI21" s="1848">
        <f>'JQ2 Trade'!F16</f>
        <v>1222.1010000000001</v>
      </c>
      <c r="BJ21" s="1848">
        <f>'JQ2 Trade'!G16</f>
        <v>2941062</v>
      </c>
      <c r="BK21" s="1848">
        <f>'JQ2 Trade'!H16</f>
        <v>12250.12</v>
      </c>
      <c r="BL21" s="1848">
        <f>'JQ2 Trade'!I16</f>
        <v>23128415</v>
      </c>
      <c r="BM21" s="1848">
        <f>'JQ2 Trade'!J16</f>
        <v>8628.1239999999998</v>
      </c>
      <c r="BN21" s="1848">
        <f>'JQ2 Trade'!K16</f>
        <v>21658807</v>
      </c>
    </row>
    <row r="22" spans="1:66" ht="27" customHeight="1">
      <c r="A22" s="578" t="s">
        <v>333</v>
      </c>
      <c r="B22" s="1208" t="s">
        <v>1049</v>
      </c>
      <c r="C22" s="650"/>
      <c r="D22" s="579" t="s">
        <v>505</v>
      </c>
      <c r="E22" s="2311" t="s">
        <v>453</v>
      </c>
      <c r="F22" s="2300">
        <v>134.34399999999999</v>
      </c>
      <c r="G22" s="2300">
        <v>750918</v>
      </c>
      <c r="H22" s="2300">
        <v>147.012</v>
      </c>
      <c r="I22" s="2300">
        <v>1029422</v>
      </c>
      <c r="J22" s="2304">
        <v>355.01100000000002</v>
      </c>
      <c r="K22" s="2300">
        <v>1748784</v>
      </c>
      <c r="L22" s="2300">
        <v>418.28699999999998</v>
      </c>
      <c r="M22" s="1696">
        <v>1991103</v>
      </c>
      <c r="N22" s="1698"/>
      <c r="O22" s="1699"/>
      <c r="P22" s="1700"/>
      <c r="Q22" s="1701"/>
      <c r="R22" s="1700"/>
      <c r="S22" s="1699"/>
      <c r="T22" s="1700"/>
      <c r="U22" s="1701"/>
      <c r="V22" s="1700"/>
      <c r="W22" s="1699"/>
      <c r="X22" s="1700"/>
      <c r="Y22" s="1701"/>
      <c r="Z22" s="1700"/>
      <c r="AA22" s="1699"/>
      <c r="AB22" s="1700"/>
      <c r="AC22" s="1701"/>
      <c r="AE22" s="1736" t="str">
        <f>IF(F23+F24+F25+F28+F29&gt;F22,"ERROR","OK")</f>
        <v>OK</v>
      </c>
      <c r="AF22" s="1736" t="str">
        <f t="shared" ref="AF22:AL22" si="15">IF(G23+G24+G25+G28+G29&gt;G22,"ERROR","OK")</f>
        <v>OK</v>
      </c>
      <c r="AG22" s="1736" t="str">
        <f t="shared" si="15"/>
        <v>OK</v>
      </c>
      <c r="AH22" s="1736" t="str">
        <f t="shared" si="15"/>
        <v>OK</v>
      </c>
      <c r="AI22" s="1736" t="str">
        <f t="shared" si="15"/>
        <v>OK</v>
      </c>
      <c r="AJ22" s="1736" t="str">
        <f t="shared" si="15"/>
        <v>OK</v>
      </c>
      <c r="AK22" s="1736" t="str">
        <f t="shared" si="15"/>
        <v>OK</v>
      </c>
      <c r="AL22" s="1736" t="str">
        <f t="shared" si="15"/>
        <v>OK</v>
      </c>
      <c r="AN22" s="1805" t="s">
        <v>1163</v>
      </c>
      <c r="AO22" s="1806"/>
      <c r="AP22" s="1797" t="s">
        <v>505</v>
      </c>
      <c r="AQ22" s="1807" t="s">
        <v>1160</v>
      </c>
      <c r="AR22" s="1822">
        <f t="shared" si="1"/>
        <v>5589.5164651938312</v>
      </c>
      <c r="AS22" s="1822">
        <f t="shared" si="2"/>
        <v>7002.2991320436431</v>
      </c>
      <c r="AT22" s="1822">
        <f t="shared" si="3"/>
        <v>4925.9994760725722</v>
      </c>
      <c r="AU22" s="1823">
        <f t="shared" si="4"/>
        <v>4760.1359831885766</v>
      </c>
      <c r="AV22" s="1755" t="str">
        <f t="shared" si="6"/>
        <v>ACCEPT</v>
      </c>
      <c r="AW22" s="1755" t="str">
        <f t="shared" si="7"/>
        <v>ACCEPT</v>
      </c>
      <c r="AY22" s="2555"/>
      <c r="AZ22" s="2558"/>
      <c r="BA22" s="2555"/>
      <c r="BB22" s="2561"/>
      <c r="BC22" s="2561"/>
      <c r="BD22" s="1845" t="s">
        <v>46</v>
      </c>
      <c r="BE22" s="1849"/>
      <c r="BF22" s="1847"/>
      <c r="BG22" s="1848">
        <f>F15</f>
        <v>1020.235</v>
      </c>
      <c r="BH22" s="1848">
        <f t="shared" ref="BH22:BN22" si="16">G15</f>
        <v>1681347</v>
      </c>
      <c r="BI22" s="1848">
        <f t="shared" si="16"/>
        <v>1222.1010000000001</v>
      </c>
      <c r="BJ22" s="1848">
        <f t="shared" si="16"/>
        <v>2941062</v>
      </c>
      <c r="BK22" s="1848">
        <f t="shared" si="16"/>
        <v>12250.12</v>
      </c>
      <c r="BL22" s="1848">
        <f t="shared" si="16"/>
        <v>23128415</v>
      </c>
      <c r="BM22" s="1848">
        <f t="shared" si="16"/>
        <v>8628.1239999999998</v>
      </c>
      <c r="BN22" s="1848">
        <f t="shared" si="16"/>
        <v>21658807</v>
      </c>
    </row>
    <row r="23" spans="1:66" ht="19.5" customHeight="1">
      <c r="A23" s="580"/>
      <c r="B23" s="858" t="s">
        <v>1062</v>
      </c>
      <c r="C23" s="651"/>
      <c r="D23" s="583" t="s">
        <v>506</v>
      </c>
      <c r="E23" s="2307" t="s">
        <v>453</v>
      </c>
      <c r="F23" s="2299">
        <v>49.572000000000003</v>
      </c>
      <c r="G23" s="2299">
        <v>437967</v>
      </c>
      <c r="H23" s="2299">
        <v>66.367000000000004</v>
      </c>
      <c r="I23" s="2299">
        <v>519514</v>
      </c>
      <c r="J23" s="2302">
        <v>48.122999999999998</v>
      </c>
      <c r="K23" s="2299">
        <v>437246</v>
      </c>
      <c r="L23" s="2299">
        <v>66.025999999999996</v>
      </c>
      <c r="M23" s="1695">
        <v>431286</v>
      </c>
      <c r="N23" s="1702"/>
      <c r="O23" s="1703"/>
      <c r="P23" s="1704"/>
      <c r="Q23" s="1705"/>
      <c r="R23" s="1704"/>
      <c r="S23" s="1703"/>
      <c r="T23" s="1704"/>
      <c r="U23" s="1705"/>
      <c r="V23" s="1704"/>
      <c r="W23" s="1703"/>
      <c r="X23" s="1704"/>
      <c r="Y23" s="1705"/>
      <c r="Z23" s="1704"/>
      <c r="AA23" s="1703"/>
      <c r="AB23" s="1704"/>
      <c r="AC23" s="1705"/>
      <c r="AE23" s="1730"/>
      <c r="AF23" s="1734"/>
      <c r="AG23" s="1733"/>
      <c r="AH23" s="1735"/>
      <c r="AI23" s="1733"/>
      <c r="AJ23" s="1735"/>
      <c r="AK23" s="1733"/>
      <c r="AL23" s="1733"/>
      <c r="AN23" s="1808" t="s">
        <v>1164</v>
      </c>
      <c r="AO23" s="1799"/>
      <c r="AP23" s="1802" t="s">
        <v>1165</v>
      </c>
      <c r="AQ23" s="1619" t="s">
        <v>1160</v>
      </c>
      <c r="AR23" s="1822">
        <f t="shared" si="1"/>
        <v>8834.9673202614376</v>
      </c>
      <c r="AS23" s="1822">
        <f t="shared" si="2"/>
        <v>7827.8963942923438</v>
      </c>
      <c r="AT23" s="1822">
        <f t="shared" si="3"/>
        <v>9086.0087691956032</v>
      </c>
      <c r="AU23" s="1823">
        <f t="shared" si="4"/>
        <v>6532.0631266470791</v>
      </c>
      <c r="AV23" s="1120" t="str">
        <f t="shared" si="6"/>
        <v>ACCEPT</v>
      </c>
      <c r="AW23" s="1120" t="str">
        <f t="shared" si="7"/>
        <v>ACCEPT</v>
      </c>
      <c r="AY23" s="2556"/>
      <c r="AZ23" s="2559"/>
      <c r="BA23" s="2556"/>
      <c r="BB23" s="2562"/>
      <c r="BC23" s="2562"/>
      <c r="BD23" s="1850" t="s">
        <v>47</v>
      </c>
      <c r="BE23" s="1849"/>
      <c r="BF23" s="1847"/>
      <c r="BG23" s="1844">
        <f>BG21-BG22</f>
        <v>0</v>
      </c>
      <c r="BH23" s="1844">
        <f t="shared" ref="BH23:BN23" si="17">BH21-BH22</f>
        <v>0</v>
      </c>
      <c r="BI23" s="1844">
        <f t="shared" si="17"/>
        <v>0</v>
      </c>
      <c r="BJ23" s="1844">
        <f t="shared" si="17"/>
        <v>0</v>
      </c>
      <c r="BK23" s="1844">
        <f t="shared" si="17"/>
        <v>0</v>
      </c>
      <c r="BL23" s="1844">
        <f t="shared" si="17"/>
        <v>0</v>
      </c>
      <c r="BM23" s="1844">
        <f t="shared" si="17"/>
        <v>0</v>
      </c>
      <c r="BN23" s="1844">
        <f t="shared" si="17"/>
        <v>0</v>
      </c>
    </row>
    <row r="24" spans="1:66" ht="19.5" customHeight="1">
      <c r="A24" s="580"/>
      <c r="B24" s="859" t="s">
        <v>1063</v>
      </c>
      <c r="C24" s="651"/>
      <c r="D24" s="584" t="s">
        <v>507</v>
      </c>
      <c r="E24" s="2307" t="s">
        <v>453</v>
      </c>
      <c r="F24" s="2299">
        <v>61.893999999999998</v>
      </c>
      <c r="G24" s="2299">
        <v>171576</v>
      </c>
      <c r="H24" s="2299">
        <v>75.125</v>
      </c>
      <c r="I24" s="2299">
        <v>495017</v>
      </c>
      <c r="J24" s="2302">
        <v>192.142</v>
      </c>
      <c r="K24" s="2299">
        <v>720725</v>
      </c>
      <c r="L24" s="2299">
        <v>259.89699999999999</v>
      </c>
      <c r="M24" s="1693">
        <v>1357182</v>
      </c>
      <c r="N24" s="1702"/>
      <c r="O24" s="1703"/>
      <c r="P24" s="1704"/>
      <c r="Q24" s="1705"/>
      <c r="R24" s="1704"/>
      <c r="S24" s="1703"/>
      <c r="T24" s="1704"/>
      <c r="U24" s="1705"/>
      <c r="V24" s="1704"/>
      <c r="W24" s="1703"/>
      <c r="X24" s="1704"/>
      <c r="Y24" s="1705"/>
      <c r="Z24" s="1704"/>
      <c r="AA24" s="1703"/>
      <c r="AB24" s="1704"/>
      <c r="AC24" s="1705"/>
      <c r="AE24" s="1730"/>
      <c r="AF24" s="1731"/>
      <c r="AG24" s="1730"/>
      <c r="AH24" s="1732"/>
      <c r="AI24" s="1730"/>
      <c r="AJ24" s="1732"/>
      <c r="AK24" s="1730"/>
      <c r="AL24" s="1730"/>
      <c r="AN24" s="1809" t="s">
        <v>1166</v>
      </c>
      <c r="AO24" s="1799"/>
      <c r="AP24" s="1802" t="s">
        <v>1167</v>
      </c>
      <c r="AQ24" s="1619" t="s">
        <v>1160</v>
      </c>
      <c r="AR24" s="1822">
        <f t="shared" si="1"/>
        <v>2772.0942256115295</v>
      </c>
      <c r="AS24" s="1822">
        <f>IF(ISNUMBER(I24),IF(ISNUMBER(H24),IF(H24=0,IF(I24=0,"0","ZERO Q"),IF(I24=0,"ZERO V",I24/H24)),"NO Q"),IF(ISNUMBER(H24), "NO V","REPORT"))</f>
        <v>6589.24459234609</v>
      </c>
      <c r="AT24" s="1822">
        <f t="shared" si="3"/>
        <v>3751.0018632053379</v>
      </c>
      <c r="AU24" s="1823">
        <f t="shared" si="4"/>
        <v>5221.9994844111325</v>
      </c>
      <c r="AV24" s="1120" t="str">
        <f t="shared" si="6"/>
        <v>CHECK</v>
      </c>
      <c r="AW24" s="1120" t="str">
        <f t="shared" si="7"/>
        <v>ACCEPT</v>
      </c>
      <c r="AY24" s="2563" t="s">
        <v>333</v>
      </c>
      <c r="AZ24" s="2566" t="s">
        <v>1026</v>
      </c>
      <c r="BA24" s="2563"/>
      <c r="BB24" s="2551" t="s">
        <v>27</v>
      </c>
      <c r="BC24" s="2551" t="s">
        <v>1192</v>
      </c>
      <c r="BD24" s="1851" t="s">
        <v>290</v>
      </c>
      <c r="BE24" s="1849"/>
      <c r="BF24" s="1847"/>
      <c r="BG24" s="1852">
        <f>'JQ2 Trade'!D17</f>
        <v>134.34399999999999</v>
      </c>
      <c r="BH24" s="1852">
        <f>'JQ2 Trade'!E17</f>
        <v>750918</v>
      </c>
      <c r="BI24" s="1852">
        <f>'JQ2 Trade'!F17</f>
        <v>147.012</v>
      </c>
      <c r="BJ24" s="1852">
        <f>'JQ2 Trade'!G17</f>
        <v>1029422</v>
      </c>
      <c r="BK24" s="1852">
        <f>'JQ2 Trade'!H17</f>
        <v>355.01100000000002</v>
      </c>
      <c r="BL24" s="1852">
        <f>'JQ2 Trade'!I17</f>
        <v>1748784</v>
      </c>
      <c r="BM24" s="1852">
        <f>'JQ2 Trade'!J17</f>
        <v>418.28699999999998</v>
      </c>
      <c r="BN24" s="1852">
        <f>'JQ2 Trade'!K17</f>
        <v>1991103</v>
      </c>
    </row>
    <row r="25" spans="1:66" ht="19.5" customHeight="1">
      <c r="A25" s="580"/>
      <c r="B25" s="1210" t="s">
        <v>1064</v>
      </c>
      <c r="C25" s="651"/>
      <c r="D25" s="582" t="s">
        <v>508</v>
      </c>
      <c r="E25" s="2307" t="s">
        <v>453</v>
      </c>
      <c r="F25" s="2299">
        <v>1.9319999999999999</v>
      </c>
      <c r="G25" s="2299">
        <v>12477</v>
      </c>
      <c r="H25" s="2299">
        <v>0.94599999999999995</v>
      </c>
      <c r="I25" s="2299">
        <v>1820</v>
      </c>
      <c r="J25" s="2302">
        <v>69.59</v>
      </c>
      <c r="K25" s="2299">
        <v>213997</v>
      </c>
      <c r="L25" s="2299">
        <v>85.918999999999997</v>
      </c>
      <c r="M25" s="1695">
        <v>191241</v>
      </c>
      <c r="N25" s="1702"/>
      <c r="O25" s="1703"/>
      <c r="P25" s="1704"/>
      <c r="Q25" s="1705"/>
      <c r="R25" s="1704"/>
      <c r="S25" s="1703"/>
      <c r="T25" s="1704"/>
      <c r="U25" s="1705"/>
      <c r="V25" s="1704"/>
      <c r="W25" s="1703"/>
      <c r="X25" s="1704"/>
      <c r="Y25" s="1705"/>
      <c r="Z25" s="1704"/>
      <c r="AA25" s="1703"/>
      <c r="AB25" s="1704"/>
      <c r="AC25" s="1705"/>
      <c r="AE25" s="1730" t="str">
        <f>IF(F26+F27&gt;F25,"ERROR","OK")</f>
        <v>OK</v>
      </c>
      <c r="AF25" s="1730" t="str">
        <f t="shared" ref="AF25:AL25" si="18">IF(G26+G27&gt;G25,"ERROR","OK")</f>
        <v>OK</v>
      </c>
      <c r="AG25" s="1730" t="str">
        <f t="shared" si="18"/>
        <v>OK</v>
      </c>
      <c r="AH25" s="1730" t="str">
        <f t="shared" si="18"/>
        <v>OK</v>
      </c>
      <c r="AI25" s="1730" t="str">
        <f t="shared" si="18"/>
        <v>OK</v>
      </c>
      <c r="AJ25" s="1730" t="str">
        <f t="shared" si="18"/>
        <v>OK</v>
      </c>
      <c r="AK25" s="1730" t="str">
        <f t="shared" si="18"/>
        <v>OK</v>
      </c>
      <c r="AL25" s="1730" t="str">
        <f t="shared" si="18"/>
        <v>OK</v>
      </c>
      <c r="AN25" s="1798" t="s">
        <v>1168</v>
      </c>
      <c r="AO25" s="1799"/>
      <c r="AP25" s="1802" t="s">
        <v>1169</v>
      </c>
      <c r="AQ25" s="1619" t="s">
        <v>1160</v>
      </c>
      <c r="AR25" s="1822">
        <f t="shared" si="1"/>
        <v>6458.0745341614911</v>
      </c>
      <c r="AS25" s="1822">
        <f t="shared" si="2"/>
        <v>1923.8900634249474</v>
      </c>
      <c r="AT25" s="1822">
        <f t="shared" si="3"/>
        <v>3075.1113665756575</v>
      </c>
      <c r="AU25" s="1823">
        <f t="shared" si="4"/>
        <v>2225.8289784564531</v>
      </c>
      <c r="AV25" s="1120" t="str">
        <f t="shared" si="6"/>
        <v>CHECK</v>
      </c>
      <c r="AW25" s="1120" t="str">
        <f t="shared" si="7"/>
        <v>ACCEPT</v>
      </c>
      <c r="AY25" s="2564"/>
      <c r="AZ25" s="2567"/>
      <c r="BA25" s="2564"/>
      <c r="BB25" s="2552"/>
      <c r="BC25" s="2552"/>
      <c r="BD25" s="1851" t="s">
        <v>46</v>
      </c>
      <c r="BE25" s="1849"/>
      <c r="BF25" s="1847"/>
      <c r="BG25" s="1852">
        <f t="shared" ref="BG25:BN25" si="19">F22</f>
        <v>134.34399999999999</v>
      </c>
      <c r="BH25" s="1852">
        <f t="shared" si="19"/>
        <v>750918</v>
      </c>
      <c r="BI25" s="1852">
        <f t="shared" si="19"/>
        <v>147.012</v>
      </c>
      <c r="BJ25" s="1852">
        <f t="shared" si="19"/>
        <v>1029422</v>
      </c>
      <c r="BK25" s="1852">
        <f t="shared" si="19"/>
        <v>355.01100000000002</v>
      </c>
      <c r="BL25" s="1852">
        <f t="shared" si="19"/>
        <v>1748784</v>
      </c>
      <c r="BM25" s="1852">
        <f t="shared" si="19"/>
        <v>418.28699999999998</v>
      </c>
      <c r="BN25" s="1852">
        <f t="shared" si="19"/>
        <v>1991103</v>
      </c>
    </row>
    <row r="26" spans="1:66" ht="20.45" customHeight="1">
      <c r="A26" s="580"/>
      <c r="B26" s="644"/>
      <c r="C26" s="653" t="s">
        <v>509</v>
      </c>
      <c r="D26" s="585" t="s">
        <v>38</v>
      </c>
      <c r="E26" s="2307" t="s">
        <v>453</v>
      </c>
      <c r="F26" s="2298">
        <v>1.8380000000000001</v>
      </c>
      <c r="G26" s="2298">
        <v>12207</v>
      </c>
      <c r="H26" s="2298">
        <v>0.26100000000000001</v>
      </c>
      <c r="I26" s="2298">
        <v>478</v>
      </c>
      <c r="J26" s="2303">
        <v>6.444</v>
      </c>
      <c r="K26" s="2298">
        <v>45965</v>
      </c>
      <c r="L26" s="2298">
        <v>85.846000000000004</v>
      </c>
      <c r="M26" s="1694">
        <v>191100</v>
      </c>
      <c r="N26" s="1706"/>
      <c r="O26" s="1707"/>
      <c r="P26" s="1708"/>
      <c r="Q26" s="1709"/>
      <c r="R26" s="1708"/>
      <c r="S26" s="1707"/>
      <c r="T26" s="1708"/>
      <c r="U26" s="1709"/>
      <c r="V26" s="1708"/>
      <c r="W26" s="1707"/>
      <c r="X26" s="1708"/>
      <c r="Y26" s="1709"/>
      <c r="Z26" s="1708"/>
      <c r="AA26" s="1707"/>
      <c r="AB26" s="1708"/>
      <c r="AC26" s="1709"/>
      <c r="AE26" s="1733"/>
      <c r="AF26" s="1734"/>
      <c r="AG26" s="1733"/>
      <c r="AH26" s="1735"/>
      <c r="AI26" s="1733"/>
      <c r="AJ26" s="1735"/>
      <c r="AK26" s="1733"/>
      <c r="AL26" s="1733"/>
      <c r="AN26" s="1798"/>
      <c r="AO26" s="1810" t="s">
        <v>509</v>
      </c>
      <c r="AP26" s="1811" t="s">
        <v>38</v>
      </c>
      <c r="AQ26" s="1619" t="s">
        <v>1160</v>
      </c>
      <c r="AR26" s="1822">
        <f t="shared" si="1"/>
        <v>6641.4581066376495</v>
      </c>
      <c r="AS26" s="1822">
        <f t="shared" si="2"/>
        <v>1831.4176245210726</v>
      </c>
      <c r="AT26" s="1822">
        <f t="shared" si="3"/>
        <v>7132.9919304779642</v>
      </c>
      <c r="AU26" s="1823">
        <f t="shared" si="4"/>
        <v>2226.079258206556</v>
      </c>
      <c r="AV26" s="1120" t="str">
        <f t="shared" si="6"/>
        <v>CHECK</v>
      </c>
      <c r="AW26" s="1120" t="str">
        <f t="shared" si="7"/>
        <v>CHECK</v>
      </c>
      <c r="AY26" s="2565"/>
      <c r="AZ26" s="2568"/>
      <c r="BA26" s="2565"/>
      <c r="BB26" s="2553"/>
      <c r="BC26" s="2553"/>
      <c r="BD26" s="1850" t="s">
        <v>47</v>
      </c>
      <c r="BE26" s="1849"/>
      <c r="BF26" s="1847"/>
      <c r="BG26" s="1844">
        <f>BG24-BG25</f>
        <v>0</v>
      </c>
      <c r="BH26" s="1844">
        <f t="shared" ref="BH26:BN26" si="20">BH24-BH25</f>
        <v>0</v>
      </c>
      <c r="BI26" s="1844">
        <f t="shared" si="20"/>
        <v>0</v>
      </c>
      <c r="BJ26" s="1844">
        <f t="shared" si="20"/>
        <v>0</v>
      </c>
      <c r="BK26" s="1844">
        <f t="shared" si="20"/>
        <v>0</v>
      </c>
      <c r="BL26" s="1844">
        <f t="shared" si="20"/>
        <v>0</v>
      </c>
      <c r="BM26" s="1844">
        <f t="shared" si="20"/>
        <v>0</v>
      </c>
      <c r="BN26" s="1844">
        <f t="shared" si="20"/>
        <v>0</v>
      </c>
    </row>
    <row r="27" spans="1:66" ht="40.700000000000003" customHeight="1">
      <c r="A27" s="580"/>
      <c r="B27" s="646"/>
      <c r="C27" s="860" t="s">
        <v>1065</v>
      </c>
      <c r="D27" s="586" t="s">
        <v>39</v>
      </c>
      <c r="E27" s="2308" t="s">
        <v>453</v>
      </c>
      <c r="F27" s="2298">
        <v>9.4E-2</v>
      </c>
      <c r="G27" s="2298">
        <v>270</v>
      </c>
      <c r="H27" s="2298">
        <v>0.68500000000000005</v>
      </c>
      <c r="I27" s="2298">
        <v>1324</v>
      </c>
      <c r="J27" s="2303">
        <v>63.146000000000001</v>
      </c>
      <c r="K27" s="2298">
        <v>168032</v>
      </c>
      <c r="L27" s="2298">
        <v>7.2999999999999995E-2</v>
      </c>
      <c r="M27" s="1694">
        <v>141</v>
      </c>
      <c r="N27" s="1706"/>
      <c r="O27" s="1707"/>
      <c r="P27" s="1708"/>
      <c r="Q27" s="1709"/>
      <c r="R27" s="1708"/>
      <c r="S27" s="1707"/>
      <c r="T27" s="1708"/>
      <c r="U27" s="1709"/>
      <c r="V27" s="1708"/>
      <c r="W27" s="1707"/>
      <c r="X27" s="1708"/>
      <c r="Y27" s="1709"/>
      <c r="Z27" s="1708"/>
      <c r="AA27" s="1707"/>
      <c r="AB27" s="1708"/>
      <c r="AC27" s="1709"/>
      <c r="AE27" s="1733"/>
      <c r="AF27" s="1734"/>
      <c r="AG27" s="1733"/>
      <c r="AH27" s="1735"/>
      <c r="AI27" s="1733"/>
      <c r="AJ27" s="1735"/>
      <c r="AK27" s="1733"/>
      <c r="AL27" s="1733"/>
      <c r="AN27" s="1803"/>
      <c r="AO27" s="1810" t="s">
        <v>1170</v>
      </c>
      <c r="AP27" s="1812" t="s">
        <v>39</v>
      </c>
      <c r="AQ27" s="1619" t="s">
        <v>1160</v>
      </c>
      <c r="AR27" s="1822">
        <f t="shared" si="1"/>
        <v>2872.3404255319147</v>
      </c>
      <c r="AS27" s="1822">
        <f t="shared" si="2"/>
        <v>1932.8467153284671</v>
      </c>
      <c r="AT27" s="1822">
        <f t="shared" si="3"/>
        <v>2661.0078231400248</v>
      </c>
      <c r="AU27" s="1823">
        <f t="shared" si="4"/>
        <v>1931.5068493150686</v>
      </c>
      <c r="AV27" s="1120" t="str">
        <f t="shared" si="6"/>
        <v>ACCEPT</v>
      </c>
      <c r="AW27" s="1120" t="str">
        <f t="shared" si="7"/>
        <v>ACCEPT</v>
      </c>
      <c r="AY27" s="2554" t="s">
        <v>408</v>
      </c>
      <c r="AZ27" s="2557" t="s">
        <v>1050</v>
      </c>
      <c r="BA27" s="2554"/>
      <c r="BB27" s="2560" t="s">
        <v>29</v>
      </c>
      <c r="BC27" s="2560" t="s">
        <v>1192</v>
      </c>
      <c r="BD27" s="1845" t="s">
        <v>290</v>
      </c>
      <c r="BE27" s="1849"/>
      <c r="BF27" s="1847"/>
      <c r="BG27" s="1848">
        <f>'JQ2 Trade'!D29</f>
        <v>526.18799999999999</v>
      </c>
      <c r="BH27" s="1848">
        <f>'JQ2 Trade'!E29</f>
        <v>3952773</v>
      </c>
      <c r="BI27" s="1848">
        <f>'JQ2 Trade'!F29</f>
        <v>583.01099999999997</v>
      </c>
      <c r="BJ27" s="1848">
        <f>'JQ2 Trade'!G29</f>
        <v>3793773</v>
      </c>
      <c r="BK27" s="1848">
        <f>'JQ2 Trade'!H29</f>
        <v>2291.35</v>
      </c>
      <c r="BL27" s="1848">
        <f>'JQ2 Trade'!I29</f>
        <v>15997371</v>
      </c>
      <c r="BM27" s="1848">
        <f>'JQ2 Trade'!J29</f>
        <v>2338.1280000000002</v>
      </c>
      <c r="BN27" s="1848">
        <f>'JQ2 Trade'!K29</f>
        <v>15721003</v>
      </c>
    </row>
    <row r="28" spans="1:66" ht="19.5" customHeight="1">
      <c r="A28" s="580"/>
      <c r="B28" s="861" t="s">
        <v>1066</v>
      </c>
      <c r="C28" s="653"/>
      <c r="D28" s="584" t="s">
        <v>510</v>
      </c>
      <c r="E28" s="2308" t="s">
        <v>453</v>
      </c>
      <c r="F28" s="2299">
        <v>0.497</v>
      </c>
      <c r="G28" s="2299">
        <v>623</v>
      </c>
      <c r="H28" s="2299">
        <v>4.34</v>
      </c>
      <c r="I28" s="2299">
        <v>9216</v>
      </c>
      <c r="J28" s="2302">
        <v>0.35099999999999998</v>
      </c>
      <c r="K28" s="2299">
        <v>422</v>
      </c>
      <c r="L28" s="2299">
        <v>6.4450000000000003</v>
      </c>
      <c r="M28" s="1695">
        <v>11394</v>
      </c>
      <c r="N28" s="1702"/>
      <c r="O28" s="1703"/>
      <c r="P28" s="1704"/>
      <c r="Q28" s="1705"/>
      <c r="R28" s="1704"/>
      <c r="S28" s="1703"/>
      <c r="T28" s="1704"/>
      <c r="U28" s="1705"/>
      <c r="V28" s="1704"/>
      <c r="W28" s="1703"/>
      <c r="X28" s="1704"/>
      <c r="Y28" s="1705"/>
      <c r="Z28" s="1704"/>
      <c r="AA28" s="1703"/>
      <c r="AB28" s="1704"/>
      <c r="AC28" s="1705"/>
      <c r="AE28" s="1733"/>
      <c r="AF28" s="1734"/>
      <c r="AG28" s="1733"/>
      <c r="AH28" s="1735"/>
      <c r="AI28" s="1733"/>
      <c r="AJ28" s="1735"/>
      <c r="AK28" s="1733"/>
      <c r="AL28" s="1733"/>
      <c r="AN28" s="1813" t="s">
        <v>1171</v>
      </c>
      <c r="AO28" s="1810"/>
      <c r="AP28" s="1814" t="s">
        <v>1172</v>
      </c>
      <c r="AQ28" s="1619" t="s">
        <v>1160</v>
      </c>
      <c r="AR28" s="1822">
        <f t="shared" si="1"/>
        <v>1253.5211267605634</v>
      </c>
      <c r="AS28" s="1822">
        <f t="shared" si="2"/>
        <v>2123.5023041474656</v>
      </c>
      <c r="AT28" s="1822">
        <f t="shared" si="3"/>
        <v>1202.2792022792023</v>
      </c>
      <c r="AU28" s="1823">
        <f t="shared" si="4"/>
        <v>1767.8820791311093</v>
      </c>
      <c r="AV28" s="1120" t="str">
        <f t="shared" si="6"/>
        <v>ACCEPT</v>
      </c>
      <c r="AW28" s="1120" t="str">
        <f t="shared" si="7"/>
        <v>ACCEPT</v>
      </c>
      <c r="AY28" s="2555"/>
      <c r="AZ28" s="2558"/>
      <c r="BA28" s="2555"/>
      <c r="BB28" s="2561"/>
      <c r="BC28" s="2561"/>
      <c r="BD28" s="1845" t="s">
        <v>46</v>
      </c>
      <c r="BE28" s="1849"/>
      <c r="BF28" s="1847"/>
      <c r="BG28" s="1848">
        <f t="shared" ref="BG28:BN28" si="21">F30</f>
        <v>526.18799999999999</v>
      </c>
      <c r="BH28" s="1848">
        <f t="shared" si="21"/>
        <v>3952773</v>
      </c>
      <c r="BI28" s="1848">
        <f t="shared" si="21"/>
        <v>583.01099999999997</v>
      </c>
      <c r="BJ28" s="1848">
        <f t="shared" si="21"/>
        <v>3793773</v>
      </c>
      <c r="BK28" s="1848">
        <f t="shared" si="21"/>
        <v>2291.35</v>
      </c>
      <c r="BL28" s="1848">
        <f t="shared" si="21"/>
        <v>15997371</v>
      </c>
      <c r="BM28" s="1848">
        <f t="shared" si="21"/>
        <v>2338.1280000000002</v>
      </c>
      <c r="BN28" s="1848">
        <f t="shared" si="21"/>
        <v>15721003</v>
      </c>
    </row>
    <row r="29" spans="1:66" ht="19.5" customHeight="1">
      <c r="A29" s="587"/>
      <c r="B29" s="862" t="s">
        <v>1067</v>
      </c>
      <c r="C29" s="653"/>
      <c r="D29" s="584" t="s">
        <v>511</v>
      </c>
      <c r="E29" s="2308" t="s">
        <v>453</v>
      </c>
      <c r="F29" s="2299">
        <v>7.5999999999999998E-2</v>
      </c>
      <c r="G29" s="2299">
        <v>888</v>
      </c>
      <c r="H29" s="2299">
        <v>0.23400000000000001</v>
      </c>
      <c r="I29" s="2299">
        <v>3855</v>
      </c>
      <c r="J29" s="2302">
        <v>0</v>
      </c>
      <c r="K29" s="2299">
        <v>0</v>
      </c>
      <c r="L29" s="2299">
        <v>0</v>
      </c>
      <c r="M29" s="1695">
        <v>0</v>
      </c>
      <c r="N29" s="1702"/>
      <c r="O29" s="1703"/>
      <c r="P29" s="1704"/>
      <c r="Q29" s="1705"/>
      <c r="R29" s="1704"/>
      <c r="S29" s="1703"/>
      <c r="T29" s="1704"/>
      <c r="U29" s="1705"/>
      <c r="V29" s="1704"/>
      <c r="W29" s="1703"/>
      <c r="X29" s="1704"/>
      <c r="Y29" s="1705"/>
      <c r="Z29" s="1704"/>
      <c r="AA29" s="1703"/>
      <c r="AB29" s="1704"/>
      <c r="AC29" s="1705"/>
      <c r="AE29" s="1733"/>
      <c r="AF29" s="1734"/>
      <c r="AG29" s="1733"/>
      <c r="AH29" s="1735"/>
      <c r="AI29" s="1733"/>
      <c r="AJ29" s="1735"/>
      <c r="AK29" s="1733"/>
      <c r="AL29" s="1733"/>
      <c r="AN29" s="1803" t="s">
        <v>1173</v>
      </c>
      <c r="AO29" s="1810"/>
      <c r="AP29" s="1815" t="s">
        <v>1174</v>
      </c>
      <c r="AQ29" s="1619" t="s">
        <v>1160</v>
      </c>
      <c r="AR29" s="1822">
        <f t="shared" si="1"/>
        <v>11684.21052631579</v>
      </c>
      <c r="AS29" s="1822">
        <f t="shared" si="2"/>
        <v>16474.358974358973</v>
      </c>
      <c r="AT29" s="1822" t="str">
        <f t="shared" si="3"/>
        <v>0</v>
      </c>
      <c r="AU29" s="1823" t="str">
        <f t="shared" si="4"/>
        <v>0</v>
      </c>
      <c r="AV29" s="1120" t="str">
        <f t="shared" si="6"/>
        <v>ACCEPT</v>
      </c>
      <c r="AW29" s="1120" t="str">
        <f t="shared" si="7"/>
        <v>CHECK</v>
      </c>
      <c r="AY29" s="2556"/>
      <c r="AZ29" s="2559"/>
      <c r="BA29" s="2556"/>
      <c r="BB29" s="2562"/>
      <c r="BC29" s="2562"/>
      <c r="BD29" s="1850" t="s">
        <v>47</v>
      </c>
      <c r="BE29" s="1849"/>
      <c r="BF29" s="1847"/>
      <c r="BG29" s="1844">
        <f>BG27-BG28</f>
        <v>0</v>
      </c>
      <c r="BH29" s="1844">
        <f t="shared" ref="BH29:BN29" si="22">BH27-BH28</f>
        <v>0</v>
      </c>
      <c r="BI29" s="1844">
        <f t="shared" si="22"/>
        <v>0</v>
      </c>
      <c r="BJ29" s="1844">
        <f t="shared" si="22"/>
        <v>0</v>
      </c>
      <c r="BK29" s="1844">
        <f t="shared" si="22"/>
        <v>0</v>
      </c>
      <c r="BL29" s="1844">
        <f t="shared" si="22"/>
        <v>0</v>
      </c>
      <c r="BM29" s="1844">
        <f t="shared" si="22"/>
        <v>0</v>
      </c>
      <c r="BN29" s="1844">
        <f t="shared" si="22"/>
        <v>0</v>
      </c>
    </row>
    <row r="30" spans="1:66" ht="27" customHeight="1">
      <c r="A30" s="588" t="s">
        <v>408</v>
      </c>
      <c r="B30" s="1209" t="s">
        <v>1051</v>
      </c>
      <c r="C30" s="647"/>
      <c r="D30" s="589" t="s">
        <v>29</v>
      </c>
      <c r="E30" s="2306" t="s">
        <v>15</v>
      </c>
      <c r="F30" s="2300">
        <v>526.18799999999999</v>
      </c>
      <c r="G30" s="2300">
        <v>3952773</v>
      </c>
      <c r="H30" s="2300">
        <v>583.01099999999997</v>
      </c>
      <c r="I30" s="2300">
        <v>3793773</v>
      </c>
      <c r="J30" s="2304">
        <v>2291.35</v>
      </c>
      <c r="K30" s="2304">
        <v>15997371</v>
      </c>
      <c r="L30" s="2300">
        <v>2338.1280000000002</v>
      </c>
      <c r="M30" s="1692">
        <v>15721003</v>
      </c>
      <c r="N30" s="1714"/>
      <c r="O30" s="1715"/>
      <c r="P30" s="1716"/>
      <c r="Q30" s="1717"/>
      <c r="R30" s="1716"/>
      <c r="S30" s="1715"/>
      <c r="T30" s="1716"/>
      <c r="U30" s="1717"/>
      <c r="V30" s="1716"/>
      <c r="W30" s="1715"/>
      <c r="X30" s="1716"/>
      <c r="Y30" s="1717"/>
      <c r="Z30" s="1716"/>
      <c r="AA30" s="1715"/>
      <c r="AB30" s="1716"/>
      <c r="AC30" s="1717"/>
      <c r="AE30" s="1729" t="str">
        <f>IF(F31+F32&gt;F30,"ERROR","OK")</f>
        <v>OK</v>
      </c>
      <c r="AF30" s="1729" t="str">
        <f t="shared" ref="AF30:AL30" si="23">IF(G31+G32&gt;G30,"ERROR","OK")</f>
        <v>OK</v>
      </c>
      <c r="AG30" s="1729" t="str">
        <f t="shared" si="23"/>
        <v>OK</v>
      </c>
      <c r="AH30" s="1729" t="str">
        <f t="shared" si="23"/>
        <v>OK</v>
      </c>
      <c r="AI30" s="1729" t="str">
        <f t="shared" si="23"/>
        <v>OK</v>
      </c>
      <c r="AJ30" s="1729" t="str">
        <f t="shared" si="23"/>
        <v>OK</v>
      </c>
      <c r="AK30" s="1729" t="str">
        <f t="shared" si="23"/>
        <v>OK</v>
      </c>
      <c r="AL30" s="1729" t="str">
        <f t="shared" si="23"/>
        <v>OK</v>
      </c>
      <c r="AN30" s="1816" t="s">
        <v>1050</v>
      </c>
      <c r="AO30" s="1817"/>
      <c r="AP30" s="1818" t="s">
        <v>29</v>
      </c>
      <c r="AQ30" s="1619" t="s">
        <v>1160</v>
      </c>
      <c r="AR30" s="1822">
        <f t="shared" si="1"/>
        <v>7512.092636092043</v>
      </c>
      <c r="AS30" s="1822">
        <f t="shared" si="2"/>
        <v>6507.2065535641696</v>
      </c>
      <c r="AT30" s="1822">
        <f t="shared" si="3"/>
        <v>6981.6357169354314</v>
      </c>
      <c r="AU30" s="1823">
        <f t="shared" si="4"/>
        <v>6723.7563555117595</v>
      </c>
      <c r="AV30" s="1120" t="str">
        <f t="shared" si="6"/>
        <v>ACCEPT</v>
      </c>
      <c r="AW30" s="1120" t="str">
        <f t="shared" si="7"/>
        <v>ACCEPT</v>
      </c>
      <c r="AY30" s="2563" t="s">
        <v>409</v>
      </c>
      <c r="AZ30" s="2566" t="s">
        <v>1076</v>
      </c>
      <c r="BA30" s="2563"/>
      <c r="BB30" s="2551" t="s">
        <v>30</v>
      </c>
      <c r="BC30" s="2551" t="s">
        <v>1192</v>
      </c>
      <c r="BD30" s="1851" t="s">
        <v>290</v>
      </c>
      <c r="BE30" s="1849"/>
      <c r="BF30" s="1847"/>
      <c r="BG30" s="1852">
        <f>'JQ2 Trade'!D30</f>
        <v>338.50900000000001</v>
      </c>
      <c r="BH30" s="1852">
        <f>'JQ2 Trade'!E30</f>
        <v>1141871</v>
      </c>
      <c r="BI30" s="1852">
        <f>'JQ2 Trade'!F30</f>
        <v>136.024</v>
      </c>
      <c r="BJ30" s="1852">
        <f>'JQ2 Trade'!G30</f>
        <v>1746077</v>
      </c>
      <c r="BK30" s="1852">
        <f>'JQ2 Trade'!H30</f>
        <v>67.212000000000003</v>
      </c>
      <c r="BL30" s="1852">
        <f>'JQ2 Trade'!I30</f>
        <v>436266</v>
      </c>
      <c r="BM30" s="1852">
        <f>'JQ2 Trade'!J30</f>
        <v>34.210999999999999</v>
      </c>
      <c r="BN30" s="1852">
        <f>'JQ2 Trade'!K30</f>
        <v>497995</v>
      </c>
    </row>
    <row r="31" spans="1:66" ht="28.7" customHeight="1">
      <c r="A31" s="580"/>
      <c r="B31" s="857" t="s">
        <v>1432</v>
      </c>
      <c r="C31" s="654"/>
      <c r="D31" s="582" t="s">
        <v>1055</v>
      </c>
      <c r="E31" s="2307" t="s">
        <v>15</v>
      </c>
      <c r="F31" s="2299">
        <v>363.34100000000001</v>
      </c>
      <c r="G31" s="2299">
        <v>2533522</v>
      </c>
      <c r="H31" s="2299">
        <v>89.28</v>
      </c>
      <c r="I31" s="2299">
        <v>507618</v>
      </c>
      <c r="J31" s="2302">
        <v>2153.527</v>
      </c>
      <c r="K31" s="2302">
        <v>14988212</v>
      </c>
      <c r="L31" s="2299">
        <v>45.192</v>
      </c>
      <c r="M31" s="1695">
        <v>247340</v>
      </c>
      <c r="N31" s="1702"/>
      <c r="O31" s="1703"/>
      <c r="P31" s="1704"/>
      <c r="Q31" s="1705"/>
      <c r="R31" s="1704"/>
      <c r="S31" s="1703"/>
      <c r="T31" s="1704"/>
      <c r="U31" s="1705"/>
      <c r="V31" s="1704"/>
      <c r="W31" s="1703"/>
      <c r="X31" s="1704"/>
      <c r="Y31" s="1705"/>
      <c r="Z31" s="1704"/>
      <c r="AA31" s="1703"/>
      <c r="AB31" s="1704"/>
      <c r="AC31" s="1705"/>
      <c r="AE31" s="1733"/>
      <c r="AF31" s="1735"/>
      <c r="AG31" s="1733"/>
      <c r="AH31" s="1735"/>
      <c r="AI31" s="1733"/>
      <c r="AJ31" s="1735"/>
      <c r="AK31" s="1733"/>
      <c r="AL31" s="1733"/>
      <c r="AN31" s="1801" t="s">
        <v>1175</v>
      </c>
      <c r="AO31" s="1819"/>
      <c r="AP31" s="1802" t="s">
        <v>1176</v>
      </c>
      <c r="AQ31" s="1619" t="s">
        <v>1160</v>
      </c>
      <c r="AR31" s="1822">
        <f t="shared" si="1"/>
        <v>6972.8491967600685</v>
      </c>
      <c r="AS31" s="1822">
        <f t="shared" si="2"/>
        <v>5685.6854838709678</v>
      </c>
      <c r="AT31" s="1822">
        <f t="shared" si="3"/>
        <v>6959.8440140290786</v>
      </c>
      <c r="AU31" s="1823">
        <f t="shared" si="4"/>
        <v>5473.0925827580104</v>
      </c>
      <c r="AV31" s="1120" t="str">
        <f t="shared" si="6"/>
        <v>ACCEPT</v>
      </c>
      <c r="AW31" s="1120" t="str">
        <f t="shared" si="7"/>
        <v>ACCEPT</v>
      </c>
      <c r="AY31" s="2564"/>
      <c r="AZ31" s="2567"/>
      <c r="BA31" s="2564"/>
      <c r="BB31" s="2552"/>
      <c r="BC31" s="2552"/>
      <c r="BD31" s="1851" t="s">
        <v>46</v>
      </c>
      <c r="BE31" s="1849"/>
      <c r="BF31" s="1847"/>
      <c r="BG31" s="1852">
        <f t="shared" ref="BG31:BN31" si="24">F33</f>
        <v>338.71499999999997</v>
      </c>
      <c r="BH31" s="1852">
        <f t="shared" si="24"/>
        <v>1141871</v>
      </c>
      <c r="BI31" s="1852">
        <f t="shared" si="24"/>
        <v>136.024</v>
      </c>
      <c r="BJ31" s="1852">
        <f t="shared" si="24"/>
        <v>1746077</v>
      </c>
      <c r="BK31" s="1852">
        <f t="shared" si="24"/>
        <v>67.212000000000003</v>
      </c>
      <c r="BL31" s="1852">
        <f t="shared" si="24"/>
        <v>436266</v>
      </c>
      <c r="BM31" s="1852">
        <f t="shared" si="24"/>
        <v>34.210999999999999</v>
      </c>
      <c r="BN31" s="1852">
        <f t="shared" si="24"/>
        <v>497995</v>
      </c>
    </row>
    <row r="32" spans="1:66" ht="28.7" customHeight="1" thickBot="1">
      <c r="A32" s="580"/>
      <c r="B32" s="857" t="s">
        <v>1068</v>
      </c>
      <c r="C32" s="655"/>
      <c r="D32" s="582" t="s">
        <v>1056</v>
      </c>
      <c r="E32" s="2308" t="s">
        <v>15</v>
      </c>
      <c r="F32" s="2299">
        <v>58.597000000000001</v>
      </c>
      <c r="G32" s="2299">
        <v>481891</v>
      </c>
      <c r="H32" s="2299">
        <v>431.71600000000001</v>
      </c>
      <c r="I32" s="2299">
        <v>2377892</v>
      </c>
      <c r="J32" s="2302">
        <v>29.984000000000002</v>
      </c>
      <c r="K32" s="2302">
        <v>238182</v>
      </c>
      <c r="L32" s="2299">
        <v>2034.258</v>
      </c>
      <c r="M32" s="1693">
        <v>13726020</v>
      </c>
      <c r="N32" s="1702"/>
      <c r="O32" s="1703"/>
      <c r="P32" s="1704"/>
      <c r="Q32" s="1705"/>
      <c r="R32" s="1704"/>
      <c r="S32" s="1703"/>
      <c r="T32" s="1704"/>
      <c r="U32" s="1705"/>
      <c r="V32" s="1704"/>
      <c r="W32" s="1703"/>
      <c r="X32" s="1704"/>
      <c r="Y32" s="1705" t="s">
        <v>1434</v>
      </c>
      <c r="Z32" s="1704"/>
      <c r="AA32" s="1703"/>
      <c r="AB32" s="1704"/>
      <c r="AC32" s="1705"/>
      <c r="AE32" s="1730"/>
      <c r="AF32" s="1732"/>
      <c r="AG32" s="1730"/>
      <c r="AH32" s="1732"/>
      <c r="AI32" s="1730"/>
      <c r="AJ32" s="1732"/>
      <c r="AK32" s="1730"/>
      <c r="AL32" s="1730"/>
      <c r="AN32" s="1801" t="s">
        <v>1177</v>
      </c>
      <c r="AO32" s="1820"/>
      <c r="AP32" s="1802" t="s">
        <v>1178</v>
      </c>
      <c r="AQ32" s="1619" t="s">
        <v>1160</v>
      </c>
      <c r="AR32" s="1822">
        <f t="shared" si="1"/>
        <v>8223.8169189548953</v>
      </c>
      <c r="AS32" s="1822">
        <f t="shared" si="2"/>
        <v>5508.0006300438254</v>
      </c>
      <c r="AT32" s="1822">
        <f t="shared" si="3"/>
        <v>7943.6366061899671</v>
      </c>
      <c r="AU32" s="1823">
        <f t="shared" si="4"/>
        <v>6747.4332164356729</v>
      </c>
      <c r="AV32" s="1120" t="str">
        <f t="shared" si="6"/>
        <v>ACCEPT</v>
      </c>
      <c r="AW32" s="1120" t="str">
        <f t="shared" si="7"/>
        <v>ACCEPT</v>
      </c>
      <c r="AY32" s="2569"/>
      <c r="AZ32" s="2570"/>
      <c r="BA32" s="2569"/>
      <c r="BB32" s="2571"/>
      <c r="BC32" s="2571"/>
      <c r="BD32" s="1853" t="s">
        <v>47</v>
      </c>
      <c r="BE32" s="1854"/>
      <c r="BF32" s="1855"/>
      <c r="BG32" s="1856">
        <f>BG30-BG31</f>
        <v>-0.20599999999996044</v>
      </c>
      <c r="BH32" s="1856">
        <f t="shared" ref="BH32:BN32" si="25">BH30-BH31</f>
        <v>0</v>
      </c>
      <c r="BI32" s="1856">
        <f t="shared" si="25"/>
        <v>0</v>
      </c>
      <c r="BJ32" s="1856">
        <f t="shared" si="25"/>
        <v>0</v>
      </c>
      <c r="BK32" s="1856">
        <f t="shared" si="25"/>
        <v>0</v>
      </c>
      <c r="BL32" s="1856">
        <f t="shared" si="25"/>
        <v>0</v>
      </c>
      <c r="BM32" s="1856">
        <f t="shared" si="25"/>
        <v>0</v>
      </c>
      <c r="BN32" s="1856">
        <f t="shared" si="25"/>
        <v>0</v>
      </c>
    </row>
    <row r="33" spans="1:66" ht="27" customHeight="1">
      <c r="A33" s="578" t="s">
        <v>409</v>
      </c>
      <c r="B33" s="863" t="s">
        <v>1052</v>
      </c>
      <c r="C33" s="656"/>
      <c r="D33" s="579" t="s">
        <v>30</v>
      </c>
      <c r="E33" s="2306" t="s">
        <v>15</v>
      </c>
      <c r="F33" s="2300">
        <v>338.71499999999997</v>
      </c>
      <c r="G33" s="2300">
        <v>1141871</v>
      </c>
      <c r="H33" s="2300">
        <v>136.024</v>
      </c>
      <c r="I33" s="2300">
        <v>1746077</v>
      </c>
      <c r="J33" s="2304">
        <v>67.212000000000003</v>
      </c>
      <c r="K33" s="2304">
        <v>436266</v>
      </c>
      <c r="L33" s="2300">
        <v>34.210999999999999</v>
      </c>
      <c r="M33" s="1692">
        <v>497995</v>
      </c>
      <c r="N33" s="1714"/>
      <c r="O33" s="1715"/>
      <c r="P33" s="1716"/>
      <c r="Q33" s="1717"/>
      <c r="R33" s="1716"/>
      <c r="S33" s="1715"/>
      <c r="T33" s="1716"/>
      <c r="U33" s="1717"/>
      <c r="V33" s="1716"/>
      <c r="W33" s="1715"/>
      <c r="X33" s="1716"/>
      <c r="Y33" s="1717"/>
      <c r="Z33" s="1716"/>
      <c r="AA33" s="1715"/>
      <c r="AB33" s="1716"/>
      <c r="AC33" s="1717"/>
      <c r="AE33" s="1729" t="str">
        <f>IF(F34+F35+F36+F37+F38+F39+F40&gt;F33,"ERROR","OK")</f>
        <v>OK</v>
      </c>
      <c r="AF33" s="1729" t="str">
        <f t="shared" ref="AF33:AL33" si="26">IF(G34+G35+G36+G37+G38+G39+G40&gt;G33,"ERROR","OK")</f>
        <v>OK</v>
      </c>
      <c r="AG33" s="1729" t="str">
        <f t="shared" si="26"/>
        <v>OK</v>
      </c>
      <c r="AH33" s="1729" t="str">
        <f t="shared" si="26"/>
        <v>OK</v>
      </c>
      <c r="AI33" s="1729" t="str">
        <f t="shared" si="26"/>
        <v>OK</v>
      </c>
      <c r="AJ33" s="1729" t="str">
        <f t="shared" si="26"/>
        <v>OK</v>
      </c>
      <c r="AK33" s="1729" t="str">
        <f t="shared" si="26"/>
        <v>OK</v>
      </c>
      <c r="AL33" s="1729" t="str">
        <f t="shared" si="26"/>
        <v>OK</v>
      </c>
      <c r="AN33" s="1817" t="s">
        <v>1179</v>
      </c>
      <c r="AO33" s="1821"/>
      <c r="AP33" s="1797" t="s">
        <v>30</v>
      </c>
      <c r="AQ33" s="1619" t="s">
        <v>1160</v>
      </c>
      <c r="AR33" s="1822">
        <f t="shared" si="1"/>
        <v>3371.185214708531</v>
      </c>
      <c r="AS33" s="1822">
        <f t="shared" si="2"/>
        <v>12836.536199494207</v>
      </c>
      <c r="AT33" s="1822">
        <f t="shared" si="3"/>
        <v>6490.8944831280123</v>
      </c>
      <c r="AU33" s="1823">
        <f t="shared" si="4"/>
        <v>14556.575370494871</v>
      </c>
      <c r="AV33" s="1120" t="str">
        <f t="shared" si="6"/>
        <v>CHECK</v>
      </c>
      <c r="AW33" s="1120" t="str">
        <f t="shared" si="7"/>
        <v>CHECK</v>
      </c>
    </row>
    <row r="34" spans="1:66" ht="19.5" customHeight="1">
      <c r="A34" s="580"/>
      <c r="B34" s="861" t="s">
        <v>1069</v>
      </c>
      <c r="C34" s="654"/>
      <c r="D34" s="582" t="s">
        <v>1437</v>
      </c>
      <c r="E34" s="2307" t="s">
        <v>15</v>
      </c>
      <c r="F34" s="2299">
        <v>302.96600000000001</v>
      </c>
      <c r="G34" s="2299">
        <v>988809</v>
      </c>
      <c r="H34" s="2299">
        <v>48.012</v>
      </c>
      <c r="I34" s="2299">
        <v>597017</v>
      </c>
      <c r="J34" s="2302">
        <v>48.323999999999998</v>
      </c>
      <c r="K34" s="2302">
        <v>367297</v>
      </c>
      <c r="L34" s="2299">
        <v>22.207000000000001</v>
      </c>
      <c r="M34" s="1693">
        <v>226978</v>
      </c>
      <c r="N34" s="1702"/>
      <c r="O34" s="1703"/>
      <c r="P34" s="1704"/>
      <c r="Q34" s="1705"/>
      <c r="R34" s="1704"/>
      <c r="S34" s="1703"/>
      <c r="T34" s="1704"/>
      <c r="U34" s="1705"/>
      <c r="V34" s="1704"/>
      <c r="W34" s="1703"/>
      <c r="X34" s="1704"/>
      <c r="Y34" s="1705"/>
      <c r="Z34" s="1704"/>
      <c r="AA34" s="1703"/>
      <c r="AB34" s="1704"/>
      <c r="AC34" s="1705"/>
      <c r="AE34" s="1730"/>
      <c r="AF34" s="1732"/>
      <c r="AG34" s="1730"/>
      <c r="AH34" s="1732"/>
      <c r="AI34" s="1730"/>
      <c r="AJ34" s="1732"/>
      <c r="AK34" s="1730"/>
      <c r="AL34" s="1730"/>
      <c r="AN34" s="1813" t="s">
        <v>1180</v>
      </c>
      <c r="AO34" s="1819"/>
      <c r="AP34" s="1802" t="s">
        <v>1165</v>
      </c>
      <c r="AQ34" s="1619" t="s">
        <v>1160</v>
      </c>
      <c r="AR34" s="1822">
        <f t="shared" ref="AR34" si="27">IF(ISNUMBER(G34),IF(ISNUMBER(F34),IF(F34=0,IF(G34=0,"0","ZERO Q"),IF(G34=0,"ZERO V",G34/F34)),"NO Q"),IF(ISNUMBER(F34), "NO V","REPORT"))</f>
        <v>3263.7622703537691</v>
      </c>
      <c r="AS34" s="1822">
        <f t="shared" ref="AS34" si="28">IF(ISNUMBER(I34),IF(ISNUMBER(H34),IF(H34=0,IF(I34=0,"0","ZERO Q"),IF(I34=0,"ZERO V",I34/H34)),"NO Q"),IF(ISNUMBER(H34), "NO V","REPORT"))</f>
        <v>12434.745480296593</v>
      </c>
      <c r="AT34" s="1822">
        <f t="shared" si="3"/>
        <v>7600.7160003310992</v>
      </c>
      <c r="AU34" s="1823">
        <f t="shared" si="4"/>
        <v>10221.01139280407</v>
      </c>
      <c r="AV34" s="1120" t="str">
        <f t="shared" si="6"/>
        <v>CHECK</v>
      </c>
      <c r="AW34" s="1120" t="str">
        <f t="shared" si="7"/>
        <v>ACCEPT</v>
      </c>
    </row>
    <row r="35" spans="1:66" ht="19.5" customHeight="1">
      <c r="A35" s="580"/>
      <c r="B35" s="861" t="s">
        <v>1070</v>
      </c>
      <c r="C35" s="654"/>
      <c r="D35" s="582" t="s">
        <v>1436</v>
      </c>
      <c r="E35" s="2307" t="s">
        <v>15</v>
      </c>
      <c r="F35" s="2299">
        <v>19.532</v>
      </c>
      <c r="G35" s="2299">
        <v>111821</v>
      </c>
      <c r="H35" s="2299">
        <v>18.876999999999999</v>
      </c>
      <c r="I35" s="2299">
        <v>117585</v>
      </c>
      <c r="J35" s="2302">
        <v>1.9159999999999999</v>
      </c>
      <c r="K35" s="2302">
        <v>9603</v>
      </c>
      <c r="L35" s="2299">
        <v>7.2569999999999997</v>
      </c>
      <c r="M35" s="1693">
        <v>64764</v>
      </c>
      <c r="N35" s="1702"/>
      <c r="O35" s="1703"/>
      <c r="P35" s="1704"/>
      <c r="Q35" s="1705"/>
      <c r="R35" s="1704"/>
      <c r="S35" s="1703"/>
      <c r="T35" s="1704"/>
      <c r="U35" s="1705"/>
      <c r="V35" s="1704"/>
      <c r="W35" s="1703"/>
      <c r="X35" s="1704"/>
      <c r="Y35" s="1705"/>
      <c r="Z35" s="1704"/>
      <c r="AA35" s="1703"/>
      <c r="AB35" s="1704"/>
      <c r="AC35" s="1705"/>
      <c r="AE35" s="1730"/>
      <c r="AF35" s="1732"/>
      <c r="AG35" s="1730"/>
      <c r="AH35" s="1732"/>
      <c r="AI35" s="1730"/>
      <c r="AJ35" s="1732"/>
      <c r="AK35" s="1730"/>
      <c r="AL35" s="1730"/>
      <c r="AN35" s="1813" t="s">
        <v>1181</v>
      </c>
      <c r="AO35" s="1819"/>
      <c r="AP35" s="1802" t="s">
        <v>1167</v>
      </c>
      <c r="AQ35" s="1619" t="s">
        <v>1160</v>
      </c>
      <c r="AR35" s="1822">
        <v>5725</v>
      </c>
      <c r="AS35" s="1822">
        <v>6229</v>
      </c>
      <c r="AT35" s="1822">
        <f t="shared" si="3"/>
        <v>5012.004175365345</v>
      </c>
      <c r="AU35" s="1823">
        <f t="shared" si="4"/>
        <v>8924.3489045059941</v>
      </c>
      <c r="AV35" s="1120" t="str">
        <f t="shared" si="6"/>
        <v>ACCEPT</v>
      </c>
      <c r="AW35" s="1120" t="str">
        <f t="shared" si="7"/>
        <v>ACCEPT</v>
      </c>
      <c r="BE35" s="1038"/>
      <c r="BF35" s="1038"/>
      <c r="BH35" s="1038"/>
      <c r="BJ35" s="1038"/>
      <c r="BK35" s="1038"/>
      <c r="BL35" s="1038"/>
      <c r="BM35" s="1038"/>
      <c r="BN35" s="1038"/>
    </row>
    <row r="36" spans="1:66" ht="19.5" customHeight="1">
      <c r="A36" s="580"/>
      <c r="B36" s="861" t="s">
        <v>1071</v>
      </c>
      <c r="C36" s="654"/>
      <c r="D36" s="582" t="s">
        <v>514</v>
      </c>
      <c r="E36" s="2307" t="s">
        <v>15</v>
      </c>
      <c r="F36" s="2299">
        <v>0.35399999999999998</v>
      </c>
      <c r="G36" s="2299">
        <v>1759</v>
      </c>
      <c r="H36" s="2299">
        <v>0.73499999999999999</v>
      </c>
      <c r="I36" s="2299">
        <v>3163</v>
      </c>
      <c r="J36" s="2302">
        <v>2.6019999999999999</v>
      </c>
      <c r="K36" s="2302">
        <v>12716</v>
      </c>
      <c r="L36" s="2299">
        <v>7.8E-2</v>
      </c>
      <c r="M36" s="1693">
        <v>363</v>
      </c>
      <c r="N36" s="1702"/>
      <c r="O36" s="1703"/>
      <c r="P36" s="1704"/>
      <c r="Q36" s="1705"/>
      <c r="R36" s="1704"/>
      <c r="S36" s="1703"/>
      <c r="T36" s="1704"/>
      <c r="U36" s="1705"/>
      <c r="V36" s="1704"/>
      <c r="W36" s="1703"/>
      <c r="X36" s="1704"/>
      <c r="Y36" s="1705"/>
      <c r="Z36" s="1704"/>
      <c r="AA36" s="1703"/>
      <c r="AB36" s="1704"/>
      <c r="AC36" s="1705"/>
      <c r="AE36" s="1730"/>
      <c r="AF36" s="1732"/>
      <c r="AG36" s="1730"/>
      <c r="AH36" s="1732"/>
      <c r="AI36" s="1730"/>
      <c r="AJ36" s="1732"/>
      <c r="AK36" s="1730"/>
      <c r="AL36" s="1730"/>
      <c r="AN36" s="1813" t="s">
        <v>1182</v>
      </c>
      <c r="AO36" s="1819"/>
      <c r="AP36" s="1802" t="s">
        <v>1183</v>
      </c>
      <c r="AQ36" s="1619" t="s">
        <v>1160</v>
      </c>
      <c r="AR36" s="1822">
        <f t="shared" si="1"/>
        <v>4968.9265536723169</v>
      </c>
      <c r="AS36" s="1822">
        <f t="shared" si="2"/>
        <v>4303.4013605442178</v>
      </c>
      <c r="AT36" s="1822">
        <f t="shared" si="3"/>
        <v>4887.0099923136049</v>
      </c>
      <c r="AU36" s="1823">
        <f t="shared" si="4"/>
        <v>4653.8461538461543</v>
      </c>
      <c r="AV36" s="1120" t="str">
        <f t="shared" si="6"/>
        <v>ACCEPT</v>
      </c>
      <c r="AW36" s="1120" t="str">
        <f t="shared" si="7"/>
        <v>ACCEPT</v>
      </c>
      <c r="BG36" s="1038"/>
      <c r="BH36" s="1038"/>
      <c r="BI36" s="1038"/>
      <c r="BJ36" s="1038"/>
      <c r="BK36" s="1038"/>
      <c r="BL36" s="1038"/>
      <c r="BM36" s="1038"/>
      <c r="BN36" s="1038"/>
    </row>
    <row r="37" spans="1:66" ht="19.5" customHeight="1">
      <c r="A37" s="580"/>
      <c r="B37" s="861" t="s">
        <v>1072</v>
      </c>
      <c r="C37" s="654"/>
      <c r="D37" s="582" t="s">
        <v>515</v>
      </c>
      <c r="E37" s="2307" t="s">
        <v>15</v>
      </c>
      <c r="F37" s="2299">
        <v>0.34</v>
      </c>
      <c r="G37" s="2299">
        <v>382</v>
      </c>
      <c r="H37" s="2299">
        <v>0.187</v>
      </c>
      <c r="I37" s="2299">
        <v>431</v>
      </c>
      <c r="J37" s="2302">
        <v>1.804</v>
      </c>
      <c r="K37" s="2302">
        <v>2004</v>
      </c>
      <c r="L37" s="2299">
        <v>0.04</v>
      </c>
      <c r="M37" s="1693">
        <v>83</v>
      </c>
      <c r="N37" s="1702"/>
      <c r="O37" s="1703"/>
      <c r="P37" s="1704"/>
      <c r="Q37" s="1705"/>
      <c r="R37" s="1704"/>
      <c r="S37" s="1703"/>
      <c r="T37" s="1704"/>
      <c r="U37" s="1705"/>
      <c r="V37" s="1704"/>
      <c r="W37" s="1703"/>
      <c r="X37" s="1704"/>
      <c r="Y37" s="1705"/>
      <c r="Z37" s="1704"/>
      <c r="AA37" s="1703"/>
      <c r="AB37" s="1704"/>
      <c r="AC37" s="1705"/>
      <c r="AE37" s="1730"/>
      <c r="AF37" s="1732"/>
      <c r="AG37" s="1730"/>
      <c r="AH37" s="1732"/>
      <c r="AI37" s="1730"/>
      <c r="AJ37" s="1732"/>
      <c r="AK37" s="1730"/>
      <c r="AL37" s="1730"/>
      <c r="AN37" s="1813" t="s">
        <v>1184</v>
      </c>
      <c r="AO37" s="1819"/>
      <c r="AP37" s="1802" t="s">
        <v>1185</v>
      </c>
      <c r="AQ37" s="1619" t="s">
        <v>1160</v>
      </c>
      <c r="AR37" s="1822">
        <f t="shared" si="1"/>
        <v>1123.5294117647059</v>
      </c>
      <c r="AS37" s="1822">
        <f t="shared" si="2"/>
        <v>2304.8128342245991</v>
      </c>
      <c r="AT37" s="1822">
        <f t="shared" si="3"/>
        <v>1110.8647450110864</v>
      </c>
      <c r="AU37" s="1823">
        <f t="shared" si="4"/>
        <v>2075</v>
      </c>
      <c r="AV37" s="1120" t="str">
        <f t="shared" si="6"/>
        <v>CHECK</v>
      </c>
      <c r="AW37" s="1120" t="str">
        <f t="shared" si="7"/>
        <v>ACCEPT</v>
      </c>
      <c r="BG37" s="1038"/>
      <c r="BH37" s="1038"/>
      <c r="BI37" s="1038"/>
      <c r="BJ37" s="1038"/>
      <c r="BK37" s="1038"/>
      <c r="BL37" s="1038"/>
      <c r="BM37" s="1038"/>
      <c r="BN37" s="1038"/>
    </row>
    <row r="38" spans="1:66" ht="19.5" customHeight="1">
      <c r="A38" s="580"/>
      <c r="B38" s="861" t="s">
        <v>1073</v>
      </c>
      <c r="C38" s="654"/>
      <c r="D38" s="582" t="s">
        <v>516</v>
      </c>
      <c r="E38" s="2307" t="s">
        <v>15</v>
      </c>
      <c r="F38" s="2299">
        <v>2.5760000000000001</v>
      </c>
      <c r="G38" s="2299">
        <v>5299</v>
      </c>
      <c r="H38" s="2299">
        <v>6.0430000000000001</v>
      </c>
      <c r="I38" s="2299">
        <v>9273</v>
      </c>
      <c r="J38" s="2302">
        <v>8.7829999999999995</v>
      </c>
      <c r="K38" s="2302">
        <v>17619</v>
      </c>
      <c r="L38" s="2299">
        <v>2.8359999999999999</v>
      </c>
      <c r="M38" s="1693">
        <v>5867</v>
      </c>
      <c r="N38" s="1702"/>
      <c r="O38" s="1703"/>
      <c r="P38" s="1704"/>
      <c r="Q38" s="1705"/>
      <c r="R38" s="1704"/>
      <c r="S38" s="1703"/>
      <c r="T38" s="1704"/>
      <c r="U38" s="1705"/>
      <c r="V38" s="1704"/>
      <c r="W38" s="1703"/>
      <c r="X38" s="1704"/>
      <c r="Y38" s="1705"/>
      <c r="Z38" s="1704"/>
      <c r="AA38" s="1703"/>
      <c r="AB38" s="1704"/>
      <c r="AC38" s="1705"/>
      <c r="AE38" s="1730"/>
      <c r="AF38" s="1732"/>
      <c r="AG38" s="1730"/>
      <c r="AH38" s="1732"/>
      <c r="AI38" s="1730"/>
      <c r="AJ38" s="1732"/>
      <c r="AK38" s="1730"/>
      <c r="AL38" s="1730"/>
      <c r="AN38" s="1813" t="s">
        <v>1186</v>
      </c>
      <c r="AO38" s="1819"/>
      <c r="AP38" s="1802" t="s">
        <v>1187</v>
      </c>
      <c r="AQ38" s="1619" t="s">
        <v>1160</v>
      </c>
      <c r="AR38" s="1822">
        <f t="shared" si="1"/>
        <v>2057.0652173913045</v>
      </c>
      <c r="AS38" s="1822">
        <f t="shared" si="2"/>
        <v>1534.5027304319046</v>
      </c>
      <c r="AT38" s="1822">
        <f t="shared" si="3"/>
        <v>2006.0343846066266</v>
      </c>
      <c r="AU38" s="1823">
        <f t="shared" si="4"/>
        <v>2068.7588152327221</v>
      </c>
      <c r="AV38" s="1120" t="str">
        <f t="shared" si="6"/>
        <v>ACCEPT</v>
      </c>
      <c r="AW38" s="1120" t="str">
        <f t="shared" si="7"/>
        <v>ACCEPT</v>
      </c>
      <c r="BG38" s="1038"/>
      <c r="BH38" s="1038"/>
      <c r="BI38" s="1038"/>
      <c r="BJ38" s="1038"/>
      <c r="BK38" s="1038"/>
      <c r="BL38" s="1038"/>
      <c r="BM38" s="1038"/>
      <c r="BN38" s="1038"/>
    </row>
    <row r="39" spans="1:66" ht="19.5" customHeight="1">
      <c r="A39" s="580"/>
      <c r="B39" s="2318" t="s">
        <v>1433</v>
      </c>
      <c r="C39" s="654"/>
      <c r="D39" s="590" t="s">
        <v>1057</v>
      </c>
      <c r="E39" s="2307" t="s">
        <v>15</v>
      </c>
      <c r="F39" s="2299">
        <v>12.111000000000001</v>
      </c>
      <c r="G39" s="2299">
        <v>21703</v>
      </c>
      <c r="H39" s="2299">
        <v>24.015000000000001</v>
      </c>
      <c r="I39" s="2299">
        <v>57153</v>
      </c>
      <c r="J39" s="2302">
        <v>1.5569999999999999</v>
      </c>
      <c r="K39" s="2302">
        <v>2810</v>
      </c>
      <c r="L39" s="2299">
        <v>0</v>
      </c>
      <c r="M39" s="1695">
        <v>0</v>
      </c>
      <c r="N39" s="1702"/>
      <c r="O39" s="1703"/>
      <c r="P39" s="1704"/>
      <c r="Q39" s="1705"/>
      <c r="R39" s="1704"/>
      <c r="S39" s="1703"/>
      <c r="T39" s="1704"/>
      <c r="U39" s="1705"/>
      <c r="V39" s="1704"/>
      <c r="W39" s="1703"/>
      <c r="X39" s="1704"/>
      <c r="Y39" s="1705"/>
      <c r="Z39" s="1704"/>
      <c r="AA39" s="1703"/>
      <c r="AB39" s="1704"/>
      <c r="AC39" s="1705"/>
      <c r="AE39" s="1737"/>
      <c r="AF39" s="1738"/>
      <c r="AG39" s="1737"/>
      <c r="AH39" s="1738"/>
      <c r="AI39" s="1737"/>
      <c r="AJ39" s="1738"/>
      <c r="AK39" s="1737"/>
      <c r="AL39" s="1737"/>
      <c r="AN39" s="1813" t="s">
        <v>1188</v>
      </c>
      <c r="AO39" s="1819"/>
      <c r="AP39" s="1814" t="s">
        <v>1189</v>
      </c>
      <c r="AQ39" s="1619" t="s">
        <v>1160</v>
      </c>
      <c r="AR39" s="1822">
        <f t="shared" si="1"/>
        <v>1792.0072661217075</v>
      </c>
      <c r="AS39" s="1822">
        <f t="shared" si="2"/>
        <v>2379.8875702685823</v>
      </c>
      <c r="AT39" s="1822">
        <f t="shared" si="3"/>
        <v>1804.752729608221</v>
      </c>
      <c r="AU39" s="1823" t="str">
        <f t="shared" si="4"/>
        <v>0</v>
      </c>
      <c r="AV39" s="1120" t="str">
        <f t="shared" si="6"/>
        <v>ACCEPT</v>
      </c>
      <c r="AW39" s="1120" t="str">
        <f t="shared" si="7"/>
        <v>CHECK</v>
      </c>
      <c r="BG39" s="1038"/>
      <c r="BH39" s="1038"/>
      <c r="BI39" s="1038"/>
      <c r="BJ39" s="1038"/>
      <c r="BK39" s="1038"/>
      <c r="BL39" s="1038"/>
      <c r="BM39" s="1038"/>
      <c r="BN39" s="1038"/>
    </row>
    <row r="40" spans="1:66" ht="19.5" customHeight="1" thickBot="1">
      <c r="A40" s="591"/>
      <c r="B40" s="864" t="s">
        <v>1074</v>
      </c>
      <c r="C40" s="657"/>
      <c r="D40" s="592" t="s">
        <v>1058</v>
      </c>
      <c r="E40" s="2312" t="s">
        <v>15</v>
      </c>
      <c r="F40" s="2301">
        <v>0.83599999999999997</v>
      </c>
      <c r="G40" s="2301">
        <v>12098</v>
      </c>
      <c r="H40" s="2301">
        <v>13.945</v>
      </c>
      <c r="I40" s="2301">
        <v>22991</v>
      </c>
      <c r="J40" s="2305">
        <v>2.226</v>
      </c>
      <c r="K40" s="2305">
        <v>24217</v>
      </c>
      <c r="L40" s="2301">
        <v>0.68799999999999994</v>
      </c>
      <c r="M40" s="1697">
        <v>1252</v>
      </c>
      <c r="N40" s="1718"/>
      <c r="O40" s="1719"/>
      <c r="P40" s="1720"/>
      <c r="Q40" s="1721"/>
      <c r="R40" s="1720"/>
      <c r="S40" s="1719"/>
      <c r="T40" s="1720"/>
      <c r="U40" s="1721"/>
      <c r="V40" s="1720"/>
      <c r="W40" s="1719"/>
      <c r="X40" s="1720"/>
      <c r="Y40" s="1721"/>
      <c r="Z40" s="1720"/>
      <c r="AA40" s="1719"/>
      <c r="AB40" s="1720"/>
      <c r="AC40" s="1721"/>
      <c r="AE40" s="1733"/>
      <c r="AF40" s="1733"/>
      <c r="AG40" s="1733"/>
      <c r="AH40" s="1733"/>
      <c r="AI40" s="1733"/>
      <c r="AJ40" s="1733"/>
      <c r="AK40" s="1733"/>
      <c r="AL40" s="1733"/>
      <c r="AN40" s="1813" t="s">
        <v>1190</v>
      </c>
      <c r="AO40" s="1820"/>
      <c r="AP40" s="1804" t="s">
        <v>1191</v>
      </c>
      <c r="AQ40" s="1620" t="s">
        <v>1160</v>
      </c>
      <c r="AR40" s="1826">
        <v>1471</v>
      </c>
      <c r="AS40" s="1826">
        <f t="shared" si="2"/>
        <v>1648.6912871997131</v>
      </c>
      <c r="AT40" s="1826">
        <v>1879</v>
      </c>
      <c r="AU40" s="1827">
        <f t="shared" si="4"/>
        <v>1819.7674418604652</v>
      </c>
      <c r="AV40" s="1120" t="str">
        <f t="shared" si="6"/>
        <v>ACCEPT</v>
      </c>
      <c r="AW40" s="1120" t="str">
        <f t="shared" si="7"/>
        <v>ACCEPT</v>
      </c>
    </row>
    <row r="41" spans="1:66" ht="18" customHeight="1">
      <c r="A41" s="593" t="s">
        <v>40</v>
      </c>
      <c r="B41" s="593"/>
      <c r="C41" s="593"/>
      <c r="D41" s="594"/>
      <c r="E41" s="594"/>
      <c r="F41" s="595"/>
      <c r="G41" s="595"/>
      <c r="H41" s="1103"/>
      <c r="I41" s="1103"/>
      <c r="J41" s="1103"/>
      <c r="K41" s="300"/>
      <c r="L41" s="300">
        <v>33.106000000000002</v>
      </c>
      <c r="M41" s="300">
        <v>299307</v>
      </c>
      <c r="N41" s="342"/>
      <c r="O41" s="342">
        <v>9053</v>
      </c>
      <c r="P41" s="403"/>
      <c r="AA41" s="3"/>
      <c r="AB41" s="3"/>
      <c r="AC41" s="337"/>
      <c r="AE41" s="300"/>
      <c r="AF41" s="300"/>
      <c r="AG41" s="300"/>
      <c r="AH41" s="300"/>
      <c r="AI41" s="300"/>
      <c r="AJ41" s="300"/>
      <c r="AK41" s="300"/>
      <c r="AL41" s="300"/>
      <c r="AU41" s="2319"/>
    </row>
    <row r="42" spans="1:66" ht="18" customHeight="1">
      <c r="A42" s="596" t="s">
        <v>41</v>
      </c>
      <c r="B42" s="596"/>
      <c r="C42" s="596"/>
      <c r="D42" s="300"/>
      <c r="E42" s="300"/>
      <c r="F42" s="300"/>
      <c r="G42" s="300"/>
      <c r="H42" s="300">
        <v>111.81399999999999</v>
      </c>
      <c r="I42" s="300">
        <v>807613</v>
      </c>
      <c r="J42" s="300"/>
      <c r="K42" s="300"/>
      <c r="L42" s="300"/>
      <c r="M42" s="300"/>
      <c r="N42" s="342"/>
      <c r="O42" s="342">
        <v>7223</v>
      </c>
      <c r="P42" s="403"/>
      <c r="AA42" s="3"/>
      <c r="AB42" s="3"/>
      <c r="AC42" s="337"/>
      <c r="AE42" s="300"/>
      <c r="AF42" s="300"/>
      <c r="AG42" s="300"/>
      <c r="AH42" s="300"/>
      <c r="AI42" s="300"/>
      <c r="AJ42" s="300"/>
      <c r="AK42" s="300"/>
      <c r="AL42" s="300"/>
    </row>
    <row r="43" spans="1:66" ht="18" customHeight="1">
      <c r="A43" s="596" t="s">
        <v>1024</v>
      </c>
      <c r="B43" s="596"/>
      <c r="C43" s="596"/>
      <c r="D43" s="300"/>
      <c r="E43" s="1105" t="s">
        <v>65</v>
      </c>
      <c r="F43" s="1105">
        <f t="shared" ref="F43:M43" si="29">COUNTBLANK(F15:F40)</f>
        <v>0</v>
      </c>
      <c r="G43" s="1105">
        <f t="shared" si="29"/>
        <v>0</v>
      </c>
      <c r="H43" s="1105">
        <f t="shared" si="29"/>
        <v>0</v>
      </c>
      <c r="I43" s="1105">
        <f t="shared" si="29"/>
        <v>0</v>
      </c>
      <c r="J43" s="1105">
        <f t="shared" si="29"/>
        <v>0</v>
      </c>
      <c r="K43" s="1105">
        <f t="shared" si="29"/>
        <v>0</v>
      </c>
      <c r="L43" s="1105">
        <f t="shared" si="29"/>
        <v>0</v>
      </c>
      <c r="M43" s="1105">
        <f t="shared" si="29"/>
        <v>0</v>
      </c>
      <c r="N43" s="342"/>
      <c r="O43" s="342"/>
      <c r="P43" s="403"/>
      <c r="R43" s="5" t="s">
        <v>1435</v>
      </c>
      <c r="AA43" s="3"/>
      <c r="AB43" s="3"/>
      <c r="AC43" s="337"/>
      <c r="AE43" s="300"/>
      <c r="AF43" s="300"/>
      <c r="AG43" s="300"/>
      <c r="AH43" s="300"/>
      <c r="AI43" s="300"/>
      <c r="AJ43" s="300"/>
      <c r="AK43" s="300"/>
      <c r="AL43" s="300"/>
    </row>
    <row r="44" spans="1:66" ht="18" customHeight="1">
      <c r="A44" s="597" t="s">
        <v>517</v>
      </c>
      <c r="B44" s="596"/>
      <c r="C44" s="596"/>
      <c r="D44" s="300"/>
      <c r="E44" s="5"/>
      <c r="F44" s="5"/>
      <c r="G44" s="5"/>
      <c r="H44" s="5"/>
      <c r="I44" s="5"/>
      <c r="J44" s="5"/>
      <c r="K44" s="5"/>
      <c r="L44" s="5"/>
      <c r="M44" s="5"/>
      <c r="N44" s="342"/>
      <c r="O44" s="342"/>
      <c r="P44" s="403"/>
      <c r="AA44" s="3"/>
      <c r="AB44" s="3"/>
      <c r="AC44" s="337"/>
      <c r="AE44" s="300"/>
      <c r="AF44" s="300"/>
      <c r="AG44" s="300"/>
      <c r="AH44" s="300"/>
      <c r="AI44" s="300"/>
      <c r="AJ44" s="300"/>
      <c r="AK44" s="300"/>
      <c r="AL44" s="300"/>
    </row>
    <row r="45" spans="1:66" ht="15.75">
      <c r="A45" s="596"/>
      <c r="B45" s="596"/>
      <c r="C45" s="596"/>
      <c r="D45" s="300"/>
      <c r="E45" s="300" t="s">
        <v>1438</v>
      </c>
      <c r="F45" s="300"/>
      <c r="G45" s="300"/>
      <c r="H45" s="300"/>
      <c r="I45" s="300"/>
      <c r="J45" s="300"/>
      <c r="K45" s="300"/>
      <c r="L45" s="300"/>
      <c r="M45" s="300"/>
      <c r="AE45" s="300"/>
      <c r="AF45" s="300"/>
      <c r="AG45" s="300"/>
      <c r="AH45" s="300"/>
      <c r="AI45" s="300"/>
      <c r="AJ45" s="300"/>
      <c r="AK45" s="300"/>
      <c r="AL45" s="300"/>
    </row>
    <row r="46" spans="1:66" ht="15.75">
      <c r="A46" s="1099" t="s">
        <v>1021</v>
      </c>
      <c r="B46" s="1102"/>
      <c r="C46" s="596"/>
      <c r="D46" s="300"/>
      <c r="E46" s="300" t="s">
        <v>1439</v>
      </c>
      <c r="F46" s="300"/>
      <c r="G46" s="300"/>
      <c r="H46" s="300"/>
      <c r="I46" s="300"/>
      <c r="J46" s="300"/>
      <c r="K46" s="300"/>
      <c r="L46" s="300"/>
      <c r="M46" s="300"/>
      <c r="AE46" s="300"/>
      <c r="AF46" s="300"/>
      <c r="AG46" s="300"/>
      <c r="AH46" s="300"/>
      <c r="AI46" s="300"/>
      <c r="AJ46" s="300"/>
      <c r="AK46" s="300"/>
      <c r="AL46" s="300"/>
    </row>
    <row r="47" spans="1:66" ht="15.6" customHeight="1">
      <c r="A47" s="1100" t="s">
        <v>1022</v>
      </c>
      <c r="B47" s="596"/>
    </row>
    <row r="48" spans="1:66" ht="15.6" customHeight="1">
      <c r="A48" s="1101" t="s">
        <v>1193</v>
      </c>
      <c r="B48" s="596"/>
    </row>
    <row r="49" spans="1:2" ht="15.6" customHeight="1">
      <c r="A49" s="1101" t="s">
        <v>1023</v>
      </c>
      <c r="B49" s="596"/>
    </row>
    <row r="50" spans="1:2" ht="15.6" customHeight="1">
      <c r="A50" s="597"/>
      <c r="B50" s="596"/>
    </row>
    <row r="51" spans="1:2" ht="15.6" customHeight="1">
      <c r="A51" s="596"/>
      <c r="B51" s="596"/>
    </row>
    <row r="52" spans="1:2" ht="15.75">
      <c r="A52" s="1099"/>
    </row>
    <row r="53" spans="1:2" ht="15.75">
      <c r="A53" s="1100"/>
    </row>
    <row r="54" spans="1:2" ht="15.75">
      <c r="A54" s="597"/>
    </row>
    <row r="55" spans="1:2" ht="15.75">
      <c r="A55" s="1101"/>
    </row>
    <row r="61" spans="1:2" ht="15.75">
      <c r="A61" s="596"/>
    </row>
  </sheetData>
  <sheetProtection selectLockedCells="1"/>
  <mergeCells count="76">
    <mergeCell ref="AY30:AY32"/>
    <mergeCell ref="AZ30:AZ32"/>
    <mergeCell ref="BA30:BA32"/>
    <mergeCell ref="BB30:BB32"/>
    <mergeCell ref="BC30:BC32"/>
    <mergeCell ref="AY27:AY29"/>
    <mergeCell ref="AZ27:AZ29"/>
    <mergeCell ref="BA27:BA29"/>
    <mergeCell ref="BB27:BB29"/>
    <mergeCell ref="BC27:BC29"/>
    <mergeCell ref="AY24:AY26"/>
    <mergeCell ref="AZ24:AZ26"/>
    <mergeCell ref="BA24:BA26"/>
    <mergeCell ref="BB24:BB26"/>
    <mergeCell ref="BC24:BC26"/>
    <mergeCell ref="AY21:AY23"/>
    <mergeCell ref="AZ21:AZ23"/>
    <mergeCell ref="BA21:BA23"/>
    <mergeCell ref="BB21:BB23"/>
    <mergeCell ref="BC21:BC23"/>
    <mergeCell ref="AY18:AY20"/>
    <mergeCell ref="AZ18:AZ20"/>
    <mergeCell ref="BA18:BA20"/>
    <mergeCell ref="BB18:BB20"/>
    <mergeCell ref="BC18:BC20"/>
    <mergeCell ref="BE15:BF15"/>
    <mergeCell ref="BG15:BJ15"/>
    <mergeCell ref="BK15:BN15"/>
    <mergeCell ref="BG16:BH16"/>
    <mergeCell ref="BI16:BJ16"/>
    <mergeCell ref="BK16:BL16"/>
    <mergeCell ref="BM16:BN16"/>
    <mergeCell ref="T13:U13"/>
    <mergeCell ref="V13:W13"/>
    <mergeCell ref="AG13:AH13"/>
    <mergeCell ref="AI13:AJ13"/>
    <mergeCell ref="N12:Q12"/>
    <mergeCell ref="R12:U12"/>
    <mergeCell ref="V12:Y12"/>
    <mergeCell ref="AN5:AP8"/>
    <mergeCell ref="AR12:AS12"/>
    <mergeCell ref="AT12:AU12"/>
    <mergeCell ref="AV12:AW12"/>
    <mergeCell ref="H6:M6"/>
    <mergeCell ref="I7:J7"/>
    <mergeCell ref="L7:M7"/>
    <mergeCell ref="Z12:AC12"/>
    <mergeCell ref="H9:M9"/>
    <mergeCell ref="F12:I12"/>
    <mergeCell ref="J12:M12"/>
    <mergeCell ref="AE12:AH12"/>
    <mergeCell ref="AI12:AL12"/>
    <mergeCell ref="AE9:AL9"/>
    <mergeCell ref="C5:G6"/>
    <mergeCell ref="C11:E11"/>
    <mergeCell ref="I2:J2"/>
    <mergeCell ref="L2:M2"/>
    <mergeCell ref="H3:J3"/>
    <mergeCell ref="H4:M4"/>
    <mergeCell ref="H5:I5"/>
    <mergeCell ref="D8:G8"/>
    <mergeCell ref="D7:G7"/>
    <mergeCell ref="D9:G9"/>
    <mergeCell ref="C10:E10"/>
    <mergeCell ref="AK13:AL13"/>
    <mergeCell ref="F13:G13"/>
    <mergeCell ref="H13:I13"/>
    <mergeCell ref="J13:K13"/>
    <mergeCell ref="L13:M13"/>
    <mergeCell ref="AE13:AF13"/>
    <mergeCell ref="X13:Y13"/>
    <mergeCell ref="Z13:AA13"/>
    <mergeCell ref="AB13:AC13"/>
    <mergeCell ref="N13:O13"/>
    <mergeCell ref="P13:Q13"/>
    <mergeCell ref="R13:S13"/>
  </mergeCells>
  <phoneticPr fontId="46" type="noConversion"/>
  <conditionalFormatting sqref="F43:M44">
    <cfRule type="cellIs" dxfId="32" priority="4" operator="notEqual">
      <formula>0</formula>
    </cfRule>
  </conditionalFormatting>
  <conditionalFormatting sqref="AE15:AL40">
    <cfRule type="cellIs" dxfId="31" priority="3" operator="equal">
      <formula>"ERROR"</formula>
    </cfRule>
  </conditionalFormatting>
  <conditionalFormatting sqref="AR15:AU40 AU41">
    <cfRule type="cellIs" dxfId="30" priority="1" stopIfTrue="1" operator="equal">
      <formula>$AR$10</formula>
    </cfRule>
    <cfRule type="cellIs" dxfId="29" priority="2" stopIfTrue="1" operator="equal">
      <formula>$AR$9</formula>
    </cfRule>
    <cfRule type="cellIs" dxfId="28" priority="10" stopIfTrue="1" operator="equal">
      <formula>$AR$8</formula>
    </cfRule>
    <cfRule type="cellIs" dxfId="27" priority="11" stopIfTrue="1" operator="equal">
      <formula>$AS$6</formula>
    </cfRule>
    <cfRule type="cellIs" dxfId="26" priority="12" stopIfTrue="1" operator="equal">
      <formula>$AR$7</formula>
    </cfRule>
  </conditionalFormatting>
  <conditionalFormatting sqref="AV15:AW40">
    <cfRule type="containsText" dxfId="25" priority="9" stopIfTrue="1" operator="containsText" text="CHECK">
      <formula>NOT(ISERROR(SEARCH("CHECK",AV15)))</formula>
    </cfRule>
  </conditionalFormatting>
  <conditionalFormatting sqref="BE20:BF20 BG23:BN23 BG26:BN26 BG29:BN29 BG32:BN32">
    <cfRule type="cellIs" dxfId="24" priority="7" stopIfTrue="1" operator="notEqual">
      <formula>0</formula>
    </cfRule>
  </conditionalFormatting>
  <conditionalFormatting sqref="BE35:BF35 BH35 BJ35:BN35 BG36:BN39">
    <cfRule type="cellIs" dxfId="23" priority="5" stopIfTrue="1" operator="equal">
      <formula>"OK"</formula>
    </cfRule>
    <cfRule type="cellIs" dxfId="22" priority="6" stopIfTrue="1" operator="equal">
      <formula>"WRONG"</formula>
    </cfRule>
  </conditionalFormatting>
  <dataValidations count="1">
    <dataValidation type="custom" allowBlank="1" showInputMessage="1" showErrorMessage="1" errorTitle="Wrong input" error="Please enter numbers only!" sqref="F15:U40" xr:uid="{00000000-0002-0000-0700-000000000000}">
      <formula1>ISNUMBER(F15)</formula1>
    </dataValidation>
  </dataValidations>
  <pageMargins left="0.39370078740157483" right="0.19685039370078741" top="0.98425196850393704" bottom="0.19685039370078741" header="0.11811023622047245" footer="0"/>
  <pageSetup paperSize="9" scale="53" orientation="landscape" r:id="rId1"/>
  <headerFooter alignWithMargins="0"/>
  <colBreaks count="1" manualBreakCount="1">
    <brk id="13" max="1048575" man="1"/>
  </colBreaks>
  <ignoredErrors>
    <ignoredError sqref="H2:M8 N13 P13 R13 T13 V13 X13 Z13 AB13 AE15:AL38 BE20:BN32" unlockedFormula="1"/>
    <ignoredError sqref="AR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57"/>
    <pageSetUpPr fitToPage="1"/>
  </sheetPr>
  <dimension ref="A1:BJ102"/>
  <sheetViews>
    <sheetView showGridLines="0" topLeftCell="B1" zoomScale="90" zoomScaleNormal="90" zoomScaleSheetLayoutView="75" workbookViewId="0">
      <selection activeCell="C37" sqref="C37"/>
    </sheetView>
  </sheetViews>
  <sheetFormatPr defaultColWidth="9.625" defaultRowHeight="12.75" customHeight="1"/>
  <cols>
    <col min="1" max="1" width="8.25" style="106" customWidth="1"/>
    <col min="2" max="2" width="55.75" style="34" customWidth="1"/>
    <col min="3" max="3" width="10" style="34" customWidth="1"/>
    <col min="4" max="11" width="11.75" style="34" customWidth="1"/>
    <col min="12" max="26" width="4.375" style="5" customWidth="1"/>
    <col min="27" max="27" width="4.375" customWidth="1"/>
    <col min="28" max="28" width="7" customWidth="1"/>
    <col min="29" max="36" width="12.625" customWidth="1"/>
    <col min="37" max="37" width="7" customWidth="1"/>
    <col min="38" max="38" width="9.375" style="34" customWidth="1"/>
    <col min="39" max="39" width="51.25" style="34" customWidth="1"/>
    <col min="40" max="40" width="10.25" style="34" customWidth="1"/>
    <col min="41" max="48" width="10.75" style="34" customWidth="1"/>
    <col min="49" max="51" width="5" style="34" customWidth="1"/>
    <col min="52" max="52" width="12.625" style="34" customWidth="1"/>
    <col min="53" max="53" width="59.625" style="34" customWidth="1"/>
    <col min="54" max="54" width="12.625" style="34" customWidth="1"/>
    <col min="55" max="58" width="11.75" style="34" bestFit="1" customWidth="1"/>
    <col min="59" max="59" width="2.125" style="34" customWidth="1"/>
    <col min="60" max="60" width="11.125" style="5" customWidth="1"/>
    <col min="61" max="61" width="11.625" style="5" customWidth="1"/>
    <col min="62" max="16384" width="9.625" style="34"/>
  </cols>
  <sheetData>
    <row r="1" spans="1:61" ht="12.6" customHeight="1" thickBot="1">
      <c r="AC1" s="43"/>
      <c r="AD1" s="43"/>
      <c r="AE1" s="43"/>
      <c r="AF1" s="43"/>
      <c r="AG1" s="43"/>
      <c r="AH1" s="43"/>
      <c r="AI1" s="43"/>
      <c r="AJ1" s="43"/>
      <c r="BH1" s="376"/>
      <c r="BI1" s="376"/>
    </row>
    <row r="2" spans="1:61" ht="19.5" customHeight="1" thickTop="1">
      <c r="A2" s="107"/>
      <c r="B2" s="108"/>
      <c r="C2" s="2581" t="s">
        <v>278</v>
      </c>
      <c r="D2" s="2582"/>
      <c r="E2" s="2582"/>
      <c r="F2" s="2583"/>
      <c r="G2" s="1109" t="s">
        <v>307</v>
      </c>
      <c r="H2" s="2576" t="str">
        <f>Cover!G16</f>
        <v>CZ</v>
      </c>
      <c r="I2" s="2576"/>
      <c r="J2" s="1109" t="s">
        <v>282</v>
      </c>
      <c r="K2" s="1110"/>
      <c r="L2" s="2"/>
      <c r="M2" s="2"/>
      <c r="N2" s="2"/>
      <c r="O2" s="2580"/>
      <c r="P2" s="2"/>
      <c r="Q2" s="2"/>
      <c r="R2" s="2"/>
      <c r="S2" s="2"/>
      <c r="T2" s="20"/>
      <c r="U2" s="20"/>
      <c r="V2" s="20"/>
      <c r="W2" s="2"/>
      <c r="X2" s="2"/>
      <c r="Y2" s="2"/>
      <c r="Z2" s="2"/>
      <c r="AA2" s="337"/>
      <c r="AB2" s="337"/>
      <c r="AC2" s="672"/>
      <c r="AD2" s="670"/>
      <c r="AE2" s="670"/>
      <c r="AF2" s="113"/>
      <c r="AG2" s="671"/>
      <c r="AH2" s="671"/>
      <c r="AI2" s="113"/>
      <c r="AJ2" s="76"/>
      <c r="AK2" s="337"/>
      <c r="AZ2" s="2573"/>
      <c r="BA2" s="2574"/>
      <c r="BB2" s="2574"/>
      <c r="BC2" s="1897" t="s">
        <v>52</v>
      </c>
      <c r="BD2" s="1898" t="s">
        <v>53</v>
      </c>
      <c r="BE2" s="1899"/>
      <c r="BF2" s="1899"/>
      <c r="BG2" s="1899"/>
      <c r="BH2" s="1492"/>
      <c r="BI2" s="1050"/>
    </row>
    <row r="3" spans="1:61" ht="17.100000000000001" customHeight="1">
      <c r="A3" s="109"/>
      <c r="B3" s="44"/>
      <c r="C3" s="2580" t="s">
        <v>0</v>
      </c>
      <c r="D3" s="2440"/>
      <c r="E3" s="2440"/>
      <c r="F3" s="2441"/>
      <c r="G3" s="1080" t="s">
        <v>287</v>
      </c>
      <c r="H3" s="1081"/>
      <c r="I3" s="1081">
        <f>Cover!F22</f>
        <v>0</v>
      </c>
      <c r="J3" s="1081"/>
      <c r="K3" s="1111"/>
      <c r="L3" s="2"/>
      <c r="M3" s="2"/>
      <c r="N3" s="2"/>
      <c r="O3" s="2580"/>
      <c r="P3" s="2"/>
      <c r="Q3" s="2"/>
      <c r="R3" s="2"/>
      <c r="S3" s="2"/>
      <c r="T3" s="20"/>
      <c r="U3" s="20"/>
      <c r="V3" s="20"/>
      <c r="W3" s="2"/>
      <c r="X3" s="2"/>
      <c r="Y3" s="2"/>
      <c r="Z3" s="2"/>
      <c r="AA3" s="337"/>
      <c r="AB3" s="337"/>
      <c r="AC3" s="670"/>
      <c r="AD3" s="670"/>
      <c r="AE3" s="670"/>
      <c r="AF3" s="667"/>
      <c r="AG3" s="667"/>
      <c r="AH3" s="668"/>
      <c r="AI3" s="668"/>
      <c r="AJ3" s="76"/>
      <c r="AK3" s="337"/>
      <c r="AZ3" s="2575"/>
      <c r="BA3" s="2442"/>
      <c r="BB3" s="2442"/>
      <c r="BC3" s="1746" t="s">
        <v>54</v>
      </c>
      <c r="BD3" s="1900" t="s">
        <v>58</v>
      </c>
      <c r="BI3" s="1490"/>
    </row>
    <row r="4" spans="1:61" ht="17.100000000000001" customHeight="1">
      <c r="A4" s="109"/>
      <c r="B4" s="44"/>
      <c r="C4" s="2440"/>
      <c r="D4" s="2440"/>
      <c r="E4" s="2440"/>
      <c r="F4" s="2441"/>
      <c r="G4" s="1080" t="s">
        <v>283</v>
      </c>
      <c r="H4" s="1081"/>
      <c r="I4" s="2443" t="str">
        <f>Cover!F24</f>
        <v>Ministry of Agriculture, Forestry Division, Prague</v>
      </c>
      <c r="J4" s="2443"/>
      <c r="K4" s="2572"/>
      <c r="L4" s="2"/>
      <c r="M4" s="2"/>
      <c r="N4" s="2"/>
      <c r="O4" s="339"/>
      <c r="P4" s="2"/>
      <c r="Q4" s="2"/>
      <c r="R4" s="2"/>
      <c r="S4" s="2"/>
      <c r="T4" s="2"/>
      <c r="U4" s="2"/>
      <c r="V4" s="2"/>
      <c r="W4" s="2"/>
      <c r="X4" s="2"/>
      <c r="Y4" s="2"/>
      <c r="Z4" s="2"/>
      <c r="AA4" s="337"/>
      <c r="AB4" s="337"/>
      <c r="AC4" s="673"/>
      <c r="AD4" s="669"/>
      <c r="AE4" s="34"/>
      <c r="AF4" s="667"/>
      <c r="AG4" s="668"/>
      <c r="AH4" s="668"/>
      <c r="AI4" s="668"/>
      <c r="AJ4" s="76"/>
      <c r="AK4" s="337"/>
      <c r="AZ4" s="2575"/>
      <c r="BA4" s="2442"/>
      <c r="BB4" s="2442"/>
      <c r="BC4" s="1746" t="s">
        <v>55</v>
      </c>
      <c r="BD4" s="1900" t="s">
        <v>56</v>
      </c>
      <c r="BI4" s="1490"/>
    </row>
    <row r="5" spans="1:61" ht="17.100000000000001" customHeight="1">
      <c r="A5" s="109"/>
      <c r="B5" s="110" t="s">
        <v>272</v>
      </c>
      <c r="C5" s="2577" t="s">
        <v>1</v>
      </c>
      <c r="D5" s="2578"/>
      <c r="E5" s="2578"/>
      <c r="F5" s="2579"/>
      <c r="G5" s="1080" t="s">
        <v>284</v>
      </c>
      <c r="H5" s="1081">
        <f>Cover!F26</f>
        <v>0</v>
      </c>
      <c r="I5" s="1083"/>
      <c r="J5" s="1065" t="s">
        <v>285</v>
      </c>
      <c r="K5" s="1111">
        <f>Cover!F27</f>
        <v>0</v>
      </c>
      <c r="L5" s="2"/>
      <c r="M5" s="2"/>
      <c r="N5" s="2"/>
      <c r="O5" s="339"/>
      <c r="P5" s="2"/>
      <c r="Q5" s="2"/>
      <c r="R5" s="2"/>
      <c r="S5" s="2"/>
      <c r="T5" s="2"/>
      <c r="U5" s="2"/>
      <c r="V5" s="2"/>
      <c r="W5" s="2"/>
      <c r="X5" s="2"/>
      <c r="Y5" s="2"/>
      <c r="Z5" s="2"/>
      <c r="AA5" s="337"/>
      <c r="AB5" s="337"/>
      <c r="AC5" s="2584" t="s">
        <v>714</v>
      </c>
      <c r="AD5" s="2585"/>
      <c r="AE5" s="2585"/>
      <c r="AF5" s="2585"/>
      <c r="AG5" s="2585"/>
      <c r="AH5" s="2585"/>
      <c r="AI5" s="2585"/>
      <c r="AJ5" s="2586"/>
      <c r="AK5" s="337"/>
      <c r="AM5" s="37"/>
      <c r="AZ5" s="1901"/>
      <c r="BA5" s="1913" t="s">
        <v>255</v>
      </c>
      <c r="BC5" s="1746" t="s">
        <v>712</v>
      </c>
      <c r="BD5" s="1900" t="s">
        <v>59</v>
      </c>
      <c r="BI5" s="1490"/>
    </row>
    <row r="6" spans="1:61" ht="17.100000000000001" customHeight="1">
      <c r="A6" s="435"/>
      <c r="B6" s="2502" t="s">
        <v>351</v>
      </c>
      <c r="C6" s="2502"/>
      <c r="D6" s="2502"/>
      <c r="E6" s="30"/>
      <c r="F6" s="5"/>
      <c r="G6" s="1080" t="s">
        <v>286</v>
      </c>
      <c r="H6" s="1081">
        <f>Cover!F28</f>
        <v>0</v>
      </c>
      <c r="I6" s="1081"/>
      <c r="J6" s="1081"/>
      <c r="K6" s="1111"/>
      <c r="L6" s="340"/>
      <c r="M6" s="340"/>
      <c r="N6" s="340"/>
      <c r="O6" s="340"/>
      <c r="P6" s="340"/>
      <c r="Q6" s="340"/>
      <c r="R6" s="340"/>
      <c r="S6" s="340"/>
      <c r="T6" s="1098"/>
      <c r="U6" s="340"/>
      <c r="V6" s="340"/>
      <c r="W6" s="340"/>
      <c r="X6" s="340"/>
      <c r="Y6" s="340"/>
      <c r="Z6" s="340"/>
      <c r="AA6" s="340"/>
      <c r="AB6" s="340"/>
      <c r="AC6" s="2587" t="s">
        <v>715</v>
      </c>
      <c r="AD6" s="2588"/>
      <c r="AE6" s="2588"/>
      <c r="AF6" s="2588"/>
      <c r="AG6" s="2588"/>
      <c r="AH6" s="2588"/>
      <c r="AI6" s="2588"/>
      <c r="AJ6" s="2589"/>
      <c r="AK6" s="340"/>
      <c r="AL6" s="5"/>
      <c r="AM6" s="5"/>
      <c r="AN6" s="5"/>
      <c r="AO6" s="5"/>
      <c r="AP6" s="5"/>
      <c r="AQ6" s="5"/>
      <c r="AR6" s="31"/>
      <c r="AS6" s="2590"/>
      <c r="AT6" s="2590"/>
      <c r="AU6" s="2590"/>
      <c r="AV6" s="2590"/>
      <c r="AZ6" s="1901"/>
      <c r="BC6" s="1746" t="s">
        <v>713</v>
      </c>
      <c r="BD6" s="1900" t="s">
        <v>60</v>
      </c>
      <c r="BH6" s="5" t="s">
        <v>343</v>
      </c>
      <c r="BI6" s="1490">
        <v>2</v>
      </c>
    </row>
    <row r="7" spans="1:61" ht="18.75">
      <c r="A7" s="437"/>
      <c r="B7" s="1766" t="s">
        <v>350</v>
      </c>
      <c r="C7" s="1767"/>
      <c r="D7" s="1767"/>
      <c r="E7" s="438" t="s">
        <v>198</v>
      </c>
      <c r="F7" s="439" t="s">
        <v>272</v>
      </c>
      <c r="G7" s="440" t="s">
        <v>272</v>
      </c>
      <c r="H7" s="441"/>
      <c r="I7" s="441"/>
      <c r="J7" s="442"/>
      <c r="K7" s="443"/>
      <c r="L7" s="1757" t="s">
        <v>166</v>
      </c>
      <c r="M7" s="1758" t="s">
        <v>166</v>
      </c>
      <c r="N7" s="1758" t="s">
        <v>166</v>
      </c>
      <c r="O7" s="1758" t="s">
        <v>166</v>
      </c>
      <c r="P7" s="1758" t="s">
        <v>166</v>
      </c>
      <c r="Q7" s="1758" t="s">
        <v>166</v>
      </c>
      <c r="R7" s="1758" t="s">
        <v>166</v>
      </c>
      <c r="S7" s="1759" t="s">
        <v>166</v>
      </c>
      <c r="T7" s="1758" t="s">
        <v>167</v>
      </c>
      <c r="U7" s="1758" t="s">
        <v>167</v>
      </c>
      <c r="V7" s="1758" t="s">
        <v>167</v>
      </c>
      <c r="W7" s="1758" t="s">
        <v>167</v>
      </c>
      <c r="X7" s="1758" t="s">
        <v>167</v>
      </c>
      <c r="Y7" s="1758" t="s">
        <v>167</v>
      </c>
      <c r="Z7" s="1758" t="s">
        <v>167</v>
      </c>
      <c r="AA7" s="1759" t="s">
        <v>167</v>
      </c>
      <c r="AB7" s="2"/>
      <c r="AC7" s="1858"/>
      <c r="AD7" s="1859"/>
      <c r="AE7" s="1860"/>
      <c r="AF7" s="1861"/>
      <c r="AG7" s="1862"/>
      <c r="AH7" s="1862"/>
      <c r="AI7" s="1862"/>
      <c r="AJ7" s="1863"/>
      <c r="AK7" s="2"/>
      <c r="AL7" s="1556"/>
      <c r="AM7" s="1864" t="s">
        <v>321</v>
      </c>
      <c r="AN7" s="1452"/>
      <c r="AO7" s="2591" t="s">
        <v>13</v>
      </c>
      <c r="AP7" s="2592"/>
      <c r="AQ7" s="2592"/>
      <c r="AR7" s="2592"/>
      <c r="AS7" s="2592"/>
      <c r="AT7" s="2592"/>
      <c r="AU7" s="2592"/>
      <c r="AV7" s="2593"/>
      <c r="AZ7" s="1901"/>
      <c r="BC7" s="1746" t="s">
        <v>57</v>
      </c>
      <c r="BD7" s="1900" t="s">
        <v>254</v>
      </c>
      <c r="BI7" s="1490"/>
    </row>
    <row r="8" spans="1:61" s="105" customFormat="1" ht="13.5" customHeight="1">
      <c r="A8" s="444" t="s">
        <v>288</v>
      </c>
      <c r="B8" s="445" t="s">
        <v>272</v>
      </c>
      <c r="C8" s="22" t="s">
        <v>317</v>
      </c>
      <c r="D8" s="2445" t="s">
        <v>274</v>
      </c>
      <c r="E8" s="2446"/>
      <c r="F8" s="2458"/>
      <c r="G8" s="2603"/>
      <c r="H8" s="2458" t="s">
        <v>277</v>
      </c>
      <c r="I8" s="2458"/>
      <c r="J8" s="2458"/>
      <c r="K8" s="2605"/>
      <c r="L8" s="2612" t="s">
        <v>44</v>
      </c>
      <c r="M8" s="2525"/>
      <c r="N8" s="2525"/>
      <c r="O8" s="2525"/>
      <c r="P8" s="2613" t="s">
        <v>45</v>
      </c>
      <c r="Q8" s="2525"/>
      <c r="R8" s="2525"/>
      <c r="S8" s="2526"/>
      <c r="T8" s="2614" t="s">
        <v>44</v>
      </c>
      <c r="U8" s="2525"/>
      <c r="V8" s="2525"/>
      <c r="W8" s="2525"/>
      <c r="X8" s="2613" t="s">
        <v>45</v>
      </c>
      <c r="Y8" s="2525"/>
      <c r="Z8" s="2525"/>
      <c r="AA8" s="2526"/>
      <c r="AB8" s="341"/>
      <c r="AC8" s="2606" t="s">
        <v>274</v>
      </c>
      <c r="AD8" s="2607"/>
      <c r="AE8" s="2607"/>
      <c r="AF8" s="2608"/>
      <c r="AG8" s="2607" t="s">
        <v>277</v>
      </c>
      <c r="AH8" s="2607"/>
      <c r="AI8" s="2607"/>
      <c r="AJ8" s="2608"/>
      <c r="AK8" s="341"/>
      <c r="AL8" s="1865" t="str">
        <f>A8</f>
        <v>Product</v>
      </c>
      <c r="AM8" s="1501"/>
      <c r="AN8" s="1500"/>
      <c r="AO8" s="2430" t="str">
        <f>D8</f>
        <v>I M P O R T</v>
      </c>
      <c r="AP8" s="2430"/>
      <c r="AQ8" s="2430"/>
      <c r="AR8" s="2431"/>
      <c r="AS8" s="2594" t="str">
        <f>H8</f>
        <v>E X P O R T</v>
      </c>
      <c r="AT8" s="2430" t="s">
        <v>272</v>
      </c>
      <c r="AU8" s="2430" t="s">
        <v>272</v>
      </c>
      <c r="AV8" s="2595" t="s">
        <v>272</v>
      </c>
      <c r="AW8" s="104" t="s">
        <v>272</v>
      </c>
      <c r="AY8" s="1114"/>
      <c r="AZ8" s="1506" t="s">
        <v>288</v>
      </c>
      <c r="BA8" s="1906" t="s">
        <v>272</v>
      </c>
      <c r="BB8" s="1506" t="s">
        <v>48</v>
      </c>
      <c r="BC8" s="2602" t="s">
        <v>274</v>
      </c>
      <c r="BD8" s="2600"/>
      <c r="BE8" s="2600" t="s">
        <v>277</v>
      </c>
      <c r="BF8" s="2601"/>
      <c r="BG8" s="34"/>
      <c r="BH8" s="33" t="s">
        <v>344</v>
      </c>
      <c r="BI8" s="33" t="s">
        <v>345</v>
      </c>
    </row>
    <row r="9" spans="1:61" ht="12.75" customHeight="1">
      <c r="A9" s="444" t="s">
        <v>300</v>
      </c>
      <c r="B9" s="16" t="s">
        <v>288</v>
      </c>
      <c r="C9" s="447" t="s">
        <v>318</v>
      </c>
      <c r="D9" s="2449">
        <f>F9-1</f>
        <v>2021</v>
      </c>
      <c r="E9" s="2451"/>
      <c r="F9" s="2449">
        <f>Cover!G18</f>
        <v>2022</v>
      </c>
      <c r="G9" s="2451"/>
      <c r="H9" s="2452">
        <f>D9</f>
        <v>2021</v>
      </c>
      <c r="I9" s="2451"/>
      <c r="J9" s="2449">
        <f>F9</f>
        <v>2022</v>
      </c>
      <c r="K9" s="2604"/>
      <c r="L9" s="2597">
        <f>D9</f>
        <v>2021</v>
      </c>
      <c r="M9" s="2598"/>
      <c r="N9" s="2510">
        <f>F9</f>
        <v>2022</v>
      </c>
      <c r="O9" s="2511"/>
      <c r="P9" s="2599">
        <f>D9</f>
        <v>2021</v>
      </c>
      <c r="Q9" s="2511"/>
      <c r="R9" s="2510">
        <f>F9</f>
        <v>2022</v>
      </c>
      <c r="S9" s="2511"/>
      <c r="T9" s="2510">
        <f>D9</f>
        <v>2021</v>
      </c>
      <c r="U9" s="2511"/>
      <c r="V9" s="2510">
        <f>F9</f>
        <v>2022</v>
      </c>
      <c r="W9" s="2511"/>
      <c r="X9" s="2599">
        <f>D9</f>
        <v>2021</v>
      </c>
      <c r="Y9" s="2511"/>
      <c r="Z9" s="2510">
        <f>F9</f>
        <v>2022</v>
      </c>
      <c r="AA9" s="2511"/>
      <c r="AB9" s="2"/>
      <c r="AC9" s="2609">
        <f>D9</f>
        <v>2021</v>
      </c>
      <c r="AD9" s="2610"/>
      <c r="AE9" s="2611">
        <f>F9</f>
        <v>2022</v>
      </c>
      <c r="AF9" s="2610"/>
      <c r="AG9" s="2611">
        <f>H9</f>
        <v>2021</v>
      </c>
      <c r="AH9" s="2610"/>
      <c r="AI9" s="2611">
        <f>J9</f>
        <v>2022</v>
      </c>
      <c r="AJ9" s="2610"/>
      <c r="AK9" s="2"/>
      <c r="AL9" s="1558" t="str">
        <f>A9</f>
        <v>code</v>
      </c>
      <c r="AM9" s="1501"/>
      <c r="AN9" s="1502"/>
      <c r="AO9" s="2473">
        <f>D9</f>
        <v>2021</v>
      </c>
      <c r="AP9" s="2474" t="s">
        <v>272</v>
      </c>
      <c r="AQ9" s="2475">
        <f>F9</f>
        <v>2022</v>
      </c>
      <c r="AR9" s="2474" t="s">
        <v>272</v>
      </c>
      <c r="AS9" s="2473">
        <f>H9</f>
        <v>2021</v>
      </c>
      <c r="AT9" s="2474" t="s">
        <v>272</v>
      </c>
      <c r="AU9" s="2475">
        <f>J9</f>
        <v>2022</v>
      </c>
      <c r="AV9" s="2474" t="s">
        <v>272</v>
      </c>
      <c r="AW9" s="104" t="s">
        <v>272</v>
      </c>
      <c r="AY9" s="1115"/>
      <c r="AZ9" s="1500" t="s">
        <v>300</v>
      </c>
      <c r="BA9" s="1507" t="s">
        <v>288</v>
      </c>
      <c r="BB9" s="1628" t="s">
        <v>49</v>
      </c>
      <c r="BC9" s="449">
        <f>D9</f>
        <v>2021</v>
      </c>
      <c r="BD9" s="449">
        <f>F9</f>
        <v>2022</v>
      </c>
      <c r="BE9" s="449">
        <f>D9</f>
        <v>2021</v>
      </c>
      <c r="BF9" s="1116">
        <f>F9</f>
        <v>2022</v>
      </c>
      <c r="BG9" s="105"/>
      <c r="BH9" s="33" t="s">
        <v>346</v>
      </c>
      <c r="BI9" s="33" t="s">
        <v>347</v>
      </c>
    </row>
    <row r="10" spans="1:61" ht="14.25" customHeight="1">
      <c r="A10" s="448" t="s">
        <v>272</v>
      </c>
      <c r="B10" s="449"/>
      <c r="C10" s="17" t="s">
        <v>272</v>
      </c>
      <c r="D10" s="28" t="s">
        <v>273</v>
      </c>
      <c r="E10" s="28" t="s">
        <v>9</v>
      </c>
      <c r="F10" s="28" t="s">
        <v>273</v>
      </c>
      <c r="G10" s="28" t="s">
        <v>9</v>
      </c>
      <c r="H10" s="28" t="s">
        <v>273</v>
      </c>
      <c r="I10" s="28" t="s">
        <v>9</v>
      </c>
      <c r="J10" s="28" t="s">
        <v>273</v>
      </c>
      <c r="K10" s="450" t="s">
        <v>9</v>
      </c>
      <c r="L10" s="481" t="s">
        <v>273</v>
      </c>
      <c r="M10" s="481" t="s">
        <v>9</v>
      </c>
      <c r="N10" s="1191" t="s">
        <v>273</v>
      </c>
      <c r="O10" s="1756" t="s">
        <v>9</v>
      </c>
      <c r="P10" s="481" t="s">
        <v>273</v>
      </c>
      <c r="Q10" s="481" t="s">
        <v>9</v>
      </c>
      <c r="R10" s="1191" t="s">
        <v>273</v>
      </c>
      <c r="S10" s="1756" t="s">
        <v>9</v>
      </c>
      <c r="T10" s="481" t="s">
        <v>273</v>
      </c>
      <c r="U10" s="481" t="s">
        <v>9</v>
      </c>
      <c r="V10" s="1191" t="s">
        <v>273</v>
      </c>
      <c r="W10" s="1756" t="s">
        <v>9</v>
      </c>
      <c r="X10" s="481" t="s">
        <v>273</v>
      </c>
      <c r="Y10" s="481" t="s">
        <v>9</v>
      </c>
      <c r="Z10" s="1191" t="s">
        <v>273</v>
      </c>
      <c r="AA10" s="1756" t="s">
        <v>9</v>
      </c>
      <c r="AB10" s="481"/>
      <c r="AC10" s="1505" t="s">
        <v>273</v>
      </c>
      <c r="AD10" s="1505" t="s">
        <v>9</v>
      </c>
      <c r="AE10" s="1505" t="s">
        <v>273</v>
      </c>
      <c r="AF10" s="1505" t="s">
        <v>9</v>
      </c>
      <c r="AG10" s="1505" t="s">
        <v>273</v>
      </c>
      <c r="AH10" s="1505" t="s">
        <v>9</v>
      </c>
      <c r="AI10" s="1505" t="s">
        <v>273</v>
      </c>
      <c r="AJ10" s="1505" t="s">
        <v>9</v>
      </c>
      <c r="AK10" s="481"/>
      <c r="AL10" s="1559" t="str">
        <f>A10</f>
        <v xml:space="preserve"> </v>
      </c>
      <c r="AM10" s="1503"/>
      <c r="AN10" s="1504"/>
      <c r="AO10" s="1582" t="str">
        <f>D10</f>
        <v xml:space="preserve"> Quantity</v>
      </c>
      <c r="AP10" s="1506" t="str">
        <f>E10</f>
        <v>Value</v>
      </c>
      <c r="AQ10" s="1507" t="str">
        <f>F10</f>
        <v xml:space="preserve"> Quantity</v>
      </c>
      <c r="AR10" s="1506" t="str">
        <f>G10</f>
        <v>Value</v>
      </c>
      <c r="AS10" s="1508" t="str">
        <f>H10</f>
        <v xml:space="preserve"> Quantity</v>
      </c>
      <c r="AT10" s="1506" t="str">
        <f>I10</f>
        <v>Value</v>
      </c>
      <c r="AU10" s="1507" t="str">
        <f>J10</f>
        <v xml:space="preserve"> Quantity</v>
      </c>
      <c r="AV10" s="1505" t="str">
        <f>K10</f>
        <v>Value</v>
      </c>
      <c r="AW10" s="104" t="s">
        <v>272</v>
      </c>
      <c r="AZ10" s="1902" t="s">
        <v>272</v>
      </c>
      <c r="BA10" s="1630"/>
      <c r="BB10" s="1631" t="s">
        <v>272</v>
      </c>
      <c r="BC10" s="1117"/>
      <c r="BD10" s="1117"/>
      <c r="BE10" s="1117"/>
      <c r="BF10" s="1117"/>
    </row>
    <row r="11" spans="1:61" s="35" customFormat="1" ht="15" customHeight="1">
      <c r="A11" s="453">
        <v>1</v>
      </c>
      <c r="B11" s="454" t="s">
        <v>360</v>
      </c>
      <c r="C11" s="455" t="s">
        <v>453</v>
      </c>
      <c r="D11" s="690">
        <v>6.5830000000000002</v>
      </c>
      <c r="E11" s="690">
        <v>7650</v>
      </c>
      <c r="F11" s="690">
        <v>4.7249999999999996</v>
      </c>
      <c r="G11" s="690">
        <v>6941</v>
      </c>
      <c r="H11" s="690">
        <v>130.012</v>
      </c>
      <c r="I11" s="690">
        <v>249402</v>
      </c>
      <c r="J11" s="1656">
        <v>152.39500000000001</v>
      </c>
      <c r="K11" s="684">
        <v>286657</v>
      </c>
      <c r="L11" s="482"/>
      <c r="M11" s="482"/>
      <c r="N11" s="1112"/>
      <c r="O11" s="484"/>
      <c r="P11" s="482"/>
      <c r="Q11" s="482"/>
      <c r="R11" s="1112"/>
      <c r="S11" s="484"/>
      <c r="T11" s="482"/>
      <c r="U11" s="482"/>
      <c r="V11" s="1112"/>
      <c r="W11" s="484"/>
      <c r="X11" s="482"/>
      <c r="Y11" s="482"/>
      <c r="Z11" s="1112"/>
      <c r="AA11" s="484"/>
      <c r="AB11" s="462"/>
      <c r="AC11" s="1857" t="str">
        <f>IF('JQ2 Trade'!D11&lt;D11,"WRONG","OK")</f>
        <v>OK</v>
      </c>
      <c r="AD11" s="1857" t="str">
        <f>IF('JQ2 Trade'!E11&lt;E11,"WRONG","OK")</f>
        <v>OK</v>
      </c>
      <c r="AE11" s="1857" t="str">
        <f>IF('JQ2 Trade'!F11&lt;F11,"WRONG","OK")</f>
        <v>OK</v>
      </c>
      <c r="AF11" s="1857" t="str">
        <f>IF('JQ2 Trade'!G11&lt;G11,"WRONG","OK")</f>
        <v>OK</v>
      </c>
      <c r="AG11" s="1857" t="str">
        <f>IF('JQ2 Trade'!H11&lt;H11,"WRONG","OK")</f>
        <v>OK</v>
      </c>
      <c r="AH11" s="1857" t="str">
        <f>IF('JQ2 Trade'!I11&lt;I11,"WRONG","OK")</f>
        <v>OK</v>
      </c>
      <c r="AI11" s="1857" t="str">
        <f>IF('JQ2 Trade'!J11&lt;J11,"WRONG","OK")</f>
        <v>OK</v>
      </c>
      <c r="AJ11" s="1857" t="str">
        <f>IF('JQ2 Trade'!K11&lt;K11,"WRONG","OK")</f>
        <v>OK</v>
      </c>
      <c r="AK11" s="483"/>
      <c r="AL11" s="1562">
        <v>1</v>
      </c>
      <c r="AM11" s="1866" t="s">
        <v>360</v>
      </c>
      <c r="AN11" s="1867" t="s">
        <v>1194</v>
      </c>
      <c r="AO11" s="1512" t="str">
        <f>IF(D11&lt;(D12+D15),"Error","OK")</f>
        <v>OK</v>
      </c>
      <c r="AP11" s="1512" t="str">
        <f t="shared" ref="AP11:AV11" si="0">IF(E11&lt;(E12+E15),"Error","OK")</f>
        <v>OK</v>
      </c>
      <c r="AQ11" s="1512" t="str">
        <f t="shared" si="0"/>
        <v>OK</v>
      </c>
      <c r="AR11" s="1512" t="str">
        <f t="shared" si="0"/>
        <v>OK</v>
      </c>
      <c r="AS11" s="1512" t="str">
        <f t="shared" si="0"/>
        <v>OK</v>
      </c>
      <c r="AT11" s="1512" t="str">
        <f t="shared" si="0"/>
        <v>OK</v>
      </c>
      <c r="AU11" s="1512" t="str">
        <f t="shared" si="0"/>
        <v>OK</v>
      </c>
      <c r="AV11" s="1512" t="str">
        <f t="shared" si="0"/>
        <v>OK</v>
      </c>
      <c r="AZ11" s="1560">
        <v>1</v>
      </c>
      <c r="BA11" s="1560" t="s">
        <v>360</v>
      </c>
      <c r="BB11" s="1875" t="s">
        <v>1198</v>
      </c>
      <c r="BC11" s="1118">
        <f t="shared" ref="BC11:BC47" si="1">IF(ISNUMBER(E11),IF(ISNUMBER(D11),IF(D11=0,IF(E11=0,0,"ZERO Q"),IF(E11=0,"ZERO V",E11/D11)),"NO Q"),IF(ISNUMBER(D11),"NO V","REPORT"))</f>
        <v>1162.0841561598056</v>
      </c>
      <c r="BD11" s="1118">
        <f t="shared" ref="BD11:BD47" si="2">IF(ISNUMBER(G11),IF(ISNUMBER(F11),IF(F11=0,IF(G11=0,0,"ZERO Q"),IF(G11=0,"ZERO V",G11/F11)),"NO Q"),IF(ISNUMBER(F11),"NO V","REPORT"))</f>
        <v>1468.9947089947091</v>
      </c>
      <c r="BE11" s="1119">
        <f t="shared" ref="BE11:BE47" si="3">IF(ISNUMBER(I11),IF(ISNUMBER(H11),IF(H11=0,IF(I11=0,0,"ZERO Q"),IF(I11=0,"ZERO V",I11/H11)),"NO Q"),IF(ISNUMBER(H11),"NO V","REPORT"))</f>
        <v>1918.299849244685</v>
      </c>
      <c r="BF11" s="1118">
        <f t="shared" ref="BF11:BF47" si="4">IF(ISNUMBER(K11),IF(ISNUMBER(J11),IF(J11=0,IF(K11=0,0,"ZERO Q"),IF(K11=0,"ZERO V",K11/J11)),"NO Q"),IF(ISNUMBER(J11),"NO V","REPORT"))</f>
        <v>1881.0131565996257</v>
      </c>
      <c r="BG11" s="34"/>
      <c r="BH11" s="377" t="str">
        <f>IF(ISNUMBER(BD11*BE11), IF(BD11*BE11&gt;0, IF(BD11&gt;BE11, IF(BD11/BE11&gt;BI$6, "CHECK", "ACCEPT"), IF(BE11/BD11&gt;BI$6, "CHECK", "ACCEPT")), IF(BE11=0,IF(BD11&lt;BI$6,"ACCEPT","CHECK"),IF(BE11&lt;BI$6,"ACCEPT","CHECK"))),"CHECK")</f>
        <v>ACCEPT</v>
      </c>
      <c r="BI11" s="377" t="str">
        <f>IF(ISNUMBER(BF11*BG11), IF(BF11*BG11&gt;0, IF(BF11&gt;BG11, IF(BF11/BG11&gt;BI$6, "CHECK", "ACCEPT"), IF(BG11/BF11&gt;BI$6, "CHECK", "ACCEPT")), IF(BG11=0,IF(BF11&lt;BI$6,"ACCEPT","CHECK"),IF(BG11&lt;BI$6,"ACCEPT","CHECK"))),"CHECK")</f>
        <v>CHECK</v>
      </c>
    </row>
    <row r="12" spans="1:61" s="35" customFormat="1" ht="15" customHeight="1">
      <c r="A12" s="616">
        <v>1.1000000000000001</v>
      </c>
      <c r="B12" s="617" t="s">
        <v>394</v>
      </c>
      <c r="C12" s="618" t="s">
        <v>453</v>
      </c>
      <c r="D12" s="685">
        <v>6.0979999999999999</v>
      </c>
      <c r="E12" s="685">
        <v>5449</v>
      </c>
      <c r="F12" s="685">
        <v>4.0119999999999996</v>
      </c>
      <c r="G12" s="685">
        <v>3544</v>
      </c>
      <c r="H12" s="685">
        <v>14.028</v>
      </c>
      <c r="I12" s="685">
        <v>7429</v>
      </c>
      <c r="J12" s="2283">
        <v>16.218</v>
      </c>
      <c r="K12" s="686">
        <v>8561</v>
      </c>
      <c r="L12" s="1760"/>
      <c r="M12" s="1760"/>
      <c r="N12" s="1761"/>
      <c r="O12" s="1762"/>
      <c r="P12" s="1760"/>
      <c r="Q12" s="1760"/>
      <c r="R12" s="1761"/>
      <c r="S12" s="1762"/>
      <c r="T12" s="1760"/>
      <c r="U12" s="1760"/>
      <c r="V12" s="1761"/>
      <c r="W12" s="1762"/>
      <c r="X12" s="1760"/>
      <c r="Y12" s="1760"/>
      <c r="Z12" s="1761"/>
      <c r="AA12" s="1762"/>
      <c r="AB12" s="462"/>
      <c r="AC12" s="1857" t="str">
        <f>IF('JQ2 Trade'!D12&lt;D12,"WRONG","OK")</f>
        <v>OK</v>
      </c>
      <c r="AD12" s="1857" t="str">
        <f>IF('JQ2 Trade'!E12&lt;E12,"WRONG","OK")</f>
        <v>OK</v>
      </c>
      <c r="AE12" s="1857" t="str">
        <f>IF('JQ2 Trade'!F12&lt;F12,"WRONG","OK")</f>
        <v>OK</v>
      </c>
      <c r="AF12" s="1857" t="str">
        <f>IF('JQ2 Trade'!G12&lt;G12,"WRONG","OK")</f>
        <v>OK</v>
      </c>
      <c r="AG12" s="1857" t="str">
        <f>IF('JQ2 Trade'!H12&lt;H12,"WRONG","OK")</f>
        <v>OK</v>
      </c>
      <c r="AH12" s="1857" t="str">
        <f>IF('JQ2 Trade'!I12&lt;I12,"WRONG","OK")</f>
        <v>OK</v>
      </c>
      <c r="AI12" s="1857" t="str">
        <f>IF('JQ2 Trade'!J12&lt;J12,"WRONG","OK")</f>
        <v>OK</v>
      </c>
      <c r="AJ12" s="1857" t="str">
        <f>IF('JQ2 Trade'!K12&lt;K12,"WRONG","OK")</f>
        <v>OK</v>
      </c>
      <c r="AK12" s="483"/>
      <c r="AL12" s="1386">
        <v>1.1000000000000001</v>
      </c>
      <c r="AM12" s="1868" t="s">
        <v>394</v>
      </c>
      <c r="AN12" s="1620" t="s">
        <v>1194</v>
      </c>
      <c r="AO12" s="1393" t="str">
        <f>IF(D12&lt;(D13+D14),"Error","OK")</f>
        <v>OK</v>
      </c>
      <c r="AP12" s="1393" t="str">
        <f t="shared" ref="AP12:AV12" si="5">IF(E12&lt;(E13+E14),"Error","OK")</f>
        <v>OK</v>
      </c>
      <c r="AQ12" s="1393" t="str">
        <f t="shared" si="5"/>
        <v>OK</v>
      </c>
      <c r="AR12" s="1393" t="str">
        <f t="shared" si="5"/>
        <v>OK</v>
      </c>
      <c r="AS12" s="1393" t="str">
        <f t="shared" si="5"/>
        <v>OK</v>
      </c>
      <c r="AT12" s="1393" t="str">
        <f t="shared" si="5"/>
        <v>OK</v>
      </c>
      <c r="AU12" s="1393" t="str">
        <f t="shared" si="5"/>
        <v>OK</v>
      </c>
      <c r="AV12" s="1393" t="str">
        <f t="shared" si="5"/>
        <v>OK</v>
      </c>
      <c r="AZ12" s="1386">
        <v>1.1000000000000001</v>
      </c>
      <c r="BA12" s="1441" t="s">
        <v>394</v>
      </c>
      <c r="BB12" s="1875" t="s">
        <v>1198</v>
      </c>
      <c r="BC12" s="1118">
        <f t="shared" si="1"/>
        <v>893.57166284027551</v>
      </c>
      <c r="BD12" s="1118">
        <f t="shared" si="2"/>
        <v>883.34995014955143</v>
      </c>
      <c r="BE12" s="1119">
        <f t="shared" si="3"/>
        <v>529.58368976333043</v>
      </c>
      <c r="BF12" s="1118">
        <f t="shared" si="4"/>
        <v>527.87026760389688</v>
      </c>
      <c r="BH12" s="377" t="str">
        <f t="shared" ref="BH12:BH73" si="6">IF(ISNUMBER(BD12*BE12), IF(BD12*BE12&gt;0, IF(BD12&gt;BE12, IF(BD12/BE12&gt;BI$6, "CHECK", "ACCEPT"), IF(BE12/BD12&gt;BI$6, "CHECK", "ACCEPT")), IF(BE12=0,IF(BD12&lt;BI$6,"ACCEPT","CHECK"),IF(BE12&lt;BI$6,"ACCEPT","CHECK"))),"CHECK")</f>
        <v>ACCEPT</v>
      </c>
      <c r="BI12" s="377" t="str">
        <f t="shared" ref="BI12:BI73" si="7">IF(ISNUMBER(BF12*BG12), IF(BF12*BG12&gt;0, IF(BF12&gt;BG12, IF(BF12/BG12&gt;BI$6, "CHECK", "ACCEPT"), IF(BG12/BF12&gt;BI$6, "CHECK", "ACCEPT")), IF(BG12=0,IF(BF12&lt;BI$6,"ACCEPT","CHECK"),IF(BG12&lt;BI$6,"ACCEPT","CHECK"))),"CHECK")</f>
        <v>CHECK</v>
      </c>
    </row>
    <row r="13" spans="1:61" s="35" customFormat="1" ht="15" customHeight="1">
      <c r="A13" s="616" t="s">
        <v>294</v>
      </c>
      <c r="B13" s="619" t="s">
        <v>275</v>
      </c>
      <c r="C13" s="620" t="s">
        <v>453</v>
      </c>
      <c r="D13" s="685">
        <v>5.3999999999999999E-2</v>
      </c>
      <c r="E13" s="685">
        <v>34</v>
      </c>
      <c r="F13" s="685">
        <v>5.0999999999999997E-2</v>
      </c>
      <c r="G13" s="685">
        <v>31</v>
      </c>
      <c r="H13" s="685">
        <v>13.909000000000001</v>
      </c>
      <c r="I13" s="685">
        <v>7344</v>
      </c>
      <c r="J13" s="2283">
        <v>15.973000000000001</v>
      </c>
      <c r="K13" s="686">
        <v>8386</v>
      </c>
      <c r="L13" s="1760"/>
      <c r="M13" s="1760"/>
      <c r="N13" s="1761"/>
      <c r="O13" s="1762"/>
      <c r="P13" s="1760"/>
      <c r="Q13" s="1760"/>
      <c r="R13" s="1761"/>
      <c r="S13" s="1762"/>
      <c r="T13" s="1760"/>
      <c r="U13" s="1760"/>
      <c r="V13" s="1761"/>
      <c r="W13" s="1762"/>
      <c r="X13" s="1760"/>
      <c r="Y13" s="1760"/>
      <c r="Z13" s="1761"/>
      <c r="AA13" s="1762"/>
      <c r="AB13" s="462"/>
      <c r="AC13" s="1857" t="str">
        <f>IF('JQ2 Trade'!D13&lt;D13,"WRONG","OK")</f>
        <v>OK</v>
      </c>
      <c r="AD13" s="1857" t="str">
        <f>IF('JQ2 Trade'!E13&lt;E13,"WRONG","OK")</f>
        <v>OK</v>
      </c>
      <c r="AE13" s="1857" t="str">
        <f>IF('JQ2 Trade'!F13&lt;F13,"WRONG","OK")</f>
        <v>OK</v>
      </c>
      <c r="AF13" s="1857" t="str">
        <f>IF('JQ2 Trade'!G13&lt;G13,"WRONG","OK")</f>
        <v>OK</v>
      </c>
      <c r="AG13" s="1857" t="str">
        <f>IF('JQ2 Trade'!H13&lt;H13,"WRONG","OK")</f>
        <v>OK</v>
      </c>
      <c r="AH13" s="1857" t="str">
        <f>IF('JQ2 Trade'!I13&lt;I13,"WRONG","OK")</f>
        <v>OK</v>
      </c>
      <c r="AI13" s="1857" t="str">
        <f>IF('JQ2 Trade'!J13&lt;J13,"WRONG","OK")</f>
        <v>OK</v>
      </c>
      <c r="AJ13" s="1857" t="str">
        <f>IF('JQ2 Trade'!K13&lt;K13,"WRONG","OK")</f>
        <v>OK</v>
      </c>
      <c r="AK13" s="483"/>
      <c r="AL13" s="1386" t="s">
        <v>294</v>
      </c>
      <c r="AM13" s="1869" t="s">
        <v>275</v>
      </c>
      <c r="AN13" s="1619" t="s">
        <v>1194</v>
      </c>
      <c r="AO13" s="1389"/>
      <c r="AP13" s="1389"/>
      <c r="AQ13" s="1389"/>
      <c r="AR13" s="1389"/>
      <c r="AS13" s="1389"/>
      <c r="AT13" s="1389"/>
      <c r="AU13" s="1389"/>
      <c r="AV13" s="1389"/>
      <c r="AZ13" s="1386" t="s">
        <v>294</v>
      </c>
      <c r="BA13" s="1903" t="s">
        <v>275</v>
      </c>
      <c r="BB13" s="1875" t="s">
        <v>1199</v>
      </c>
      <c r="BC13" s="1118">
        <f t="shared" si="1"/>
        <v>629.62962962962968</v>
      </c>
      <c r="BD13" s="1118">
        <f t="shared" si="2"/>
        <v>607.84313725490199</v>
      </c>
      <c r="BE13" s="1119">
        <f t="shared" si="3"/>
        <v>528.00345100294771</v>
      </c>
      <c r="BF13" s="1118">
        <f t="shared" si="4"/>
        <v>525.01095598823008</v>
      </c>
      <c r="BH13" s="377" t="str">
        <f t="shared" si="6"/>
        <v>ACCEPT</v>
      </c>
      <c r="BI13" s="377" t="str">
        <f t="shared" si="7"/>
        <v>CHECK</v>
      </c>
    </row>
    <row r="14" spans="1:61" s="35" customFormat="1" ht="15" customHeight="1">
      <c r="A14" s="616" t="s">
        <v>332</v>
      </c>
      <c r="B14" s="621" t="s">
        <v>276</v>
      </c>
      <c r="C14" s="618" t="s">
        <v>453</v>
      </c>
      <c r="D14" s="685">
        <v>6.0439999999999996</v>
      </c>
      <c r="E14" s="685">
        <v>5415</v>
      </c>
      <c r="F14" s="685">
        <v>3.9609999999999999</v>
      </c>
      <c r="G14" s="685">
        <v>3513</v>
      </c>
      <c r="H14" s="685">
        <v>0.11899999999999999</v>
      </c>
      <c r="I14" s="685">
        <v>85</v>
      </c>
      <c r="J14" s="2283">
        <v>0.245</v>
      </c>
      <c r="K14" s="686">
        <v>175</v>
      </c>
      <c r="L14" s="1760"/>
      <c r="M14" s="1760"/>
      <c r="N14" s="1761"/>
      <c r="O14" s="1762"/>
      <c r="P14" s="1760"/>
      <c r="Q14" s="1760"/>
      <c r="R14" s="1761"/>
      <c r="S14" s="1762"/>
      <c r="T14" s="1760"/>
      <c r="U14" s="1760"/>
      <c r="V14" s="1761"/>
      <c r="W14" s="1762"/>
      <c r="X14" s="1760"/>
      <c r="Y14" s="1760"/>
      <c r="Z14" s="1761"/>
      <c r="AA14" s="1762"/>
      <c r="AB14" s="462"/>
      <c r="AC14" s="1857" t="str">
        <f>IF('JQ2 Trade'!D14&lt;D14,"WRONG","OK")</f>
        <v>OK</v>
      </c>
      <c r="AD14" s="1857" t="str">
        <f>IF('JQ2 Trade'!E14&lt;E14,"WRONG","OK")</f>
        <v>OK</v>
      </c>
      <c r="AE14" s="1857" t="str">
        <f>IF('JQ2 Trade'!F14&lt;F14,"WRONG","OK")</f>
        <v>OK</v>
      </c>
      <c r="AF14" s="1857" t="str">
        <f>IF('JQ2 Trade'!G14&lt;G14,"WRONG","OK")</f>
        <v>OK</v>
      </c>
      <c r="AG14" s="1857" t="str">
        <f>IF('JQ2 Trade'!H14&lt;H14,"WRONG","OK")</f>
        <v>OK</v>
      </c>
      <c r="AH14" s="1857" t="str">
        <f>IF('JQ2 Trade'!I14&lt;I14,"WRONG","OK")</f>
        <v>OK</v>
      </c>
      <c r="AI14" s="1857" t="str">
        <f>IF('JQ2 Trade'!J14&lt;J14,"WRONG","OK")</f>
        <v>OK</v>
      </c>
      <c r="AJ14" s="1857" t="str">
        <f>IF('JQ2 Trade'!K14&lt;K14,"WRONG","OK")</f>
        <v>OK</v>
      </c>
      <c r="AK14" s="483"/>
      <c r="AL14" s="1386" t="s">
        <v>332</v>
      </c>
      <c r="AM14" s="1869" t="s">
        <v>276</v>
      </c>
      <c r="AN14" s="1619" t="s">
        <v>1194</v>
      </c>
      <c r="AO14" s="1389"/>
      <c r="AP14" s="1389"/>
      <c r="AQ14" s="1389"/>
      <c r="AR14" s="1389"/>
      <c r="AS14" s="1389"/>
      <c r="AT14" s="1389"/>
      <c r="AU14" s="1389"/>
      <c r="AV14" s="1389"/>
      <c r="AZ14" s="1386" t="s">
        <v>332</v>
      </c>
      <c r="BA14" s="1903" t="s">
        <v>276</v>
      </c>
      <c r="BB14" s="1875" t="s">
        <v>1199</v>
      </c>
      <c r="BC14" s="1118">
        <f t="shared" si="1"/>
        <v>895.92984778292532</v>
      </c>
      <c r="BD14" s="1118">
        <f t="shared" si="2"/>
        <v>886.89724816965418</v>
      </c>
      <c r="BE14" s="1119">
        <f t="shared" si="3"/>
        <v>714.28571428571433</v>
      </c>
      <c r="BF14" s="1118">
        <f t="shared" si="4"/>
        <v>714.28571428571433</v>
      </c>
      <c r="BH14" s="377" t="str">
        <f t="shared" si="6"/>
        <v>ACCEPT</v>
      </c>
      <c r="BI14" s="377" t="str">
        <f t="shared" si="7"/>
        <v>CHECK</v>
      </c>
    </row>
    <row r="15" spans="1:61" s="35" customFormat="1" ht="15" customHeight="1">
      <c r="A15" s="616">
        <v>1.2</v>
      </c>
      <c r="B15" s="622" t="s">
        <v>395</v>
      </c>
      <c r="C15" s="623" t="s">
        <v>453</v>
      </c>
      <c r="D15" s="685">
        <v>0.48499999999999999</v>
      </c>
      <c r="E15" s="685">
        <v>2201</v>
      </c>
      <c r="F15" s="685">
        <v>0.71299999999999997</v>
      </c>
      <c r="G15" s="685">
        <v>3397</v>
      </c>
      <c r="H15" s="685">
        <v>115.98399999999999</v>
      </c>
      <c r="I15" s="685">
        <v>241973</v>
      </c>
      <c r="J15" s="2285">
        <v>136.17699999999999</v>
      </c>
      <c r="K15" s="689">
        <v>278096</v>
      </c>
      <c r="L15" s="1760"/>
      <c r="M15" s="1760"/>
      <c r="N15" s="1761"/>
      <c r="O15" s="1762"/>
      <c r="P15" s="1760"/>
      <c r="Q15" s="1760"/>
      <c r="R15" s="1761"/>
      <c r="S15" s="1762"/>
      <c r="T15" s="1760"/>
      <c r="U15" s="1760"/>
      <c r="V15" s="1761"/>
      <c r="W15" s="1762"/>
      <c r="X15" s="1760"/>
      <c r="Y15" s="1760"/>
      <c r="Z15" s="1761"/>
      <c r="AA15" s="1762"/>
      <c r="AB15" s="462"/>
      <c r="AC15" s="1857" t="str">
        <f>IF('JQ2 Trade'!D15&lt;D15,"WRONG","OK")</f>
        <v>OK</v>
      </c>
      <c r="AD15" s="1857" t="str">
        <f>IF('JQ2 Trade'!E15&lt;E15,"WRONG","OK")</f>
        <v>OK</v>
      </c>
      <c r="AE15" s="1857" t="str">
        <f>IF('JQ2 Trade'!F15&lt;F15,"WRONG","OK")</f>
        <v>OK</v>
      </c>
      <c r="AF15" s="1857" t="str">
        <f>IF('JQ2 Trade'!G15&lt;G15,"WRONG","OK")</f>
        <v>OK</v>
      </c>
      <c r="AG15" s="1857" t="str">
        <f>IF('JQ2 Trade'!H15&lt;H15,"WRONG","OK")</f>
        <v>OK</v>
      </c>
      <c r="AH15" s="1857" t="str">
        <f>IF('JQ2 Trade'!I15&lt;I15,"WRONG","OK")</f>
        <v>OK</v>
      </c>
      <c r="AI15" s="1857" t="str">
        <f>IF('JQ2 Trade'!J15&lt;J15,"WRONG","OK")</f>
        <v>OK</v>
      </c>
      <c r="AJ15" s="1857" t="str">
        <f>IF('JQ2 Trade'!K15&lt;K15,"WRONG","OK")</f>
        <v>OK</v>
      </c>
      <c r="AK15" s="483"/>
      <c r="AL15" s="1386">
        <v>1.2</v>
      </c>
      <c r="AM15" s="1868" t="s">
        <v>395</v>
      </c>
      <c r="AN15" s="1807" t="s">
        <v>1194</v>
      </c>
      <c r="AO15" s="1518" t="str">
        <f>IF(D15&lt;(D16+D17),"Error","OK")</f>
        <v>OK</v>
      </c>
      <c r="AP15" s="1518" t="str">
        <f t="shared" ref="AP15:AV15" si="8">IF(E15&lt;(E16+E17),"Error","OK")</f>
        <v>OK</v>
      </c>
      <c r="AQ15" s="1518" t="str">
        <f t="shared" si="8"/>
        <v>OK</v>
      </c>
      <c r="AR15" s="1518" t="str">
        <f t="shared" si="8"/>
        <v>OK</v>
      </c>
      <c r="AS15" s="1518" t="str">
        <f t="shared" si="8"/>
        <v>OK</v>
      </c>
      <c r="AT15" s="1518" t="str">
        <f t="shared" si="8"/>
        <v>OK</v>
      </c>
      <c r="AU15" s="1518" t="str">
        <f t="shared" si="8"/>
        <v>OK</v>
      </c>
      <c r="AV15" s="1518" t="str">
        <f t="shared" si="8"/>
        <v>OK</v>
      </c>
      <c r="AZ15" s="1386">
        <v>1.2</v>
      </c>
      <c r="BA15" s="1441" t="s">
        <v>395</v>
      </c>
      <c r="BB15" s="1875" t="s">
        <v>1199</v>
      </c>
      <c r="BC15" s="1118">
        <f t="shared" si="1"/>
        <v>4538.144329896907</v>
      </c>
      <c r="BD15" s="1118">
        <f t="shared" si="2"/>
        <v>4764.3758765778402</v>
      </c>
      <c r="BE15" s="1119">
        <f t="shared" si="3"/>
        <v>2086.2618981928545</v>
      </c>
      <c r="BF15" s="1118">
        <f t="shared" si="4"/>
        <v>2042.1657108028523</v>
      </c>
      <c r="BH15" s="377" t="str">
        <f t="shared" si="6"/>
        <v>CHECK</v>
      </c>
      <c r="BI15" s="377" t="str">
        <f t="shared" si="7"/>
        <v>CHECK</v>
      </c>
    </row>
    <row r="16" spans="1:61" s="35" customFormat="1" ht="15" customHeight="1">
      <c r="A16" s="616" t="s">
        <v>295</v>
      </c>
      <c r="B16" s="619" t="s">
        <v>275</v>
      </c>
      <c r="C16" s="620" t="s">
        <v>453</v>
      </c>
      <c r="D16" s="685">
        <v>0</v>
      </c>
      <c r="E16" s="685">
        <v>0</v>
      </c>
      <c r="F16" s="685">
        <v>0.01</v>
      </c>
      <c r="G16" s="685">
        <v>16</v>
      </c>
      <c r="H16" s="685">
        <v>109.42100000000001</v>
      </c>
      <c r="I16" s="685">
        <v>212387</v>
      </c>
      <c r="J16" s="2283">
        <v>131.578</v>
      </c>
      <c r="K16" s="686">
        <v>256051</v>
      </c>
      <c r="L16" s="1760"/>
      <c r="M16" s="1760"/>
      <c r="N16" s="1761"/>
      <c r="O16" s="1762"/>
      <c r="P16" s="1760"/>
      <c r="Q16" s="1760"/>
      <c r="R16" s="1761"/>
      <c r="S16" s="1762"/>
      <c r="T16" s="1760"/>
      <c r="U16" s="1760"/>
      <c r="V16" s="1761"/>
      <c r="W16" s="1762"/>
      <c r="X16" s="1760"/>
      <c r="Y16" s="1760"/>
      <c r="Z16" s="1761"/>
      <c r="AA16" s="1762"/>
      <c r="AB16" s="462"/>
      <c r="AC16" s="1857" t="str">
        <f>IF('JQ2 Trade'!D16&lt;D16,"WRONG","OK")</f>
        <v>OK</v>
      </c>
      <c r="AD16" s="1857" t="str">
        <f>IF('JQ2 Trade'!E16&lt;E16,"WRONG","OK")</f>
        <v>OK</v>
      </c>
      <c r="AE16" s="1857" t="str">
        <f>IF('JQ2 Trade'!F16&lt;F16,"WRONG","OK")</f>
        <v>OK</v>
      </c>
      <c r="AF16" s="1857" t="str">
        <f>IF('JQ2 Trade'!G16&lt;G16,"WRONG","OK")</f>
        <v>OK</v>
      </c>
      <c r="AG16" s="1857" t="str">
        <f>IF('JQ2 Trade'!H16&lt;H16,"WRONG","OK")</f>
        <v>OK</v>
      </c>
      <c r="AH16" s="1857" t="str">
        <f>IF('JQ2 Trade'!I16&lt;I16,"WRONG","OK")</f>
        <v>OK</v>
      </c>
      <c r="AI16" s="1857" t="str">
        <f>IF('JQ2 Trade'!J16&lt;J16,"WRONG","OK")</f>
        <v>OK</v>
      </c>
      <c r="AJ16" s="1857" t="str">
        <f>IF('JQ2 Trade'!K16&lt;K16,"WRONG","OK")</f>
        <v>OK</v>
      </c>
      <c r="AK16" s="483"/>
      <c r="AL16" s="1386" t="s">
        <v>295</v>
      </c>
      <c r="AM16" s="1869" t="s">
        <v>275</v>
      </c>
      <c r="AN16" s="1619" t="s">
        <v>1194</v>
      </c>
      <c r="AO16" s="1389"/>
      <c r="AP16" s="1389"/>
      <c r="AQ16" s="1389"/>
      <c r="AR16" s="1389"/>
      <c r="AS16" s="1389"/>
      <c r="AT16" s="1389"/>
      <c r="AU16" s="1389"/>
      <c r="AV16" s="1389"/>
      <c r="AZ16" s="1386" t="s">
        <v>295</v>
      </c>
      <c r="BA16" s="1903" t="s">
        <v>275</v>
      </c>
      <c r="BB16" s="1875" t="s">
        <v>1199</v>
      </c>
      <c r="BC16" s="1118">
        <f t="shared" si="1"/>
        <v>0</v>
      </c>
      <c r="BD16" s="1118">
        <f t="shared" si="2"/>
        <v>1600</v>
      </c>
      <c r="BE16" s="1119">
        <f t="shared" si="3"/>
        <v>1941.0076676323556</v>
      </c>
      <c r="BF16" s="1118">
        <f t="shared" si="4"/>
        <v>1946.0016112116007</v>
      </c>
      <c r="BH16" s="377" t="str">
        <f t="shared" si="6"/>
        <v>ACCEPT</v>
      </c>
      <c r="BI16" s="377" t="str">
        <f t="shared" si="7"/>
        <v>CHECK</v>
      </c>
    </row>
    <row r="17" spans="1:61" s="35" customFormat="1" ht="15" customHeight="1">
      <c r="A17" s="616" t="s">
        <v>333</v>
      </c>
      <c r="B17" s="619" t="s">
        <v>276</v>
      </c>
      <c r="C17" s="620" t="s">
        <v>453</v>
      </c>
      <c r="D17" s="685">
        <v>0.48499999999999999</v>
      </c>
      <c r="E17" s="685">
        <v>2201</v>
      </c>
      <c r="F17" s="685">
        <v>0.70299999999999996</v>
      </c>
      <c r="G17" s="685">
        <v>3381</v>
      </c>
      <c r="H17" s="685">
        <v>6.5629999999999997</v>
      </c>
      <c r="I17" s="685">
        <v>29586</v>
      </c>
      <c r="J17" s="2283">
        <v>4.5990000000000002</v>
      </c>
      <c r="K17" s="686">
        <v>22045</v>
      </c>
      <c r="L17" s="1760"/>
      <c r="M17" s="1760"/>
      <c r="N17" s="1761"/>
      <c r="O17" s="1762"/>
      <c r="P17" s="1760"/>
      <c r="Q17" s="1760"/>
      <c r="R17" s="1761"/>
      <c r="S17" s="1762"/>
      <c r="T17" s="1760"/>
      <c r="U17" s="1760"/>
      <c r="V17" s="1761"/>
      <c r="W17" s="1762"/>
      <c r="X17" s="1760"/>
      <c r="Y17" s="1760"/>
      <c r="Z17" s="1761"/>
      <c r="AA17" s="1762"/>
      <c r="AB17" s="462"/>
      <c r="AC17" s="1857" t="str">
        <f>IF('JQ2 Trade'!D17&lt;D17,"WRONG","OK")</f>
        <v>OK</v>
      </c>
      <c r="AD17" s="1857" t="str">
        <f>IF('JQ2 Trade'!E17&lt;E17,"WRONG","OK")</f>
        <v>OK</v>
      </c>
      <c r="AE17" s="1857" t="str">
        <f>IF('JQ2 Trade'!F17&lt;F17,"WRONG","OK")</f>
        <v>OK</v>
      </c>
      <c r="AF17" s="1857" t="str">
        <f>IF('JQ2 Trade'!G17&lt;G17,"WRONG","OK")</f>
        <v>OK</v>
      </c>
      <c r="AG17" s="1857" t="str">
        <f>IF('JQ2 Trade'!H17&lt;H17,"WRONG","OK")</f>
        <v>OK</v>
      </c>
      <c r="AH17" s="1857" t="str">
        <f>IF('JQ2 Trade'!I17&lt;I17,"WRONG","OK")</f>
        <v>OK</v>
      </c>
      <c r="AI17" s="1857" t="str">
        <f>IF('JQ2 Trade'!J17&lt;J17,"WRONG","OK")</f>
        <v>OK</v>
      </c>
      <c r="AJ17" s="1857" t="str">
        <f>IF('JQ2 Trade'!K17&lt;K17,"WRONG","OK")</f>
        <v>OK</v>
      </c>
      <c r="AK17" s="483"/>
      <c r="AL17" s="1386" t="s">
        <v>333</v>
      </c>
      <c r="AM17" s="1869" t="s">
        <v>276</v>
      </c>
      <c r="AN17" s="1619" t="s">
        <v>1194</v>
      </c>
      <c r="AO17" s="1389"/>
      <c r="AP17" s="1389"/>
      <c r="AQ17" s="1389"/>
      <c r="AR17" s="1389"/>
      <c r="AS17" s="1389"/>
      <c r="AT17" s="1389"/>
      <c r="AU17" s="1389"/>
      <c r="AV17" s="1389"/>
      <c r="AZ17" s="1386" t="s">
        <v>333</v>
      </c>
      <c r="BA17" s="1903" t="s">
        <v>276</v>
      </c>
      <c r="BB17" s="1875" t="s">
        <v>1199</v>
      </c>
      <c r="BC17" s="1118">
        <f t="shared" si="1"/>
        <v>4538.144329896907</v>
      </c>
      <c r="BD17" s="1118">
        <f t="shared" si="2"/>
        <v>4809.3883357041259</v>
      </c>
      <c r="BE17" s="1119">
        <f t="shared" si="3"/>
        <v>4507.9993905226274</v>
      </c>
      <c r="BF17" s="1118">
        <f t="shared" si="4"/>
        <v>4793.4333550771908</v>
      </c>
      <c r="BH17" s="377" t="str">
        <f t="shared" si="6"/>
        <v>ACCEPT</v>
      </c>
      <c r="BI17" s="377" t="str">
        <f t="shared" si="7"/>
        <v>CHECK</v>
      </c>
    </row>
    <row r="18" spans="1:61" s="35" customFormat="1" ht="15" customHeight="1">
      <c r="A18" s="463" t="s">
        <v>8</v>
      </c>
      <c r="B18" s="19" t="s">
        <v>339</v>
      </c>
      <c r="C18" s="459" t="s">
        <v>453</v>
      </c>
      <c r="D18" s="692">
        <v>0</v>
      </c>
      <c r="E18" s="692">
        <v>0</v>
      </c>
      <c r="F18" s="692">
        <v>0</v>
      </c>
      <c r="G18" s="692">
        <v>0</v>
      </c>
      <c r="H18" s="692">
        <v>0</v>
      </c>
      <c r="I18" s="692">
        <v>0</v>
      </c>
      <c r="J18" s="2280">
        <v>0</v>
      </c>
      <c r="K18" s="693">
        <v>0</v>
      </c>
      <c r="L18" s="483"/>
      <c r="M18" s="483"/>
      <c r="N18" s="1113"/>
      <c r="O18" s="462"/>
      <c r="P18" s="483"/>
      <c r="Q18" s="483"/>
      <c r="R18" s="1113"/>
      <c r="S18" s="462"/>
      <c r="T18" s="483"/>
      <c r="U18" s="483"/>
      <c r="V18" s="1113"/>
      <c r="W18" s="462"/>
      <c r="X18" s="483"/>
      <c r="Y18" s="483"/>
      <c r="Z18" s="1113"/>
      <c r="AA18" s="462"/>
      <c r="AB18" s="462"/>
      <c r="AC18" s="1857" t="str">
        <f>IF('JQ2 Trade'!D18&lt;D18,"WRONG","OK")</f>
        <v>OK</v>
      </c>
      <c r="AD18" s="1857" t="str">
        <f>IF('JQ2 Trade'!E18&lt;E18,"WRONG","OK")</f>
        <v>OK</v>
      </c>
      <c r="AE18" s="1857" t="str">
        <f>IF('JQ2 Trade'!F18&lt;F18,"WRONG","OK")</f>
        <v>OK</v>
      </c>
      <c r="AF18" s="1857" t="str">
        <f>IF('JQ2 Trade'!G18&lt;G18,"WRONG","OK")</f>
        <v>OK</v>
      </c>
      <c r="AG18" s="1857" t="str">
        <f>IF('JQ2 Trade'!H18&lt;H18,"WRONG","OK")</f>
        <v>OK</v>
      </c>
      <c r="AH18" s="1857" t="str">
        <f>IF('JQ2 Trade'!I18&lt;I18,"WRONG","OK")</f>
        <v>OK</v>
      </c>
      <c r="AI18" s="1857" t="str">
        <f>IF('JQ2 Trade'!J18&lt;J18,"WRONG","OK")</f>
        <v>OK</v>
      </c>
      <c r="AJ18" s="1857" t="str">
        <f>IF('JQ2 Trade'!K18&lt;K18,"WRONG","OK")</f>
        <v>OK</v>
      </c>
      <c r="AK18" s="483"/>
      <c r="AL18" s="1386" t="s">
        <v>8</v>
      </c>
      <c r="AM18" s="1870" t="s">
        <v>339</v>
      </c>
      <c r="AN18" s="1620" t="s">
        <v>1194</v>
      </c>
      <c r="AO18" s="1391" t="str">
        <f t="shared" ref="AO18" si="9">IF(D18&gt;D17,"Error","OK")</f>
        <v>OK</v>
      </c>
      <c r="AP18" s="1391" t="str">
        <f t="shared" ref="AP18" si="10">IF(E18&gt;E17,"Error","OK")</f>
        <v>OK</v>
      </c>
      <c r="AQ18" s="1391" t="str">
        <f t="shared" ref="AQ18" si="11">IF(F18&gt;F17,"Error","OK")</f>
        <v>OK</v>
      </c>
      <c r="AR18" s="1391" t="str">
        <f t="shared" ref="AR18" si="12">IF(G18&gt;G17,"Error","OK")</f>
        <v>OK</v>
      </c>
      <c r="AS18" s="1391" t="str">
        <f t="shared" ref="AS18" si="13">IF(H18&gt;H17,"Error","OK")</f>
        <v>OK</v>
      </c>
      <c r="AT18" s="1391" t="str">
        <f t="shared" ref="AT18" si="14">IF(I18&gt;I17,"Error","OK")</f>
        <v>OK</v>
      </c>
      <c r="AU18" s="1391" t="str">
        <f t="shared" ref="AU18" si="15">IF(J18&gt;J17,"Error","OK")</f>
        <v>OK</v>
      </c>
      <c r="AV18" s="1391" t="str">
        <f t="shared" ref="AV18" si="16">IF(K18&gt;K17,"Error","OK")</f>
        <v>OK</v>
      </c>
      <c r="AZ18" s="1386" t="s">
        <v>8</v>
      </c>
      <c r="BA18" s="1904" t="s">
        <v>339</v>
      </c>
      <c r="BB18" s="1875" t="s">
        <v>1199</v>
      </c>
      <c r="BC18" s="1118">
        <f t="shared" si="1"/>
        <v>0</v>
      </c>
      <c r="BD18" s="1118">
        <f t="shared" si="2"/>
        <v>0</v>
      </c>
      <c r="BE18" s="1119">
        <f t="shared" si="3"/>
        <v>0</v>
      </c>
      <c r="BF18" s="1118">
        <f t="shared" si="4"/>
        <v>0</v>
      </c>
      <c r="BH18" s="377" t="str">
        <f t="shared" si="6"/>
        <v>ACCEPT</v>
      </c>
      <c r="BI18" s="377" t="str">
        <f t="shared" si="7"/>
        <v>ACCEPT</v>
      </c>
    </row>
    <row r="19" spans="1:61" s="35" customFormat="1" ht="15" customHeight="1">
      <c r="A19" s="464">
        <v>2</v>
      </c>
      <c r="B19" s="465" t="s">
        <v>304</v>
      </c>
      <c r="C19" s="466" t="s">
        <v>806</v>
      </c>
      <c r="D19" s="690">
        <v>0.28499999999999998</v>
      </c>
      <c r="E19" s="690">
        <v>3502</v>
      </c>
      <c r="F19" s="690">
        <v>0.39700000000000002</v>
      </c>
      <c r="G19" s="690">
        <v>5110</v>
      </c>
      <c r="H19" s="690">
        <v>0</v>
      </c>
      <c r="I19" s="690">
        <v>0</v>
      </c>
      <c r="J19" s="2282">
        <v>0</v>
      </c>
      <c r="K19" s="691">
        <v>0</v>
      </c>
      <c r="L19" s="482"/>
      <c r="M19" s="482"/>
      <c r="N19" s="1112"/>
      <c r="O19" s="484"/>
      <c r="P19" s="482"/>
      <c r="Q19" s="482"/>
      <c r="R19" s="1112"/>
      <c r="S19" s="484"/>
      <c r="T19" s="482"/>
      <c r="U19" s="482"/>
      <c r="V19" s="1112"/>
      <c r="W19" s="484"/>
      <c r="X19" s="482"/>
      <c r="Y19" s="482"/>
      <c r="Z19" s="1112"/>
      <c r="AA19" s="484"/>
      <c r="AB19" s="483"/>
      <c r="AC19" s="1857" t="str">
        <f>IF('JQ2 Trade'!D19&lt;D19,"WRONG","OK")</f>
        <v>OK</v>
      </c>
      <c r="AD19" s="1857" t="str">
        <f>IF('JQ2 Trade'!E19&lt;E19,"WRONG","OK")</f>
        <v>OK</v>
      </c>
      <c r="AE19" s="1857" t="str">
        <f>IF('JQ2 Trade'!F19&lt;F19,"WRONG","OK")</f>
        <v>OK</v>
      </c>
      <c r="AF19" s="1857" t="str">
        <f>IF('JQ2 Trade'!G19&lt;G19,"WRONG","OK")</f>
        <v>OK</v>
      </c>
      <c r="AG19" s="1857" t="str">
        <f>IF('JQ2 Trade'!H19&lt;H19,"WRONG","OK")</f>
        <v>OK</v>
      </c>
      <c r="AH19" s="1857" t="str">
        <f>IF('JQ2 Trade'!I19&lt;I19,"WRONG","OK")</f>
        <v>OK</v>
      </c>
      <c r="AI19" s="1857" t="str">
        <f>IF('JQ2 Trade'!J19&lt;J19,"WRONG","OK")</f>
        <v>OK</v>
      </c>
      <c r="AJ19" s="1857" t="str">
        <f>IF('JQ2 Trade'!K19&lt;K19,"WRONG","OK")</f>
        <v>OK</v>
      </c>
      <c r="AK19" s="483"/>
      <c r="AL19" s="1561">
        <v>2</v>
      </c>
      <c r="AM19" s="1871" t="s">
        <v>304</v>
      </c>
      <c r="AN19" s="1872" t="s">
        <v>806</v>
      </c>
      <c r="AO19" s="1523"/>
      <c r="AP19" s="1523"/>
      <c r="AQ19" s="1523"/>
      <c r="AR19" s="1523"/>
      <c r="AS19" s="1523"/>
      <c r="AT19" s="1523"/>
      <c r="AU19" s="1523"/>
      <c r="AV19" s="1523"/>
      <c r="AZ19" s="1561">
        <v>2</v>
      </c>
      <c r="BA19" s="1561" t="s">
        <v>304</v>
      </c>
      <c r="BB19" s="1619" t="s">
        <v>1197</v>
      </c>
      <c r="BC19" s="1118">
        <f t="shared" si="1"/>
        <v>12287.719298245614</v>
      </c>
      <c r="BD19" s="1118">
        <f t="shared" si="2"/>
        <v>12871.53652392947</v>
      </c>
      <c r="BE19" s="1119">
        <f t="shared" si="3"/>
        <v>0</v>
      </c>
      <c r="BF19" s="1118">
        <f t="shared" si="4"/>
        <v>0</v>
      </c>
      <c r="BH19" s="377" t="str">
        <f t="shared" si="6"/>
        <v>CHECK</v>
      </c>
      <c r="BI19" s="377" t="str">
        <f t="shared" si="7"/>
        <v>ACCEPT</v>
      </c>
    </row>
    <row r="20" spans="1:61" s="35" customFormat="1" ht="15" customHeight="1">
      <c r="A20" s="453">
        <v>3</v>
      </c>
      <c r="B20" s="454" t="s">
        <v>397</v>
      </c>
      <c r="C20" s="455" t="s">
        <v>15</v>
      </c>
      <c r="D20" s="690">
        <v>0.28399999999999997</v>
      </c>
      <c r="E20" s="690">
        <v>244</v>
      </c>
      <c r="F20" s="690">
        <v>0.437</v>
      </c>
      <c r="G20" s="690">
        <v>388</v>
      </c>
      <c r="H20" s="690">
        <v>0.14799999999999999</v>
      </c>
      <c r="I20" s="690">
        <v>133</v>
      </c>
      <c r="J20" s="2282">
        <v>0.11799999999999999</v>
      </c>
      <c r="K20" s="691">
        <v>104</v>
      </c>
      <c r="L20" s="482"/>
      <c r="M20" s="482"/>
      <c r="N20" s="1112"/>
      <c r="O20" s="484"/>
      <c r="P20" s="482"/>
      <c r="Q20" s="482"/>
      <c r="R20" s="1112"/>
      <c r="S20" s="484"/>
      <c r="T20" s="482"/>
      <c r="U20" s="482"/>
      <c r="V20" s="1112"/>
      <c r="W20" s="484"/>
      <c r="X20" s="482"/>
      <c r="Y20" s="482"/>
      <c r="Z20" s="1112"/>
      <c r="AA20" s="484"/>
      <c r="AB20" s="462"/>
      <c r="AC20" s="1857" t="str">
        <f>IF('JQ2 Trade'!D20&lt;D20,"WRONG","OK")</f>
        <v>OK</v>
      </c>
      <c r="AD20" s="1857" t="str">
        <f>IF('JQ2 Trade'!E20&lt;E20,"WRONG","OK")</f>
        <v>OK</v>
      </c>
      <c r="AE20" s="1857" t="str">
        <f>IF('JQ2 Trade'!F20&lt;F20,"WRONG","OK")</f>
        <v>OK</v>
      </c>
      <c r="AF20" s="1857" t="str">
        <f>IF('JQ2 Trade'!G20&lt;G20,"WRONG","OK")</f>
        <v>OK</v>
      </c>
      <c r="AG20" s="1857" t="str">
        <f>IF('JQ2 Trade'!H20&lt;H20,"WRONG","OK")</f>
        <v>OK</v>
      </c>
      <c r="AH20" s="1857" t="str">
        <f>IF('JQ2 Trade'!I20&lt;I20,"WRONG","OK")</f>
        <v>OK</v>
      </c>
      <c r="AI20" s="1857" t="str">
        <f>IF('JQ2 Trade'!J20&lt;J20,"WRONG","OK")</f>
        <v>OK</v>
      </c>
      <c r="AJ20" s="1857" t="str">
        <f>IF('JQ2 Trade'!K20&lt;K20,"WRONG","OK")</f>
        <v>OK</v>
      </c>
      <c r="AK20" s="483"/>
      <c r="AL20" s="1562">
        <v>3</v>
      </c>
      <c r="AM20" s="1873" t="s">
        <v>397</v>
      </c>
      <c r="AN20" s="1867" t="s">
        <v>1149</v>
      </c>
      <c r="AO20" s="1527" t="str">
        <f>IF(D20&lt;(D21+D22),"Error","OK")</f>
        <v>OK</v>
      </c>
      <c r="AP20" s="1527" t="str">
        <f t="shared" ref="AP20:AV20" si="17">IF(E20&lt;(E21+E22),"Error","OK")</f>
        <v>OK</v>
      </c>
      <c r="AQ20" s="1527" t="str">
        <f t="shared" si="17"/>
        <v>OK</v>
      </c>
      <c r="AR20" s="1527" t="str">
        <f t="shared" si="17"/>
        <v>OK</v>
      </c>
      <c r="AS20" s="1527" t="str">
        <f t="shared" si="17"/>
        <v>OK</v>
      </c>
      <c r="AT20" s="1527" t="str">
        <f t="shared" si="17"/>
        <v>OK</v>
      </c>
      <c r="AU20" s="1527" t="str">
        <f t="shared" si="17"/>
        <v>OK</v>
      </c>
      <c r="AV20" s="1527" t="str">
        <f t="shared" si="17"/>
        <v>OK</v>
      </c>
      <c r="AZ20" s="1562">
        <v>3</v>
      </c>
      <c r="BA20" s="1562" t="s">
        <v>397</v>
      </c>
      <c r="BB20" s="1875" t="s">
        <v>1199</v>
      </c>
      <c r="BC20" s="1118">
        <f t="shared" si="1"/>
        <v>859.15492957746483</v>
      </c>
      <c r="BD20" s="1118">
        <f t="shared" si="2"/>
        <v>887.87185354691076</v>
      </c>
      <c r="BE20" s="1119">
        <f t="shared" si="3"/>
        <v>898.64864864864865</v>
      </c>
      <c r="BF20" s="1118">
        <f t="shared" si="4"/>
        <v>881.3559322033899</v>
      </c>
      <c r="BH20" s="377" t="str">
        <f t="shared" si="6"/>
        <v>ACCEPT</v>
      </c>
      <c r="BI20" s="377" t="str">
        <f t="shared" si="7"/>
        <v>CHECK</v>
      </c>
    </row>
    <row r="21" spans="1:61" s="35" customFormat="1" ht="15" customHeight="1">
      <c r="A21" s="616" t="s">
        <v>340</v>
      </c>
      <c r="B21" s="622" t="s">
        <v>398</v>
      </c>
      <c r="C21" s="620" t="s">
        <v>15</v>
      </c>
      <c r="D21" s="685">
        <v>0.28399999999999997</v>
      </c>
      <c r="E21" s="685">
        <v>244</v>
      </c>
      <c r="F21" s="685">
        <v>0.437</v>
      </c>
      <c r="G21" s="685">
        <v>388</v>
      </c>
      <c r="H21" s="685">
        <v>0.14799999999999999</v>
      </c>
      <c r="I21" s="685">
        <v>133</v>
      </c>
      <c r="J21" s="2283">
        <v>0.11799999999999999</v>
      </c>
      <c r="K21" s="686">
        <v>104</v>
      </c>
      <c r="L21" s="1760"/>
      <c r="M21" s="1760"/>
      <c r="N21" s="1761"/>
      <c r="O21" s="1762"/>
      <c r="P21" s="1760"/>
      <c r="Q21" s="1760"/>
      <c r="R21" s="1761"/>
      <c r="S21" s="1762"/>
      <c r="T21" s="1760"/>
      <c r="U21" s="1760"/>
      <c r="V21" s="1761"/>
      <c r="W21" s="1762"/>
      <c r="X21" s="1760"/>
      <c r="Y21" s="1760"/>
      <c r="Z21" s="1761"/>
      <c r="AA21" s="1762"/>
      <c r="AB21" s="462"/>
      <c r="AC21" s="1857" t="str">
        <f>IF('JQ2 Trade'!D21&lt;D21,"WRONG","OK")</f>
        <v>OK</v>
      </c>
      <c r="AD21" s="1857" t="str">
        <f>IF('JQ2 Trade'!E21&lt;E21,"WRONG","OK")</f>
        <v>OK</v>
      </c>
      <c r="AE21" s="1857" t="str">
        <f>IF('JQ2 Trade'!F21&lt;F21,"WRONG","OK")</f>
        <v>OK</v>
      </c>
      <c r="AF21" s="1857" t="str">
        <f>IF('JQ2 Trade'!G21&lt;G21,"WRONG","OK")</f>
        <v>OK</v>
      </c>
      <c r="AG21" s="1857" t="str">
        <f>IF('JQ2 Trade'!H21&lt;H21,"WRONG","OK")</f>
        <v>OK</v>
      </c>
      <c r="AH21" s="1857" t="str">
        <f>IF('JQ2 Trade'!I21&lt;I21,"WRONG","OK")</f>
        <v>OK</v>
      </c>
      <c r="AI21" s="1857" t="str">
        <f>IF('JQ2 Trade'!J21&lt;J21,"WRONG","OK")</f>
        <v>OK</v>
      </c>
      <c r="AJ21" s="1857" t="str">
        <f>IF('JQ2 Trade'!K21&lt;K21,"WRONG","OK")</f>
        <v>OK</v>
      </c>
      <c r="AK21" s="483"/>
      <c r="AL21" s="1386" t="s">
        <v>340</v>
      </c>
      <c r="AM21" s="1868" t="s">
        <v>398</v>
      </c>
      <c r="AN21" s="1619" t="s">
        <v>1149</v>
      </c>
      <c r="AO21" s="1389"/>
      <c r="AP21" s="1389"/>
      <c r="AQ21" s="1389"/>
      <c r="AR21" s="1389"/>
      <c r="AS21" s="1389"/>
      <c r="AT21" s="1389"/>
      <c r="AU21" s="1389"/>
      <c r="AV21" s="1389"/>
      <c r="AZ21" s="1386" t="s">
        <v>340</v>
      </c>
      <c r="BA21" s="1441" t="s">
        <v>398</v>
      </c>
      <c r="BB21" s="1875" t="s">
        <v>1199</v>
      </c>
      <c r="BC21" s="1118">
        <f t="shared" si="1"/>
        <v>859.15492957746483</v>
      </c>
      <c r="BD21" s="1118">
        <f t="shared" si="2"/>
        <v>887.87185354691076</v>
      </c>
      <c r="BE21" s="1119">
        <f t="shared" si="3"/>
        <v>898.64864864864865</v>
      </c>
      <c r="BF21" s="1118">
        <f t="shared" si="4"/>
        <v>881.3559322033899</v>
      </c>
      <c r="BH21" s="377" t="str">
        <f t="shared" si="6"/>
        <v>ACCEPT</v>
      </c>
      <c r="BI21" s="377" t="str">
        <f t="shared" si="7"/>
        <v>CHECK</v>
      </c>
    </row>
    <row r="22" spans="1:61" s="35" customFormat="1" ht="15" customHeight="1">
      <c r="A22" s="463" t="s">
        <v>341</v>
      </c>
      <c r="B22" s="13" t="s">
        <v>399</v>
      </c>
      <c r="C22" s="460" t="s">
        <v>15</v>
      </c>
      <c r="D22" s="692">
        <v>0</v>
      </c>
      <c r="E22" s="692">
        <v>0</v>
      </c>
      <c r="F22" s="692">
        <v>0</v>
      </c>
      <c r="G22" s="692">
        <v>0</v>
      </c>
      <c r="H22" s="692">
        <v>0</v>
      </c>
      <c r="I22" s="692">
        <v>0</v>
      </c>
      <c r="J22" s="2280">
        <v>0</v>
      </c>
      <c r="K22" s="693">
        <v>0</v>
      </c>
      <c r="L22" s="483"/>
      <c r="M22" s="483"/>
      <c r="N22" s="1113"/>
      <c r="O22" s="462"/>
      <c r="P22" s="483"/>
      <c r="Q22" s="483"/>
      <c r="R22" s="1113"/>
      <c r="S22" s="462"/>
      <c r="T22" s="483"/>
      <c r="U22" s="483"/>
      <c r="V22" s="1113"/>
      <c r="W22" s="462"/>
      <c r="X22" s="483"/>
      <c r="Y22" s="483"/>
      <c r="Z22" s="1113"/>
      <c r="AA22" s="462"/>
      <c r="AB22" s="462"/>
      <c r="AC22" s="1857" t="str">
        <f>IF('JQ2 Trade'!D22&lt;D22,"WRONG","OK")</f>
        <v>OK</v>
      </c>
      <c r="AD22" s="1857" t="str">
        <f>IF('JQ2 Trade'!E22&lt;E22,"WRONG","OK")</f>
        <v>OK</v>
      </c>
      <c r="AE22" s="1857" t="str">
        <f>IF('JQ2 Trade'!F22&lt;F22,"WRONG","OK")</f>
        <v>OK</v>
      </c>
      <c r="AF22" s="1857" t="str">
        <f>IF('JQ2 Trade'!G22&lt;G22,"WRONG","OK")</f>
        <v>OK</v>
      </c>
      <c r="AG22" s="1857" t="str">
        <f>IF('JQ2 Trade'!H22&lt;H22,"WRONG","OK")</f>
        <v>OK</v>
      </c>
      <c r="AH22" s="1857" t="str">
        <f>IF('JQ2 Trade'!I22&lt;I22,"WRONG","OK")</f>
        <v>OK</v>
      </c>
      <c r="AI22" s="1857" t="str">
        <f>IF('JQ2 Trade'!J22&lt;J22,"WRONG","OK")</f>
        <v>OK</v>
      </c>
      <c r="AJ22" s="1857" t="str">
        <f>IF('JQ2 Trade'!K22&lt;K22,"WRONG","OK")</f>
        <v>OK</v>
      </c>
      <c r="AK22" s="483"/>
      <c r="AL22" s="1386" t="s">
        <v>341</v>
      </c>
      <c r="AM22" s="1874" t="s">
        <v>399</v>
      </c>
      <c r="AN22" s="1619" t="s">
        <v>1149</v>
      </c>
      <c r="AO22" s="1391"/>
      <c r="AP22" s="1391"/>
      <c r="AQ22" s="1391"/>
      <c r="AR22" s="1391"/>
      <c r="AS22" s="1391"/>
      <c r="AT22" s="1391"/>
      <c r="AU22" s="1391"/>
      <c r="AV22" s="1391"/>
      <c r="AZ22" s="1386" t="s">
        <v>341</v>
      </c>
      <c r="BA22" s="1905" t="s">
        <v>399</v>
      </c>
      <c r="BB22" s="1875" t="s">
        <v>1199</v>
      </c>
      <c r="BC22" s="1118">
        <f t="shared" si="1"/>
        <v>0</v>
      </c>
      <c r="BD22" s="1118">
        <f t="shared" si="2"/>
        <v>0</v>
      </c>
      <c r="BE22" s="1119">
        <f t="shared" si="3"/>
        <v>0</v>
      </c>
      <c r="BF22" s="1118">
        <f t="shared" si="4"/>
        <v>0</v>
      </c>
      <c r="BH22" s="377" t="str">
        <f t="shared" si="6"/>
        <v>ACCEPT</v>
      </c>
      <c r="BI22" s="377" t="str">
        <f t="shared" si="7"/>
        <v>ACCEPT</v>
      </c>
    </row>
    <row r="23" spans="1:61" s="35" customFormat="1" ht="15" customHeight="1">
      <c r="A23" s="1203" t="s">
        <v>1027</v>
      </c>
      <c r="B23" s="1178" t="s">
        <v>1028</v>
      </c>
      <c r="C23" s="1174" t="s">
        <v>15</v>
      </c>
      <c r="D23" s="690"/>
      <c r="E23" s="690"/>
      <c r="F23" s="692">
        <v>0</v>
      </c>
      <c r="G23" s="692">
        <v>0</v>
      </c>
      <c r="H23" s="692"/>
      <c r="I23" s="692"/>
      <c r="J23" s="2280">
        <v>0</v>
      </c>
      <c r="K23" s="693">
        <v>0</v>
      </c>
      <c r="L23" s="483"/>
      <c r="M23" s="483"/>
      <c r="N23" s="1113"/>
      <c r="O23" s="462"/>
      <c r="P23" s="483"/>
      <c r="Q23" s="483"/>
      <c r="R23" s="1113"/>
      <c r="S23" s="462"/>
      <c r="T23" s="483"/>
      <c r="U23" s="483"/>
      <c r="V23" s="1113"/>
      <c r="W23" s="462"/>
      <c r="X23" s="483"/>
      <c r="Y23" s="483"/>
      <c r="Z23" s="1113"/>
      <c r="AA23" s="462"/>
      <c r="AB23" s="483"/>
      <c r="AC23" s="1857" t="str">
        <f>IF('JQ2 Trade'!D23&lt;D23,"WRONG","OK")</f>
        <v>OK</v>
      </c>
      <c r="AD23" s="1857" t="str">
        <f>IF('JQ2 Trade'!E23&lt;E23,"WRONG","OK")</f>
        <v>OK</v>
      </c>
      <c r="AE23" s="1857" t="str">
        <f>IF('JQ2 Trade'!F23&lt;F23,"WRONG","OK")</f>
        <v>OK</v>
      </c>
      <c r="AF23" s="1857" t="str">
        <f>IF('JQ2 Trade'!G23&lt;G23,"WRONG","OK")</f>
        <v>OK</v>
      </c>
      <c r="AG23" s="1857" t="str">
        <f>IF('JQ2 Trade'!H23&lt;H23,"WRONG","OK")</f>
        <v>OK</v>
      </c>
      <c r="AH23" s="1857" t="str">
        <f>IF('JQ2 Trade'!I23&lt;I23,"WRONG","OK")</f>
        <v>OK</v>
      </c>
      <c r="AI23" s="1857" t="str">
        <f>IF('JQ2 Trade'!J23&lt;J23,"WRONG","OK")</f>
        <v>OK</v>
      </c>
      <c r="AJ23" s="1857" t="str">
        <f>IF('JQ2 Trade'!K23&lt;K23,"WRONG","OK")</f>
        <v>OK</v>
      </c>
      <c r="AK23" s="483"/>
      <c r="AL23" s="1563" t="s">
        <v>1027</v>
      </c>
      <c r="AM23" s="1870" t="s">
        <v>1028</v>
      </c>
      <c r="AN23" s="1875" t="s">
        <v>1149</v>
      </c>
      <c r="AO23" s="1391" t="str">
        <f t="shared" ref="AO23" si="18">IF(D23&gt;D22,"Error","OK")</f>
        <v>OK</v>
      </c>
      <c r="AP23" s="1391" t="str">
        <f t="shared" ref="AP23" si="19">IF(E23&gt;E22,"Error","OK")</f>
        <v>OK</v>
      </c>
      <c r="AQ23" s="1391" t="str">
        <f t="shared" ref="AQ23" si="20">IF(F23&gt;F22,"Error","OK")</f>
        <v>OK</v>
      </c>
      <c r="AR23" s="1391" t="str">
        <f t="shared" ref="AR23" si="21">IF(G23&gt;G22,"Error","OK")</f>
        <v>OK</v>
      </c>
      <c r="AS23" s="1391" t="str">
        <f t="shared" ref="AS23" si="22">IF(H23&gt;H22,"Error","OK")</f>
        <v>OK</v>
      </c>
      <c r="AT23" s="1391" t="str">
        <f t="shared" ref="AT23" si="23">IF(I23&gt;I22,"Error","OK")</f>
        <v>OK</v>
      </c>
      <c r="AU23" s="1391" t="str">
        <f t="shared" ref="AU23" si="24">IF(J23&gt;J22,"Error","OK")</f>
        <v>OK</v>
      </c>
      <c r="AV23" s="1391" t="str">
        <f t="shared" ref="AV23" si="25">IF(K23&gt;K22,"Error","OK")</f>
        <v>OK</v>
      </c>
      <c r="AZ23" s="1531" t="s">
        <v>1027</v>
      </c>
      <c r="BA23" s="1904" t="s">
        <v>1028</v>
      </c>
      <c r="BB23" s="1875" t="s">
        <v>1199</v>
      </c>
      <c r="BC23" s="1118" t="str">
        <f t="shared" ref="BC23" si="26">IF(ISNUMBER(E23),IF(ISNUMBER(D23),IF(D23=0,IF(E23=0,0,"ZERO Q"),IF(E23=0,"ZERO V",E23/D23)),"NO Q"),IF(ISNUMBER(D23),"NO V","REPORT"))</f>
        <v>REPORT</v>
      </c>
      <c r="BD23" s="1118">
        <f t="shared" ref="BD23" si="27">IF(ISNUMBER(G23),IF(ISNUMBER(F23),IF(F23=0,IF(G23=0,0,"ZERO Q"),IF(G23=0,"ZERO V",G23/F23)),"NO Q"),IF(ISNUMBER(F23),"NO V","REPORT"))</f>
        <v>0</v>
      </c>
      <c r="BE23" s="1119" t="str">
        <f t="shared" ref="BE23" si="28">IF(ISNUMBER(I23),IF(ISNUMBER(H23),IF(H23=0,IF(I23=0,0,"ZERO Q"),IF(I23=0,"ZERO V",I23/H23)),"NO Q"),IF(ISNUMBER(H23),"NO V","REPORT"))</f>
        <v>REPORT</v>
      </c>
      <c r="BF23" s="1118">
        <f t="shared" ref="BF23" si="29">IF(ISNUMBER(K23),IF(ISNUMBER(J23),IF(J23=0,IF(K23=0,0,"ZERO Q"),IF(K23=0,"ZERO V",K23/J23)),"NO Q"),IF(ISNUMBER(J23),"NO V","REPORT"))</f>
        <v>0</v>
      </c>
      <c r="BH23" s="1359" t="str">
        <f>IF(ISNUMBER(BD23*BE23), IF(BD23*BE23&gt;0, IF(BD23&gt;BE23, IF(BD23/BE23&gt;BI$6, "CHECK", "ACCEPT"), IF(BE23/BD23&gt;BI$6, "CHECK", "ACCEPT")), IF(BE23=0,IF(BD23&lt;BI$6,"ACCEPT","CHECK"),IF(BE23&lt;BI$6,"ACCEPT","CHECK"))),"CHECK")</f>
        <v>CHECK</v>
      </c>
      <c r="BI23" s="1359" t="str">
        <f>IF(ISNUMBER(BF23*BG23), IF(BF23*BG23&gt;0, IF(BF23&gt;BG23, IF(BF23/BG23&gt;BI$6, "CHECK", "ACCEPT"), IF(BG23/BF23&gt;BI$6, "CHECK", "ACCEPT")), IF(BG23=0,IF(BF23&lt;BI$6,"ACCEPT","CHECK"),IF(BG23&lt;BI$6,"ACCEPT","CHECK"))),"CHECK")</f>
        <v>ACCEPT</v>
      </c>
    </row>
    <row r="24" spans="1:61" s="35" customFormat="1" ht="15" customHeight="1">
      <c r="A24" s="637" t="s">
        <v>454</v>
      </c>
      <c r="B24" s="638" t="s">
        <v>400</v>
      </c>
      <c r="C24" s="460" t="s">
        <v>806</v>
      </c>
      <c r="D24" s="692">
        <v>0</v>
      </c>
      <c r="E24" s="692">
        <v>0</v>
      </c>
      <c r="F24" s="692">
        <v>2.9000000000000001E-2</v>
      </c>
      <c r="G24" s="692">
        <v>43</v>
      </c>
      <c r="H24" s="692">
        <v>0</v>
      </c>
      <c r="I24" s="692">
        <v>0</v>
      </c>
      <c r="J24" s="2280">
        <v>0</v>
      </c>
      <c r="K24" s="693">
        <v>0</v>
      </c>
      <c r="L24" s="483"/>
      <c r="M24" s="483"/>
      <c r="N24" s="1113"/>
      <c r="O24" s="462"/>
      <c r="P24" s="483"/>
      <c r="Q24" s="483"/>
      <c r="R24" s="1113"/>
      <c r="S24" s="462"/>
      <c r="T24" s="483"/>
      <c r="U24" s="483"/>
      <c r="V24" s="1113"/>
      <c r="W24" s="462"/>
      <c r="X24" s="483"/>
      <c r="Y24" s="483"/>
      <c r="Z24" s="1113"/>
      <c r="AA24" s="462"/>
      <c r="AB24" s="483"/>
      <c r="AC24" s="1857" t="str">
        <f>IF('JQ2 Trade'!D24&lt;D24,"WRONG","OK")</f>
        <v>OK</v>
      </c>
      <c r="AD24" s="1857" t="str">
        <f>IF('JQ2 Trade'!E24&lt;E24,"WRONG","OK")</f>
        <v>OK</v>
      </c>
      <c r="AE24" s="1857" t="str">
        <f>IF('JQ2 Trade'!F24&lt;F24,"WRONG","OK")</f>
        <v>OK</v>
      </c>
      <c r="AF24" s="1857" t="str">
        <f>IF('JQ2 Trade'!G24&lt;G24,"WRONG","OK")</f>
        <v>OK</v>
      </c>
      <c r="AG24" s="1857" t="str">
        <f>IF('JQ2 Trade'!H24&lt;H24,"WRONG","OK")</f>
        <v>OK</v>
      </c>
      <c r="AH24" s="1857" t="str">
        <f>IF('JQ2 Trade'!I24&lt;I24,"WRONG","OK")</f>
        <v>OK</v>
      </c>
      <c r="AI24" s="1857" t="str">
        <f>IF('JQ2 Trade'!J24&lt;J24,"WRONG","OK")</f>
        <v>OK</v>
      </c>
      <c r="AJ24" s="1857" t="str">
        <f>IF('JQ2 Trade'!K24&lt;K24,"WRONG","OK")</f>
        <v>OK</v>
      </c>
      <c r="AK24" s="483"/>
      <c r="AL24" s="1562" t="s">
        <v>454</v>
      </c>
      <c r="AM24" s="1873" t="s">
        <v>400</v>
      </c>
      <c r="AN24" s="1867" t="s">
        <v>806</v>
      </c>
      <c r="AO24" s="1527"/>
      <c r="AP24" s="1527"/>
      <c r="AQ24" s="1527"/>
      <c r="AR24" s="1527"/>
      <c r="AS24" s="1527"/>
      <c r="AT24" s="1527"/>
      <c r="AU24" s="1527"/>
      <c r="AV24" s="1527"/>
      <c r="AZ24" s="1562" t="s">
        <v>454</v>
      </c>
      <c r="BA24" s="1562" t="s">
        <v>400</v>
      </c>
      <c r="BB24" s="1619" t="s">
        <v>1197</v>
      </c>
      <c r="BC24" s="1118">
        <f t="shared" si="1"/>
        <v>0</v>
      </c>
      <c r="BD24" s="1118">
        <f t="shared" si="2"/>
        <v>1482.7586206896551</v>
      </c>
      <c r="BE24" s="1119">
        <f t="shared" si="3"/>
        <v>0</v>
      </c>
      <c r="BF24" s="1118">
        <f t="shared" si="4"/>
        <v>0</v>
      </c>
      <c r="BH24" s="377" t="str">
        <f t="shared" si="6"/>
        <v>CHECK</v>
      </c>
      <c r="BI24" s="377" t="str">
        <f t="shared" si="7"/>
        <v>ACCEPT</v>
      </c>
    </row>
    <row r="25" spans="1:61" s="35" customFormat="1" ht="15" customHeight="1">
      <c r="A25" s="453" t="s">
        <v>401</v>
      </c>
      <c r="B25" s="454" t="s">
        <v>342</v>
      </c>
      <c r="C25" s="455" t="s">
        <v>806</v>
      </c>
      <c r="D25" s="690">
        <v>1.6930000000000001</v>
      </c>
      <c r="E25" s="690">
        <v>6537</v>
      </c>
      <c r="F25" s="690">
        <v>2.8820000000000001</v>
      </c>
      <c r="G25" s="690">
        <v>11267</v>
      </c>
      <c r="H25" s="690">
        <v>0.249</v>
      </c>
      <c r="I25" s="690">
        <v>1069</v>
      </c>
      <c r="J25" s="2282">
        <v>0.35399999999999998</v>
      </c>
      <c r="K25" s="691">
        <v>1503</v>
      </c>
      <c r="L25" s="482"/>
      <c r="M25" s="482"/>
      <c r="N25" s="1112"/>
      <c r="O25" s="484"/>
      <c r="P25" s="482"/>
      <c r="Q25" s="482"/>
      <c r="R25" s="1112"/>
      <c r="S25" s="484"/>
      <c r="T25" s="482"/>
      <c r="U25" s="482"/>
      <c r="V25" s="1112"/>
      <c r="W25" s="484"/>
      <c r="X25" s="482"/>
      <c r="Y25" s="482"/>
      <c r="Z25" s="1112"/>
      <c r="AA25" s="484"/>
      <c r="AB25" s="483"/>
      <c r="AC25" s="1857" t="str">
        <f>IF('JQ2 Trade'!D25&lt;D25,"WRONG","OK")</f>
        <v>OK</v>
      </c>
      <c r="AD25" s="1857" t="str">
        <f>IF('JQ2 Trade'!E25&lt;E25,"WRONG","OK")</f>
        <v>OK</v>
      </c>
      <c r="AE25" s="1857" t="str">
        <f>IF('JQ2 Trade'!F25&lt;F25,"WRONG","OK")</f>
        <v>OK</v>
      </c>
      <c r="AF25" s="1857" t="str">
        <f>IF('JQ2 Trade'!G25&lt;G25,"WRONG","OK")</f>
        <v>OK</v>
      </c>
      <c r="AG25" s="1857" t="str">
        <f>IF('JQ2 Trade'!H25&lt;H25,"WRONG","OK")</f>
        <v>OK</v>
      </c>
      <c r="AH25" s="1857" t="str">
        <f>IF('JQ2 Trade'!I25&lt;I25,"WRONG","OK")</f>
        <v>OK</v>
      </c>
      <c r="AI25" s="1857" t="str">
        <f>IF('JQ2 Trade'!J25&lt;J25,"WRONG","OK")</f>
        <v>OK</v>
      </c>
      <c r="AJ25" s="1857" t="str">
        <f>IF('JQ2 Trade'!K25&lt;K25,"WRONG","OK")</f>
        <v>OK</v>
      </c>
      <c r="AK25" s="483"/>
      <c r="AL25" s="1562" t="s">
        <v>401</v>
      </c>
      <c r="AM25" s="1873" t="s">
        <v>342</v>
      </c>
      <c r="AN25" s="1867" t="s">
        <v>806</v>
      </c>
      <c r="AO25" s="1527" t="str">
        <f>IF(D25&lt;(D26+D27),"Error","OK")</f>
        <v>OK</v>
      </c>
      <c r="AP25" s="1527" t="str">
        <f t="shared" ref="AP25:AV25" si="30">IF(E25&lt;(E26+E27),"Error","OK")</f>
        <v>OK</v>
      </c>
      <c r="AQ25" s="1527" t="str">
        <f t="shared" si="30"/>
        <v>OK</v>
      </c>
      <c r="AR25" s="1527" t="str">
        <f t="shared" si="30"/>
        <v>OK</v>
      </c>
      <c r="AS25" s="1527" t="str">
        <f t="shared" si="30"/>
        <v>OK</v>
      </c>
      <c r="AT25" s="1527" t="str">
        <f t="shared" si="30"/>
        <v>OK</v>
      </c>
      <c r="AU25" s="1527" t="str">
        <f t="shared" si="30"/>
        <v>OK</v>
      </c>
      <c r="AV25" s="1527" t="str">
        <f t="shared" si="30"/>
        <v>OK</v>
      </c>
      <c r="AZ25" s="1562" t="s">
        <v>401</v>
      </c>
      <c r="BA25" s="1562" t="s">
        <v>342</v>
      </c>
      <c r="BB25" s="1619" t="s">
        <v>1197</v>
      </c>
      <c r="BC25" s="1118">
        <f t="shared" si="1"/>
        <v>3861.193148257531</v>
      </c>
      <c r="BD25" s="1118">
        <f t="shared" si="2"/>
        <v>3909.4378903539209</v>
      </c>
      <c r="BE25" s="1119">
        <f t="shared" si="3"/>
        <v>4293.1726907630518</v>
      </c>
      <c r="BF25" s="1118">
        <f t="shared" si="4"/>
        <v>4245.7627118644068</v>
      </c>
      <c r="BH25" s="377" t="str">
        <f t="shared" si="6"/>
        <v>ACCEPT</v>
      </c>
      <c r="BI25" s="377" t="str">
        <f t="shared" si="7"/>
        <v>CHECK</v>
      </c>
    </row>
    <row r="26" spans="1:61" s="35" customFormat="1" ht="15" customHeight="1">
      <c r="A26" s="458" t="s">
        <v>402</v>
      </c>
      <c r="B26" s="11" t="s">
        <v>403</v>
      </c>
      <c r="C26" s="460" t="s">
        <v>806</v>
      </c>
      <c r="D26" s="692">
        <v>1.365</v>
      </c>
      <c r="E26" s="692">
        <v>5187</v>
      </c>
      <c r="F26" s="692">
        <v>2.5409999999999999</v>
      </c>
      <c r="G26" s="692">
        <v>9901</v>
      </c>
      <c r="H26" s="692">
        <v>0.249</v>
      </c>
      <c r="I26" s="692">
        <v>1069</v>
      </c>
      <c r="J26" s="2280">
        <v>0.29699999999999999</v>
      </c>
      <c r="K26" s="693">
        <v>1269</v>
      </c>
      <c r="L26" s="483"/>
      <c r="M26" s="483"/>
      <c r="N26" s="1113"/>
      <c r="O26" s="462"/>
      <c r="P26" s="483"/>
      <c r="Q26" s="483"/>
      <c r="R26" s="1113"/>
      <c r="S26" s="462"/>
      <c r="T26" s="483"/>
      <c r="U26" s="483"/>
      <c r="V26" s="1113"/>
      <c r="W26" s="462"/>
      <c r="X26" s="483"/>
      <c r="Y26" s="483"/>
      <c r="Z26" s="1113"/>
      <c r="AA26" s="462"/>
      <c r="AB26" s="462"/>
      <c r="AC26" s="1857" t="str">
        <f>IF('JQ2 Trade'!D26&lt;D26,"WRONG","OK")</f>
        <v>OK</v>
      </c>
      <c r="AD26" s="1857" t="str">
        <f>IF('JQ2 Trade'!E26&lt;E26,"WRONG","OK")</f>
        <v>OK</v>
      </c>
      <c r="AE26" s="1857" t="str">
        <f>IF('JQ2 Trade'!F26&lt;F26,"WRONG","OK")</f>
        <v>OK</v>
      </c>
      <c r="AF26" s="1857" t="str">
        <f>IF('JQ2 Trade'!G26&lt;G26,"WRONG","OK")</f>
        <v>OK</v>
      </c>
      <c r="AG26" s="1857" t="str">
        <f>IF('JQ2 Trade'!H26&lt;H26,"WRONG","OK")</f>
        <v>OK</v>
      </c>
      <c r="AH26" s="1857" t="str">
        <f>IF('JQ2 Trade'!I26&lt;I26,"WRONG","OK")</f>
        <v>OK</v>
      </c>
      <c r="AI26" s="1857" t="str">
        <f>IF('JQ2 Trade'!J26&lt;J26,"WRONG","OK")</f>
        <v>OK</v>
      </c>
      <c r="AJ26" s="1857" t="str">
        <f>IF('JQ2 Trade'!K26&lt;K26,"WRONG","OK")</f>
        <v>OK</v>
      </c>
      <c r="AK26" s="483"/>
      <c r="AL26" s="1386" t="s">
        <v>402</v>
      </c>
      <c r="AM26" s="1868" t="s">
        <v>403</v>
      </c>
      <c r="AN26" s="1867" t="s">
        <v>806</v>
      </c>
      <c r="AO26" s="1389"/>
      <c r="AP26" s="1389"/>
      <c r="AQ26" s="1389"/>
      <c r="AR26" s="1389"/>
      <c r="AS26" s="1389"/>
      <c r="AT26" s="1389"/>
      <c r="AU26" s="1389"/>
      <c r="AV26" s="1389"/>
      <c r="AZ26" s="1386" t="s">
        <v>402</v>
      </c>
      <c r="BA26" s="1441" t="s">
        <v>403</v>
      </c>
      <c r="BB26" s="1619" t="s">
        <v>1197</v>
      </c>
      <c r="BC26" s="1118">
        <f t="shared" si="1"/>
        <v>3800</v>
      </c>
      <c r="BD26" s="1118">
        <f t="shared" si="2"/>
        <v>3896.4974419519876</v>
      </c>
      <c r="BE26" s="1119">
        <f t="shared" si="3"/>
        <v>4293.1726907630518</v>
      </c>
      <c r="BF26" s="1118">
        <f t="shared" si="4"/>
        <v>4272.727272727273</v>
      </c>
      <c r="BH26" s="377" t="str">
        <f t="shared" si="6"/>
        <v>ACCEPT</v>
      </c>
      <c r="BI26" s="377" t="str">
        <f t="shared" si="7"/>
        <v>CHECK</v>
      </c>
    </row>
    <row r="27" spans="1:61" s="35" customFormat="1" ht="15" customHeight="1">
      <c r="A27" s="458" t="s">
        <v>404</v>
      </c>
      <c r="B27" s="11" t="s">
        <v>405</v>
      </c>
      <c r="C27" s="460" t="s">
        <v>806</v>
      </c>
      <c r="D27" s="692">
        <v>0.32800000000000001</v>
      </c>
      <c r="E27" s="692">
        <v>1350</v>
      </c>
      <c r="F27" s="692">
        <v>0.34100000000000003</v>
      </c>
      <c r="G27" s="692">
        <v>1366</v>
      </c>
      <c r="H27" s="692">
        <v>0</v>
      </c>
      <c r="I27" s="692">
        <v>0</v>
      </c>
      <c r="J27" s="2280">
        <v>5.7000000000000002E-2</v>
      </c>
      <c r="K27" s="693">
        <v>234</v>
      </c>
      <c r="L27" s="483"/>
      <c r="M27" s="483"/>
      <c r="N27" s="1113"/>
      <c r="O27" s="462"/>
      <c r="P27" s="483"/>
      <c r="Q27" s="483"/>
      <c r="R27" s="1113"/>
      <c r="S27" s="462"/>
      <c r="T27" s="483"/>
      <c r="U27" s="483"/>
      <c r="V27" s="1113"/>
      <c r="W27" s="462"/>
      <c r="X27" s="483"/>
      <c r="Y27" s="483"/>
      <c r="Z27" s="1113"/>
      <c r="AA27" s="462"/>
      <c r="AB27" s="462"/>
      <c r="AC27" s="1857" t="str">
        <f>IF('JQ2 Trade'!D27&lt;D27,"WRONG","OK")</f>
        <v>OK</v>
      </c>
      <c r="AD27" s="1857" t="str">
        <f>IF('JQ2 Trade'!E27&lt;E27,"WRONG","OK")</f>
        <v>OK</v>
      </c>
      <c r="AE27" s="1857" t="str">
        <f>IF('JQ2 Trade'!F27&lt;F27,"WRONG","OK")</f>
        <v>OK</v>
      </c>
      <c r="AF27" s="1857" t="str">
        <f>IF('JQ2 Trade'!G27&lt;G27,"WRONG","OK")</f>
        <v>OK</v>
      </c>
      <c r="AG27" s="1857" t="str">
        <f>IF('JQ2 Trade'!H27&lt;H27,"WRONG","OK")</f>
        <v>OK</v>
      </c>
      <c r="AH27" s="1857" t="str">
        <f>IF('JQ2 Trade'!I27&lt;I27,"WRONG","OK")</f>
        <v>OK</v>
      </c>
      <c r="AI27" s="1857" t="str">
        <f>IF('JQ2 Trade'!J27&lt;J27,"WRONG","OK")</f>
        <v>OK</v>
      </c>
      <c r="AJ27" s="1857" t="str">
        <f>IF('JQ2 Trade'!K27&lt;K27,"WRONG","OK")</f>
        <v>OK</v>
      </c>
      <c r="AK27" s="483"/>
      <c r="AL27" s="1386" t="s">
        <v>404</v>
      </c>
      <c r="AM27" s="1868" t="s">
        <v>405</v>
      </c>
      <c r="AN27" s="1867" t="s">
        <v>806</v>
      </c>
      <c r="AO27" s="1391"/>
      <c r="AP27" s="1391"/>
      <c r="AQ27" s="1391"/>
      <c r="AR27" s="1391"/>
      <c r="AS27" s="1391"/>
      <c r="AT27" s="1391"/>
      <c r="AU27" s="1391"/>
      <c r="AV27" s="1391"/>
      <c r="AZ27" s="1386" t="s">
        <v>404</v>
      </c>
      <c r="BA27" s="1441" t="s">
        <v>405</v>
      </c>
      <c r="BB27" s="1619" t="s">
        <v>1197</v>
      </c>
      <c r="BC27" s="1118">
        <f t="shared" si="1"/>
        <v>4115.8536585365855</v>
      </c>
      <c r="BD27" s="1118">
        <f t="shared" si="2"/>
        <v>4005.8651026392959</v>
      </c>
      <c r="BE27" s="1119">
        <f t="shared" si="3"/>
        <v>0</v>
      </c>
      <c r="BF27" s="1118">
        <f t="shared" si="4"/>
        <v>4105.2631578947367</v>
      </c>
      <c r="BH27" s="377" t="str">
        <f t="shared" si="6"/>
        <v>CHECK</v>
      </c>
      <c r="BI27" s="377" t="str">
        <f t="shared" si="7"/>
        <v>CHECK</v>
      </c>
    </row>
    <row r="28" spans="1:61" s="35" customFormat="1" ht="15" customHeight="1">
      <c r="A28" s="625" t="s">
        <v>406</v>
      </c>
      <c r="B28" s="626" t="s">
        <v>407</v>
      </c>
      <c r="C28" s="620" t="s">
        <v>15</v>
      </c>
      <c r="D28" s="685">
        <v>11.648999999999999</v>
      </c>
      <c r="E28" s="685">
        <v>108743</v>
      </c>
      <c r="F28" s="685">
        <v>12.878299999999999</v>
      </c>
      <c r="G28" s="685">
        <v>121923</v>
      </c>
      <c r="H28" s="685">
        <v>22.579000000000001</v>
      </c>
      <c r="I28" s="685">
        <v>218510</v>
      </c>
      <c r="J28" s="2283">
        <v>37.933</v>
      </c>
      <c r="K28" s="686">
        <v>371316</v>
      </c>
      <c r="L28" s="482"/>
      <c r="M28" s="482"/>
      <c r="N28" s="1112"/>
      <c r="O28" s="484"/>
      <c r="P28" s="482"/>
      <c r="Q28" s="482"/>
      <c r="R28" s="1112"/>
      <c r="S28" s="484"/>
      <c r="T28" s="482"/>
      <c r="U28" s="482"/>
      <c r="V28" s="1112"/>
      <c r="W28" s="484"/>
      <c r="X28" s="482"/>
      <c r="Y28" s="482"/>
      <c r="Z28" s="1112"/>
      <c r="AA28" s="484"/>
      <c r="AB28" s="462"/>
      <c r="AC28" s="1857" t="str">
        <f>IF('JQ2 Trade'!D28&lt;D28,"WRONG","OK")</f>
        <v>OK</v>
      </c>
      <c r="AD28" s="1857" t="str">
        <f>IF('JQ2 Trade'!E28&lt;E28,"WRONG","OK")</f>
        <v>OK</v>
      </c>
      <c r="AE28" s="1857" t="str">
        <f>IF('JQ2 Trade'!F28&lt;F28,"WRONG","OK")</f>
        <v>OK</v>
      </c>
      <c r="AF28" s="1857" t="str">
        <f>IF('JQ2 Trade'!G28&lt;G28,"WRONG","OK")</f>
        <v>OK</v>
      </c>
      <c r="AG28" s="1857" t="str">
        <f>IF('JQ2 Trade'!H28&lt;H28,"WRONG","OK")</f>
        <v>OK</v>
      </c>
      <c r="AH28" s="1857" t="str">
        <f>IF('JQ2 Trade'!I28&lt;I28,"WRONG","OK")</f>
        <v>OK</v>
      </c>
      <c r="AI28" s="1857" t="str">
        <f>IF('JQ2 Trade'!J28&lt;J28,"WRONG","OK")</f>
        <v>OK</v>
      </c>
      <c r="AJ28" s="1857" t="str">
        <f>IF('JQ2 Trade'!K28&lt;K28,"WRONG","OK")</f>
        <v>OK</v>
      </c>
      <c r="AK28" s="483"/>
      <c r="AL28" s="1562" t="s">
        <v>406</v>
      </c>
      <c r="AM28" s="1873" t="s">
        <v>407</v>
      </c>
      <c r="AN28" s="1867" t="s">
        <v>1149</v>
      </c>
      <c r="AO28" s="1527" t="str">
        <f>IF(D28&lt;(D29+D30),"Error","OK")</f>
        <v>OK</v>
      </c>
      <c r="AP28" s="1527" t="str">
        <f t="shared" ref="AP28:AV28" si="31">IF(E28&lt;(E29+E30),"Error","OK")</f>
        <v>OK</v>
      </c>
      <c r="AQ28" s="1527" t="str">
        <f t="shared" si="31"/>
        <v>OK</v>
      </c>
      <c r="AR28" s="1527" t="str">
        <f t="shared" si="31"/>
        <v>OK</v>
      </c>
      <c r="AS28" s="1527" t="str">
        <f t="shared" si="31"/>
        <v>OK</v>
      </c>
      <c r="AT28" s="1527" t="str">
        <f t="shared" si="31"/>
        <v>OK</v>
      </c>
      <c r="AU28" s="1527" t="str">
        <f t="shared" si="31"/>
        <v>OK</v>
      </c>
      <c r="AV28" s="1527" t="str">
        <f t="shared" si="31"/>
        <v>OK</v>
      </c>
      <c r="AZ28" s="1562" t="s">
        <v>406</v>
      </c>
      <c r="BA28" s="1562" t="s">
        <v>407</v>
      </c>
      <c r="BB28" s="1875" t="s">
        <v>1199</v>
      </c>
      <c r="BC28" s="1118">
        <f t="shared" si="1"/>
        <v>9334.9643746244328</v>
      </c>
      <c r="BD28" s="1118">
        <f t="shared" si="2"/>
        <v>9467.3209973366047</v>
      </c>
      <c r="BE28" s="1119">
        <f t="shared" si="3"/>
        <v>9677.5765091456669</v>
      </c>
      <c r="BF28" s="1118">
        <f t="shared" si="4"/>
        <v>9788.7327656657799</v>
      </c>
      <c r="BH28" s="377" t="str">
        <f t="shared" si="6"/>
        <v>ACCEPT</v>
      </c>
      <c r="BI28" s="377" t="str">
        <f t="shared" si="7"/>
        <v>CHECK</v>
      </c>
    </row>
    <row r="29" spans="1:61" s="35" customFormat="1" ht="15" customHeight="1">
      <c r="A29" s="616" t="s">
        <v>408</v>
      </c>
      <c r="B29" s="622" t="s">
        <v>275</v>
      </c>
      <c r="C29" s="620" t="s">
        <v>15</v>
      </c>
      <c r="D29" s="685">
        <v>7.9630000000000001</v>
      </c>
      <c r="E29" s="685">
        <v>78029</v>
      </c>
      <c r="F29" s="685">
        <v>8.4130000000000003</v>
      </c>
      <c r="G29" s="685">
        <v>83007</v>
      </c>
      <c r="H29" s="685">
        <v>22.356000000000002</v>
      </c>
      <c r="I29" s="685">
        <v>216727</v>
      </c>
      <c r="J29" s="2283">
        <v>37.177999999999997</v>
      </c>
      <c r="K29" s="686">
        <v>364753</v>
      </c>
      <c r="L29" s="1760"/>
      <c r="M29" s="1760"/>
      <c r="N29" s="1761"/>
      <c r="O29" s="1762"/>
      <c r="P29" s="1760"/>
      <c r="Q29" s="1760"/>
      <c r="R29" s="1761"/>
      <c r="S29" s="1762"/>
      <c r="T29" s="1760"/>
      <c r="U29" s="1760"/>
      <c r="V29" s="1761"/>
      <c r="W29" s="1762"/>
      <c r="X29" s="1760"/>
      <c r="Y29" s="1760"/>
      <c r="Z29" s="1761"/>
      <c r="AA29" s="1762"/>
      <c r="AB29" s="462"/>
      <c r="AC29" s="1857" t="str">
        <f>IF('JQ2 Trade'!D29&lt;D29,"WRONG","OK")</f>
        <v>OK</v>
      </c>
      <c r="AD29" s="1857" t="str">
        <f>IF('JQ2 Trade'!E29&lt;E29,"WRONG","OK")</f>
        <v>OK</v>
      </c>
      <c r="AE29" s="1857" t="str">
        <f>IF('JQ2 Trade'!F29&lt;F29,"WRONG","OK")</f>
        <v>OK</v>
      </c>
      <c r="AF29" s="1857" t="str">
        <f>IF('JQ2 Trade'!G29&lt;G29,"WRONG","OK")</f>
        <v>OK</v>
      </c>
      <c r="AG29" s="1857" t="str">
        <f>IF('JQ2 Trade'!H29&lt;H29,"WRONG","OK")</f>
        <v>OK</v>
      </c>
      <c r="AH29" s="1857" t="str">
        <f>IF('JQ2 Trade'!I29&lt;I29,"WRONG","OK")</f>
        <v>OK</v>
      </c>
      <c r="AI29" s="1857" t="str">
        <f>IF('JQ2 Trade'!J29&lt;J29,"WRONG","OK")</f>
        <v>OK</v>
      </c>
      <c r="AJ29" s="1857" t="str">
        <f>IF('JQ2 Trade'!K29&lt;K29,"WRONG","OK")</f>
        <v>OK</v>
      </c>
      <c r="AK29" s="483"/>
      <c r="AL29" s="1386" t="s">
        <v>408</v>
      </c>
      <c r="AM29" s="1868" t="s">
        <v>275</v>
      </c>
      <c r="AN29" s="1619" t="s">
        <v>1149</v>
      </c>
      <c r="AO29" s="1389"/>
      <c r="AP29" s="1389"/>
      <c r="AQ29" s="1389"/>
      <c r="AR29" s="1389"/>
      <c r="AS29" s="1389"/>
      <c r="AT29" s="1389"/>
      <c r="AU29" s="1389"/>
      <c r="AV29" s="1389"/>
      <c r="AZ29" s="1386" t="s">
        <v>408</v>
      </c>
      <c r="BA29" s="1441" t="s">
        <v>275</v>
      </c>
      <c r="BB29" s="1875" t="s">
        <v>1199</v>
      </c>
      <c r="BC29" s="1118">
        <f t="shared" si="1"/>
        <v>9798.945121185483</v>
      </c>
      <c r="BD29" s="1118">
        <f t="shared" si="2"/>
        <v>9866.5161060263872</v>
      </c>
      <c r="BE29" s="1119">
        <f t="shared" si="3"/>
        <v>9694.3549830023258</v>
      </c>
      <c r="BF29" s="1118">
        <f t="shared" si="4"/>
        <v>9810.9903706493096</v>
      </c>
      <c r="BH29" s="377" t="str">
        <f t="shared" si="6"/>
        <v>ACCEPT</v>
      </c>
      <c r="BI29" s="377" t="str">
        <f t="shared" si="7"/>
        <v>CHECK</v>
      </c>
    </row>
    <row r="30" spans="1:61" s="35" customFormat="1" ht="15" customHeight="1">
      <c r="A30" s="616" t="s">
        <v>409</v>
      </c>
      <c r="B30" s="622" t="s">
        <v>276</v>
      </c>
      <c r="C30" s="620" t="s">
        <v>15</v>
      </c>
      <c r="D30" s="685">
        <v>3.6859999999999999</v>
      </c>
      <c r="E30" s="685">
        <v>30714</v>
      </c>
      <c r="F30" s="685">
        <v>4.4589999999999996</v>
      </c>
      <c r="G30" s="685">
        <v>38916</v>
      </c>
      <c r="H30" s="685">
        <v>0.223</v>
      </c>
      <c r="I30" s="685">
        <v>1783</v>
      </c>
      <c r="J30" s="2283">
        <v>0.755</v>
      </c>
      <c r="K30" s="686">
        <v>6563</v>
      </c>
      <c r="L30" s="1760"/>
      <c r="M30" s="1760"/>
      <c r="N30" s="1761"/>
      <c r="O30" s="1762"/>
      <c r="P30" s="1760"/>
      <c r="Q30" s="1760"/>
      <c r="R30" s="1761"/>
      <c r="S30" s="1762"/>
      <c r="T30" s="1760"/>
      <c r="U30" s="1760"/>
      <c r="V30" s="1761"/>
      <c r="W30" s="1762"/>
      <c r="X30" s="1760"/>
      <c r="Y30" s="1760"/>
      <c r="Z30" s="1761"/>
      <c r="AA30" s="1762"/>
      <c r="AB30" s="462"/>
      <c r="AC30" s="1857" t="str">
        <f>IF('JQ2 Trade'!D30&lt;D30,"WRONG","OK")</f>
        <v>OK</v>
      </c>
      <c r="AD30" s="1857" t="str">
        <f>IF('JQ2 Trade'!E30&lt;E30,"WRONG","OK")</f>
        <v>OK</v>
      </c>
      <c r="AE30" s="1857" t="str">
        <f>IF('JQ2 Trade'!F30&lt;F30,"WRONG","OK")</f>
        <v>OK</v>
      </c>
      <c r="AF30" s="1857" t="str">
        <f>IF('JQ2 Trade'!G30&lt;G30,"WRONG","OK")</f>
        <v>OK</v>
      </c>
      <c r="AG30" s="1857" t="str">
        <f>IF('JQ2 Trade'!H30&lt;H30,"WRONG","OK")</f>
        <v>OK</v>
      </c>
      <c r="AH30" s="1857" t="str">
        <f>IF('JQ2 Trade'!I30&lt;I30,"WRONG","OK")</f>
        <v>OK</v>
      </c>
      <c r="AI30" s="1857" t="str">
        <f>IF('JQ2 Trade'!J30&lt;J30,"WRONG","OK")</f>
        <v>OK</v>
      </c>
      <c r="AJ30" s="1857" t="str">
        <f>IF('JQ2 Trade'!K30&lt;K30,"WRONG","OK")</f>
        <v>OK</v>
      </c>
      <c r="AK30" s="483"/>
      <c r="AL30" s="1386" t="s">
        <v>409</v>
      </c>
      <c r="AM30" s="1868" t="s">
        <v>276</v>
      </c>
      <c r="AN30" s="1619" t="s">
        <v>1149</v>
      </c>
      <c r="AO30" s="1389"/>
      <c r="AP30" s="1389"/>
      <c r="AQ30" s="1389"/>
      <c r="AR30" s="1389"/>
      <c r="AS30" s="1389"/>
      <c r="AT30" s="1389"/>
      <c r="AU30" s="1389"/>
      <c r="AV30" s="1389"/>
      <c r="AZ30" s="1386" t="s">
        <v>409</v>
      </c>
      <c r="BA30" s="1441" t="s">
        <v>276</v>
      </c>
      <c r="BB30" s="1875" t="s">
        <v>1199</v>
      </c>
      <c r="BC30" s="1118">
        <f t="shared" si="1"/>
        <v>8332.6098752034723</v>
      </c>
      <c r="BD30" s="1118">
        <f t="shared" si="2"/>
        <v>8727.5173805786053</v>
      </c>
      <c r="BE30" s="1119">
        <f t="shared" si="3"/>
        <v>7995.5156950672645</v>
      </c>
      <c r="BF30" s="1118">
        <f t="shared" si="4"/>
        <v>8692.7152317880791</v>
      </c>
      <c r="BH30" s="377" t="str">
        <f t="shared" si="6"/>
        <v>ACCEPT</v>
      </c>
      <c r="BI30" s="377" t="str">
        <f t="shared" si="7"/>
        <v>CHECK</v>
      </c>
    </row>
    <row r="31" spans="1:61" s="35" customFormat="1" ht="15" customHeight="1">
      <c r="A31" s="624" t="s">
        <v>410</v>
      </c>
      <c r="B31" s="621" t="s">
        <v>339</v>
      </c>
      <c r="C31" s="618" t="s">
        <v>15</v>
      </c>
      <c r="D31" s="685">
        <v>0.16600000000000001</v>
      </c>
      <c r="E31" s="685">
        <v>4230</v>
      </c>
      <c r="F31" s="685">
        <v>0.36799999999999999</v>
      </c>
      <c r="G31" s="685">
        <v>8082</v>
      </c>
      <c r="H31" s="685">
        <v>0</v>
      </c>
      <c r="I31" s="685">
        <v>0</v>
      </c>
      <c r="J31" s="2283">
        <v>8.9999999999999993E-3</v>
      </c>
      <c r="K31" s="686">
        <v>186</v>
      </c>
      <c r="L31" s="1760"/>
      <c r="M31" s="1760"/>
      <c r="N31" s="1761"/>
      <c r="O31" s="1762"/>
      <c r="P31" s="1760"/>
      <c r="Q31" s="1760"/>
      <c r="R31" s="1761"/>
      <c r="S31" s="1762"/>
      <c r="T31" s="1760"/>
      <c r="U31" s="1760"/>
      <c r="V31" s="1761"/>
      <c r="W31" s="1762"/>
      <c r="X31" s="1760"/>
      <c r="Y31" s="1760"/>
      <c r="Z31" s="1761"/>
      <c r="AA31" s="1762"/>
      <c r="AB31" s="462"/>
      <c r="AC31" s="1857" t="str">
        <f>IF('JQ2 Trade'!D31&lt;D31,"WRONG","OK")</f>
        <v>OK</v>
      </c>
      <c r="AD31" s="1857" t="str">
        <f>IF('JQ2 Trade'!E31&lt;E31,"WRONG","OK")</f>
        <v>OK</v>
      </c>
      <c r="AE31" s="1857" t="str">
        <f>IF('JQ2 Trade'!F31&lt;F31,"WRONG","OK")</f>
        <v>OK</v>
      </c>
      <c r="AF31" s="1857" t="str">
        <f>IF('JQ2 Trade'!G31&lt;G31,"WRONG","OK")</f>
        <v>OK</v>
      </c>
      <c r="AG31" s="1857" t="str">
        <f>IF('JQ2 Trade'!H31&lt;H31,"WRONG","OK")</f>
        <v>OK</v>
      </c>
      <c r="AH31" s="1857" t="str">
        <f>IF('JQ2 Trade'!I31&lt;I31,"WRONG","OK")</f>
        <v>OK</v>
      </c>
      <c r="AI31" s="1857" t="str">
        <f>IF('JQ2 Trade'!J31&lt;J31,"WRONG","OK")</f>
        <v>OK</v>
      </c>
      <c r="AJ31" s="1857" t="str">
        <f>IF('JQ2 Trade'!K31&lt;K31,"WRONG","OK")</f>
        <v>OK</v>
      </c>
      <c r="AK31" s="483"/>
      <c r="AL31" s="1395" t="s">
        <v>410</v>
      </c>
      <c r="AM31" s="1876" t="s">
        <v>339</v>
      </c>
      <c r="AN31" s="1620" t="s">
        <v>1149</v>
      </c>
      <c r="AO31" s="1391" t="str">
        <f t="shared" ref="AO31" si="32">IF(D31&gt;D30,"Error","OK")</f>
        <v>OK</v>
      </c>
      <c r="AP31" s="1391" t="str">
        <f t="shared" ref="AP31" si="33">IF(E31&gt;E30,"Error","OK")</f>
        <v>OK</v>
      </c>
      <c r="AQ31" s="1391" t="str">
        <f t="shared" ref="AQ31" si="34">IF(F31&gt;F30,"Error","OK")</f>
        <v>OK</v>
      </c>
      <c r="AR31" s="1391" t="str">
        <f t="shared" ref="AR31" si="35">IF(G31&gt;G30,"Error","OK")</f>
        <v>OK</v>
      </c>
      <c r="AS31" s="1391" t="str">
        <f t="shared" ref="AS31" si="36">IF(H31&gt;H30,"Error","OK")</f>
        <v>OK</v>
      </c>
      <c r="AT31" s="1391" t="str">
        <f t="shared" ref="AT31" si="37">IF(I31&gt;I30,"Error","OK")</f>
        <v>OK</v>
      </c>
      <c r="AU31" s="1391" t="str">
        <f t="shared" ref="AU31" si="38">IF(J31&gt;J30,"Error","OK")</f>
        <v>OK</v>
      </c>
      <c r="AV31" s="1391" t="str">
        <f t="shared" ref="AV31" si="39">IF(K31&gt;K30,"Error","OK")</f>
        <v>OK</v>
      </c>
      <c r="AZ31" s="1395" t="s">
        <v>410</v>
      </c>
      <c r="BA31" s="1907" t="s">
        <v>339</v>
      </c>
      <c r="BB31" s="1875" t="s">
        <v>1199</v>
      </c>
      <c r="BC31" s="1118">
        <f t="shared" si="1"/>
        <v>25481.927710843371</v>
      </c>
      <c r="BD31" s="1118">
        <f t="shared" si="2"/>
        <v>21961.956521739132</v>
      </c>
      <c r="BE31" s="1119">
        <f t="shared" si="3"/>
        <v>0</v>
      </c>
      <c r="BF31" s="1118">
        <f t="shared" si="4"/>
        <v>20666.666666666668</v>
      </c>
      <c r="BH31" s="377" t="str">
        <f t="shared" si="6"/>
        <v>CHECK</v>
      </c>
      <c r="BI31" s="377" t="str">
        <f t="shared" si="7"/>
        <v>CHECK</v>
      </c>
    </row>
    <row r="32" spans="1:61" s="35" customFormat="1" ht="15" customHeight="1">
      <c r="A32" s="470" t="s">
        <v>411</v>
      </c>
      <c r="B32" s="468" t="s">
        <v>305</v>
      </c>
      <c r="C32" s="455" t="s">
        <v>15</v>
      </c>
      <c r="D32" s="690">
        <v>1.2350000000000001</v>
      </c>
      <c r="E32" s="690">
        <v>15970</v>
      </c>
      <c r="F32" s="690">
        <v>3.0259999999999998</v>
      </c>
      <c r="G32" s="690">
        <v>41033</v>
      </c>
      <c r="H32" s="690">
        <v>9.3640000000000008</v>
      </c>
      <c r="I32" s="690">
        <v>153172</v>
      </c>
      <c r="J32" s="2282">
        <v>10.388</v>
      </c>
      <c r="K32" s="691">
        <v>180061</v>
      </c>
      <c r="L32" s="482"/>
      <c r="M32" s="482"/>
      <c r="N32" s="1112"/>
      <c r="O32" s="484"/>
      <c r="P32" s="482"/>
      <c r="Q32" s="482"/>
      <c r="R32" s="1112"/>
      <c r="S32" s="484"/>
      <c r="T32" s="482"/>
      <c r="U32" s="482"/>
      <c r="V32" s="1112"/>
      <c r="W32" s="484"/>
      <c r="X32" s="482"/>
      <c r="Y32" s="482"/>
      <c r="Z32" s="1112"/>
      <c r="AA32" s="484"/>
      <c r="AB32" s="462"/>
      <c r="AC32" s="1857" t="str">
        <f>IF('JQ2 Trade'!D32&lt;D32,"WRONG","OK")</f>
        <v>OK</v>
      </c>
      <c r="AD32" s="1857" t="str">
        <f>IF('JQ2 Trade'!E32&lt;E32,"WRONG","OK")</f>
        <v>OK</v>
      </c>
      <c r="AE32" s="1857" t="str">
        <f>IF('JQ2 Trade'!F32&lt;F32,"WRONG","OK")</f>
        <v>OK</v>
      </c>
      <c r="AF32" s="1857" t="str">
        <f>IF('JQ2 Trade'!G32&lt;G32,"WRONG","OK")</f>
        <v>OK</v>
      </c>
      <c r="AG32" s="1857" t="str">
        <f>IF('JQ2 Trade'!H32&lt;H32,"WRONG","OK")</f>
        <v>OK</v>
      </c>
      <c r="AH32" s="1857" t="str">
        <f>IF('JQ2 Trade'!I32&lt;I32,"WRONG","OK")</f>
        <v>OK</v>
      </c>
      <c r="AI32" s="1857" t="str">
        <f>IF('JQ2 Trade'!J32&lt;J32,"WRONG","OK")</f>
        <v>OK</v>
      </c>
      <c r="AJ32" s="1857" t="str">
        <f>IF('JQ2 Trade'!K32&lt;K32,"WRONG","OK")</f>
        <v>OK</v>
      </c>
      <c r="AK32" s="483"/>
      <c r="AL32" s="1562" t="s">
        <v>411</v>
      </c>
      <c r="AM32" s="1873" t="s">
        <v>305</v>
      </c>
      <c r="AN32" s="1867" t="s">
        <v>1149</v>
      </c>
      <c r="AO32" s="1527" t="str">
        <f>IF(D32&lt;(D33+D34),"Error","OK")</f>
        <v>OK</v>
      </c>
      <c r="AP32" s="1527" t="str">
        <f t="shared" ref="AP32:AV32" si="40">IF(E32&lt;(E33+E34),"Error","OK")</f>
        <v>OK</v>
      </c>
      <c r="AQ32" s="1527" t="str">
        <f t="shared" si="40"/>
        <v>OK</v>
      </c>
      <c r="AR32" s="1527" t="str">
        <f t="shared" si="40"/>
        <v>OK</v>
      </c>
      <c r="AS32" s="1527" t="str">
        <f t="shared" si="40"/>
        <v>OK</v>
      </c>
      <c r="AT32" s="1527" t="str">
        <f t="shared" si="40"/>
        <v>OK</v>
      </c>
      <c r="AU32" s="1527" t="str">
        <f t="shared" si="40"/>
        <v>OK</v>
      </c>
      <c r="AV32" s="1527" t="str">
        <f t="shared" si="40"/>
        <v>OK</v>
      </c>
      <c r="AZ32" s="1562" t="s">
        <v>411</v>
      </c>
      <c r="BA32" s="1562" t="s">
        <v>305</v>
      </c>
      <c r="BB32" s="1875" t="s">
        <v>1199</v>
      </c>
      <c r="BC32" s="1118">
        <f t="shared" si="1"/>
        <v>12931.174089068825</v>
      </c>
      <c r="BD32" s="1118">
        <f t="shared" si="2"/>
        <v>13560.145406477199</v>
      </c>
      <c r="BE32" s="1119">
        <f t="shared" si="3"/>
        <v>16357.53951302862</v>
      </c>
      <c r="BF32" s="1118">
        <f t="shared" si="4"/>
        <v>17333.557951482479</v>
      </c>
      <c r="BH32" s="377" t="str">
        <f t="shared" si="6"/>
        <v>ACCEPT</v>
      </c>
      <c r="BI32" s="377" t="str">
        <f t="shared" si="7"/>
        <v>CHECK</v>
      </c>
    </row>
    <row r="33" spans="1:61" s="35" customFormat="1" ht="15" customHeight="1">
      <c r="A33" s="458" t="s">
        <v>412</v>
      </c>
      <c r="B33" s="11" t="s">
        <v>275</v>
      </c>
      <c r="C33" s="460" t="s">
        <v>15</v>
      </c>
      <c r="D33" s="692">
        <v>0.78500000000000003</v>
      </c>
      <c r="E33" s="692">
        <v>9132</v>
      </c>
      <c r="F33" s="692">
        <v>1.242</v>
      </c>
      <c r="G33" s="692">
        <v>14150</v>
      </c>
      <c r="H33" s="692">
        <v>3.1789999999999998</v>
      </c>
      <c r="I33" s="692">
        <v>42980</v>
      </c>
      <c r="J33" s="2280">
        <v>0.52</v>
      </c>
      <c r="K33" s="693">
        <v>7311</v>
      </c>
      <c r="L33" s="483"/>
      <c r="M33" s="483"/>
      <c r="N33" s="1113"/>
      <c r="O33" s="462"/>
      <c r="P33" s="483"/>
      <c r="Q33" s="483"/>
      <c r="R33" s="1113"/>
      <c r="S33" s="462"/>
      <c r="T33" s="483"/>
      <c r="U33" s="483"/>
      <c r="V33" s="1113"/>
      <c r="W33" s="462"/>
      <c r="X33" s="483"/>
      <c r="Y33" s="483"/>
      <c r="Z33" s="1113"/>
      <c r="AA33" s="462"/>
      <c r="AB33" s="462"/>
      <c r="AC33" s="1857" t="str">
        <f>IF('JQ2 Trade'!D33&lt;D33,"WRONG","OK")</f>
        <v>OK</v>
      </c>
      <c r="AD33" s="1857" t="str">
        <f>IF('JQ2 Trade'!E33&lt;E33,"WRONG","OK")</f>
        <v>OK</v>
      </c>
      <c r="AE33" s="1857" t="str">
        <f>IF('JQ2 Trade'!F33&lt;F33,"WRONG","OK")</f>
        <v>OK</v>
      </c>
      <c r="AF33" s="1857" t="str">
        <f>IF('JQ2 Trade'!G33&lt;G33,"WRONG","OK")</f>
        <v>OK</v>
      </c>
      <c r="AG33" s="1857" t="str">
        <f>IF('JQ2 Trade'!H33&lt;H33,"WRONG","OK")</f>
        <v>OK</v>
      </c>
      <c r="AH33" s="1857" t="str">
        <f>IF('JQ2 Trade'!I33&lt;I33,"WRONG","OK")</f>
        <v>OK</v>
      </c>
      <c r="AI33" s="1857" t="str">
        <f>IF('JQ2 Trade'!J33&lt;J33,"WRONG","OK")</f>
        <v>OK</v>
      </c>
      <c r="AJ33" s="1857" t="str">
        <f>IF('JQ2 Trade'!K33&lt;K33,"WRONG","OK")</f>
        <v>OK</v>
      </c>
      <c r="AK33" s="483"/>
      <c r="AL33" s="1386" t="s">
        <v>412</v>
      </c>
      <c r="AM33" s="1868" t="s">
        <v>275</v>
      </c>
      <c r="AN33" s="1619" t="s">
        <v>1149</v>
      </c>
      <c r="AO33" s="1389"/>
      <c r="AP33" s="1389"/>
      <c r="AQ33" s="1389"/>
      <c r="AR33" s="1389"/>
      <c r="AS33" s="1389"/>
      <c r="AT33" s="1389"/>
      <c r="AU33" s="1389"/>
      <c r="AV33" s="1389"/>
      <c r="AZ33" s="1386" t="s">
        <v>412</v>
      </c>
      <c r="BA33" s="1441" t="s">
        <v>275</v>
      </c>
      <c r="BB33" s="1875" t="s">
        <v>1199</v>
      </c>
      <c r="BC33" s="1118">
        <f t="shared" si="1"/>
        <v>11633.121019108279</v>
      </c>
      <c r="BD33" s="1118">
        <f t="shared" si="2"/>
        <v>11392.914653784219</v>
      </c>
      <c r="BE33" s="1119">
        <f t="shared" si="3"/>
        <v>13519.974834853729</v>
      </c>
      <c r="BF33" s="1118">
        <f t="shared" si="4"/>
        <v>14059.615384615385</v>
      </c>
      <c r="BH33" s="377" t="str">
        <f t="shared" si="6"/>
        <v>ACCEPT</v>
      </c>
      <c r="BI33" s="377" t="str">
        <f t="shared" si="7"/>
        <v>CHECK</v>
      </c>
    </row>
    <row r="34" spans="1:61" s="35" customFormat="1" ht="15" customHeight="1">
      <c r="A34" s="458" t="s">
        <v>413</v>
      </c>
      <c r="B34" s="11" t="s">
        <v>276</v>
      </c>
      <c r="C34" s="460" t="s">
        <v>15</v>
      </c>
      <c r="D34" s="692">
        <v>0.45</v>
      </c>
      <c r="E34" s="692">
        <v>6838</v>
      </c>
      <c r="F34" s="692">
        <v>1.784</v>
      </c>
      <c r="G34" s="692">
        <v>26883</v>
      </c>
      <c r="H34" s="692">
        <v>6.1849999999999996</v>
      </c>
      <c r="I34" s="692">
        <v>110192</v>
      </c>
      <c r="J34" s="2280">
        <v>9.8680000000000003</v>
      </c>
      <c r="K34" s="693">
        <v>172750</v>
      </c>
      <c r="L34" s="483"/>
      <c r="M34" s="483"/>
      <c r="N34" s="1113"/>
      <c r="O34" s="462"/>
      <c r="P34" s="483"/>
      <c r="Q34" s="483"/>
      <c r="R34" s="1113"/>
      <c r="S34" s="462"/>
      <c r="T34" s="483"/>
      <c r="U34" s="483"/>
      <c r="V34" s="1113"/>
      <c r="W34" s="462"/>
      <c r="X34" s="483"/>
      <c r="Y34" s="483"/>
      <c r="Z34" s="1113"/>
      <c r="AA34" s="462"/>
      <c r="AB34" s="462"/>
      <c r="AC34" s="1857" t="str">
        <f>IF('JQ2 Trade'!D34&lt;D34,"WRONG","OK")</f>
        <v>OK</v>
      </c>
      <c r="AD34" s="1857" t="str">
        <f>IF('JQ2 Trade'!E34&lt;E34,"WRONG","OK")</f>
        <v>OK</v>
      </c>
      <c r="AE34" s="1857" t="str">
        <f>IF('JQ2 Trade'!F34&lt;F34,"WRONG","OK")</f>
        <v>OK</v>
      </c>
      <c r="AF34" s="1857" t="str">
        <f>IF('JQ2 Trade'!G34&lt;G34,"WRONG","OK")</f>
        <v>OK</v>
      </c>
      <c r="AG34" s="1857" t="str">
        <f>IF('JQ2 Trade'!H34&lt;H34,"WRONG","OK")</f>
        <v>OK</v>
      </c>
      <c r="AH34" s="1857" t="str">
        <f>IF('JQ2 Trade'!I34&lt;I34,"WRONG","OK")</f>
        <v>OK</v>
      </c>
      <c r="AI34" s="1857" t="str">
        <f>IF('JQ2 Trade'!J34&lt;J34,"WRONG","OK")</f>
        <v>OK</v>
      </c>
      <c r="AJ34" s="1857" t="str">
        <f>IF('JQ2 Trade'!K34&lt;K34,"WRONG","OK")</f>
        <v>OK</v>
      </c>
      <c r="AK34" s="483"/>
      <c r="AL34" s="1386" t="s">
        <v>413</v>
      </c>
      <c r="AM34" s="1868" t="s">
        <v>276</v>
      </c>
      <c r="AN34" s="1619" t="s">
        <v>1149</v>
      </c>
      <c r="AO34" s="1389"/>
      <c r="AP34" s="1389"/>
      <c r="AQ34" s="1389"/>
      <c r="AR34" s="1389"/>
      <c r="AS34" s="1389"/>
      <c r="AT34" s="1389"/>
      <c r="AU34" s="1389"/>
      <c r="AV34" s="1389"/>
      <c r="AZ34" s="1386" t="s">
        <v>413</v>
      </c>
      <c r="BA34" s="1441" t="s">
        <v>276</v>
      </c>
      <c r="BB34" s="1875" t="s">
        <v>1199</v>
      </c>
      <c r="BC34" s="1118">
        <f t="shared" si="1"/>
        <v>15195.555555555555</v>
      </c>
      <c r="BD34" s="1118">
        <f t="shared" si="2"/>
        <v>15068.946188340808</v>
      </c>
      <c r="BE34" s="1119">
        <f t="shared" si="3"/>
        <v>17816.0064672595</v>
      </c>
      <c r="BF34" s="1118">
        <f t="shared" si="4"/>
        <v>17506.080259424401</v>
      </c>
      <c r="BH34" s="377" t="str">
        <f t="shared" si="6"/>
        <v>ACCEPT</v>
      </c>
      <c r="BI34" s="377" t="str">
        <f t="shared" si="7"/>
        <v>CHECK</v>
      </c>
    </row>
    <row r="35" spans="1:61" s="35" customFormat="1" ht="15" customHeight="1">
      <c r="A35" s="463" t="s">
        <v>414</v>
      </c>
      <c r="B35" s="12" t="s">
        <v>339</v>
      </c>
      <c r="C35" s="459" t="s">
        <v>15</v>
      </c>
      <c r="D35" s="692">
        <v>4.0000000000000001E-3</v>
      </c>
      <c r="E35" s="692">
        <v>70</v>
      </c>
      <c r="F35" s="692">
        <v>4.2999999999999997E-2</v>
      </c>
      <c r="G35" s="692">
        <v>754</v>
      </c>
      <c r="H35" s="692">
        <v>0</v>
      </c>
      <c r="I35" s="692">
        <v>0</v>
      </c>
      <c r="J35" s="2280">
        <v>0.35399999999999998</v>
      </c>
      <c r="K35" s="693">
        <v>6337</v>
      </c>
      <c r="L35" s="483"/>
      <c r="M35" s="483"/>
      <c r="N35" s="1113"/>
      <c r="O35" s="462"/>
      <c r="P35" s="483"/>
      <c r="Q35" s="483"/>
      <c r="R35" s="1113"/>
      <c r="S35" s="462"/>
      <c r="T35" s="483"/>
      <c r="U35" s="483"/>
      <c r="V35" s="1113"/>
      <c r="W35" s="462"/>
      <c r="X35" s="483"/>
      <c r="Y35" s="483"/>
      <c r="Z35" s="1113"/>
      <c r="AA35" s="462"/>
      <c r="AB35" s="462"/>
      <c r="AC35" s="1857" t="str">
        <f>IF('JQ2 Trade'!D35&lt;D35,"WRONG","OK")</f>
        <v>OK</v>
      </c>
      <c r="AD35" s="1857" t="str">
        <f>IF('JQ2 Trade'!E35&lt;E35,"WRONG","OK")</f>
        <v>OK</v>
      </c>
      <c r="AE35" s="1857" t="str">
        <f>IF('JQ2 Trade'!F35&lt;F35,"WRONG","OK")</f>
        <v>OK</v>
      </c>
      <c r="AF35" s="1857" t="str">
        <f>IF('JQ2 Trade'!G35&lt;G35,"WRONG","OK")</f>
        <v>OK</v>
      </c>
      <c r="AG35" s="1857" t="str">
        <f>IF('JQ2 Trade'!H35&lt;H35,"WRONG","OK")</f>
        <v>OK</v>
      </c>
      <c r="AH35" s="1857" t="str">
        <f>IF('JQ2 Trade'!I35&lt;I35,"WRONG","OK")</f>
        <v>OK</v>
      </c>
      <c r="AI35" s="1857" t="str">
        <f>IF('JQ2 Trade'!J35&lt;J35,"WRONG","OK")</f>
        <v>OK</v>
      </c>
      <c r="AJ35" s="1857" t="str">
        <f>IF('JQ2 Trade'!K35&lt;K35,"WRONG","OK")</f>
        <v>OK</v>
      </c>
      <c r="AK35" s="483"/>
      <c r="AL35" s="1395" t="s">
        <v>414</v>
      </c>
      <c r="AM35" s="1876" t="s">
        <v>339</v>
      </c>
      <c r="AN35" s="1620" t="s">
        <v>1149</v>
      </c>
      <c r="AO35" s="1391" t="str">
        <f t="shared" ref="AO35" si="41">IF(D35&gt;D34,"Error","OK")</f>
        <v>OK</v>
      </c>
      <c r="AP35" s="1391" t="str">
        <f t="shared" ref="AP35" si="42">IF(E35&gt;E34,"Error","OK")</f>
        <v>OK</v>
      </c>
      <c r="AQ35" s="1391" t="str">
        <f t="shared" ref="AQ35" si="43">IF(F35&gt;F34,"Error","OK")</f>
        <v>OK</v>
      </c>
      <c r="AR35" s="1391" t="str">
        <f t="shared" ref="AR35" si="44">IF(G35&gt;G34,"Error","OK")</f>
        <v>OK</v>
      </c>
      <c r="AS35" s="1391" t="str">
        <f t="shared" ref="AS35" si="45">IF(H35&gt;H34,"Error","OK")</f>
        <v>OK</v>
      </c>
      <c r="AT35" s="1391" t="str">
        <f t="shared" ref="AT35" si="46">IF(I35&gt;I34,"Error","OK")</f>
        <v>OK</v>
      </c>
      <c r="AU35" s="1391" t="str">
        <f t="shared" ref="AU35" si="47">IF(J35&gt;J34,"Error","OK")</f>
        <v>OK</v>
      </c>
      <c r="AV35" s="1391" t="str">
        <f t="shared" ref="AV35" si="48">IF(K35&gt;K34,"Error","OK")</f>
        <v>OK</v>
      </c>
      <c r="AZ35" s="1395" t="s">
        <v>414</v>
      </c>
      <c r="BA35" s="1907" t="s">
        <v>339</v>
      </c>
      <c r="BB35" s="1875" t="s">
        <v>1199</v>
      </c>
      <c r="BC35" s="1118">
        <f t="shared" si="1"/>
        <v>17500</v>
      </c>
      <c r="BD35" s="1118">
        <f t="shared" si="2"/>
        <v>17534.883720930233</v>
      </c>
      <c r="BE35" s="1119">
        <f t="shared" si="3"/>
        <v>0</v>
      </c>
      <c r="BF35" s="1118">
        <f t="shared" si="4"/>
        <v>17901.129943502827</v>
      </c>
      <c r="BH35" s="377" t="str">
        <f t="shared" si="6"/>
        <v>CHECK</v>
      </c>
      <c r="BI35" s="377" t="str">
        <f t="shared" si="7"/>
        <v>CHECK</v>
      </c>
    </row>
    <row r="36" spans="1:61" s="35" customFormat="1" ht="15" customHeight="1">
      <c r="A36" s="616" t="s">
        <v>415</v>
      </c>
      <c r="B36" s="636" t="s">
        <v>306</v>
      </c>
      <c r="C36" s="618" t="s">
        <v>15</v>
      </c>
      <c r="D36" s="685">
        <v>20.027000000000001</v>
      </c>
      <c r="E36" s="685">
        <v>164885</v>
      </c>
      <c r="F36" s="685">
        <v>17.431999999999999</v>
      </c>
      <c r="G36" s="685">
        <v>162901</v>
      </c>
      <c r="H36" s="685">
        <v>9.7780000000000005</v>
      </c>
      <c r="I36" s="685">
        <v>59997</v>
      </c>
      <c r="J36" s="2285">
        <v>14.894</v>
      </c>
      <c r="K36" s="696">
        <v>110139</v>
      </c>
      <c r="L36" s="482"/>
      <c r="M36" s="482"/>
      <c r="N36" s="1112"/>
      <c r="O36" s="484"/>
      <c r="P36" s="482"/>
      <c r="Q36" s="482"/>
      <c r="R36" s="1112"/>
      <c r="S36" s="484"/>
      <c r="T36" s="482"/>
      <c r="U36" s="482"/>
      <c r="V36" s="1112"/>
      <c r="W36" s="484"/>
      <c r="X36" s="482"/>
      <c r="Y36" s="482"/>
      <c r="Z36" s="1112"/>
      <c r="AA36" s="484"/>
      <c r="AB36" s="462"/>
      <c r="AC36" s="1857" t="str">
        <f>IF('JQ2 Trade'!D36&lt;D36,"WRONG","OK")</f>
        <v>OK</v>
      </c>
      <c r="AD36" s="1857" t="str">
        <f>IF('JQ2 Trade'!E36&lt;E36,"WRONG","OK")</f>
        <v>OK</v>
      </c>
      <c r="AE36" s="1857" t="str">
        <f>IF('JQ2 Trade'!F36&lt;F36,"WRONG","OK")</f>
        <v>OK</v>
      </c>
      <c r="AF36" s="1857" t="str">
        <f>IF('JQ2 Trade'!G36&lt;G36,"WRONG","OK")</f>
        <v>OK</v>
      </c>
      <c r="AG36" s="1857" t="str">
        <f>IF('JQ2 Trade'!H36&lt;H36,"WRONG","OK")</f>
        <v>OK</v>
      </c>
      <c r="AH36" s="1857" t="str">
        <f>IF('JQ2 Trade'!I36&lt;I36,"WRONG","OK")</f>
        <v>OK</v>
      </c>
      <c r="AI36" s="1857" t="str">
        <f>IF('JQ2 Trade'!J36&lt;J36,"WRONG","OK")</f>
        <v>OK</v>
      </c>
      <c r="AJ36" s="1857" t="str">
        <f>IF('JQ2 Trade'!K36&lt;K36,"WRONG","OK")</f>
        <v>OK</v>
      </c>
      <c r="AK36" s="483"/>
      <c r="AL36" s="1560" t="s">
        <v>415</v>
      </c>
      <c r="AM36" s="1866" t="s">
        <v>306</v>
      </c>
      <c r="AN36" s="1877" t="s">
        <v>1149</v>
      </c>
      <c r="AO36" s="1527" t="str">
        <f>IF(D36&lt;(D37+D45+D47),"Error","OK")</f>
        <v>OK</v>
      </c>
      <c r="AP36" s="1527" t="str">
        <f t="shared" ref="AP36:AV36" si="49">IF(E36&lt;(E37+E45+E47),"Error","OK")</f>
        <v>OK</v>
      </c>
      <c r="AQ36" s="1527" t="str">
        <f t="shared" si="49"/>
        <v>OK</v>
      </c>
      <c r="AR36" s="1527" t="str">
        <f t="shared" si="49"/>
        <v>OK</v>
      </c>
      <c r="AS36" s="1527" t="str">
        <f t="shared" si="49"/>
        <v>OK</v>
      </c>
      <c r="AT36" s="1527" t="str">
        <f t="shared" si="49"/>
        <v>OK</v>
      </c>
      <c r="AU36" s="1527" t="str">
        <f t="shared" si="49"/>
        <v>OK</v>
      </c>
      <c r="AV36" s="1527" t="str">
        <f t="shared" si="49"/>
        <v>OK</v>
      </c>
      <c r="AZ36" s="1560" t="s">
        <v>415</v>
      </c>
      <c r="BA36" s="1560" t="s">
        <v>306</v>
      </c>
      <c r="BB36" s="1875" t="s">
        <v>1199</v>
      </c>
      <c r="BC36" s="1118">
        <f t="shared" si="1"/>
        <v>8233.1352673890251</v>
      </c>
      <c r="BD36" s="1118">
        <f t="shared" si="2"/>
        <v>9344.940339605324</v>
      </c>
      <c r="BE36" s="1119">
        <f t="shared" si="3"/>
        <v>6135.9173655144195</v>
      </c>
      <c r="BF36" s="1118">
        <f t="shared" si="4"/>
        <v>7394.8569893917011</v>
      </c>
      <c r="BH36" s="377" t="str">
        <f t="shared" si="6"/>
        <v>ACCEPT</v>
      </c>
      <c r="BI36" s="377" t="str">
        <f t="shared" si="7"/>
        <v>CHECK</v>
      </c>
    </row>
    <row r="37" spans="1:61" s="35" customFormat="1" ht="15" customHeight="1">
      <c r="A37" s="616" t="s">
        <v>66</v>
      </c>
      <c r="B37" s="622" t="s">
        <v>308</v>
      </c>
      <c r="C37" s="623" t="s">
        <v>15</v>
      </c>
      <c r="D37" s="685">
        <v>9.7530000000000001</v>
      </c>
      <c r="E37" s="685">
        <v>106444</v>
      </c>
      <c r="F37" s="685">
        <v>11.885999999999999</v>
      </c>
      <c r="G37" s="685">
        <v>133889</v>
      </c>
      <c r="H37" s="685">
        <v>1.024</v>
      </c>
      <c r="I37" s="685">
        <v>11327</v>
      </c>
      <c r="J37" s="2285">
        <v>3.8650000000000002</v>
      </c>
      <c r="K37" s="696">
        <v>54543</v>
      </c>
      <c r="L37" s="1760"/>
      <c r="M37" s="1760"/>
      <c r="N37" s="1761"/>
      <c r="O37" s="1762"/>
      <c r="P37" s="1760"/>
      <c r="Q37" s="1760"/>
      <c r="R37" s="1761"/>
      <c r="S37" s="1762"/>
      <c r="T37" s="1760"/>
      <c r="U37" s="1760"/>
      <c r="V37" s="1761"/>
      <c r="W37" s="1762"/>
      <c r="X37" s="1760"/>
      <c r="Y37" s="1760"/>
      <c r="Z37" s="1761"/>
      <c r="AA37" s="1762"/>
      <c r="AB37" s="462"/>
      <c r="AC37" s="1857" t="str">
        <f>IF('JQ2 Trade'!D37&lt;D37,"WRONG","OK")</f>
        <v>OK</v>
      </c>
      <c r="AD37" s="1857" t="str">
        <f>IF('JQ2 Trade'!E37&lt;E37,"WRONG","OK")</f>
        <v>OK</v>
      </c>
      <c r="AE37" s="1857" t="str">
        <f>IF('JQ2 Trade'!F37&lt;F37,"WRONG","OK")</f>
        <v>OK</v>
      </c>
      <c r="AF37" s="1857" t="str">
        <f>IF('JQ2 Trade'!G37&lt;G37,"WRONG","OK")</f>
        <v>OK</v>
      </c>
      <c r="AG37" s="1857" t="str">
        <f>IF('JQ2 Trade'!H37&lt;H37,"WRONG","OK")</f>
        <v>OK</v>
      </c>
      <c r="AH37" s="1857" t="str">
        <f>IF('JQ2 Trade'!I37&lt;I37,"WRONG","OK")</f>
        <v>OK</v>
      </c>
      <c r="AI37" s="1857" t="str">
        <f>IF('JQ2 Trade'!J37&lt;J37,"WRONG","OK")</f>
        <v>OK</v>
      </c>
      <c r="AJ37" s="1857" t="str">
        <f>IF('JQ2 Trade'!K37&lt;K37,"WRONG","OK")</f>
        <v>OK</v>
      </c>
      <c r="AK37" s="483"/>
      <c r="AL37" s="1386" t="s">
        <v>66</v>
      </c>
      <c r="AM37" s="1868" t="s">
        <v>308</v>
      </c>
      <c r="AN37" s="1807" t="s">
        <v>1149</v>
      </c>
      <c r="AO37" s="1518" t="str">
        <f>IF(D37&lt;(D38+D39),"Error","OK")</f>
        <v>OK</v>
      </c>
      <c r="AP37" s="1518" t="str">
        <f t="shared" ref="AP37:AV37" si="50">IF(E37&lt;(E38+E39),"Error","OK")</f>
        <v>OK</v>
      </c>
      <c r="AQ37" s="1518" t="str">
        <f t="shared" si="50"/>
        <v>OK</v>
      </c>
      <c r="AR37" s="1518" t="str">
        <f t="shared" si="50"/>
        <v>OK</v>
      </c>
      <c r="AS37" s="1518" t="str">
        <f t="shared" si="50"/>
        <v>OK</v>
      </c>
      <c r="AT37" s="1518" t="str">
        <f t="shared" si="50"/>
        <v>OK</v>
      </c>
      <c r="AU37" s="1518" t="str">
        <f t="shared" si="50"/>
        <v>OK</v>
      </c>
      <c r="AV37" s="1518" t="str">
        <f t="shared" si="50"/>
        <v>OK</v>
      </c>
      <c r="AZ37" s="1386" t="s">
        <v>66</v>
      </c>
      <c r="BA37" s="1441" t="s">
        <v>308</v>
      </c>
      <c r="BB37" s="1875" t="s">
        <v>1199</v>
      </c>
      <c r="BC37" s="1118">
        <f t="shared" si="1"/>
        <v>10913.97518712191</v>
      </c>
      <c r="BD37" s="1118">
        <f t="shared" si="2"/>
        <v>11264.428739693758</v>
      </c>
      <c r="BE37" s="1119">
        <f t="shared" si="3"/>
        <v>11061.5234375</v>
      </c>
      <c r="BF37" s="1118">
        <f t="shared" si="4"/>
        <v>14112.031047865459</v>
      </c>
      <c r="BH37" s="377" t="str">
        <f t="shared" si="6"/>
        <v>ACCEPT</v>
      </c>
      <c r="BI37" s="377" t="str">
        <f t="shared" si="7"/>
        <v>CHECK</v>
      </c>
    </row>
    <row r="38" spans="1:61" s="35" customFormat="1" ht="15" customHeight="1">
      <c r="A38" s="458" t="s">
        <v>416</v>
      </c>
      <c r="B38" s="9" t="s">
        <v>275</v>
      </c>
      <c r="C38" s="460" t="s">
        <v>15</v>
      </c>
      <c r="D38" s="692">
        <v>0.36099999999999999</v>
      </c>
      <c r="E38" s="692">
        <v>4103</v>
      </c>
      <c r="F38" s="692">
        <v>0.312</v>
      </c>
      <c r="G38" s="692">
        <v>3558</v>
      </c>
      <c r="H38" s="692">
        <v>0</v>
      </c>
      <c r="I38" s="692">
        <v>0</v>
      </c>
      <c r="J38" s="2280">
        <v>3.0750000000000002</v>
      </c>
      <c r="K38" s="693">
        <v>45651</v>
      </c>
      <c r="L38" s="483"/>
      <c r="M38" s="483"/>
      <c r="N38" s="1113"/>
      <c r="O38" s="462"/>
      <c r="P38" s="483"/>
      <c r="Q38" s="483"/>
      <c r="R38" s="1113"/>
      <c r="S38" s="462"/>
      <c r="T38" s="483"/>
      <c r="U38" s="483"/>
      <c r="V38" s="1113"/>
      <c r="W38" s="462"/>
      <c r="X38" s="483"/>
      <c r="Y38" s="483"/>
      <c r="Z38" s="1113"/>
      <c r="AA38" s="462"/>
      <c r="AB38" s="462"/>
      <c r="AC38" s="1857" t="str">
        <f>IF('JQ2 Trade'!D38&lt;D38,"WRONG","OK")</f>
        <v>OK</v>
      </c>
      <c r="AD38" s="1857" t="str">
        <f>IF('JQ2 Trade'!E38&lt;E38,"WRONG","OK")</f>
        <v>OK</v>
      </c>
      <c r="AE38" s="1857" t="str">
        <f>IF('JQ2 Trade'!F38&lt;F38,"WRONG","OK")</f>
        <v>OK</v>
      </c>
      <c r="AF38" s="1857" t="str">
        <f>IF('JQ2 Trade'!G38&lt;G38,"WRONG","OK")</f>
        <v>OK</v>
      </c>
      <c r="AG38" s="1857" t="str">
        <f>IF('JQ2 Trade'!H38&lt;H38,"WRONG","OK")</f>
        <v>OK</v>
      </c>
      <c r="AH38" s="1857" t="str">
        <f>IF('JQ2 Trade'!I38&lt;I38,"WRONG","OK")</f>
        <v>OK</v>
      </c>
      <c r="AI38" s="1857" t="str">
        <f>IF('JQ2 Trade'!J38&lt;J38,"WRONG","OK")</f>
        <v>OK</v>
      </c>
      <c r="AJ38" s="1857" t="str">
        <f>IF('JQ2 Trade'!K38&lt;K38,"WRONG","OK")</f>
        <v>OK</v>
      </c>
      <c r="AK38" s="483"/>
      <c r="AL38" s="1386" t="s">
        <v>416</v>
      </c>
      <c r="AM38" s="1869" t="s">
        <v>275</v>
      </c>
      <c r="AN38" s="1619" t="s">
        <v>1149</v>
      </c>
      <c r="AO38" s="1389"/>
      <c r="AP38" s="1389"/>
      <c r="AQ38" s="1389"/>
      <c r="AR38" s="1389"/>
      <c r="AS38" s="1389"/>
      <c r="AT38" s="1389"/>
      <c r="AU38" s="1389"/>
      <c r="AV38" s="1389"/>
      <c r="AZ38" s="1386" t="s">
        <v>416</v>
      </c>
      <c r="BA38" s="1903" t="s">
        <v>275</v>
      </c>
      <c r="BB38" s="1875" t="s">
        <v>1199</v>
      </c>
      <c r="BC38" s="1118">
        <f t="shared" si="1"/>
        <v>11365.650969529086</v>
      </c>
      <c r="BD38" s="1118">
        <f t="shared" si="2"/>
        <v>11403.846153846154</v>
      </c>
      <c r="BE38" s="1119">
        <f t="shared" si="3"/>
        <v>0</v>
      </c>
      <c r="BF38" s="1118">
        <f t="shared" si="4"/>
        <v>14845.853658536584</v>
      </c>
      <c r="BH38" s="377" t="str">
        <f t="shared" si="6"/>
        <v>CHECK</v>
      </c>
      <c r="BI38" s="377" t="str">
        <f t="shared" si="7"/>
        <v>CHECK</v>
      </c>
    </row>
    <row r="39" spans="1:61" s="35" customFormat="1" ht="15" customHeight="1">
      <c r="A39" s="458" t="s">
        <v>417</v>
      </c>
      <c r="B39" s="9" t="s">
        <v>276</v>
      </c>
      <c r="C39" s="460" t="s">
        <v>15</v>
      </c>
      <c r="D39" s="692">
        <v>9.3919999999999995</v>
      </c>
      <c r="E39" s="692">
        <v>102341</v>
      </c>
      <c r="F39" s="692">
        <v>11.574</v>
      </c>
      <c r="G39" s="692">
        <v>130331</v>
      </c>
      <c r="H39" s="692">
        <v>1.024</v>
      </c>
      <c r="I39" s="692">
        <v>11327</v>
      </c>
      <c r="J39" s="2280">
        <v>0.79</v>
      </c>
      <c r="K39" s="693">
        <v>8892</v>
      </c>
      <c r="L39" s="483"/>
      <c r="M39" s="483"/>
      <c r="N39" s="1113"/>
      <c r="O39" s="462"/>
      <c r="P39" s="483"/>
      <c r="Q39" s="483"/>
      <c r="R39" s="1113"/>
      <c r="S39" s="462"/>
      <c r="T39" s="483"/>
      <c r="U39" s="483"/>
      <c r="V39" s="1113"/>
      <c r="W39" s="462"/>
      <c r="X39" s="483"/>
      <c r="Y39" s="483"/>
      <c r="Z39" s="1113"/>
      <c r="AA39" s="462"/>
      <c r="AB39" s="462"/>
      <c r="AC39" s="1857" t="str">
        <f>IF('JQ2 Trade'!D39&lt;D39,"WRONG","OK")</f>
        <v>OK</v>
      </c>
      <c r="AD39" s="1857" t="str">
        <f>IF('JQ2 Trade'!E39&lt;E39,"WRONG","OK")</f>
        <v>OK</v>
      </c>
      <c r="AE39" s="1857" t="str">
        <f>IF('JQ2 Trade'!F39&lt;F39,"WRONG","OK")</f>
        <v>OK</v>
      </c>
      <c r="AF39" s="1857" t="str">
        <f>IF('JQ2 Trade'!G39&lt;G39,"WRONG","OK")</f>
        <v>OK</v>
      </c>
      <c r="AG39" s="1857" t="str">
        <f>IF('JQ2 Trade'!H39&lt;H39,"WRONG","OK")</f>
        <v>OK</v>
      </c>
      <c r="AH39" s="1857" t="str">
        <f>IF('JQ2 Trade'!I39&lt;I39,"WRONG","OK")</f>
        <v>OK</v>
      </c>
      <c r="AI39" s="1857" t="str">
        <f>IF('JQ2 Trade'!J39&lt;J39,"WRONG","OK")</f>
        <v>OK</v>
      </c>
      <c r="AJ39" s="1857" t="str">
        <f>IF('JQ2 Trade'!K39&lt;K39,"WRONG","OK")</f>
        <v>OK</v>
      </c>
      <c r="AK39" s="483"/>
      <c r="AL39" s="1386" t="s">
        <v>417</v>
      </c>
      <c r="AM39" s="1869" t="s">
        <v>276</v>
      </c>
      <c r="AN39" s="1619" t="s">
        <v>1149</v>
      </c>
      <c r="AO39" s="1389"/>
      <c r="AP39" s="1389"/>
      <c r="AQ39" s="1389"/>
      <c r="AR39" s="1389"/>
      <c r="AS39" s="1389"/>
      <c r="AT39" s="1389"/>
      <c r="AU39" s="1389"/>
      <c r="AV39" s="1389"/>
      <c r="AZ39" s="1386" t="s">
        <v>417</v>
      </c>
      <c r="BA39" s="1903" t="s">
        <v>276</v>
      </c>
      <c r="BB39" s="1875" t="s">
        <v>1199</v>
      </c>
      <c r="BC39" s="1118">
        <f t="shared" si="1"/>
        <v>10896.614139693356</v>
      </c>
      <c r="BD39" s="1118">
        <f t="shared" si="2"/>
        <v>11260.670468290997</v>
      </c>
      <c r="BE39" s="1119">
        <f t="shared" si="3"/>
        <v>11061.5234375</v>
      </c>
      <c r="BF39" s="1118">
        <f t="shared" si="4"/>
        <v>11255.696202531644</v>
      </c>
      <c r="BH39" s="377" t="str">
        <f t="shared" si="6"/>
        <v>ACCEPT</v>
      </c>
      <c r="BI39" s="377" t="str">
        <f t="shared" si="7"/>
        <v>CHECK</v>
      </c>
    </row>
    <row r="40" spans="1:61" s="35" customFormat="1" ht="15" customHeight="1">
      <c r="A40" s="458" t="s">
        <v>418</v>
      </c>
      <c r="B40" s="19" t="s">
        <v>339</v>
      </c>
      <c r="C40" s="459" t="s">
        <v>15</v>
      </c>
      <c r="D40" s="692">
        <v>0</v>
      </c>
      <c r="E40" s="692">
        <v>0</v>
      </c>
      <c r="F40" s="692">
        <v>1.7999999999999999E-2</v>
      </c>
      <c r="G40" s="692">
        <v>310</v>
      </c>
      <c r="H40" s="692">
        <v>0</v>
      </c>
      <c r="I40" s="692">
        <v>0</v>
      </c>
      <c r="J40" s="2280">
        <v>1.4999999999999999E-2</v>
      </c>
      <c r="K40" s="693">
        <v>272</v>
      </c>
      <c r="L40" s="483"/>
      <c r="M40" s="483"/>
      <c r="N40" s="1113"/>
      <c r="O40" s="462"/>
      <c r="P40" s="483"/>
      <c r="Q40" s="483"/>
      <c r="R40" s="1113"/>
      <c r="S40" s="462"/>
      <c r="T40" s="483"/>
      <c r="U40" s="483"/>
      <c r="V40" s="1113"/>
      <c r="W40" s="462"/>
      <c r="X40" s="483"/>
      <c r="Y40" s="483"/>
      <c r="Z40" s="1113"/>
      <c r="AA40" s="462"/>
      <c r="AB40" s="462"/>
      <c r="AC40" s="1857" t="str">
        <f>IF('JQ2 Trade'!D40&lt;D40,"WRONG","OK")</f>
        <v>OK</v>
      </c>
      <c r="AD40" s="1857" t="str">
        <f>IF('JQ2 Trade'!E40&lt;E40,"WRONG","OK")</f>
        <v>OK</v>
      </c>
      <c r="AE40" s="1857" t="str">
        <f>IF('JQ2 Trade'!F40&lt;F40,"WRONG","OK")</f>
        <v>OK</v>
      </c>
      <c r="AF40" s="1857" t="str">
        <f>IF('JQ2 Trade'!G40&lt;G40,"WRONG","OK")</f>
        <v>OK</v>
      </c>
      <c r="AG40" s="1857" t="str">
        <f>IF('JQ2 Trade'!H40&lt;H40,"WRONG","OK")</f>
        <v>OK</v>
      </c>
      <c r="AH40" s="1857" t="str">
        <f>IF('JQ2 Trade'!I40&lt;I40,"WRONG","OK")</f>
        <v>OK</v>
      </c>
      <c r="AI40" s="1857" t="str">
        <f>IF('JQ2 Trade'!J40&lt;J40,"WRONG","OK")</f>
        <v>OK</v>
      </c>
      <c r="AJ40" s="1857" t="str">
        <f>IF('JQ2 Trade'!K40&lt;K40,"WRONG","OK")</f>
        <v>OK</v>
      </c>
      <c r="AK40" s="483"/>
      <c r="AL40" s="1386" t="s">
        <v>418</v>
      </c>
      <c r="AM40" s="1870" t="s">
        <v>339</v>
      </c>
      <c r="AN40" s="1620" t="s">
        <v>1149</v>
      </c>
      <c r="AO40" s="1391" t="str">
        <f t="shared" ref="AO40" si="51">IF(D40&gt;D39,"Error","OK")</f>
        <v>OK</v>
      </c>
      <c r="AP40" s="1391" t="str">
        <f t="shared" ref="AP40" si="52">IF(E40&gt;E39,"Error","OK")</f>
        <v>OK</v>
      </c>
      <c r="AQ40" s="1391" t="str">
        <f t="shared" ref="AQ40" si="53">IF(F40&gt;F39,"Error","OK")</f>
        <v>OK</v>
      </c>
      <c r="AR40" s="1391" t="str">
        <f t="shared" ref="AR40" si="54">IF(G40&gt;G39,"Error","OK")</f>
        <v>OK</v>
      </c>
      <c r="AS40" s="1391" t="str">
        <f t="shared" ref="AS40" si="55">IF(H40&gt;H39,"Error","OK")</f>
        <v>OK</v>
      </c>
      <c r="AT40" s="1391" t="str">
        <f t="shared" ref="AT40" si="56">IF(I40&gt;I39,"Error","OK")</f>
        <v>OK</v>
      </c>
      <c r="AU40" s="1391" t="str">
        <f t="shared" ref="AU40" si="57">IF(J40&gt;J39,"Error","OK")</f>
        <v>OK</v>
      </c>
      <c r="AV40" s="1391" t="str">
        <f t="shared" ref="AV40" si="58">IF(K40&gt;K39,"Error","OK")</f>
        <v>OK</v>
      </c>
      <c r="AZ40" s="1386" t="s">
        <v>418</v>
      </c>
      <c r="BA40" s="1904" t="s">
        <v>339</v>
      </c>
      <c r="BB40" s="1875" t="s">
        <v>1199</v>
      </c>
      <c r="BC40" s="1118">
        <f t="shared" si="1"/>
        <v>0</v>
      </c>
      <c r="BD40" s="1118">
        <f t="shared" si="2"/>
        <v>17222.222222222223</v>
      </c>
      <c r="BE40" s="1119">
        <f t="shared" si="3"/>
        <v>0</v>
      </c>
      <c r="BF40" s="1118">
        <f t="shared" si="4"/>
        <v>18133.333333333336</v>
      </c>
      <c r="BH40" s="377" t="str">
        <f t="shared" si="6"/>
        <v>CHECK</v>
      </c>
      <c r="BI40" s="377" t="str">
        <f t="shared" si="7"/>
        <v>CHECK</v>
      </c>
    </row>
    <row r="41" spans="1:61" s="35" customFormat="1" ht="15" customHeight="1">
      <c r="A41" s="2257" t="s">
        <v>1029</v>
      </c>
      <c r="B41" s="2263" t="s">
        <v>1030</v>
      </c>
      <c r="C41" s="2264" t="s">
        <v>1046</v>
      </c>
      <c r="D41" s="685"/>
      <c r="E41" s="685"/>
      <c r="F41" s="685">
        <v>0</v>
      </c>
      <c r="G41" s="685">
        <v>0</v>
      </c>
      <c r="H41" s="685"/>
      <c r="I41" s="685"/>
      <c r="J41" s="2285">
        <v>0</v>
      </c>
      <c r="K41" s="696">
        <v>0</v>
      </c>
      <c r="L41" s="1760"/>
      <c r="M41" s="1760"/>
      <c r="N41" s="1761"/>
      <c r="O41" s="1762"/>
      <c r="P41" s="1760"/>
      <c r="Q41" s="1760"/>
      <c r="R41" s="1761"/>
      <c r="S41" s="1762"/>
      <c r="T41" s="1760"/>
      <c r="U41" s="1760"/>
      <c r="V41" s="1761"/>
      <c r="W41" s="1762"/>
      <c r="X41" s="1760"/>
      <c r="Y41" s="1760"/>
      <c r="Z41" s="1761"/>
      <c r="AA41" s="1762"/>
      <c r="AB41" s="462"/>
      <c r="AC41" s="1857" t="str">
        <f>IF('JQ2 Trade'!D41&lt;D41,"WRONG","OK")</f>
        <v>OK</v>
      </c>
      <c r="AD41" s="1857" t="str">
        <f>IF('JQ2 Trade'!E41&lt;E41,"WRONG","OK")</f>
        <v>OK</v>
      </c>
      <c r="AE41" s="1857" t="str">
        <f>IF('JQ2 Trade'!F41&lt;F41,"WRONG","OK")</f>
        <v>OK</v>
      </c>
      <c r="AF41" s="1857" t="str">
        <f>IF('JQ2 Trade'!G41&lt;G41,"WRONG","OK")</f>
        <v>OK</v>
      </c>
      <c r="AG41" s="1857" t="str">
        <f>IF('JQ2 Trade'!H41&lt;H41,"WRONG","OK")</f>
        <v>OK</v>
      </c>
      <c r="AH41" s="1857" t="str">
        <f>IF('JQ2 Trade'!I41&lt;I41,"WRONG","OK")</f>
        <v>OK</v>
      </c>
      <c r="AI41" s="1857" t="str">
        <f>IF('JQ2 Trade'!J41&lt;J41,"WRONG","OK")</f>
        <v>OK</v>
      </c>
      <c r="AJ41" s="1857" t="str">
        <f>IF('JQ2 Trade'!K41&lt;K41,"WRONG","OK")</f>
        <v>OK</v>
      </c>
      <c r="AK41" s="483"/>
      <c r="AL41" s="1881" t="s">
        <v>1029</v>
      </c>
      <c r="AM41" s="1878" t="s">
        <v>1030</v>
      </c>
      <c r="AN41" s="1879" t="s">
        <v>1149</v>
      </c>
      <c r="AO41" s="1518" t="str">
        <f>IF(D41&lt;(D42+D43),"Error","OK")</f>
        <v>OK</v>
      </c>
      <c r="AP41" s="1518" t="str">
        <f t="shared" ref="AP41:AV41" si="59">IF(E41&lt;(E42+E43),"Error","OK")</f>
        <v>OK</v>
      </c>
      <c r="AQ41" s="1518" t="str">
        <f t="shared" si="59"/>
        <v>OK</v>
      </c>
      <c r="AR41" s="1518" t="str">
        <f t="shared" si="59"/>
        <v>OK</v>
      </c>
      <c r="AS41" s="1518" t="str">
        <f t="shared" si="59"/>
        <v>OK</v>
      </c>
      <c r="AT41" s="1518" t="str">
        <f t="shared" si="59"/>
        <v>OK</v>
      </c>
      <c r="AU41" s="1518" t="str">
        <f t="shared" si="59"/>
        <v>OK</v>
      </c>
      <c r="AV41" s="1518" t="str">
        <f t="shared" si="59"/>
        <v>OK</v>
      </c>
      <c r="AZ41" s="2267" t="s">
        <v>1029</v>
      </c>
      <c r="BA41" s="2260" t="s">
        <v>1030</v>
      </c>
      <c r="BB41" s="1908" t="s">
        <v>1199</v>
      </c>
      <c r="BC41" s="1118" t="str">
        <f t="shared" ref="BC41:BC44" si="60">IF(ISNUMBER(E41),IF(ISNUMBER(D41),IF(D41=0,IF(E41=0,0,"ZERO Q"),IF(E41=0,"ZERO V",E41/D41)),"NO Q"),IF(ISNUMBER(D41),"NO V","REPORT"))</f>
        <v>REPORT</v>
      </c>
      <c r="BD41" s="1118">
        <f t="shared" ref="BD41:BD44" si="61">IF(ISNUMBER(G41),IF(ISNUMBER(F41),IF(F41=0,IF(G41=0,0,"ZERO Q"),IF(G41=0,"ZERO V",G41/F41)),"NO Q"),IF(ISNUMBER(F41),"NO V","REPORT"))</f>
        <v>0</v>
      </c>
      <c r="BE41" s="1119" t="str">
        <f t="shared" ref="BE41:BE44" si="62">IF(ISNUMBER(I41),IF(ISNUMBER(H41),IF(H41=0,IF(I41=0,0,"ZERO Q"),IF(I41=0,"ZERO V",I41/H41)),"NO Q"),IF(ISNUMBER(H41),"NO V","REPORT"))</f>
        <v>REPORT</v>
      </c>
      <c r="BF41" s="1118">
        <f t="shared" ref="BF41:BF44" si="63">IF(ISNUMBER(K41),IF(ISNUMBER(J41),IF(J41=0,IF(K41=0,0,"ZERO Q"),IF(K41=0,"ZERO V",K41/J41)),"NO Q"),IF(ISNUMBER(J41),"NO V","REPORT"))</f>
        <v>0</v>
      </c>
      <c r="BH41" s="1359" t="str">
        <f>IF(ISNUMBER(BD41*BE41), IF(BD41*BE41&gt;0, IF(BD41&gt;BE41, IF(BD41/BE41&gt;BI$6, "CHECK", "ACCEPT"), IF(BE41/BD41&gt;BI$6, "CHECK", "ACCEPT")), IF(BE41=0,IF(BD41&lt;BI$6,"ACCEPT","CHECK"),IF(BE41&lt;BI$6,"ACCEPT","CHECK"))),"CHECK")</f>
        <v>CHECK</v>
      </c>
      <c r="BI41" s="1359" t="str">
        <f>IF(ISNUMBER(BF41*BG41), IF(BF41*BG41&gt;0, IF(BF41&gt;BG41, IF(BF41/BG41&gt;BI$6, "CHECK", "ACCEPT"), IF(BG41/BF41&gt;BI$6, "CHECK", "ACCEPT")), IF(BG41=0,IF(BF41&lt;BI$6,"ACCEPT","CHECK"),IF(BG41&lt;BI$6,"ACCEPT","CHECK"))),"CHECK")</f>
        <v>ACCEPT</v>
      </c>
    </row>
    <row r="42" spans="1:61" s="35" customFormat="1" ht="15" customHeight="1">
      <c r="A42" s="1160" t="s">
        <v>1032</v>
      </c>
      <c r="B42" s="1188" t="s">
        <v>1033</v>
      </c>
      <c r="C42" s="1190" t="s">
        <v>1046</v>
      </c>
      <c r="D42" s="692"/>
      <c r="E42" s="692"/>
      <c r="F42" s="692">
        <v>0</v>
      </c>
      <c r="G42" s="692">
        <v>0</v>
      </c>
      <c r="H42" s="692"/>
      <c r="I42" s="692"/>
      <c r="J42" s="2281">
        <v>0</v>
      </c>
      <c r="K42" s="698">
        <v>0</v>
      </c>
      <c r="L42" s="483"/>
      <c r="M42" s="483"/>
      <c r="N42" s="1113"/>
      <c r="O42" s="462"/>
      <c r="P42" s="483"/>
      <c r="Q42" s="483"/>
      <c r="R42" s="1113"/>
      <c r="S42" s="462"/>
      <c r="T42" s="483"/>
      <c r="U42" s="483"/>
      <c r="V42" s="1113"/>
      <c r="W42" s="462"/>
      <c r="X42" s="483"/>
      <c r="Y42" s="483"/>
      <c r="Z42" s="1113"/>
      <c r="AA42" s="462"/>
      <c r="AB42" s="462"/>
      <c r="AC42" s="1857" t="str">
        <f>IF('JQ2 Trade'!D42&lt;D42,"WRONG","OK")</f>
        <v>OK</v>
      </c>
      <c r="AD42" s="1857" t="str">
        <f>IF('JQ2 Trade'!E42&lt;E42,"WRONG","OK")</f>
        <v>OK</v>
      </c>
      <c r="AE42" s="1857" t="str">
        <f>IF('JQ2 Trade'!F42&lt;F42,"WRONG","OK")</f>
        <v>OK</v>
      </c>
      <c r="AF42" s="1857" t="str">
        <f>IF('JQ2 Trade'!G42&lt;G42,"WRONG","OK")</f>
        <v>OK</v>
      </c>
      <c r="AG42" s="1857" t="str">
        <f>IF('JQ2 Trade'!H42&lt;H42,"WRONG","OK")</f>
        <v>OK</v>
      </c>
      <c r="AH42" s="1857" t="str">
        <f>IF('JQ2 Trade'!I42&lt;I42,"WRONG","OK")</f>
        <v>OK</v>
      </c>
      <c r="AI42" s="1857" t="str">
        <f>IF('JQ2 Trade'!J42&lt;J42,"WRONG","OK")</f>
        <v>OK</v>
      </c>
      <c r="AJ42" s="1857" t="str">
        <f>IF('JQ2 Trade'!K42&lt;K42,"WRONG","OK")</f>
        <v>OK</v>
      </c>
      <c r="AK42" s="483"/>
      <c r="AL42" s="1881" t="s">
        <v>1032</v>
      </c>
      <c r="AM42" s="1878" t="s">
        <v>1033</v>
      </c>
      <c r="AN42" s="1879" t="s">
        <v>1149</v>
      </c>
      <c r="AO42" s="1389"/>
      <c r="AP42" s="1389"/>
      <c r="AQ42" s="1389"/>
      <c r="AR42" s="1389"/>
      <c r="AS42" s="1389"/>
      <c r="AT42" s="1389"/>
      <c r="AU42" s="1389"/>
      <c r="AV42" s="1389"/>
      <c r="AZ42" s="1535" t="s">
        <v>1032</v>
      </c>
      <c r="BA42" s="1427" t="s">
        <v>1033</v>
      </c>
      <c r="BB42" s="1908" t="s">
        <v>1199</v>
      </c>
      <c r="BC42" s="1118" t="str">
        <f t="shared" si="60"/>
        <v>REPORT</v>
      </c>
      <c r="BD42" s="1118">
        <f t="shared" si="61"/>
        <v>0</v>
      </c>
      <c r="BE42" s="1119" t="str">
        <f t="shared" si="62"/>
        <v>REPORT</v>
      </c>
      <c r="BF42" s="1118">
        <f t="shared" si="63"/>
        <v>0</v>
      </c>
      <c r="BH42" s="1359" t="str">
        <f>IF(ISNUMBER(BD42*BE42), IF(BD42*BE42&gt;0, IF(BD42&gt;BE42, IF(BD42/BE42&gt;BI$6, "CHECK", "ACCEPT"), IF(BE42/BD42&gt;BI$6, "CHECK", "ACCEPT")), IF(BE42=0,IF(BD42&lt;BI$6,"ACCEPT","CHECK"),IF(BE42&lt;BI$6,"ACCEPT","CHECK"))),"CHECK")</f>
        <v>CHECK</v>
      </c>
      <c r="BI42" s="1359" t="str">
        <f>IF(ISNUMBER(BF42*BG42), IF(BF42*BG42&gt;0, IF(BF42&gt;BG42, IF(BF42/BG42&gt;BI$6, "CHECK", "ACCEPT"), IF(BG42/BF42&gt;BI$6, "CHECK", "ACCEPT")), IF(BG42=0,IF(BF42&lt;BI$6,"ACCEPT","CHECK"),IF(BG42&lt;BI$6,"ACCEPT","CHECK"))),"CHECK")</f>
        <v>ACCEPT</v>
      </c>
    </row>
    <row r="43" spans="1:61" s="35" customFormat="1" ht="15" customHeight="1">
      <c r="A43" s="1160" t="s">
        <v>1034</v>
      </c>
      <c r="B43" s="1188" t="s">
        <v>1035</v>
      </c>
      <c r="C43" s="1190" t="s">
        <v>1046</v>
      </c>
      <c r="D43" s="692"/>
      <c r="E43" s="692"/>
      <c r="F43" s="692">
        <v>0</v>
      </c>
      <c r="G43" s="692">
        <v>0</v>
      </c>
      <c r="H43" s="692"/>
      <c r="I43" s="692"/>
      <c r="J43" s="2281">
        <v>0</v>
      </c>
      <c r="K43" s="698">
        <v>0</v>
      </c>
      <c r="L43" s="483"/>
      <c r="M43" s="483"/>
      <c r="N43" s="1113"/>
      <c r="O43" s="462"/>
      <c r="P43" s="483"/>
      <c r="Q43" s="483"/>
      <c r="R43" s="1113"/>
      <c r="S43" s="462"/>
      <c r="T43" s="483"/>
      <c r="U43" s="483"/>
      <c r="V43" s="1113"/>
      <c r="W43" s="462"/>
      <c r="X43" s="483"/>
      <c r="Y43" s="483"/>
      <c r="Z43" s="1113"/>
      <c r="AA43" s="462"/>
      <c r="AB43" s="462"/>
      <c r="AC43" s="1857" t="str">
        <f>IF('JQ2 Trade'!D43&lt;D43,"WRONG","OK")</f>
        <v>OK</v>
      </c>
      <c r="AD43" s="1857" t="str">
        <f>IF('JQ2 Trade'!E43&lt;E43,"WRONG","OK")</f>
        <v>OK</v>
      </c>
      <c r="AE43" s="1857" t="str">
        <f>IF('JQ2 Trade'!F43&lt;F43,"WRONG","OK")</f>
        <v>OK</v>
      </c>
      <c r="AF43" s="1857" t="str">
        <f>IF('JQ2 Trade'!G43&lt;G43,"WRONG","OK")</f>
        <v>OK</v>
      </c>
      <c r="AG43" s="1857" t="str">
        <f>IF('JQ2 Trade'!H43&lt;H43,"WRONG","OK")</f>
        <v>OK</v>
      </c>
      <c r="AH43" s="1857" t="str">
        <f>IF('JQ2 Trade'!I43&lt;I43,"WRONG","OK")</f>
        <v>OK</v>
      </c>
      <c r="AI43" s="1857" t="str">
        <f>IF('JQ2 Trade'!J43&lt;J43,"WRONG","OK")</f>
        <v>OK</v>
      </c>
      <c r="AJ43" s="1857" t="str">
        <f>IF('JQ2 Trade'!K43&lt;K43,"WRONG","OK")</f>
        <v>OK</v>
      </c>
      <c r="AK43" s="483"/>
      <c r="AL43" s="1881" t="s">
        <v>1034</v>
      </c>
      <c r="AM43" s="1878" t="s">
        <v>1035</v>
      </c>
      <c r="AN43" s="1879" t="s">
        <v>1149</v>
      </c>
      <c r="AO43" s="1389"/>
      <c r="AP43" s="1389"/>
      <c r="AQ43" s="1389"/>
      <c r="AR43" s="1389"/>
      <c r="AS43" s="1389"/>
      <c r="AT43" s="1389"/>
      <c r="AU43" s="1389"/>
      <c r="AV43" s="1389"/>
      <c r="AZ43" s="1535" t="s">
        <v>1034</v>
      </c>
      <c r="BA43" s="1427" t="s">
        <v>1035</v>
      </c>
      <c r="BB43" s="1908" t="s">
        <v>1199</v>
      </c>
      <c r="BC43" s="1118" t="str">
        <f t="shared" si="60"/>
        <v>REPORT</v>
      </c>
      <c r="BD43" s="1118">
        <f t="shared" si="61"/>
        <v>0</v>
      </c>
      <c r="BE43" s="1119" t="str">
        <f t="shared" si="62"/>
        <v>REPORT</v>
      </c>
      <c r="BF43" s="1118">
        <f t="shared" si="63"/>
        <v>0</v>
      </c>
      <c r="BH43" s="1359" t="str">
        <f>IF(ISNUMBER(BD43*BE43), IF(BD43*BE43&gt;0, IF(BD43&gt;BE43, IF(BD43/BE43&gt;BI$6, "CHECK", "ACCEPT"), IF(BE43/BD43&gt;BI$6, "CHECK", "ACCEPT")), IF(BE43=0,IF(BD43&lt;BI$6,"ACCEPT","CHECK"),IF(BE43&lt;BI$6,"ACCEPT","CHECK"))),"CHECK")</f>
        <v>CHECK</v>
      </c>
      <c r="BI43" s="1359" t="str">
        <f>IF(ISNUMBER(BF43*BG43), IF(BF43*BG43&gt;0, IF(BF43&gt;BG43, IF(BF43/BG43&gt;BI$6, "CHECK", "ACCEPT"), IF(BG43/BF43&gt;BI$6, "CHECK", "ACCEPT")), IF(BG43=0,IF(BF43&lt;BI$6,"ACCEPT","CHECK"),IF(BG43&lt;BI$6,"ACCEPT","CHECK"))),"CHECK")</f>
        <v>ACCEPT</v>
      </c>
    </row>
    <row r="44" spans="1:61" s="35" customFormat="1" ht="15" customHeight="1">
      <c r="A44" s="1160" t="s">
        <v>1036</v>
      </c>
      <c r="B44" s="1189" t="s">
        <v>1037</v>
      </c>
      <c r="C44" s="1190" t="s">
        <v>1046</v>
      </c>
      <c r="D44" s="692"/>
      <c r="E44" s="692"/>
      <c r="F44" s="692">
        <v>0</v>
      </c>
      <c r="G44" s="692">
        <v>0</v>
      </c>
      <c r="H44" s="692"/>
      <c r="I44" s="692"/>
      <c r="J44" s="2281">
        <v>0</v>
      </c>
      <c r="K44" s="698">
        <v>0</v>
      </c>
      <c r="L44" s="483"/>
      <c r="M44" s="483"/>
      <c r="N44" s="1113"/>
      <c r="O44" s="462"/>
      <c r="P44" s="483"/>
      <c r="Q44" s="483"/>
      <c r="R44" s="1113"/>
      <c r="S44" s="462"/>
      <c r="T44" s="483"/>
      <c r="U44" s="483"/>
      <c r="V44" s="1113"/>
      <c r="W44" s="462"/>
      <c r="X44" s="483"/>
      <c r="Y44" s="483"/>
      <c r="Z44" s="1113"/>
      <c r="AA44" s="462"/>
      <c r="AB44" s="462"/>
      <c r="AC44" s="1857" t="str">
        <f>IF('JQ2 Trade'!D44&lt;D44,"WRONG","OK")</f>
        <v>OK</v>
      </c>
      <c r="AD44" s="1857" t="str">
        <f>IF('JQ2 Trade'!E44&lt;E44,"WRONG","OK")</f>
        <v>OK</v>
      </c>
      <c r="AE44" s="1857" t="str">
        <f>IF('JQ2 Trade'!F44&lt;F44,"WRONG","OK")</f>
        <v>OK</v>
      </c>
      <c r="AF44" s="1857" t="str">
        <f>IF('JQ2 Trade'!G44&lt;G44,"WRONG","OK")</f>
        <v>OK</v>
      </c>
      <c r="AG44" s="1857" t="str">
        <f>IF('JQ2 Trade'!H44&lt;H44,"WRONG","OK")</f>
        <v>OK</v>
      </c>
      <c r="AH44" s="1857" t="str">
        <f>IF('JQ2 Trade'!I44&lt;I44,"WRONG","OK")</f>
        <v>OK</v>
      </c>
      <c r="AI44" s="1857" t="str">
        <f>IF('JQ2 Trade'!J44&lt;J44,"WRONG","OK")</f>
        <v>OK</v>
      </c>
      <c r="AJ44" s="1857" t="str">
        <f>IF('JQ2 Trade'!K44&lt;K44,"WRONG","OK")</f>
        <v>OK</v>
      </c>
      <c r="AK44" s="483"/>
      <c r="AL44" s="1881" t="s">
        <v>1036</v>
      </c>
      <c r="AM44" s="1880" t="s">
        <v>1037</v>
      </c>
      <c r="AN44" s="1879" t="s">
        <v>1149</v>
      </c>
      <c r="AO44" s="1391" t="str">
        <f t="shared" ref="AO44" si="64">IF(D44&gt;D43,"Error","OK")</f>
        <v>OK</v>
      </c>
      <c r="AP44" s="1391" t="str">
        <f t="shared" ref="AP44" si="65">IF(E44&gt;E43,"Error","OK")</f>
        <v>OK</v>
      </c>
      <c r="AQ44" s="1391" t="str">
        <f t="shared" ref="AQ44" si="66">IF(F44&gt;F43,"Error","OK")</f>
        <v>OK</v>
      </c>
      <c r="AR44" s="1391" t="str">
        <f t="shared" ref="AR44" si="67">IF(G44&gt;G43,"Error","OK")</f>
        <v>OK</v>
      </c>
      <c r="AS44" s="1391" t="str">
        <f t="shared" ref="AS44" si="68">IF(H44&gt;H43,"Error","OK")</f>
        <v>OK</v>
      </c>
      <c r="AT44" s="1391" t="str">
        <f t="shared" ref="AT44" si="69">IF(I44&gt;I43,"Error","OK")</f>
        <v>OK</v>
      </c>
      <c r="AU44" s="1391" t="str">
        <f t="shared" ref="AU44" si="70">IF(J44&gt;J43,"Error","OK")</f>
        <v>OK</v>
      </c>
      <c r="AV44" s="1391" t="str">
        <f t="shared" ref="AV44" si="71">IF(K44&gt;K43,"Error","OK")</f>
        <v>OK</v>
      </c>
      <c r="AZ44" s="1535" t="s">
        <v>1036</v>
      </c>
      <c r="BA44" s="1428" t="s">
        <v>1037</v>
      </c>
      <c r="BB44" s="1879" t="s">
        <v>1199</v>
      </c>
      <c r="BC44" s="1118" t="str">
        <f t="shared" si="60"/>
        <v>REPORT</v>
      </c>
      <c r="BD44" s="1118">
        <f t="shared" si="61"/>
        <v>0</v>
      </c>
      <c r="BE44" s="1119" t="str">
        <f t="shared" si="62"/>
        <v>REPORT</v>
      </c>
      <c r="BF44" s="1118">
        <f t="shared" si="63"/>
        <v>0</v>
      </c>
      <c r="BH44" s="1359" t="str">
        <f>IF(ISNUMBER(BD44*BE44), IF(BD44*BE44&gt;0, IF(BD44&gt;BE44, IF(BD44/BE44&gt;BI$6, "CHECK", "ACCEPT"), IF(BE44/BD44&gt;BI$6, "CHECK", "ACCEPT")), IF(BE44=0,IF(BD44&lt;BI$6,"ACCEPT","CHECK"),IF(BE44&lt;BI$6,"ACCEPT","CHECK"))),"CHECK")</f>
        <v>CHECK</v>
      </c>
      <c r="BI44" s="1359" t="str">
        <f>IF(ISNUMBER(BF44*BG44), IF(BF44*BG44&gt;0, IF(BF44&gt;BG44, IF(BF44/BG44&gt;BI$6, "CHECK", "ACCEPT"), IF(BG44/BF44&gt;BI$6, "CHECK", "ACCEPT")), IF(BG44=0,IF(BF44&lt;BI$6,"ACCEPT","CHECK"),IF(BG44&lt;BI$6,"ACCEPT","CHECK"))),"CHECK")</f>
        <v>ACCEPT</v>
      </c>
    </row>
    <row r="45" spans="1:61" s="35" customFormat="1" ht="15" customHeight="1">
      <c r="A45" s="616" t="s">
        <v>67</v>
      </c>
      <c r="B45" s="627" t="s">
        <v>419</v>
      </c>
      <c r="C45" s="623" t="s">
        <v>15</v>
      </c>
      <c r="D45" s="685">
        <v>1.248</v>
      </c>
      <c r="E45" s="685">
        <v>7633</v>
      </c>
      <c r="F45" s="685">
        <v>1.278</v>
      </c>
      <c r="G45" s="685">
        <v>7820</v>
      </c>
      <c r="H45" s="685">
        <v>2.8959999999999999</v>
      </c>
      <c r="I45" s="685">
        <v>18349</v>
      </c>
      <c r="J45" s="2285">
        <v>3.2639999999999998</v>
      </c>
      <c r="K45" s="696">
        <v>20598</v>
      </c>
      <c r="L45" s="1760"/>
      <c r="M45" s="1760"/>
      <c r="N45" s="1761"/>
      <c r="O45" s="1762"/>
      <c r="P45" s="1760"/>
      <c r="Q45" s="1760"/>
      <c r="R45" s="1761"/>
      <c r="S45" s="1762"/>
      <c r="T45" s="1760"/>
      <c r="U45" s="1760"/>
      <c r="V45" s="1761"/>
      <c r="W45" s="1762"/>
      <c r="X45" s="1760"/>
      <c r="Y45" s="1760"/>
      <c r="Z45" s="1761"/>
      <c r="AA45" s="1762"/>
      <c r="AB45" s="462"/>
      <c r="AC45" s="1857" t="str">
        <f>IF('JQ2 Trade'!D45&lt;D45,"WRONG","OK")</f>
        <v>OK</v>
      </c>
      <c r="AD45" s="1857" t="str">
        <f>IF('JQ2 Trade'!E45&lt;E45,"WRONG","OK")</f>
        <v>OK</v>
      </c>
      <c r="AE45" s="1857" t="str">
        <f>IF('JQ2 Trade'!F45&lt;F45,"WRONG","OK")</f>
        <v>OK</v>
      </c>
      <c r="AF45" s="1857" t="str">
        <f>IF('JQ2 Trade'!G45&lt;G45,"WRONG","OK")</f>
        <v>OK</v>
      </c>
      <c r="AG45" s="1857" t="str">
        <f>IF('JQ2 Trade'!H45&lt;H45,"WRONG","OK")</f>
        <v>OK</v>
      </c>
      <c r="AH45" s="1857" t="str">
        <f>IF('JQ2 Trade'!I45&lt;I45,"WRONG","OK")</f>
        <v>OK</v>
      </c>
      <c r="AI45" s="1857" t="str">
        <f>IF('JQ2 Trade'!J45&lt;J45,"WRONG","OK")</f>
        <v>OK</v>
      </c>
      <c r="AJ45" s="1857" t="str">
        <f>IF('JQ2 Trade'!K45&lt;K45,"WRONG","OK")</f>
        <v>OK</v>
      </c>
      <c r="AK45" s="483"/>
      <c r="AL45" s="1386" t="s">
        <v>67</v>
      </c>
      <c r="AM45" s="1868" t="s">
        <v>419</v>
      </c>
      <c r="AN45" s="1807" t="s">
        <v>1149</v>
      </c>
      <c r="AO45" s="1389"/>
      <c r="AP45" s="1389"/>
      <c r="AQ45" s="1389"/>
      <c r="AR45" s="1389"/>
      <c r="AS45" s="1389"/>
      <c r="AT45" s="1389"/>
      <c r="AU45" s="1389"/>
      <c r="AV45" s="1389"/>
      <c r="AZ45" s="1386" t="s">
        <v>67</v>
      </c>
      <c r="BA45" s="1441" t="s">
        <v>419</v>
      </c>
      <c r="BB45" s="1875" t="s">
        <v>1199</v>
      </c>
      <c r="BC45" s="1118">
        <f t="shared" si="1"/>
        <v>6116.1858974358975</v>
      </c>
      <c r="BD45" s="1118">
        <f t="shared" si="2"/>
        <v>6118.9358372456963</v>
      </c>
      <c r="BE45" s="1119">
        <f t="shared" si="3"/>
        <v>6335.9806629834256</v>
      </c>
      <c r="BF45" s="1118">
        <f t="shared" si="4"/>
        <v>6310.6617647058829</v>
      </c>
      <c r="BH45" s="377" t="str">
        <f t="shared" si="6"/>
        <v>ACCEPT</v>
      </c>
      <c r="BI45" s="377" t="str">
        <f t="shared" si="7"/>
        <v>CHECK</v>
      </c>
    </row>
    <row r="46" spans="1:61" s="35" customFormat="1" ht="15" customHeight="1">
      <c r="A46" s="458" t="s">
        <v>420</v>
      </c>
      <c r="B46" s="471" t="s">
        <v>361</v>
      </c>
      <c r="C46" s="459" t="s">
        <v>15</v>
      </c>
      <c r="D46" s="692">
        <v>0.26400000000000001</v>
      </c>
      <c r="E46" s="692">
        <v>1430</v>
      </c>
      <c r="F46" s="692">
        <v>0.72599999999999998</v>
      </c>
      <c r="G46" s="692">
        <v>3923</v>
      </c>
      <c r="H46" s="692">
        <v>1.456</v>
      </c>
      <c r="I46" s="692">
        <v>8162</v>
      </c>
      <c r="J46" s="2280">
        <v>1.724</v>
      </c>
      <c r="K46" s="693">
        <v>9692</v>
      </c>
      <c r="L46" s="483"/>
      <c r="M46" s="483"/>
      <c r="N46" s="1113"/>
      <c r="O46" s="462"/>
      <c r="P46" s="483"/>
      <c r="Q46" s="483"/>
      <c r="R46" s="1113"/>
      <c r="S46" s="462"/>
      <c r="T46" s="483"/>
      <c r="U46" s="483"/>
      <c r="V46" s="1113"/>
      <c r="W46" s="462"/>
      <c r="X46" s="483"/>
      <c r="Y46" s="483"/>
      <c r="Z46" s="1113"/>
      <c r="AA46" s="462"/>
      <c r="AB46" s="462"/>
      <c r="AC46" s="1857" t="str">
        <f>IF('JQ2 Trade'!D46&lt;D46,"WRONG","OK")</f>
        <v>OK</v>
      </c>
      <c r="AD46" s="1857" t="str">
        <f>IF('JQ2 Trade'!E46&lt;E46,"WRONG","OK")</f>
        <v>OK</v>
      </c>
      <c r="AE46" s="1857" t="str">
        <f>IF('JQ2 Trade'!F46&lt;F46,"WRONG","OK")</f>
        <v>OK</v>
      </c>
      <c r="AF46" s="1857" t="str">
        <f>IF('JQ2 Trade'!G46&lt;G46,"WRONG","OK")</f>
        <v>OK</v>
      </c>
      <c r="AG46" s="1857" t="str">
        <f>IF('JQ2 Trade'!H46&lt;H46,"WRONG","OK")</f>
        <v>OK</v>
      </c>
      <c r="AH46" s="1857" t="str">
        <f>IF('JQ2 Trade'!I46&lt;I46,"WRONG","OK")</f>
        <v>OK</v>
      </c>
      <c r="AI46" s="1857" t="str">
        <f>IF('JQ2 Trade'!J46&lt;J46,"WRONG","OK")</f>
        <v>OK</v>
      </c>
      <c r="AJ46" s="1857" t="str">
        <f>IF('JQ2 Trade'!K46&lt;K46,"WRONG","OK")</f>
        <v>OK</v>
      </c>
      <c r="AK46" s="483"/>
      <c r="AL46" s="1386" t="s">
        <v>420</v>
      </c>
      <c r="AM46" s="1869" t="s">
        <v>361</v>
      </c>
      <c r="AN46" s="1620" t="s">
        <v>1149</v>
      </c>
      <c r="AO46" s="1391" t="str">
        <f t="shared" ref="AO46" si="72">IF(D46&gt;D45,"Error","OK")</f>
        <v>OK</v>
      </c>
      <c r="AP46" s="1391" t="str">
        <f t="shared" ref="AP46" si="73">IF(E46&gt;E45,"Error","OK")</f>
        <v>OK</v>
      </c>
      <c r="AQ46" s="1391" t="str">
        <f t="shared" ref="AQ46" si="74">IF(F46&gt;F45,"Error","OK")</f>
        <v>OK</v>
      </c>
      <c r="AR46" s="1391" t="str">
        <f t="shared" ref="AR46" si="75">IF(G46&gt;G45,"Error","OK")</f>
        <v>OK</v>
      </c>
      <c r="AS46" s="1391" t="str">
        <f t="shared" ref="AS46" si="76">IF(H46&gt;H45,"Error","OK")</f>
        <v>OK</v>
      </c>
      <c r="AT46" s="1391" t="str">
        <f t="shared" ref="AT46" si="77">IF(I46&gt;I45,"Error","OK")</f>
        <v>OK</v>
      </c>
      <c r="AU46" s="1391" t="str">
        <f t="shared" ref="AU46" si="78">IF(J46&gt;J45,"Error","OK")</f>
        <v>OK</v>
      </c>
      <c r="AV46" s="1391" t="str">
        <f t="shared" ref="AV46" si="79">IF(K46&gt;K45,"Error","OK")</f>
        <v>OK</v>
      </c>
      <c r="AZ46" s="1386" t="s">
        <v>420</v>
      </c>
      <c r="BA46" s="1903" t="s">
        <v>361</v>
      </c>
      <c r="BB46" s="1875" t="s">
        <v>1199</v>
      </c>
      <c r="BC46" s="1118">
        <f t="shared" si="1"/>
        <v>5416.6666666666661</v>
      </c>
      <c r="BD46" s="1118">
        <f t="shared" si="2"/>
        <v>5403.5812672176307</v>
      </c>
      <c r="BE46" s="1119">
        <f t="shared" si="3"/>
        <v>5605.7692307692305</v>
      </c>
      <c r="BF46" s="1118">
        <f t="shared" si="4"/>
        <v>5621.8097447795826</v>
      </c>
      <c r="BH46" s="377" t="str">
        <f t="shared" si="6"/>
        <v>ACCEPT</v>
      </c>
      <c r="BI46" s="377" t="str">
        <f t="shared" si="7"/>
        <v>CHECK</v>
      </c>
    </row>
    <row r="47" spans="1:61" s="35" customFormat="1" ht="15" customHeight="1">
      <c r="A47" s="616" t="s">
        <v>421</v>
      </c>
      <c r="B47" s="622" t="s">
        <v>309</v>
      </c>
      <c r="C47" s="623" t="s">
        <v>15</v>
      </c>
      <c r="D47" s="685">
        <v>9.0259999999999998</v>
      </c>
      <c r="E47" s="685">
        <v>50808</v>
      </c>
      <c r="F47" s="685">
        <v>4.2679999999999998</v>
      </c>
      <c r="G47" s="685">
        <v>21192</v>
      </c>
      <c r="H47" s="685">
        <v>5.8579999999999997</v>
      </c>
      <c r="I47" s="685">
        <v>30321</v>
      </c>
      <c r="J47" s="2285">
        <v>7.7649999999999997</v>
      </c>
      <c r="K47" s="696">
        <v>34998</v>
      </c>
      <c r="L47" s="1760"/>
      <c r="M47" s="1760"/>
      <c r="N47" s="1761"/>
      <c r="O47" s="1762"/>
      <c r="P47" s="1760"/>
      <c r="Q47" s="1760"/>
      <c r="R47" s="1761"/>
      <c r="S47" s="1762"/>
      <c r="T47" s="1760"/>
      <c r="U47" s="1760"/>
      <c r="V47" s="1761"/>
      <c r="W47" s="1762"/>
      <c r="X47" s="1760"/>
      <c r="Y47" s="1760"/>
      <c r="Z47" s="1761"/>
      <c r="AA47" s="1762"/>
      <c r="AB47" s="462"/>
      <c r="AC47" s="1857" t="str">
        <f>IF('JQ2 Trade'!D47&lt;D47,"WRONG","OK")</f>
        <v>OK</v>
      </c>
      <c r="AD47" s="1857" t="str">
        <f>IF('JQ2 Trade'!E47&lt;E47,"WRONG","OK")</f>
        <v>OK</v>
      </c>
      <c r="AE47" s="1857" t="str">
        <f>IF('JQ2 Trade'!F47&lt;F47,"WRONG","OK")</f>
        <v>OK</v>
      </c>
      <c r="AF47" s="1857" t="str">
        <f>IF('JQ2 Trade'!G47&lt;G47,"WRONG","OK")</f>
        <v>OK</v>
      </c>
      <c r="AG47" s="1857" t="str">
        <f>IF('JQ2 Trade'!H47&lt;H47,"WRONG","OK")</f>
        <v>OK</v>
      </c>
      <c r="AH47" s="1857" t="str">
        <f>IF('JQ2 Trade'!I47&lt;I47,"WRONG","OK")</f>
        <v>OK</v>
      </c>
      <c r="AI47" s="1857" t="str">
        <f>IF('JQ2 Trade'!J47&lt;J47,"WRONG","OK")</f>
        <v>OK</v>
      </c>
      <c r="AJ47" s="1857" t="str">
        <f>IF('JQ2 Trade'!K47&lt;K47,"WRONG","OK")</f>
        <v>OK</v>
      </c>
      <c r="AK47" s="483"/>
      <c r="AL47" s="1386" t="s">
        <v>421</v>
      </c>
      <c r="AM47" s="1868" t="s">
        <v>309</v>
      </c>
      <c r="AN47" s="1807" t="s">
        <v>1149</v>
      </c>
      <c r="AO47" s="1518" t="str">
        <f>IF(D47&lt;(D48+D49+D50),"Error","OK")</f>
        <v>OK</v>
      </c>
      <c r="AP47" s="1518" t="str">
        <f t="shared" ref="AP47:AV47" si="80">IF(E47&lt;(E48+E49+E50),"Error","OK")</f>
        <v>OK</v>
      </c>
      <c r="AQ47" s="1518" t="str">
        <f t="shared" si="80"/>
        <v>OK</v>
      </c>
      <c r="AR47" s="1518" t="str">
        <f t="shared" si="80"/>
        <v>OK</v>
      </c>
      <c r="AS47" s="1518" t="str">
        <f t="shared" si="80"/>
        <v>OK</v>
      </c>
      <c r="AT47" s="1518" t="str">
        <f t="shared" si="80"/>
        <v>OK</v>
      </c>
      <c r="AU47" s="1518" t="str">
        <f t="shared" si="80"/>
        <v>OK</v>
      </c>
      <c r="AV47" s="1518" t="str">
        <f t="shared" si="80"/>
        <v>OK</v>
      </c>
      <c r="AZ47" s="1386" t="s">
        <v>421</v>
      </c>
      <c r="BA47" s="1441" t="s">
        <v>309</v>
      </c>
      <c r="BB47" s="1875" t="s">
        <v>1199</v>
      </c>
      <c r="BC47" s="1118">
        <f t="shared" si="1"/>
        <v>5629.0715710170616</v>
      </c>
      <c r="BD47" s="1118">
        <f t="shared" si="2"/>
        <v>4965.3233364573571</v>
      </c>
      <c r="BE47" s="1119">
        <f t="shared" si="3"/>
        <v>5175.9986343461933</v>
      </c>
      <c r="BF47" s="1118">
        <f t="shared" si="4"/>
        <v>4507.1474565357375</v>
      </c>
      <c r="BH47" s="377" t="str">
        <f t="shared" si="6"/>
        <v>ACCEPT</v>
      </c>
      <c r="BI47" s="377" t="str">
        <f t="shared" si="7"/>
        <v>CHECK</v>
      </c>
    </row>
    <row r="48" spans="1:61" s="35" customFormat="1" ht="15" customHeight="1">
      <c r="A48" s="458" t="s">
        <v>422</v>
      </c>
      <c r="B48" s="9" t="s">
        <v>310</v>
      </c>
      <c r="C48" s="460" t="s">
        <v>15</v>
      </c>
      <c r="D48" s="692">
        <v>1.9E-2</v>
      </c>
      <c r="E48" s="692">
        <v>105</v>
      </c>
      <c r="F48" s="692">
        <v>0.11700000000000001</v>
      </c>
      <c r="G48" s="692">
        <v>629</v>
      </c>
      <c r="H48" s="692">
        <v>6.0000000000000001E-3</v>
      </c>
      <c r="I48" s="692">
        <v>36</v>
      </c>
      <c r="J48" s="2280">
        <v>1.6359999999999999</v>
      </c>
      <c r="K48" s="693">
        <v>8551</v>
      </c>
      <c r="L48" s="483"/>
      <c r="M48" s="483"/>
      <c r="N48" s="1113"/>
      <c r="O48" s="462"/>
      <c r="P48" s="483"/>
      <c r="Q48" s="483"/>
      <c r="R48" s="1113"/>
      <c r="S48" s="462"/>
      <c r="T48" s="483"/>
      <c r="U48" s="483"/>
      <c r="V48" s="1113"/>
      <c r="W48" s="462"/>
      <c r="X48" s="483"/>
      <c r="Y48" s="483"/>
      <c r="Z48" s="1113"/>
      <c r="AA48" s="462"/>
      <c r="AB48" s="462"/>
      <c r="AC48" s="1857" t="str">
        <f>IF('JQ2 Trade'!D48&lt;D48,"WRONG","OK")</f>
        <v>OK</v>
      </c>
      <c r="AD48" s="1857" t="str">
        <f>IF('JQ2 Trade'!E48&lt;E48,"WRONG","OK")</f>
        <v>OK</v>
      </c>
      <c r="AE48" s="1857" t="str">
        <f>IF('JQ2 Trade'!F48&lt;F48,"WRONG","OK")</f>
        <v>OK</v>
      </c>
      <c r="AF48" s="1857" t="str">
        <f>IF('JQ2 Trade'!G48&lt;G48,"WRONG","OK")</f>
        <v>OK</v>
      </c>
      <c r="AG48" s="1857" t="str">
        <f>IF('JQ2 Trade'!H48&lt;H48,"WRONG","OK")</f>
        <v>OK</v>
      </c>
      <c r="AH48" s="1857" t="str">
        <f>IF('JQ2 Trade'!I48&lt;I48,"WRONG","OK")</f>
        <v>OK</v>
      </c>
      <c r="AI48" s="1857" t="str">
        <f>IF('JQ2 Trade'!J48&lt;J48,"WRONG","OK")</f>
        <v>OK</v>
      </c>
      <c r="AJ48" s="1857" t="str">
        <f>IF('JQ2 Trade'!K48&lt;K48,"WRONG","OK")</f>
        <v>OK</v>
      </c>
      <c r="AK48" s="483"/>
      <c r="AL48" s="1386" t="s">
        <v>422</v>
      </c>
      <c r="AM48" s="1869" t="s">
        <v>310</v>
      </c>
      <c r="AN48" s="1619" t="s">
        <v>1149</v>
      </c>
      <c r="AO48" s="1389"/>
      <c r="AP48" s="1389"/>
      <c r="AQ48" s="1389"/>
      <c r="AR48" s="1389"/>
      <c r="AS48" s="1389"/>
      <c r="AT48" s="1389"/>
      <c r="AU48" s="1389"/>
      <c r="AV48" s="1389"/>
      <c r="AZ48" s="1386" t="s">
        <v>422</v>
      </c>
      <c r="BA48" s="1903" t="s">
        <v>310</v>
      </c>
      <c r="BB48" s="1875" t="s">
        <v>1199</v>
      </c>
      <c r="BC48" s="1118">
        <f t="shared" ref="BC48:BC74" si="81">IF(ISNUMBER(E48),IF(ISNUMBER(D48),IF(D48=0,IF(E48=0,0,"ZERO Q"),IF(E48=0,"ZERO V",E48/D48)),"NO Q"),IF(ISNUMBER(D48),"NO V","REPORT"))</f>
        <v>5526.3157894736842</v>
      </c>
      <c r="BD48" s="1118">
        <f t="shared" ref="BD48:BD74" si="82">IF(ISNUMBER(G48),IF(ISNUMBER(F48),IF(F48=0,IF(G48=0,0,"ZERO Q"),IF(G48=0,"ZERO V",G48/F48)),"NO Q"),IF(ISNUMBER(F48),"NO V","REPORT"))</f>
        <v>5376.068376068376</v>
      </c>
      <c r="BE48" s="1119">
        <f t="shared" ref="BE48:BE74" si="83">IF(ISNUMBER(I48),IF(ISNUMBER(H48),IF(H48=0,IF(I48=0,0,"ZERO Q"),IF(I48=0,"ZERO V",I48/H48)),"NO Q"),IF(ISNUMBER(H48),"NO V","REPORT"))</f>
        <v>6000</v>
      </c>
      <c r="BF48" s="1118">
        <f t="shared" ref="BF48:BF74" si="84">IF(ISNUMBER(K48),IF(ISNUMBER(J48),IF(J48=0,IF(K48=0,0,"ZERO Q"),IF(K48=0,"ZERO V",K48/J48)),"NO Q"),IF(ISNUMBER(J48),"NO V","REPORT"))</f>
        <v>5226.7726161369201</v>
      </c>
      <c r="BH48" s="377" t="str">
        <f t="shared" si="6"/>
        <v>ACCEPT</v>
      </c>
      <c r="BI48" s="377" t="str">
        <f t="shared" si="7"/>
        <v>CHECK</v>
      </c>
    </row>
    <row r="49" spans="1:61" s="35" customFormat="1" ht="15" customHeight="1">
      <c r="A49" s="458" t="s">
        <v>423</v>
      </c>
      <c r="B49" s="9" t="s">
        <v>424</v>
      </c>
      <c r="C49" s="460" t="s">
        <v>15</v>
      </c>
      <c r="D49" s="692">
        <v>5.984</v>
      </c>
      <c r="E49" s="692">
        <v>40602</v>
      </c>
      <c r="F49" s="692">
        <v>2.4910000000000001</v>
      </c>
      <c r="G49" s="692">
        <v>14473</v>
      </c>
      <c r="H49" s="692">
        <v>2.9350000000000001</v>
      </c>
      <c r="I49" s="692">
        <v>20232</v>
      </c>
      <c r="J49" s="2280">
        <v>0.20799999999999999</v>
      </c>
      <c r="K49" s="693">
        <v>1412</v>
      </c>
      <c r="L49" s="483"/>
      <c r="M49" s="483"/>
      <c r="N49" s="1113"/>
      <c r="O49" s="462"/>
      <c r="P49" s="483"/>
      <c r="Q49" s="483"/>
      <c r="R49" s="1113"/>
      <c r="S49" s="462"/>
      <c r="T49" s="483"/>
      <c r="U49" s="483"/>
      <c r="V49" s="1113"/>
      <c r="W49" s="462"/>
      <c r="X49" s="483"/>
      <c r="Y49" s="483"/>
      <c r="Z49" s="1113"/>
      <c r="AA49" s="462"/>
      <c r="AB49" s="462"/>
      <c r="AC49" s="1857" t="str">
        <f>IF('JQ2 Trade'!D49&lt;D49,"WRONG","OK")</f>
        <v>OK</v>
      </c>
      <c r="AD49" s="1857" t="str">
        <f>IF('JQ2 Trade'!E49&lt;E49,"WRONG","OK")</f>
        <v>OK</v>
      </c>
      <c r="AE49" s="1857" t="str">
        <f>IF('JQ2 Trade'!F49&lt;F49,"WRONG","OK")</f>
        <v>OK</v>
      </c>
      <c r="AF49" s="1857" t="str">
        <f>IF('JQ2 Trade'!G49&lt;G49,"WRONG","OK")</f>
        <v>OK</v>
      </c>
      <c r="AG49" s="1857" t="str">
        <f>IF('JQ2 Trade'!H49&lt;H49,"WRONG","OK")</f>
        <v>OK</v>
      </c>
      <c r="AH49" s="1857" t="str">
        <f>IF('JQ2 Trade'!I49&lt;I49,"WRONG","OK")</f>
        <v>OK</v>
      </c>
      <c r="AI49" s="1857" t="str">
        <f>IF('JQ2 Trade'!J49&lt;J49,"WRONG","OK")</f>
        <v>OK</v>
      </c>
      <c r="AJ49" s="1857" t="str">
        <f>IF('JQ2 Trade'!K49&lt;K49,"WRONG","OK")</f>
        <v>OK</v>
      </c>
      <c r="AK49" s="483"/>
      <c r="AL49" s="1386" t="s">
        <v>423</v>
      </c>
      <c r="AM49" s="1869" t="s">
        <v>424</v>
      </c>
      <c r="AN49" s="1619" t="s">
        <v>1149</v>
      </c>
      <c r="AO49" s="1389"/>
      <c r="AP49" s="1389"/>
      <c r="AQ49" s="1389"/>
      <c r="AR49" s="1389"/>
      <c r="AS49" s="1389"/>
      <c r="AT49" s="1389"/>
      <c r="AU49" s="1389"/>
      <c r="AV49" s="1389"/>
      <c r="AZ49" s="1386" t="s">
        <v>423</v>
      </c>
      <c r="BA49" s="1903" t="s">
        <v>424</v>
      </c>
      <c r="BB49" s="1875" t="s">
        <v>1199</v>
      </c>
      <c r="BC49" s="1118">
        <f t="shared" si="81"/>
        <v>6785.0935828877009</v>
      </c>
      <c r="BD49" s="1118">
        <f t="shared" si="82"/>
        <v>5810.116419108791</v>
      </c>
      <c r="BE49" s="1119">
        <f t="shared" si="83"/>
        <v>6893.3560477001702</v>
      </c>
      <c r="BF49" s="1118">
        <f t="shared" si="84"/>
        <v>6788.461538461539</v>
      </c>
      <c r="BH49" s="377" t="str">
        <f t="shared" si="6"/>
        <v>ACCEPT</v>
      </c>
      <c r="BI49" s="377" t="str">
        <f t="shared" si="7"/>
        <v>CHECK</v>
      </c>
    </row>
    <row r="50" spans="1:61" s="35" customFormat="1" ht="15" customHeight="1">
      <c r="A50" s="463" t="s">
        <v>425</v>
      </c>
      <c r="B50" s="12" t="s">
        <v>35</v>
      </c>
      <c r="C50" s="459" t="s">
        <v>15</v>
      </c>
      <c r="D50" s="692">
        <v>3.0230000000000001</v>
      </c>
      <c r="E50" s="692">
        <v>10101</v>
      </c>
      <c r="F50" s="692">
        <v>1.66</v>
      </c>
      <c r="G50" s="692">
        <v>6090</v>
      </c>
      <c r="H50" s="692">
        <v>2.9169999999999998</v>
      </c>
      <c r="I50" s="692">
        <v>10053</v>
      </c>
      <c r="J50" s="2280">
        <v>5.9210000000000003</v>
      </c>
      <c r="K50" s="693">
        <v>25035</v>
      </c>
      <c r="L50" s="483"/>
      <c r="M50" s="483"/>
      <c r="N50" s="1113"/>
      <c r="O50" s="462"/>
      <c r="P50" s="483"/>
      <c r="Q50" s="483"/>
      <c r="R50" s="1113"/>
      <c r="S50" s="462"/>
      <c r="T50" s="483"/>
      <c r="U50" s="483"/>
      <c r="V50" s="1113"/>
      <c r="W50" s="462"/>
      <c r="X50" s="483"/>
      <c r="Y50" s="483"/>
      <c r="Z50" s="1113"/>
      <c r="AA50" s="462"/>
      <c r="AB50" s="462"/>
      <c r="AC50" s="1857" t="str">
        <f>IF('JQ2 Trade'!D50&lt;D50,"WRONG","OK")</f>
        <v>OK</v>
      </c>
      <c r="AD50" s="1857" t="str">
        <f>IF('JQ2 Trade'!E50&lt;E50,"WRONG","OK")</f>
        <v>OK</v>
      </c>
      <c r="AE50" s="1857" t="str">
        <f>IF('JQ2 Trade'!F50&lt;F50,"WRONG","OK")</f>
        <v>OK</v>
      </c>
      <c r="AF50" s="1857" t="str">
        <f>IF('JQ2 Trade'!G50&lt;G50,"WRONG","OK")</f>
        <v>OK</v>
      </c>
      <c r="AG50" s="1857" t="str">
        <f>IF('JQ2 Trade'!H50&lt;H50,"WRONG","OK")</f>
        <v>OK</v>
      </c>
      <c r="AH50" s="1857" t="str">
        <f>IF('JQ2 Trade'!I50&lt;I50,"WRONG","OK")</f>
        <v>OK</v>
      </c>
      <c r="AI50" s="1857" t="str">
        <f>IF('JQ2 Trade'!J50&lt;J50,"WRONG","OK")</f>
        <v>OK</v>
      </c>
      <c r="AJ50" s="1857" t="str">
        <f>IF('JQ2 Trade'!K50&lt;K50,"WRONG","OK")</f>
        <v>OK</v>
      </c>
      <c r="AK50" s="483"/>
      <c r="AL50" s="1395" t="s">
        <v>425</v>
      </c>
      <c r="AM50" s="1876" t="s">
        <v>35</v>
      </c>
      <c r="AN50" s="1620" t="s">
        <v>1149</v>
      </c>
      <c r="AO50" s="1391"/>
      <c r="AP50" s="1391"/>
      <c r="AQ50" s="1391"/>
      <c r="AR50" s="1391"/>
      <c r="AS50" s="1391"/>
      <c r="AT50" s="1391"/>
      <c r="AU50" s="1391"/>
      <c r="AV50" s="1391"/>
      <c r="AZ50" s="1395" t="s">
        <v>425</v>
      </c>
      <c r="BA50" s="1907" t="s">
        <v>35</v>
      </c>
      <c r="BB50" s="1875" t="s">
        <v>1199</v>
      </c>
      <c r="BC50" s="1118">
        <f t="shared" si="81"/>
        <v>3341.3827323850478</v>
      </c>
      <c r="BD50" s="1118">
        <f t="shared" si="82"/>
        <v>3668.674698795181</v>
      </c>
      <c r="BE50" s="1119">
        <f t="shared" si="83"/>
        <v>3446.3489886870075</v>
      </c>
      <c r="BF50" s="1118">
        <f t="shared" si="84"/>
        <v>4228.1709170748181</v>
      </c>
      <c r="BH50" s="377" t="str">
        <f t="shared" si="6"/>
        <v>ACCEPT</v>
      </c>
      <c r="BI50" s="377" t="str">
        <f t="shared" si="7"/>
        <v>CHECK</v>
      </c>
    </row>
    <row r="51" spans="1:61" s="35" customFormat="1" ht="15" customHeight="1">
      <c r="A51" s="473" t="s">
        <v>426</v>
      </c>
      <c r="B51" s="465" t="s">
        <v>311</v>
      </c>
      <c r="C51" s="474" t="s">
        <v>806</v>
      </c>
      <c r="D51" s="690">
        <v>13.436</v>
      </c>
      <c r="E51" s="690">
        <v>205971</v>
      </c>
      <c r="F51" s="690">
        <v>112.51900000000001</v>
      </c>
      <c r="G51" s="690">
        <v>2738922</v>
      </c>
      <c r="H51" s="690">
        <v>7.069</v>
      </c>
      <c r="I51" s="690">
        <v>215440</v>
      </c>
      <c r="J51" s="2284">
        <v>11.308999999999999</v>
      </c>
      <c r="K51" s="695">
        <v>248653</v>
      </c>
      <c r="L51" s="482"/>
      <c r="M51" s="482"/>
      <c r="N51" s="1112"/>
      <c r="O51" s="484"/>
      <c r="P51" s="482"/>
      <c r="Q51" s="482"/>
      <c r="R51" s="1112"/>
      <c r="S51" s="484"/>
      <c r="T51" s="482"/>
      <c r="U51" s="482"/>
      <c r="V51" s="1112"/>
      <c r="W51" s="484"/>
      <c r="X51" s="482"/>
      <c r="Y51" s="482"/>
      <c r="Z51" s="1112"/>
      <c r="AA51" s="484"/>
      <c r="AB51" s="483"/>
      <c r="AC51" s="1857" t="str">
        <f>IF('JQ2 Trade'!D51&lt;D51,"WRONG","OK")</f>
        <v>OK</v>
      </c>
      <c r="AD51" s="1857" t="str">
        <f>IF('JQ2 Trade'!E51&lt;E51,"WRONG","OK")</f>
        <v>OK</v>
      </c>
      <c r="AE51" s="1857" t="str">
        <f>IF('JQ2 Trade'!F51&lt;F51,"WRONG","OK")</f>
        <v>OK</v>
      </c>
      <c r="AF51" s="1857" t="str">
        <f>IF('JQ2 Trade'!G51&lt;G51,"WRONG","OK")</f>
        <v>OK</v>
      </c>
      <c r="AG51" s="1857" t="str">
        <f>IF('JQ2 Trade'!H51&lt;H51,"WRONG","OK")</f>
        <v>OK</v>
      </c>
      <c r="AH51" s="1857" t="str">
        <f>IF('JQ2 Trade'!I51&lt;I51,"WRONG","OK")</f>
        <v>OK</v>
      </c>
      <c r="AI51" s="1857" t="str">
        <f>IF('JQ2 Trade'!J51&lt;J51,"WRONG","OK")</f>
        <v>OK</v>
      </c>
      <c r="AJ51" s="1857" t="str">
        <f>IF('JQ2 Trade'!K51&lt;K51,"WRONG","OK")</f>
        <v>OK</v>
      </c>
      <c r="AK51" s="483"/>
      <c r="AL51" s="1560" t="s">
        <v>426</v>
      </c>
      <c r="AM51" s="1866" t="s">
        <v>311</v>
      </c>
      <c r="AN51" s="1882" t="s">
        <v>806</v>
      </c>
      <c r="AO51" s="1527" t="str">
        <f>IF(D51&lt;(D52+D53+D57),"Error","OK")</f>
        <v>OK</v>
      </c>
      <c r="AP51" s="1527" t="str">
        <f t="shared" ref="AP51:AV51" si="85">IF(E51&lt;(E52+E53+E57),"Error","OK")</f>
        <v>OK</v>
      </c>
      <c r="AQ51" s="1527" t="str">
        <f t="shared" si="85"/>
        <v>OK</v>
      </c>
      <c r="AR51" s="1527" t="str">
        <f t="shared" si="85"/>
        <v>OK</v>
      </c>
      <c r="AS51" s="1527" t="str">
        <f t="shared" si="85"/>
        <v>OK</v>
      </c>
      <c r="AT51" s="1527" t="str">
        <f t="shared" si="85"/>
        <v>OK</v>
      </c>
      <c r="AU51" s="1527" t="str">
        <f t="shared" si="85"/>
        <v>OK</v>
      </c>
      <c r="AV51" s="1527" t="str">
        <f t="shared" si="85"/>
        <v>OK</v>
      </c>
      <c r="AZ51" s="1560" t="s">
        <v>426</v>
      </c>
      <c r="BA51" s="1560" t="s">
        <v>311</v>
      </c>
      <c r="BB51" s="1619" t="s">
        <v>1197</v>
      </c>
      <c r="BC51" s="1118">
        <f t="shared" si="81"/>
        <v>15329.785650491218</v>
      </c>
      <c r="BD51" s="1118">
        <f t="shared" si="82"/>
        <v>24341.862263262203</v>
      </c>
      <c r="BE51" s="1119">
        <f t="shared" si="83"/>
        <v>30476.729381807894</v>
      </c>
      <c r="BF51" s="1118">
        <f t="shared" si="84"/>
        <v>21987.178353523745</v>
      </c>
      <c r="BH51" s="377" t="str">
        <f t="shared" si="6"/>
        <v>ACCEPT</v>
      </c>
      <c r="BI51" s="377" t="str">
        <f t="shared" si="7"/>
        <v>CHECK</v>
      </c>
    </row>
    <row r="52" spans="1:61" s="35" customFormat="1" ht="15" customHeight="1">
      <c r="A52" s="475" t="s">
        <v>427</v>
      </c>
      <c r="B52" s="476" t="s">
        <v>428</v>
      </c>
      <c r="C52" s="477" t="s">
        <v>806</v>
      </c>
      <c r="D52" s="692">
        <v>0</v>
      </c>
      <c r="E52" s="692">
        <v>0</v>
      </c>
      <c r="F52" s="692">
        <v>0</v>
      </c>
      <c r="G52" s="692">
        <v>0</v>
      </c>
      <c r="H52" s="692">
        <v>0</v>
      </c>
      <c r="I52" s="692">
        <v>0</v>
      </c>
      <c r="J52" s="2280">
        <v>0</v>
      </c>
      <c r="K52" s="693">
        <v>0</v>
      </c>
      <c r="L52" s="483"/>
      <c r="M52" s="483"/>
      <c r="N52" s="1113"/>
      <c r="O52" s="462"/>
      <c r="P52" s="483"/>
      <c r="Q52" s="483"/>
      <c r="R52" s="1113"/>
      <c r="S52" s="462"/>
      <c r="T52" s="483"/>
      <c r="U52" s="483"/>
      <c r="V52" s="1113"/>
      <c r="W52" s="462"/>
      <c r="X52" s="483"/>
      <c r="Y52" s="483"/>
      <c r="Z52" s="1113"/>
      <c r="AA52" s="462"/>
      <c r="AB52" s="483"/>
      <c r="AC52" s="1857" t="str">
        <f>IF('JQ2 Trade'!D52&lt;D52,"WRONG","OK")</f>
        <v>OK</v>
      </c>
      <c r="AD52" s="1857" t="str">
        <f>IF('JQ2 Trade'!E52&lt;E52,"WRONG","OK")</f>
        <v>OK</v>
      </c>
      <c r="AE52" s="1857" t="str">
        <f>IF('JQ2 Trade'!F52&lt;F52,"WRONG","OK")</f>
        <v>OK</v>
      </c>
      <c r="AF52" s="1857" t="str">
        <f>IF('JQ2 Trade'!G52&lt;G52,"WRONG","OK")</f>
        <v>OK</v>
      </c>
      <c r="AG52" s="1857" t="str">
        <f>IF('JQ2 Trade'!H52&lt;H52,"WRONG","OK")</f>
        <v>OK</v>
      </c>
      <c r="AH52" s="1857" t="str">
        <f>IF('JQ2 Trade'!I52&lt;I52,"WRONG","OK")</f>
        <v>OK</v>
      </c>
      <c r="AI52" s="1857" t="str">
        <f>IF('JQ2 Trade'!J52&lt;J52,"WRONG","OK")</f>
        <v>OK</v>
      </c>
      <c r="AJ52" s="1857" t="str">
        <f>IF('JQ2 Trade'!K52&lt;K52,"WRONG","OK")</f>
        <v>OK</v>
      </c>
      <c r="AK52" s="483"/>
      <c r="AL52" s="1386" t="s">
        <v>427</v>
      </c>
      <c r="AM52" s="1868" t="s">
        <v>428</v>
      </c>
      <c r="AN52" s="1883" t="s">
        <v>806</v>
      </c>
      <c r="AO52" s="1389"/>
      <c r="AP52" s="1389"/>
      <c r="AQ52" s="1389"/>
      <c r="AR52" s="1389"/>
      <c r="AS52" s="1389"/>
      <c r="AT52" s="1389"/>
      <c r="AU52" s="1389"/>
      <c r="AV52" s="1389"/>
      <c r="AZ52" s="1386" t="s">
        <v>427</v>
      </c>
      <c r="BA52" s="1441" t="s">
        <v>428</v>
      </c>
      <c r="BB52" s="1619" t="s">
        <v>1197</v>
      </c>
      <c r="BC52" s="1118">
        <f t="shared" si="81"/>
        <v>0</v>
      </c>
      <c r="BD52" s="1118">
        <f t="shared" si="82"/>
        <v>0</v>
      </c>
      <c r="BE52" s="1119">
        <f t="shared" si="83"/>
        <v>0</v>
      </c>
      <c r="BF52" s="1118">
        <f t="shared" si="84"/>
        <v>0</v>
      </c>
      <c r="BH52" s="377" t="str">
        <f t="shared" si="6"/>
        <v>ACCEPT</v>
      </c>
      <c r="BI52" s="377" t="str">
        <f t="shared" si="7"/>
        <v>ACCEPT</v>
      </c>
    </row>
    <row r="53" spans="1:61" s="35" customFormat="1" ht="15" customHeight="1">
      <c r="A53" s="628" t="s">
        <v>429</v>
      </c>
      <c r="B53" s="622" t="s">
        <v>430</v>
      </c>
      <c r="C53" s="629" t="s">
        <v>806</v>
      </c>
      <c r="D53" s="685">
        <v>12.567</v>
      </c>
      <c r="E53" s="685">
        <v>179313</v>
      </c>
      <c r="F53" s="685">
        <v>104.727</v>
      </c>
      <c r="G53" s="685">
        <v>2498915</v>
      </c>
      <c r="H53" s="685">
        <v>0.21299999999999999</v>
      </c>
      <c r="I53" s="685">
        <v>3068</v>
      </c>
      <c r="J53" s="2285">
        <v>6.25</v>
      </c>
      <c r="K53" s="696">
        <v>93504</v>
      </c>
      <c r="L53" s="1760"/>
      <c r="M53" s="1760"/>
      <c r="N53" s="1761"/>
      <c r="O53" s="1762"/>
      <c r="P53" s="1760"/>
      <c r="Q53" s="1760"/>
      <c r="R53" s="1761"/>
      <c r="S53" s="1762"/>
      <c r="T53" s="1760"/>
      <c r="U53" s="1760"/>
      <c r="V53" s="1761"/>
      <c r="W53" s="1762"/>
      <c r="X53" s="1760"/>
      <c r="Y53" s="1760"/>
      <c r="Z53" s="1761"/>
      <c r="AA53" s="1762"/>
      <c r="AB53" s="483"/>
      <c r="AC53" s="1857" t="str">
        <f>IF('JQ2 Trade'!D53&lt;D53,"WRONG","OK")</f>
        <v>OK</v>
      </c>
      <c r="AD53" s="1857" t="str">
        <f>IF('JQ2 Trade'!E53&lt;E53,"WRONG","OK")</f>
        <v>OK</v>
      </c>
      <c r="AE53" s="1857" t="str">
        <f>IF('JQ2 Trade'!F53&lt;F53,"WRONG","OK")</f>
        <v>OK</v>
      </c>
      <c r="AF53" s="1857" t="str">
        <f>IF('JQ2 Trade'!G53&lt;G53,"WRONG","OK")</f>
        <v>OK</v>
      </c>
      <c r="AG53" s="1857" t="str">
        <f>IF('JQ2 Trade'!H53&lt;H53,"WRONG","OK")</f>
        <v>OK</v>
      </c>
      <c r="AH53" s="1857" t="str">
        <f>IF('JQ2 Trade'!I53&lt;I53,"WRONG","OK")</f>
        <v>OK</v>
      </c>
      <c r="AI53" s="1857" t="str">
        <f>IF('JQ2 Trade'!J53&lt;J53,"WRONG","OK")</f>
        <v>OK</v>
      </c>
      <c r="AJ53" s="1857" t="str">
        <f>IF('JQ2 Trade'!K53&lt;K53,"WRONG","OK")</f>
        <v>OK</v>
      </c>
      <c r="AK53" s="483"/>
      <c r="AL53" s="1386" t="s">
        <v>429</v>
      </c>
      <c r="AM53" s="1868" t="s">
        <v>430</v>
      </c>
      <c r="AN53" s="1504" t="s">
        <v>806</v>
      </c>
      <c r="AO53" s="1518" t="str">
        <f>IF(D53&lt;(D54+D56),"Error","OK")</f>
        <v>OK</v>
      </c>
      <c r="AP53" s="1518" t="str">
        <f t="shared" ref="AP53:AV53" si="86">IF(E53&lt;(E54+E56),"Error","OK")</f>
        <v>OK</v>
      </c>
      <c r="AQ53" s="1518" t="str">
        <f t="shared" si="86"/>
        <v>OK</v>
      </c>
      <c r="AR53" s="1518" t="str">
        <f t="shared" si="86"/>
        <v>OK</v>
      </c>
      <c r="AS53" s="1518" t="str">
        <f t="shared" si="86"/>
        <v>OK</v>
      </c>
      <c r="AT53" s="1518" t="str">
        <f t="shared" si="86"/>
        <v>OK</v>
      </c>
      <c r="AU53" s="1518" t="str">
        <f t="shared" si="86"/>
        <v>OK</v>
      </c>
      <c r="AV53" s="1518" t="str">
        <f t="shared" si="86"/>
        <v>OK</v>
      </c>
      <c r="AZ53" s="1386" t="s">
        <v>429</v>
      </c>
      <c r="BA53" s="1441" t="s">
        <v>430</v>
      </c>
      <c r="BB53" s="1619" t="s">
        <v>1197</v>
      </c>
      <c r="BC53" s="1118">
        <f t="shared" si="81"/>
        <v>14268.560515636189</v>
      </c>
      <c r="BD53" s="1118">
        <f t="shared" si="82"/>
        <v>23861.229673341164</v>
      </c>
      <c r="BE53" s="1119">
        <f t="shared" si="83"/>
        <v>14403.755868544602</v>
      </c>
      <c r="BF53" s="1118">
        <f t="shared" si="84"/>
        <v>14960.64</v>
      </c>
      <c r="BH53" s="377" t="str">
        <f t="shared" si="6"/>
        <v>ACCEPT</v>
      </c>
      <c r="BI53" s="377" t="str">
        <f t="shared" si="7"/>
        <v>CHECK</v>
      </c>
    </row>
    <row r="54" spans="1:61" s="35" customFormat="1" ht="15" customHeight="1">
      <c r="A54" s="475" t="s">
        <v>431</v>
      </c>
      <c r="B54" s="9" t="s">
        <v>432</v>
      </c>
      <c r="C54" s="459" t="s">
        <v>806</v>
      </c>
      <c r="D54" s="692">
        <v>12.375</v>
      </c>
      <c r="E54" s="692">
        <v>178986</v>
      </c>
      <c r="F54" s="692">
        <v>104.512</v>
      </c>
      <c r="G54" s="692">
        <v>2494613</v>
      </c>
      <c r="H54" s="692">
        <v>0.21299999999999999</v>
      </c>
      <c r="I54" s="692">
        <v>3068</v>
      </c>
      <c r="J54" s="2280">
        <v>6.25</v>
      </c>
      <c r="K54" s="693">
        <v>93504</v>
      </c>
      <c r="L54" s="483"/>
      <c r="M54" s="483"/>
      <c r="N54" s="1113"/>
      <c r="O54" s="462"/>
      <c r="P54" s="483"/>
      <c r="Q54" s="483"/>
      <c r="R54" s="1113"/>
      <c r="S54" s="462"/>
      <c r="T54" s="483"/>
      <c r="U54" s="483"/>
      <c r="V54" s="1113"/>
      <c r="W54" s="462"/>
      <c r="X54" s="483"/>
      <c r="Y54" s="483"/>
      <c r="Z54" s="1113"/>
      <c r="AA54" s="462"/>
      <c r="AB54" s="483"/>
      <c r="AC54" s="1857" t="str">
        <f>IF('JQ2 Trade'!D54&lt;D54,"WRONG","OK")</f>
        <v>OK</v>
      </c>
      <c r="AD54" s="1857" t="str">
        <f>IF('JQ2 Trade'!E54&lt;E54,"WRONG","OK")</f>
        <v>OK</v>
      </c>
      <c r="AE54" s="1857" t="str">
        <f>IF('JQ2 Trade'!F54&lt;F54,"WRONG","OK")</f>
        <v>OK</v>
      </c>
      <c r="AF54" s="1857" t="str">
        <f>IF('JQ2 Trade'!G54&lt;G54,"WRONG","OK")</f>
        <v>OK</v>
      </c>
      <c r="AG54" s="1857" t="str">
        <f>IF('JQ2 Trade'!H54&lt;H54,"WRONG","OK")</f>
        <v>OK</v>
      </c>
      <c r="AH54" s="1857" t="str">
        <f>IF('JQ2 Trade'!I54&lt;I54,"WRONG","OK")</f>
        <v>OK</v>
      </c>
      <c r="AI54" s="1857" t="str">
        <f>IF('JQ2 Trade'!J54&lt;J54,"WRONG","OK")</f>
        <v>OK</v>
      </c>
      <c r="AJ54" s="1857" t="str">
        <f>IF('JQ2 Trade'!K54&lt;K54,"WRONG","OK")</f>
        <v>OK</v>
      </c>
      <c r="AK54" s="483"/>
      <c r="AL54" s="1386" t="s">
        <v>431</v>
      </c>
      <c r="AM54" s="1869" t="s">
        <v>432</v>
      </c>
      <c r="AN54" s="1883" t="s">
        <v>806</v>
      </c>
      <c r="AO54" s="1389"/>
      <c r="AP54" s="1389"/>
      <c r="AQ54" s="1389"/>
      <c r="AR54" s="1389"/>
      <c r="AS54" s="1389"/>
      <c r="AT54" s="1389"/>
      <c r="AU54" s="1389"/>
      <c r="AV54" s="1389"/>
      <c r="AZ54" s="1386" t="s">
        <v>431</v>
      </c>
      <c r="BA54" s="1903" t="s">
        <v>432</v>
      </c>
      <c r="BB54" s="1619" t="s">
        <v>1197</v>
      </c>
      <c r="BC54" s="1118">
        <f t="shared" si="81"/>
        <v>14463.515151515152</v>
      </c>
      <c r="BD54" s="1118">
        <f t="shared" si="82"/>
        <v>23869.153781383957</v>
      </c>
      <c r="BE54" s="1119">
        <f t="shared" si="83"/>
        <v>14403.755868544602</v>
      </c>
      <c r="BF54" s="1118">
        <f t="shared" si="84"/>
        <v>14960.64</v>
      </c>
      <c r="BH54" s="377" t="str">
        <f t="shared" si="6"/>
        <v>ACCEPT</v>
      </c>
      <c r="BI54" s="377" t="str">
        <f t="shared" si="7"/>
        <v>CHECK</v>
      </c>
    </row>
    <row r="55" spans="1:61" s="35" customFormat="1" ht="15" customHeight="1">
      <c r="A55" s="475" t="s">
        <v>433</v>
      </c>
      <c r="B55" s="10" t="s">
        <v>434</v>
      </c>
      <c r="C55" s="459" t="s">
        <v>806</v>
      </c>
      <c r="D55" s="692">
        <v>12.157</v>
      </c>
      <c r="E55" s="692">
        <v>177275</v>
      </c>
      <c r="F55" s="692">
        <v>96.686000000000007</v>
      </c>
      <c r="G55" s="692">
        <v>2450574</v>
      </c>
      <c r="H55" s="692">
        <v>0.19800000000000001</v>
      </c>
      <c r="I55" s="692">
        <v>2903</v>
      </c>
      <c r="J55" s="2280">
        <v>6.1980000000000004</v>
      </c>
      <c r="K55" s="693">
        <v>93106</v>
      </c>
      <c r="L55" s="483"/>
      <c r="M55" s="483"/>
      <c r="N55" s="1113"/>
      <c r="O55" s="462"/>
      <c r="P55" s="483"/>
      <c r="Q55" s="483"/>
      <c r="R55" s="1113"/>
      <c r="S55" s="462"/>
      <c r="T55" s="483"/>
      <c r="U55" s="483"/>
      <c r="V55" s="1113"/>
      <c r="W55" s="462"/>
      <c r="X55" s="483"/>
      <c r="Y55" s="483"/>
      <c r="Z55" s="1113"/>
      <c r="AA55" s="462"/>
      <c r="AB55" s="483"/>
      <c r="AC55" s="1857" t="str">
        <f>IF('JQ2 Trade'!D55&lt;D55,"WRONG","OK")</f>
        <v>OK</v>
      </c>
      <c r="AD55" s="1857" t="str">
        <f>IF('JQ2 Trade'!E55&lt;E55,"WRONG","OK")</f>
        <v>OK</v>
      </c>
      <c r="AE55" s="1857" t="str">
        <f>IF('JQ2 Trade'!F55&lt;F55,"WRONG","OK")</f>
        <v>OK</v>
      </c>
      <c r="AF55" s="1857" t="str">
        <f>IF('JQ2 Trade'!G55&lt;G55,"WRONG","OK")</f>
        <v>OK</v>
      </c>
      <c r="AG55" s="1857" t="str">
        <f>IF('JQ2 Trade'!H55&lt;H55,"WRONG","OK")</f>
        <v>OK</v>
      </c>
      <c r="AH55" s="1857" t="str">
        <f>IF('JQ2 Trade'!I55&lt;I55,"WRONG","OK")</f>
        <v>OK</v>
      </c>
      <c r="AI55" s="1857" t="str">
        <f>IF('JQ2 Trade'!J55&lt;J55,"WRONG","OK")</f>
        <v>OK</v>
      </c>
      <c r="AJ55" s="1857" t="str">
        <f>IF('JQ2 Trade'!K55&lt;K55,"WRONG","OK")</f>
        <v>OK</v>
      </c>
      <c r="AK55" s="483"/>
      <c r="AL55" s="1386" t="s">
        <v>433</v>
      </c>
      <c r="AM55" s="1870" t="s">
        <v>434</v>
      </c>
      <c r="AN55" s="1504" t="s">
        <v>806</v>
      </c>
      <c r="AO55" s="1391" t="str">
        <f t="shared" ref="AO55" si="87">IF(D55&gt;D54,"Error","OK")</f>
        <v>OK</v>
      </c>
      <c r="AP55" s="1391" t="str">
        <f t="shared" ref="AP55" si="88">IF(E55&gt;E54,"Error","OK")</f>
        <v>OK</v>
      </c>
      <c r="AQ55" s="1391" t="str">
        <f t="shared" ref="AQ55" si="89">IF(F55&gt;F54,"Error","OK")</f>
        <v>OK</v>
      </c>
      <c r="AR55" s="1391" t="str">
        <f t="shared" ref="AR55" si="90">IF(G55&gt;G54,"Error","OK")</f>
        <v>OK</v>
      </c>
      <c r="AS55" s="1391" t="str">
        <f t="shared" ref="AS55" si="91">IF(H55&gt;H54,"Error","OK")</f>
        <v>OK</v>
      </c>
      <c r="AT55" s="1391" t="str">
        <f t="shared" ref="AT55" si="92">IF(I55&gt;I54,"Error","OK")</f>
        <v>OK</v>
      </c>
      <c r="AU55" s="1391" t="str">
        <f t="shared" ref="AU55" si="93">IF(J55&gt;J54,"Error","OK")</f>
        <v>OK</v>
      </c>
      <c r="AV55" s="1391" t="str">
        <f t="shared" ref="AV55" si="94">IF(K55&gt;K54,"Error","OK")</f>
        <v>OK</v>
      </c>
      <c r="AZ55" s="1386" t="s">
        <v>433</v>
      </c>
      <c r="BA55" s="1904" t="s">
        <v>434</v>
      </c>
      <c r="BB55" s="1619" t="s">
        <v>1197</v>
      </c>
      <c r="BC55" s="1118">
        <f t="shared" si="81"/>
        <v>14582.133750102821</v>
      </c>
      <c r="BD55" s="1118">
        <f t="shared" si="82"/>
        <v>25345.696377965785</v>
      </c>
      <c r="BE55" s="1119">
        <f t="shared" si="83"/>
        <v>14661.616161616161</v>
      </c>
      <c r="BF55" s="1118">
        <f t="shared" si="84"/>
        <v>15021.94256211681</v>
      </c>
      <c r="BH55" s="377" t="str">
        <f t="shared" si="6"/>
        <v>ACCEPT</v>
      </c>
      <c r="BI55" s="377" t="str">
        <f t="shared" si="7"/>
        <v>CHECK</v>
      </c>
    </row>
    <row r="56" spans="1:61" s="35" customFormat="1" ht="15" customHeight="1">
      <c r="A56" s="475" t="s">
        <v>435</v>
      </c>
      <c r="B56" s="12" t="s">
        <v>436</v>
      </c>
      <c r="C56" s="459" t="s">
        <v>806</v>
      </c>
      <c r="D56" s="692">
        <v>1.9E-2</v>
      </c>
      <c r="E56" s="692">
        <v>327</v>
      </c>
      <c r="F56" s="692">
        <v>0.215</v>
      </c>
      <c r="G56" s="692">
        <v>4302</v>
      </c>
      <c r="H56" s="692">
        <v>0</v>
      </c>
      <c r="I56" s="692">
        <v>0</v>
      </c>
      <c r="J56" s="2280">
        <v>0</v>
      </c>
      <c r="K56" s="693">
        <v>0</v>
      </c>
      <c r="L56" s="483"/>
      <c r="M56" s="483"/>
      <c r="N56" s="1113"/>
      <c r="O56" s="462"/>
      <c r="P56" s="483"/>
      <c r="Q56" s="483"/>
      <c r="R56" s="1113"/>
      <c r="S56" s="462"/>
      <c r="T56" s="483"/>
      <c r="U56" s="483"/>
      <c r="V56" s="1113"/>
      <c r="W56" s="462"/>
      <c r="X56" s="483"/>
      <c r="Y56" s="483"/>
      <c r="Z56" s="1113"/>
      <c r="AA56" s="462"/>
      <c r="AB56" s="483"/>
      <c r="AC56" s="1857" t="str">
        <f>IF('JQ2 Trade'!D56&lt;D56,"WRONG","OK")</f>
        <v>OK</v>
      </c>
      <c r="AD56" s="1857" t="str">
        <f>IF('JQ2 Trade'!E56&lt;E56,"WRONG","OK")</f>
        <v>OK</v>
      </c>
      <c r="AE56" s="1857" t="str">
        <f>IF('JQ2 Trade'!F56&lt;F56,"WRONG","OK")</f>
        <v>OK</v>
      </c>
      <c r="AF56" s="1857" t="str">
        <f>IF('JQ2 Trade'!G56&lt;G56,"WRONG","OK")</f>
        <v>OK</v>
      </c>
      <c r="AG56" s="1857" t="str">
        <f>IF('JQ2 Trade'!H56&lt;H56,"WRONG","OK")</f>
        <v>OK</v>
      </c>
      <c r="AH56" s="1857" t="str">
        <f>IF('JQ2 Trade'!I56&lt;I56,"WRONG","OK")</f>
        <v>OK</v>
      </c>
      <c r="AI56" s="1857" t="str">
        <f>IF('JQ2 Trade'!J56&lt;J56,"WRONG","OK")</f>
        <v>OK</v>
      </c>
      <c r="AJ56" s="1857" t="str">
        <f>IF('JQ2 Trade'!K56&lt;K56,"WRONG","OK")</f>
        <v>OK</v>
      </c>
      <c r="AK56" s="483"/>
      <c r="AL56" s="1386" t="s">
        <v>435</v>
      </c>
      <c r="AM56" s="1869" t="s">
        <v>436</v>
      </c>
      <c r="AN56" s="1883" t="s">
        <v>806</v>
      </c>
      <c r="AO56" s="1389"/>
      <c r="AP56" s="1389"/>
      <c r="AQ56" s="1389"/>
      <c r="AR56" s="1389"/>
      <c r="AS56" s="1389"/>
      <c r="AT56" s="1389"/>
      <c r="AU56" s="1389"/>
      <c r="AV56" s="1389"/>
      <c r="AZ56" s="1386" t="s">
        <v>435</v>
      </c>
      <c r="BA56" s="1903" t="s">
        <v>436</v>
      </c>
      <c r="BB56" s="1619" t="s">
        <v>1197</v>
      </c>
      <c r="BC56" s="1118">
        <f t="shared" si="81"/>
        <v>17210.526315789473</v>
      </c>
      <c r="BD56" s="1118">
        <f t="shared" si="82"/>
        <v>20009.302325581397</v>
      </c>
      <c r="BE56" s="1119">
        <f t="shared" si="83"/>
        <v>0</v>
      </c>
      <c r="BF56" s="1118">
        <f t="shared" si="84"/>
        <v>0</v>
      </c>
      <c r="BH56" s="377" t="str">
        <f t="shared" si="6"/>
        <v>CHECK</v>
      </c>
      <c r="BI56" s="377" t="str">
        <f t="shared" si="7"/>
        <v>ACCEPT</v>
      </c>
    </row>
    <row r="57" spans="1:61" s="35" customFormat="1" ht="15" customHeight="1">
      <c r="A57" s="630" t="s">
        <v>437</v>
      </c>
      <c r="B57" s="631" t="s">
        <v>312</v>
      </c>
      <c r="C57" s="632" t="s">
        <v>806</v>
      </c>
      <c r="D57" s="685">
        <v>0.86899999999999999</v>
      </c>
      <c r="E57" s="685">
        <v>26658</v>
      </c>
      <c r="F57" s="685">
        <v>7.7919999999999998</v>
      </c>
      <c r="G57" s="685">
        <v>240007</v>
      </c>
      <c r="H57" s="685">
        <v>6.8559999999999999</v>
      </c>
      <c r="I57" s="685">
        <v>212372</v>
      </c>
      <c r="J57" s="2285">
        <v>5.0590000000000002</v>
      </c>
      <c r="K57" s="696">
        <v>155149</v>
      </c>
      <c r="L57" s="1760"/>
      <c r="M57" s="1760"/>
      <c r="N57" s="1761"/>
      <c r="O57" s="1762"/>
      <c r="P57" s="1760"/>
      <c r="Q57" s="1760"/>
      <c r="R57" s="1761"/>
      <c r="S57" s="1762"/>
      <c r="T57" s="1760"/>
      <c r="U57" s="1760"/>
      <c r="V57" s="1761"/>
      <c r="W57" s="1762"/>
      <c r="X57" s="1760"/>
      <c r="Y57" s="1760"/>
      <c r="Z57" s="1761"/>
      <c r="AA57" s="1762"/>
      <c r="AB57" s="483"/>
      <c r="AC57" s="1857" t="str">
        <f>IF('JQ2 Trade'!D57&lt;D57,"WRONG","OK")</f>
        <v>OK</v>
      </c>
      <c r="AD57" s="1857" t="str">
        <f>IF('JQ2 Trade'!E57&lt;E57,"WRONG","OK")</f>
        <v>OK</v>
      </c>
      <c r="AE57" s="1857" t="str">
        <f>IF('JQ2 Trade'!F57&lt;F57,"WRONG","OK")</f>
        <v>OK</v>
      </c>
      <c r="AF57" s="1857" t="str">
        <f>IF('JQ2 Trade'!G57&lt;G57,"WRONG","OK")</f>
        <v>OK</v>
      </c>
      <c r="AG57" s="1857" t="str">
        <f>IF('JQ2 Trade'!H57&lt;H57,"WRONG","OK")</f>
        <v>OK</v>
      </c>
      <c r="AH57" s="1857" t="str">
        <f>IF('JQ2 Trade'!I57&lt;I57,"WRONG","OK")</f>
        <v>OK</v>
      </c>
      <c r="AI57" s="1857" t="str">
        <f>IF('JQ2 Trade'!J57&lt;J57,"WRONG","OK")</f>
        <v>OK</v>
      </c>
      <c r="AJ57" s="1857" t="str">
        <f>IF('JQ2 Trade'!K57&lt;K57,"WRONG","OK")</f>
        <v>OK</v>
      </c>
      <c r="AK57" s="483"/>
      <c r="AL57" s="1386" t="s">
        <v>437</v>
      </c>
      <c r="AM57" s="1868" t="s">
        <v>312</v>
      </c>
      <c r="AN57" s="1504" t="s">
        <v>806</v>
      </c>
      <c r="AO57" s="1391"/>
      <c r="AP57" s="1391"/>
      <c r="AQ57" s="1391"/>
      <c r="AR57" s="1391"/>
      <c r="AS57" s="1391"/>
      <c r="AT57" s="1391"/>
      <c r="AU57" s="1391"/>
      <c r="AV57" s="1391"/>
      <c r="AZ57" s="1386" t="s">
        <v>437</v>
      </c>
      <c r="BA57" s="1441" t="s">
        <v>312</v>
      </c>
      <c r="BB57" s="1619" t="s">
        <v>1197</v>
      </c>
      <c r="BC57" s="1118">
        <f t="shared" si="81"/>
        <v>30676.639815880324</v>
      </c>
      <c r="BD57" s="1118">
        <f t="shared" si="82"/>
        <v>30801.719712525668</v>
      </c>
      <c r="BE57" s="1119">
        <f t="shared" si="83"/>
        <v>30976.079346557759</v>
      </c>
      <c r="BF57" s="1118">
        <f t="shared" si="84"/>
        <v>30667.91856098043</v>
      </c>
      <c r="BH57" s="377" t="str">
        <f t="shared" si="6"/>
        <v>ACCEPT</v>
      </c>
      <c r="BI57" s="377" t="str">
        <f t="shared" si="7"/>
        <v>CHECK</v>
      </c>
    </row>
    <row r="58" spans="1:61" s="35" customFormat="1" ht="15" customHeight="1">
      <c r="A58" s="475" t="s">
        <v>438</v>
      </c>
      <c r="B58" s="8" t="s">
        <v>319</v>
      </c>
      <c r="C58" s="17" t="s">
        <v>806</v>
      </c>
      <c r="D58" s="692">
        <v>0.94499999999999995</v>
      </c>
      <c r="E58" s="692">
        <v>1997</v>
      </c>
      <c r="F58" s="692">
        <v>22.808</v>
      </c>
      <c r="G58" s="692">
        <v>44934</v>
      </c>
      <c r="H58" s="692">
        <v>1.4E-2</v>
      </c>
      <c r="I58" s="692">
        <v>43</v>
      </c>
      <c r="J58" s="2281">
        <v>3.4820000000000002</v>
      </c>
      <c r="K58" s="698">
        <v>12025</v>
      </c>
      <c r="L58" s="483"/>
      <c r="M58" s="483"/>
      <c r="N58" s="1113"/>
      <c r="O58" s="462"/>
      <c r="P58" s="483"/>
      <c r="Q58" s="483"/>
      <c r="R58" s="1113"/>
      <c r="S58" s="462"/>
      <c r="T58" s="483"/>
      <c r="U58" s="483"/>
      <c r="V58" s="1113"/>
      <c r="W58" s="462"/>
      <c r="X58" s="483"/>
      <c r="Y58" s="483"/>
      <c r="Z58" s="1113"/>
      <c r="AA58" s="462"/>
      <c r="AB58" s="483"/>
      <c r="AC58" s="1857" t="str">
        <f>IF('JQ2 Trade'!D58&lt;D58,"WRONG","OK")</f>
        <v>OK</v>
      </c>
      <c r="AD58" s="1857" t="str">
        <f>IF('JQ2 Trade'!E58&lt;E58,"WRONG","OK")</f>
        <v>OK</v>
      </c>
      <c r="AE58" s="1857" t="str">
        <f>IF('JQ2 Trade'!F58&lt;F58,"WRONG","OK")</f>
        <v>OK</v>
      </c>
      <c r="AF58" s="1857" t="str">
        <f>IF('JQ2 Trade'!G58&lt;G58,"WRONG","OK")</f>
        <v>OK</v>
      </c>
      <c r="AG58" s="1857" t="str">
        <f>IF('JQ2 Trade'!H58&lt;H58,"WRONG","OK")</f>
        <v>OK</v>
      </c>
      <c r="AH58" s="1857" t="str">
        <f>IF('JQ2 Trade'!I58&lt;I58,"WRONG","OK")</f>
        <v>OK</v>
      </c>
      <c r="AI58" s="1857" t="str">
        <f>IF('JQ2 Trade'!J58&lt;J58,"WRONG","OK")</f>
        <v>OK</v>
      </c>
      <c r="AJ58" s="1857" t="str">
        <f>IF('JQ2 Trade'!K58&lt;K58,"WRONG","OK")</f>
        <v>OK</v>
      </c>
      <c r="AK58" s="483"/>
      <c r="AL58" s="1562" t="s">
        <v>438</v>
      </c>
      <c r="AM58" s="1873" t="s">
        <v>319</v>
      </c>
      <c r="AN58" s="1882" t="s">
        <v>806</v>
      </c>
      <c r="AO58" s="1527" t="str">
        <f>IF(D58&lt;(D59+D60),"Error","OK")</f>
        <v>OK</v>
      </c>
      <c r="AP58" s="1527" t="str">
        <f t="shared" ref="AP58:AV58" si="95">IF(E58&lt;(E59+E60),"Error","OK")</f>
        <v>OK</v>
      </c>
      <c r="AQ58" s="1527" t="str">
        <f t="shared" si="95"/>
        <v>OK</v>
      </c>
      <c r="AR58" s="1527" t="str">
        <f t="shared" si="95"/>
        <v>OK</v>
      </c>
      <c r="AS58" s="1527" t="str">
        <f t="shared" si="95"/>
        <v>OK</v>
      </c>
      <c r="AT58" s="1527" t="str">
        <f t="shared" si="95"/>
        <v>OK</v>
      </c>
      <c r="AU58" s="1527" t="str">
        <f t="shared" si="95"/>
        <v>OK</v>
      </c>
      <c r="AV58" s="1527" t="str">
        <f t="shared" si="95"/>
        <v>OK</v>
      </c>
      <c r="AZ58" s="1562" t="s">
        <v>438</v>
      </c>
      <c r="BA58" s="1562" t="s">
        <v>319</v>
      </c>
      <c r="BB58" s="1619" t="s">
        <v>1197</v>
      </c>
      <c r="BC58" s="1118">
        <f t="shared" si="81"/>
        <v>2113.2275132275136</v>
      </c>
      <c r="BD58" s="1118">
        <f t="shared" si="82"/>
        <v>1970.0982111539811</v>
      </c>
      <c r="BE58" s="1119">
        <f t="shared" si="83"/>
        <v>3071.4285714285716</v>
      </c>
      <c r="BF58" s="1118">
        <f t="shared" si="84"/>
        <v>3453.4750143595634</v>
      </c>
      <c r="BH58" s="377" t="str">
        <f t="shared" si="6"/>
        <v>ACCEPT</v>
      </c>
      <c r="BI58" s="377" t="str">
        <f t="shared" si="7"/>
        <v>CHECK</v>
      </c>
    </row>
    <row r="59" spans="1:61" s="35" customFormat="1" ht="15" customHeight="1">
      <c r="A59" s="458" t="s">
        <v>68</v>
      </c>
      <c r="B59" s="11" t="s">
        <v>330</v>
      </c>
      <c r="C59" s="459" t="s">
        <v>806</v>
      </c>
      <c r="D59" s="692">
        <v>0.94499999999999995</v>
      </c>
      <c r="E59" s="692">
        <v>1997</v>
      </c>
      <c r="F59" s="692">
        <v>22.791</v>
      </c>
      <c r="G59" s="692">
        <v>44876</v>
      </c>
      <c r="H59" s="692">
        <v>0</v>
      </c>
      <c r="I59" s="692">
        <v>0</v>
      </c>
      <c r="J59" s="2280">
        <v>0.14699999999999999</v>
      </c>
      <c r="K59" s="693">
        <v>332</v>
      </c>
      <c r="L59" s="483"/>
      <c r="M59" s="483"/>
      <c r="N59" s="1113"/>
      <c r="O59" s="462"/>
      <c r="P59" s="483"/>
      <c r="Q59" s="483"/>
      <c r="R59" s="1113"/>
      <c r="S59" s="462"/>
      <c r="T59" s="483"/>
      <c r="U59" s="483"/>
      <c r="V59" s="1113"/>
      <c r="W59" s="462"/>
      <c r="X59" s="483"/>
      <c r="Y59" s="483"/>
      <c r="Z59" s="1113"/>
      <c r="AA59" s="462"/>
      <c r="AB59" s="462"/>
      <c r="AC59" s="1857" t="str">
        <f>IF('JQ2 Trade'!D59&lt;D59,"WRONG","OK")</f>
        <v>OK</v>
      </c>
      <c r="AD59" s="1857" t="str">
        <f>IF('JQ2 Trade'!E59&lt;E59,"WRONG","OK")</f>
        <v>OK</v>
      </c>
      <c r="AE59" s="1857" t="str">
        <f>IF('JQ2 Trade'!F59&lt;F59,"WRONG","OK")</f>
        <v>OK</v>
      </c>
      <c r="AF59" s="1857" t="str">
        <f>IF('JQ2 Trade'!G59&lt;G59,"WRONG","OK")</f>
        <v>OK</v>
      </c>
      <c r="AG59" s="1857" t="str">
        <f>IF('JQ2 Trade'!H59&lt;H59,"WRONG","OK")</f>
        <v>OK</v>
      </c>
      <c r="AH59" s="1857" t="str">
        <f>IF('JQ2 Trade'!I59&lt;I59,"WRONG","OK")</f>
        <v>OK</v>
      </c>
      <c r="AI59" s="1857" t="str">
        <f>IF('JQ2 Trade'!J59&lt;J59,"WRONG","OK")</f>
        <v>OK</v>
      </c>
      <c r="AJ59" s="1857" t="str">
        <f>IF('JQ2 Trade'!K59&lt;K59,"WRONG","OK")</f>
        <v>OK</v>
      </c>
      <c r="AK59" s="483"/>
      <c r="AL59" s="1386" t="s">
        <v>68</v>
      </c>
      <c r="AM59" s="1868" t="s">
        <v>330</v>
      </c>
      <c r="AN59" s="1620" t="s">
        <v>806</v>
      </c>
      <c r="AO59" s="1389"/>
      <c r="AP59" s="1389"/>
      <c r="AQ59" s="1389"/>
      <c r="AR59" s="1389"/>
      <c r="AS59" s="1389"/>
      <c r="AT59" s="1389"/>
      <c r="AU59" s="1389"/>
      <c r="AV59" s="1389"/>
      <c r="AZ59" s="1386" t="s">
        <v>68</v>
      </c>
      <c r="BA59" s="1441" t="s">
        <v>330</v>
      </c>
      <c r="BB59" s="1619" t="s">
        <v>1197</v>
      </c>
      <c r="BC59" s="1118">
        <f t="shared" si="81"/>
        <v>2113.2275132275136</v>
      </c>
      <c r="BD59" s="1118">
        <f t="shared" si="82"/>
        <v>1969.0228599008381</v>
      </c>
      <c r="BE59" s="1119">
        <f t="shared" si="83"/>
        <v>0</v>
      </c>
      <c r="BF59" s="1118">
        <f t="shared" si="84"/>
        <v>2258.5034013605446</v>
      </c>
      <c r="BH59" s="377" t="str">
        <f t="shared" si="6"/>
        <v>CHECK</v>
      </c>
      <c r="BI59" s="377" t="str">
        <f t="shared" si="7"/>
        <v>CHECK</v>
      </c>
    </row>
    <row r="60" spans="1:61" s="35" customFormat="1" ht="15" customHeight="1">
      <c r="A60" s="624" t="s">
        <v>69</v>
      </c>
      <c r="B60" s="631" t="s">
        <v>320</v>
      </c>
      <c r="C60" s="618" t="s">
        <v>806</v>
      </c>
      <c r="D60" s="685">
        <v>0</v>
      </c>
      <c r="E60" s="685">
        <v>0</v>
      </c>
      <c r="F60" s="685">
        <v>1.7000000000000001E-2</v>
      </c>
      <c r="G60" s="685">
        <v>58</v>
      </c>
      <c r="H60" s="685">
        <v>1.4E-2</v>
      </c>
      <c r="I60" s="685">
        <v>43</v>
      </c>
      <c r="J60" s="2283">
        <v>3.335</v>
      </c>
      <c r="K60" s="686">
        <v>11693</v>
      </c>
      <c r="L60" s="1760"/>
      <c r="M60" s="1760"/>
      <c r="N60" s="1761"/>
      <c r="O60" s="1762"/>
      <c r="P60" s="1760"/>
      <c r="Q60" s="1760"/>
      <c r="R60" s="1761"/>
      <c r="S60" s="1762"/>
      <c r="T60" s="1760"/>
      <c r="U60" s="1760"/>
      <c r="V60" s="1761"/>
      <c r="W60" s="1762"/>
      <c r="X60" s="1760"/>
      <c r="Y60" s="1760"/>
      <c r="Z60" s="1761"/>
      <c r="AA60" s="1762"/>
      <c r="AB60" s="462"/>
      <c r="AC60" s="1857" t="str">
        <f>IF('JQ2 Trade'!D60&lt;D60,"WRONG","OK")</f>
        <v>OK</v>
      </c>
      <c r="AD60" s="1857" t="str">
        <f>IF('JQ2 Trade'!E60&lt;E60,"WRONG","OK")</f>
        <v>OK</v>
      </c>
      <c r="AE60" s="1857" t="str">
        <f>IF('JQ2 Trade'!F60&lt;F60,"WRONG","OK")</f>
        <v>OK</v>
      </c>
      <c r="AF60" s="1857" t="str">
        <f>IF('JQ2 Trade'!G60&lt;G60,"WRONG","OK")</f>
        <v>OK</v>
      </c>
      <c r="AG60" s="1857" t="str">
        <f>IF('JQ2 Trade'!H60&lt;H60,"WRONG","OK")</f>
        <v>OK</v>
      </c>
      <c r="AH60" s="1857" t="str">
        <f>IF('JQ2 Trade'!I60&lt;I60,"WRONG","OK")</f>
        <v>OK</v>
      </c>
      <c r="AI60" s="1857" t="str">
        <f>IF('JQ2 Trade'!J60&lt;J60,"WRONG","OK")</f>
        <v>OK</v>
      </c>
      <c r="AJ60" s="1857" t="str">
        <f>IF('JQ2 Trade'!K60&lt;K60,"WRONG","OK")</f>
        <v>OK</v>
      </c>
      <c r="AK60" s="483"/>
      <c r="AL60" s="1395" t="s">
        <v>69</v>
      </c>
      <c r="AM60" s="1884" t="s">
        <v>320</v>
      </c>
      <c r="AN60" s="1620" t="s">
        <v>806</v>
      </c>
      <c r="AO60" s="1389"/>
      <c r="AP60" s="1389"/>
      <c r="AQ60" s="1389"/>
      <c r="AR60" s="1389"/>
      <c r="AS60" s="1389"/>
      <c r="AT60" s="1389"/>
      <c r="AU60" s="1389"/>
      <c r="AV60" s="1389"/>
      <c r="AZ60" s="1395" t="s">
        <v>69</v>
      </c>
      <c r="BA60" s="1909" t="s">
        <v>320</v>
      </c>
      <c r="BB60" s="1619" t="s">
        <v>1197</v>
      </c>
      <c r="BC60" s="1118">
        <f t="shared" si="81"/>
        <v>0</v>
      </c>
      <c r="BD60" s="1118">
        <f t="shared" si="82"/>
        <v>3411.7647058823527</v>
      </c>
      <c r="BE60" s="1119">
        <f t="shared" si="83"/>
        <v>3071.4285714285716</v>
      </c>
      <c r="BF60" s="1118">
        <f t="shared" si="84"/>
        <v>3506.1469265367318</v>
      </c>
      <c r="BH60" s="377" t="str">
        <f t="shared" si="6"/>
        <v>ACCEPT</v>
      </c>
      <c r="BI60" s="377" t="str">
        <f t="shared" si="7"/>
        <v>CHECK</v>
      </c>
    </row>
    <row r="61" spans="1:61" s="35" customFormat="1" ht="15" customHeight="1">
      <c r="A61" s="464" t="s">
        <v>439</v>
      </c>
      <c r="B61" s="465" t="s">
        <v>313</v>
      </c>
      <c r="C61" s="466" t="s">
        <v>806</v>
      </c>
      <c r="D61" s="690">
        <v>6.0000000000000001E-3</v>
      </c>
      <c r="E61" s="690">
        <v>13</v>
      </c>
      <c r="F61" s="690">
        <v>1.3740000000000001</v>
      </c>
      <c r="G61" s="690">
        <v>2938</v>
      </c>
      <c r="H61" s="690">
        <v>0.437</v>
      </c>
      <c r="I61" s="690">
        <v>997</v>
      </c>
      <c r="J61" s="2282">
        <v>7.4180000000000001</v>
      </c>
      <c r="K61" s="691">
        <v>16312</v>
      </c>
      <c r="L61" s="1760"/>
      <c r="M61" s="1760"/>
      <c r="N61" s="1761"/>
      <c r="O61" s="1762"/>
      <c r="P61" s="1760"/>
      <c r="Q61" s="1760"/>
      <c r="R61" s="1761"/>
      <c r="S61" s="1762"/>
      <c r="T61" s="1760"/>
      <c r="U61" s="1760"/>
      <c r="V61" s="1761"/>
      <c r="W61" s="1762"/>
      <c r="X61" s="1760"/>
      <c r="Y61" s="1760"/>
      <c r="Z61" s="1761"/>
      <c r="AA61" s="1762"/>
      <c r="AB61" s="483"/>
      <c r="AC61" s="1857" t="str">
        <f>IF('JQ2 Trade'!D61&lt;D61,"WRONG","OK")</f>
        <v>OK</v>
      </c>
      <c r="AD61" s="1857" t="str">
        <f>IF('JQ2 Trade'!E61&lt;E61,"WRONG","OK")</f>
        <v>OK</v>
      </c>
      <c r="AE61" s="1857" t="str">
        <f>IF('JQ2 Trade'!F61&lt;F61,"WRONG","OK")</f>
        <v>OK</v>
      </c>
      <c r="AF61" s="1857" t="str">
        <f>IF('JQ2 Trade'!G61&lt;G61,"WRONG","OK")</f>
        <v>OK</v>
      </c>
      <c r="AG61" s="1857" t="str">
        <f>IF('JQ2 Trade'!H61&lt;H61,"WRONG","OK")</f>
        <v>OK</v>
      </c>
      <c r="AH61" s="1857" t="str">
        <f>IF('JQ2 Trade'!I61&lt;I61,"WRONG","OK")</f>
        <v>OK</v>
      </c>
      <c r="AI61" s="1857" t="str">
        <f>IF('JQ2 Trade'!J61&lt;J61,"WRONG","OK")</f>
        <v>OK</v>
      </c>
      <c r="AJ61" s="1857" t="str">
        <f>IF('JQ2 Trade'!K61&lt;K61,"WRONG","OK")</f>
        <v>OK</v>
      </c>
      <c r="AK61" s="483"/>
      <c r="AL61" s="1564" t="s">
        <v>439</v>
      </c>
      <c r="AM61" s="1885" t="s">
        <v>313</v>
      </c>
      <c r="AN61" s="1872" t="s">
        <v>806</v>
      </c>
      <c r="AO61" s="1523"/>
      <c r="AP61" s="1523"/>
      <c r="AQ61" s="1523"/>
      <c r="AR61" s="1523"/>
      <c r="AS61" s="1523"/>
      <c r="AT61" s="1523"/>
      <c r="AU61" s="1523"/>
      <c r="AV61" s="1523"/>
      <c r="AZ61" s="1564" t="s">
        <v>439</v>
      </c>
      <c r="BA61" s="1564" t="s">
        <v>313</v>
      </c>
      <c r="BB61" s="1619" t="s">
        <v>1197</v>
      </c>
      <c r="BC61" s="1118">
        <f t="shared" si="81"/>
        <v>2166.6666666666665</v>
      </c>
      <c r="BD61" s="1118">
        <f t="shared" si="82"/>
        <v>2138.2823871906839</v>
      </c>
      <c r="BE61" s="1119">
        <f t="shared" si="83"/>
        <v>2281.4645308924487</v>
      </c>
      <c r="BF61" s="1118">
        <f t="shared" si="84"/>
        <v>2198.9754650849286</v>
      </c>
      <c r="BH61" s="377" t="str">
        <f t="shared" si="6"/>
        <v>ACCEPT</v>
      </c>
      <c r="BI61" s="377" t="str">
        <f t="shared" si="7"/>
        <v>CHECK</v>
      </c>
    </row>
    <row r="62" spans="1:61" s="35" customFormat="1" ht="15" customHeight="1">
      <c r="A62" s="473" t="s">
        <v>440</v>
      </c>
      <c r="B62" s="465" t="s">
        <v>314</v>
      </c>
      <c r="C62" s="466" t="s">
        <v>806</v>
      </c>
      <c r="D62" s="690">
        <v>8.8030000000000008</v>
      </c>
      <c r="E62" s="690">
        <v>181086</v>
      </c>
      <c r="F62" s="690">
        <v>18</v>
      </c>
      <c r="G62" s="690">
        <v>371481</v>
      </c>
      <c r="H62" s="690">
        <v>14.66062</v>
      </c>
      <c r="I62" s="690">
        <v>324095</v>
      </c>
      <c r="J62" s="2282">
        <v>27.873000000000001</v>
      </c>
      <c r="K62" s="691">
        <v>565875</v>
      </c>
      <c r="L62" s="1760"/>
      <c r="M62" s="1760"/>
      <c r="N62" s="1761"/>
      <c r="O62" s="1762"/>
      <c r="P62" s="1760"/>
      <c r="Q62" s="1760"/>
      <c r="R62" s="1761"/>
      <c r="S62" s="1762"/>
      <c r="T62" s="1760"/>
      <c r="U62" s="1760"/>
      <c r="V62" s="1761"/>
      <c r="W62" s="1762"/>
      <c r="X62" s="1760"/>
      <c r="Y62" s="1760"/>
      <c r="Z62" s="1761"/>
      <c r="AA62" s="1762"/>
      <c r="AB62" s="483"/>
      <c r="AC62" s="1857" t="str">
        <f>IF('JQ2 Trade'!D62&lt;D62,"WRONG","OK")</f>
        <v>OK</v>
      </c>
      <c r="AD62" s="1857" t="str">
        <f>IF('JQ2 Trade'!E62&lt;E62,"WRONG","OK")</f>
        <v>OK</v>
      </c>
      <c r="AE62" s="1857" t="str">
        <f>IF('JQ2 Trade'!F62&lt;F62,"WRONG","OK")</f>
        <v>OK</v>
      </c>
      <c r="AF62" s="1857" t="str">
        <f>IF('JQ2 Trade'!G62&lt;G62,"WRONG","OK")</f>
        <v>OK</v>
      </c>
      <c r="AG62" s="1857" t="str">
        <f>IF('JQ2 Trade'!H62&lt;H62,"WRONG","OK")</f>
        <v>OK</v>
      </c>
      <c r="AH62" s="1857" t="str">
        <f>IF('JQ2 Trade'!I62&lt;I62,"WRONG","OK")</f>
        <v>OK</v>
      </c>
      <c r="AI62" s="1857" t="str">
        <f>IF('JQ2 Trade'!J62&lt;J62,"WRONG","OK")</f>
        <v>OK</v>
      </c>
      <c r="AJ62" s="1857" t="str">
        <f>IF('JQ2 Trade'!K62&lt;K62,"WRONG","OK")</f>
        <v>OK</v>
      </c>
      <c r="AK62" s="483"/>
      <c r="AL62" s="1560" t="s">
        <v>440</v>
      </c>
      <c r="AM62" s="1866" t="s">
        <v>314</v>
      </c>
      <c r="AN62" s="1872" t="s">
        <v>806</v>
      </c>
      <c r="AO62" s="1512" t="str">
        <f t="shared" ref="AO62:AV62" si="96">IF(D62&lt;(D63+D68+D69+D74),"Error","OK")</f>
        <v>OK</v>
      </c>
      <c r="AP62" s="1512" t="str">
        <f t="shared" si="96"/>
        <v>OK</v>
      </c>
      <c r="AQ62" s="1512" t="str">
        <f t="shared" si="96"/>
        <v>OK</v>
      </c>
      <c r="AR62" s="1512" t="str">
        <f t="shared" si="96"/>
        <v>OK</v>
      </c>
      <c r="AS62" s="1512" t="str">
        <f t="shared" si="96"/>
        <v>OK</v>
      </c>
      <c r="AT62" s="1512" t="str">
        <f t="shared" si="96"/>
        <v>OK</v>
      </c>
      <c r="AU62" s="1512" t="str">
        <f t="shared" si="96"/>
        <v>OK</v>
      </c>
      <c r="AV62" s="1512" t="str">
        <f t="shared" si="96"/>
        <v>OK</v>
      </c>
      <c r="AZ62" s="1560" t="s">
        <v>440</v>
      </c>
      <c r="BA62" s="1560" t="s">
        <v>314</v>
      </c>
      <c r="BB62" s="1619" t="s">
        <v>1197</v>
      </c>
      <c r="BC62" s="1118">
        <f t="shared" si="81"/>
        <v>20570.941724412129</v>
      </c>
      <c r="BD62" s="1118">
        <f t="shared" si="82"/>
        <v>20637.833333333332</v>
      </c>
      <c r="BE62" s="1119">
        <f t="shared" si="83"/>
        <v>22106.500270793458</v>
      </c>
      <c r="BF62" s="1118">
        <f t="shared" si="84"/>
        <v>20301.90506942202</v>
      </c>
      <c r="BH62" s="377" t="str">
        <f t="shared" si="6"/>
        <v>ACCEPT</v>
      </c>
      <c r="BI62" s="377" t="str">
        <f t="shared" si="7"/>
        <v>CHECK</v>
      </c>
    </row>
    <row r="63" spans="1:61" s="35" customFormat="1" ht="15" customHeight="1">
      <c r="A63" s="628" t="s">
        <v>441</v>
      </c>
      <c r="B63" s="622" t="s">
        <v>322</v>
      </c>
      <c r="C63" s="629" t="s">
        <v>806</v>
      </c>
      <c r="D63" s="685">
        <v>1.401</v>
      </c>
      <c r="E63" s="685">
        <v>26214</v>
      </c>
      <c r="F63" s="685">
        <v>2.7549999999999999</v>
      </c>
      <c r="G63" s="685">
        <v>55722</v>
      </c>
      <c r="H63" s="685">
        <v>1.8952199999999999</v>
      </c>
      <c r="I63" s="685">
        <v>63503</v>
      </c>
      <c r="J63" s="2285">
        <v>6.3150000000000004</v>
      </c>
      <c r="K63" s="696">
        <v>116566</v>
      </c>
      <c r="L63" s="1760"/>
      <c r="M63" s="1760"/>
      <c r="N63" s="1761"/>
      <c r="O63" s="1762"/>
      <c r="P63" s="1760"/>
      <c r="Q63" s="1760"/>
      <c r="R63" s="1761"/>
      <c r="S63" s="1762"/>
      <c r="T63" s="1760"/>
      <c r="U63" s="1760"/>
      <c r="V63" s="1761"/>
      <c r="W63" s="1762"/>
      <c r="X63" s="1760"/>
      <c r="Y63" s="1760"/>
      <c r="Z63" s="1761"/>
      <c r="AA63" s="1762"/>
      <c r="AB63" s="483"/>
      <c r="AC63" s="1857" t="str">
        <f>IF('JQ2 Trade'!D63&lt;D63,"WRONG","OK")</f>
        <v>OK</v>
      </c>
      <c r="AD63" s="1857" t="str">
        <f>IF('JQ2 Trade'!E63&lt;E63,"WRONG","OK")</f>
        <v>OK</v>
      </c>
      <c r="AE63" s="1857" t="str">
        <f>IF('JQ2 Trade'!F63&lt;F63,"WRONG","OK")</f>
        <v>OK</v>
      </c>
      <c r="AF63" s="1857" t="str">
        <f>IF('JQ2 Trade'!G63&lt;G63,"WRONG","OK")</f>
        <v>OK</v>
      </c>
      <c r="AG63" s="1857" t="str">
        <f>IF('JQ2 Trade'!H63&lt;H63,"WRONG","OK")</f>
        <v>OK</v>
      </c>
      <c r="AH63" s="1857" t="str">
        <f>IF('JQ2 Trade'!I63&lt;I63,"WRONG","OK")</f>
        <v>OK</v>
      </c>
      <c r="AI63" s="1857" t="str">
        <f>IF('JQ2 Trade'!J63&lt;J63,"WRONG","OK")</f>
        <v>OK</v>
      </c>
      <c r="AJ63" s="1857" t="str">
        <f>IF('JQ2 Trade'!K63&lt;K63,"WRONG","OK")</f>
        <v>OK</v>
      </c>
      <c r="AK63" s="483"/>
      <c r="AL63" s="1386" t="s">
        <v>441</v>
      </c>
      <c r="AM63" s="1868" t="s">
        <v>322</v>
      </c>
      <c r="AN63" s="1504" t="s">
        <v>806</v>
      </c>
      <c r="AO63" s="1542" t="str">
        <f>IF(D63&lt;(D64+D65+D66+D67),"Error","OK")</f>
        <v>OK</v>
      </c>
      <c r="AP63" s="1542" t="str">
        <f t="shared" ref="AP63:AV63" si="97">IF(E63&lt;(E64+E65+E66+E67),"Error","OK")</f>
        <v>OK</v>
      </c>
      <c r="AQ63" s="1542" t="str">
        <f t="shared" si="97"/>
        <v>OK</v>
      </c>
      <c r="AR63" s="1542" t="str">
        <f t="shared" si="97"/>
        <v>OK</v>
      </c>
      <c r="AS63" s="1542" t="str">
        <f t="shared" si="97"/>
        <v>OK</v>
      </c>
      <c r="AT63" s="1542" t="str">
        <f t="shared" si="97"/>
        <v>OK</v>
      </c>
      <c r="AU63" s="1542" t="str">
        <f t="shared" si="97"/>
        <v>OK</v>
      </c>
      <c r="AV63" s="1542" t="str">
        <f t="shared" si="97"/>
        <v>OK</v>
      </c>
      <c r="AZ63" s="1386" t="s">
        <v>441</v>
      </c>
      <c r="BA63" s="1441" t="s">
        <v>322</v>
      </c>
      <c r="BB63" s="1619" t="s">
        <v>1197</v>
      </c>
      <c r="BC63" s="1118">
        <f t="shared" si="81"/>
        <v>18710.920770877943</v>
      </c>
      <c r="BD63" s="1118">
        <f t="shared" si="82"/>
        <v>20225.771324863883</v>
      </c>
      <c r="BE63" s="1119">
        <f t="shared" si="83"/>
        <v>33506.92795559355</v>
      </c>
      <c r="BF63" s="1118">
        <f t="shared" si="84"/>
        <v>18458.590657165478</v>
      </c>
      <c r="BH63" s="377" t="str">
        <f t="shared" si="6"/>
        <v>ACCEPT</v>
      </c>
      <c r="BI63" s="377" t="str">
        <f t="shared" si="7"/>
        <v>CHECK</v>
      </c>
    </row>
    <row r="64" spans="1:61" s="35" customFormat="1" ht="15" customHeight="1">
      <c r="A64" s="475" t="s">
        <v>442</v>
      </c>
      <c r="B64" s="9" t="s">
        <v>315</v>
      </c>
      <c r="C64" s="459" t="s">
        <v>806</v>
      </c>
      <c r="D64" s="692">
        <v>0.66800000000000004</v>
      </c>
      <c r="E64" s="692">
        <v>9439</v>
      </c>
      <c r="F64" s="692">
        <v>0.871</v>
      </c>
      <c r="G64" s="692">
        <v>12904</v>
      </c>
      <c r="H64" s="692">
        <v>0</v>
      </c>
      <c r="I64" s="692">
        <v>0</v>
      </c>
      <c r="J64" s="2280">
        <v>0.11700000000000001</v>
      </c>
      <c r="K64" s="693">
        <v>1660</v>
      </c>
      <c r="L64" s="483"/>
      <c r="M64" s="483"/>
      <c r="N64" s="1113"/>
      <c r="O64" s="462"/>
      <c r="P64" s="483"/>
      <c r="Q64" s="483"/>
      <c r="R64" s="1113"/>
      <c r="S64" s="462"/>
      <c r="T64" s="483"/>
      <c r="U64" s="483"/>
      <c r="V64" s="1113"/>
      <c r="W64" s="462"/>
      <c r="X64" s="483"/>
      <c r="Y64" s="483"/>
      <c r="Z64" s="1113"/>
      <c r="AA64" s="462"/>
      <c r="AB64" s="483"/>
      <c r="AC64" s="1857" t="str">
        <f>IF('JQ2 Trade'!D64&lt;D64,"WRONG","OK")</f>
        <v>OK</v>
      </c>
      <c r="AD64" s="1857" t="str">
        <f>IF('JQ2 Trade'!E64&lt;E64,"WRONG","OK")</f>
        <v>OK</v>
      </c>
      <c r="AE64" s="1857" t="str">
        <f>IF('JQ2 Trade'!F64&lt;F64,"WRONG","OK")</f>
        <v>OK</v>
      </c>
      <c r="AF64" s="1857" t="str">
        <f>IF('JQ2 Trade'!G64&lt;G64,"WRONG","OK")</f>
        <v>OK</v>
      </c>
      <c r="AG64" s="1857" t="str">
        <f>IF('JQ2 Trade'!H64&lt;H64,"WRONG","OK")</f>
        <v>OK</v>
      </c>
      <c r="AH64" s="1857" t="str">
        <f>IF('JQ2 Trade'!I64&lt;I64,"WRONG","OK")</f>
        <v>OK</v>
      </c>
      <c r="AI64" s="1857" t="str">
        <f>IF('JQ2 Trade'!J64&lt;J64,"WRONG","OK")</f>
        <v>OK</v>
      </c>
      <c r="AJ64" s="1857" t="str">
        <f>IF('JQ2 Trade'!K64&lt;K64,"WRONG","OK")</f>
        <v>OK</v>
      </c>
      <c r="AK64" s="483"/>
      <c r="AL64" s="1386" t="s">
        <v>442</v>
      </c>
      <c r="AM64" s="1869" t="s">
        <v>315</v>
      </c>
      <c r="AN64" s="1620" t="s">
        <v>806</v>
      </c>
      <c r="AO64" s="1389"/>
      <c r="AP64" s="1389"/>
      <c r="AQ64" s="1389"/>
      <c r="AR64" s="1389"/>
      <c r="AS64" s="1389"/>
      <c r="AT64" s="1389"/>
      <c r="AU64" s="1389"/>
      <c r="AV64" s="1389"/>
      <c r="AZ64" s="1386" t="s">
        <v>442</v>
      </c>
      <c r="BA64" s="1903" t="s">
        <v>315</v>
      </c>
      <c r="BB64" s="1619" t="s">
        <v>1197</v>
      </c>
      <c r="BC64" s="1118">
        <f t="shared" si="81"/>
        <v>14130.239520958083</v>
      </c>
      <c r="BD64" s="1118">
        <f t="shared" si="82"/>
        <v>14815.154994259472</v>
      </c>
      <c r="BE64" s="1119">
        <f t="shared" si="83"/>
        <v>0</v>
      </c>
      <c r="BF64" s="1118">
        <f t="shared" si="84"/>
        <v>14188.034188034188</v>
      </c>
      <c r="BH64" s="377" t="str">
        <f t="shared" si="6"/>
        <v>CHECK</v>
      </c>
      <c r="BI64" s="377" t="str">
        <f t="shared" si="7"/>
        <v>CHECK</v>
      </c>
    </row>
    <row r="65" spans="1:62" s="35" customFormat="1" ht="15" customHeight="1">
      <c r="A65" s="475" t="s">
        <v>443</v>
      </c>
      <c r="B65" s="21" t="s">
        <v>323</v>
      </c>
      <c r="C65" s="459" t="s">
        <v>806</v>
      </c>
      <c r="D65" s="692">
        <v>9.0999999999999998E-2</v>
      </c>
      <c r="E65" s="692">
        <v>2295</v>
      </c>
      <c r="F65" s="692">
        <v>0.39700000000000002</v>
      </c>
      <c r="G65" s="692">
        <v>9876</v>
      </c>
      <c r="H65" s="692">
        <v>1.6000000000000001E-4</v>
      </c>
      <c r="I65" s="692">
        <v>4</v>
      </c>
      <c r="J65" s="2280">
        <v>5.0000000000000001E-3</v>
      </c>
      <c r="K65" s="693">
        <v>131</v>
      </c>
      <c r="L65" s="483"/>
      <c r="M65" s="483"/>
      <c r="N65" s="1113"/>
      <c r="O65" s="462"/>
      <c r="P65" s="483"/>
      <c r="Q65" s="483"/>
      <c r="R65" s="1113"/>
      <c r="S65" s="462"/>
      <c r="T65" s="483"/>
      <c r="U65" s="483"/>
      <c r="V65" s="1113"/>
      <c r="W65" s="462"/>
      <c r="X65" s="483"/>
      <c r="Y65" s="483"/>
      <c r="Z65" s="1113"/>
      <c r="AA65" s="462"/>
      <c r="AB65" s="483"/>
      <c r="AC65" s="1857" t="str">
        <f>IF('JQ2 Trade'!D65&lt;D65,"WRONG","OK")</f>
        <v>OK</v>
      </c>
      <c r="AD65" s="1857" t="str">
        <f>IF('JQ2 Trade'!E65&lt;E65,"WRONG","OK")</f>
        <v>OK</v>
      </c>
      <c r="AE65" s="1857" t="str">
        <f>IF('JQ2 Trade'!F65&lt;F65,"WRONG","OK")</f>
        <v>OK</v>
      </c>
      <c r="AF65" s="1857" t="str">
        <f>IF('JQ2 Trade'!G65&lt;G65,"WRONG","OK")</f>
        <v>OK</v>
      </c>
      <c r="AG65" s="1857" t="str">
        <f>IF('JQ2 Trade'!H65&lt;H65,"WRONG","OK")</f>
        <v>OK</v>
      </c>
      <c r="AH65" s="1857" t="str">
        <f>IF('JQ2 Trade'!I65&lt;I65,"WRONG","OK")</f>
        <v>OK</v>
      </c>
      <c r="AI65" s="1857" t="str">
        <f>IF('JQ2 Trade'!J65&lt;J65,"WRONG","OK")</f>
        <v>OK</v>
      </c>
      <c r="AJ65" s="1857" t="str">
        <f>IF('JQ2 Trade'!K65&lt;K65,"WRONG","OK")</f>
        <v>OK</v>
      </c>
      <c r="AK65" s="483"/>
      <c r="AL65" s="1386" t="s">
        <v>443</v>
      </c>
      <c r="AM65" s="1869" t="s">
        <v>323</v>
      </c>
      <c r="AN65" s="1620" t="s">
        <v>806</v>
      </c>
      <c r="AO65" s="1389"/>
      <c r="AP65" s="1389"/>
      <c r="AQ65" s="1389"/>
      <c r="AR65" s="1389"/>
      <c r="AS65" s="1389"/>
      <c r="AT65" s="1389"/>
      <c r="AU65" s="1389"/>
      <c r="AV65" s="1389"/>
      <c r="AZ65" s="1386" t="s">
        <v>443</v>
      </c>
      <c r="BA65" s="1903" t="s">
        <v>323</v>
      </c>
      <c r="BB65" s="1619" t="s">
        <v>1197</v>
      </c>
      <c r="BC65" s="1118">
        <f t="shared" si="81"/>
        <v>25219.780219780219</v>
      </c>
      <c r="BD65" s="1118">
        <f t="shared" si="82"/>
        <v>24876.574307304785</v>
      </c>
      <c r="BE65" s="1119">
        <f t="shared" si="83"/>
        <v>24999.999999999996</v>
      </c>
      <c r="BF65" s="1118">
        <f t="shared" si="84"/>
        <v>26200</v>
      </c>
      <c r="BH65" s="377" t="str">
        <f t="shared" si="6"/>
        <v>ACCEPT</v>
      </c>
      <c r="BI65" s="377" t="str">
        <f t="shared" si="7"/>
        <v>CHECK</v>
      </c>
    </row>
    <row r="66" spans="1:62" s="35" customFormat="1" ht="15" customHeight="1">
      <c r="A66" s="475" t="s">
        <v>444</v>
      </c>
      <c r="B66" s="9" t="s">
        <v>324</v>
      </c>
      <c r="C66" s="459" t="s">
        <v>806</v>
      </c>
      <c r="D66" s="692">
        <v>0.16900000000000001</v>
      </c>
      <c r="E66" s="692">
        <v>3172</v>
      </c>
      <c r="F66" s="692">
        <v>0.41399999999999998</v>
      </c>
      <c r="G66" s="692">
        <v>7642</v>
      </c>
      <c r="H66" s="692">
        <v>1.895</v>
      </c>
      <c r="I66" s="692">
        <v>63497</v>
      </c>
      <c r="J66" s="2280">
        <v>6.1669999999999998</v>
      </c>
      <c r="K66" s="693">
        <v>114133</v>
      </c>
      <c r="L66" s="483"/>
      <c r="M66" s="483"/>
      <c r="N66" s="1113"/>
      <c r="O66" s="462"/>
      <c r="P66" s="483"/>
      <c r="Q66" s="483"/>
      <c r="R66" s="1113"/>
      <c r="S66" s="462"/>
      <c r="T66" s="483"/>
      <c r="U66" s="483"/>
      <c r="V66" s="1113"/>
      <c r="W66" s="462"/>
      <c r="X66" s="483"/>
      <c r="Y66" s="483"/>
      <c r="Z66" s="1113"/>
      <c r="AA66" s="462"/>
      <c r="AB66" s="483"/>
      <c r="AC66" s="1857" t="str">
        <f>IF('JQ2 Trade'!D66&lt;D66,"WRONG","OK")</f>
        <v>OK</v>
      </c>
      <c r="AD66" s="1857" t="str">
        <f>IF('JQ2 Trade'!E66&lt;E66,"WRONG","OK")</f>
        <v>OK</v>
      </c>
      <c r="AE66" s="1857" t="str">
        <f>IF('JQ2 Trade'!F66&lt;F66,"WRONG","OK")</f>
        <v>OK</v>
      </c>
      <c r="AF66" s="1857" t="str">
        <f>IF('JQ2 Trade'!G66&lt;G66,"WRONG","OK")</f>
        <v>OK</v>
      </c>
      <c r="AG66" s="1857" t="str">
        <f>IF('JQ2 Trade'!H66&lt;H66,"WRONG","OK")</f>
        <v>OK</v>
      </c>
      <c r="AH66" s="1857" t="str">
        <f>IF('JQ2 Trade'!I66&lt;I66,"WRONG","OK")</f>
        <v>OK</v>
      </c>
      <c r="AI66" s="1857" t="str">
        <f>IF('JQ2 Trade'!J66&lt;J66,"WRONG","OK")</f>
        <v>OK</v>
      </c>
      <c r="AJ66" s="1857" t="str">
        <f>IF('JQ2 Trade'!K66&lt;K66,"WRONG","OK")</f>
        <v>OK</v>
      </c>
      <c r="AK66" s="483"/>
      <c r="AL66" s="1386" t="s">
        <v>444</v>
      </c>
      <c r="AM66" s="1869" t="s">
        <v>324</v>
      </c>
      <c r="AN66" s="1504" t="s">
        <v>806</v>
      </c>
      <c r="AO66" s="1389"/>
      <c r="AP66" s="1389"/>
      <c r="AQ66" s="1389"/>
      <c r="AR66" s="1389"/>
      <c r="AS66" s="1389"/>
      <c r="AT66" s="1389"/>
      <c r="AU66" s="1389"/>
      <c r="AV66" s="1389"/>
      <c r="AZ66" s="1386" t="s">
        <v>444</v>
      </c>
      <c r="BA66" s="1903" t="s">
        <v>324</v>
      </c>
      <c r="BB66" s="1619" t="s">
        <v>1197</v>
      </c>
      <c r="BC66" s="1118">
        <f t="shared" si="81"/>
        <v>18769.23076923077</v>
      </c>
      <c r="BD66" s="1118">
        <f t="shared" si="82"/>
        <v>18458.937198067633</v>
      </c>
      <c r="BE66" s="1119">
        <f t="shared" si="83"/>
        <v>33507.651715039574</v>
      </c>
      <c r="BF66" s="1118">
        <f t="shared" si="84"/>
        <v>18507.053672774444</v>
      </c>
      <c r="BH66" s="377" t="str">
        <f t="shared" si="6"/>
        <v>ACCEPT</v>
      </c>
      <c r="BI66" s="377" t="str">
        <f t="shared" si="7"/>
        <v>CHECK</v>
      </c>
    </row>
    <row r="67" spans="1:62" s="35" customFormat="1" ht="15" customHeight="1">
      <c r="A67" s="475" t="s">
        <v>445</v>
      </c>
      <c r="B67" s="12" t="s">
        <v>325</v>
      </c>
      <c r="C67" s="459" t="s">
        <v>806</v>
      </c>
      <c r="D67" s="692">
        <v>0.47299999999999998</v>
      </c>
      <c r="E67" s="692">
        <v>11308</v>
      </c>
      <c r="F67" s="692">
        <v>1.073</v>
      </c>
      <c r="G67" s="692">
        <v>25300</v>
      </c>
      <c r="H67" s="692">
        <v>6.0000000000000002E-5</v>
      </c>
      <c r="I67" s="692">
        <v>2</v>
      </c>
      <c r="J67" s="2280">
        <v>2.5999999999999999E-2</v>
      </c>
      <c r="K67" s="693">
        <v>642</v>
      </c>
      <c r="L67" s="483"/>
      <c r="M67" s="483"/>
      <c r="N67" s="1113"/>
      <c r="O67" s="462"/>
      <c r="P67" s="483"/>
      <c r="Q67" s="483"/>
      <c r="R67" s="1113"/>
      <c r="S67" s="462"/>
      <c r="T67" s="483"/>
      <c r="U67" s="483"/>
      <c r="V67" s="1113"/>
      <c r="W67" s="462"/>
      <c r="X67" s="483"/>
      <c r="Y67" s="483"/>
      <c r="Z67" s="1113"/>
      <c r="AA67" s="462"/>
      <c r="AB67" s="483"/>
      <c r="AC67" s="1857" t="str">
        <f>IF('JQ2 Trade'!D67&lt;D67,"WRONG","OK")</f>
        <v>OK</v>
      </c>
      <c r="AD67" s="1857" t="str">
        <f>IF('JQ2 Trade'!E67&lt;E67,"WRONG","OK")</f>
        <v>OK</v>
      </c>
      <c r="AE67" s="1857" t="str">
        <f>IF('JQ2 Trade'!F67&lt;F67,"WRONG","OK")</f>
        <v>OK</v>
      </c>
      <c r="AF67" s="1857" t="str">
        <f>IF('JQ2 Trade'!G67&lt;G67,"WRONG","OK")</f>
        <v>OK</v>
      </c>
      <c r="AG67" s="1857" t="str">
        <f>IF('JQ2 Trade'!H67&lt;H67,"WRONG","OK")</f>
        <v>OK</v>
      </c>
      <c r="AH67" s="1857" t="str">
        <f>IF('JQ2 Trade'!I67&lt;I67,"WRONG","OK")</f>
        <v>OK</v>
      </c>
      <c r="AI67" s="1857" t="str">
        <f>IF('JQ2 Trade'!J67&lt;J67,"WRONG","OK")</f>
        <v>OK</v>
      </c>
      <c r="AJ67" s="1857" t="str">
        <f>IF('JQ2 Trade'!K67&lt;K67,"WRONG","OK")</f>
        <v>OK</v>
      </c>
      <c r="AK67" s="483"/>
      <c r="AL67" s="1386" t="s">
        <v>445</v>
      </c>
      <c r="AM67" s="1869" t="s">
        <v>325</v>
      </c>
      <c r="AN67" s="1620" t="s">
        <v>806</v>
      </c>
      <c r="AO67" s="1389"/>
      <c r="AP67" s="1389"/>
      <c r="AQ67" s="1389"/>
      <c r="AR67" s="1389"/>
      <c r="AS67" s="1389"/>
      <c r="AT67" s="1389"/>
      <c r="AU67" s="1389"/>
      <c r="AV67" s="1389"/>
      <c r="AZ67" s="1386" t="s">
        <v>445</v>
      </c>
      <c r="BA67" s="1903" t="s">
        <v>325</v>
      </c>
      <c r="BB67" s="1619" t="s">
        <v>1197</v>
      </c>
      <c r="BC67" s="1118">
        <f t="shared" si="81"/>
        <v>23906.976744186049</v>
      </c>
      <c r="BD67" s="1118">
        <f t="shared" si="82"/>
        <v>23578.751164958063</v>
      </c>
      <c r="BE67" s="1119">
        <f t="shared" si="83"/>
        <v>33333.333333333336</v>
      </c>
      <c r="BF67" s="1118">
        <f t="shared" si="84"/>
        <v>24692.307692307695</v>
      </c>
      <c r="BH67" s="377" t="str">
        <f t="shared" si="6"/>
        <v>ACCEPT</v>
      </c>
      <c r="BI67" s="377" t="str">
        <f t="shared" si="7"/>
        <v>CHECK</v>
      </c>
    </row>
    <row r="68" spans="1:62" s="35" customFormat="1" ht="15" customHeight="1">
      <c r="A68" s="616">
        <v>12.2</v>
      </c>
      <c r="B68" s="633" t="s">
        <v>446</v>
      </c>
      <c r="C68" s="618" t="s">
        <v>806</v>
      </c>
      <c r="D68" s="685">
        <v>8.5999999999999993E-2</v>
      </c>
      <c r="E68" s="685">
        <v>2352</v>
      </c>
      <c r="F68" s="685">
        <v>0.25800000000000001</v>
      </c>
      <c r="G68" s="685">
        <v>6960</v>
      </c>
      <c r="H68" s="685">
        <v>2.3999999999999998E-3</v>
      </c>
      <c r="I68" s="685">
        <v>70</v>
      </c>
      <c r="J68" s="2283">
        <v>6.0000000000000001E-3</v>
      </c>
      <c r="K68" s="686">
        <v>172</v>
      </c>
      <c r="L68" s="1760"/>
      <c r="M68" s="1760"/>
      <c r="N68" s="1761"/>
      <c r="O68" s="1762"/>
      <c r="P68" s="1760"/>
      <c r="Q68" s="1760"/>
      <c r="R68" s="1761"/>
      <c r="S68" s="1762"/>
      <c r="T68" s="1760"/>
      <c r="U68" s="1760"/>
      <c r="V68" s="1761"/>
      <c r="W68" s="1762"/>
      <c r="X68" s="1760"/>
      <c r="Y68" s="1760"/>
      <c r="Z68" s="1761"/>
      <c r="AA68" s="1762"/>
      <c r="AB68" s="462"/>
      <c r="AC68" s="1857" t="str">
        <f>IF('JQ2 Trade'!D68&lt;D68,"WRONG","OK")</f>
        <v>OK</v>
      </c>
      <c r="AD68" s="1857" t="str">
        <f>IF('JQ2 Trade'!E68&lt;E68,"WRONG","OK")</f>
        <v>OK</v>
      </c>
      <c r="AE68" s="1857" t="str">
        <f>IF('JQ2 Trade'!F68&lt;F68,"WRONG","OK")</f>
        <v>OK</v>
      </c>
      <c r="AF68" s="1857" t="str">
        <f>IF('JQ2 Trade'!G68&lt;G68,"WRONG","OK")</f>
        <v>OK</v>
      </c>
      <c r="AG68" s="1857" t="str">
        <f>IF('JQ2 Trade'!H68&lt;H68,"WRONG","OK")</f>
        <v>OK</v>
      </c>
      <c r="AH68" s="1857" t="str">
        <f>IF('JQ2 Trade'!I68&lt;I68,"WRONG","OK")</f>
        <v>OK</v>
      </c>
      <c r="AI68" s="1857" t="str">
        <f>IF('JQ2 Trade'!J68&lt;J68,"WRONG","OK")</f>
        <v>OK</v>
      </c>
      <c r="AJ68" s="1857" t="str">
        <f>IF('JQ2 Trade'!K68&lt;K68,"WRONG","OK")</f>
        <v>OK</v>
      </c>
      <c r="AK68" s="483"/>
      <c r="AL68" s="1386">
        <v>12.2</v>
      </c>
      <c r="AM68" s="1868" t="s">
        <v>446</v>
      </c>
      <c r="AN68" s="1620" t="s">
        <v>806</v>
      </c>
      <c r="AO68" s="1389"/>
      <c r="AP68" s="1389"/>
      <c r="AQ68" s="1389"/>
      <c r="AR68" s="1389"/>
      <c r="AS68" s="1389"/>
      <c r="AT68" s="1389"/>
      <c r="AU68" s="1389"/>
      <c r="AV68" s="1389"/>
      <c r="AZ68" s="1386">
        <v>12.2</v>
      </c>
      <c r="BA68" s="1441" t="s">
        <v>446</v>
      </c>
      <c r="BB68" s="1619" t="s">
        <v>1197</v>
      </c>
      <c r="BC68" s="1118">
        <f t="shared" si="81"/>
        <v>27348.837209302328</v>
      </c>
      <c r="BD68" s="1118">
        <f t="shared" si="82"/>
        <v>26976.744186046511</v>
      </c>
      <c r="BE68" s="1119">
        <f t="shared" si="83"/>
        <v>29166.666666666668</v>
      </c>
      <c r="BF68" s="1118">
        <f t="shared" si="84"/>
        <v>28666.666666666668</v>
      </c>
      <c r="BH68" s="377" t="str">
        <f t="shared" si="6"/>
        <v>ACCEPT</v>
      </c>
      <c r="BI68" s="377" t="str">
        <f t="shared" si="7"/>
        <v>CHECK</v>
      </c>
    </row>
    <row r="69" spans="1:62" s="35" customFormat="1" ht="15" customHeight="1">
      <c r="A69" s="628">
        <v>12.3</v>
      </c>
      <c r="B69" s="622" t="s">
        <v>326</v>
      </c>
      <c r="C69" s="629" t="s">
        <v>806</v>
      </c>
      <c r="D69" s="685">
        <v>6.9580000000000002</v>
      </c>
      <c r="E69" s="685">
        <v>139821</v>
      </c>
      <c r="F69" s="685">
        <v>14.074999999999999</v>
      </c>
      <c r="G69" s="685">
        <v>276430</v>
      </c>
      <c r="H69" s="685">
        <v>11.034000000000001</v>
      </c>
      <c r="I69" s="685">
        <v>198067</v>
      </c>
      <c r="J69" s="2285">
        <v>18.946999999999999</v>
      </c>
      <c r="K69" s="696">
        <v>355119</v>
      </c>
      <c r="L69" s="1760"/>
      <c r="M69" s="1760"/>
      <c r="N69" s="1761"/>
      <c r="O69" s="1762"/>
      <c r="P69" s="1760"/>
      <c r="Q69" s="1760"/>
      <c r="R69" s="1761"/>
      <c r="S69" s="1762"/>
      <c r="T69" s="1760"/>
      <c r="U69" s="1760"/>
      <c r="V69" s="1761"/>
      <c r="W69" s="1762"/>
      <c r="X69" s="1760"/>
      <c r="Y69" s="1760"/>
      <c r="Z69" s="1761"/>
      <c r="AA69" s="1762"/>
      <c r="AB69" s="483"/>
      <c r="AC69" s="1857" t="str">
        <f>IF('JQ2 Trade'!D69&lt;D69,"WRONG","OK")</f>
        <v>OK</v>
      </c>
      <c r="AD69" s="1857" t="str">
        <f>IF('JQ2 Trade'!E69&lt;E69,"WRONG","OK")</f>
        <v>OK</v>
      </c>
      <c r="AE69" s="1857" t="str">
        <f>IF('JQ2 Trade'!F69&lt;F69,"WRONG","OK")</f>
        <v>OK</v>
      </c>
      <c r="AF69" s="1857" t="str">
        <f>IF('JQ2 Trade'!G69&lt;G69,"WRONG","OK")</f>
        <v>OK</v>
      </c>
      <c r="AG69" s="1857" t="str">
        <f>IF('JQ2 Trade'!H69&lt;H69,"WRONG","OK")</f>
        <v>OK</v>
      </c>
      <c r="AH69" s="1857" t="str">
        <f>IF('JQ2 Trade'!I69&lt;I69,"WRONG","OK")</f>
        <v>OK</v>
      </c>
      <c r="AI69" s="1857" t="str">
        <f>IF('JQ2 Trade'!J69&lt;J69,"WRONG","OK")</f>
        <v>OK</v>
      </c>
      <c r="AJ69" s="1857" t="str">
        <f>IF('JQ2 Trade'!K69&lt;K69,"WRONG","OK")</f>
        <v>OK</v>
      </c>
      <c r="AK69" s="483"/>
      <c r="AL69" s="1386">
        <v>12.3</v>
      </c>
      <c r="AM69" s="1868" t="s">
        <v>326</v>
      </c>
      <c r="AN69" s="1504" t="s">
        <v>806</v>
      </c>
      <c r="AO69" s="1518" t="str">
        <f>IF(D69&lt;(D70+D71+D72+D73),"Error","OK")</f>
        <v>OK</v>
      </c>
      <c r="AP69" s="1518" t="str">
        <f t="shared" ref="AP69:AV69" si="98">IF(E69&lt;(E70+E71+E72+E73),"Error","OK")</f>
        <v>OK</v>
      </c>
      <c r="AQ69" s="1518" t="str">
        <f t="shared" si="98"/>
        <v>OK</v>
      </c>
      <c r="AR69" s="1518" t="str">
        <f t="shared" si="98"/>
        <v>OK</v>
      </c>
      <c r="AS69" s="1518" t="str">
        <f t="shared" si="98"/>
        <v>OK</v>
      </c>
      <c r="AT69" s="1518" t="str">
        <f t="shared" si="98"/>
        <v>OK</v>
      </c>
      <c r="AU69" s="1518" t="str">
        <f t="shared" si="98"/>
        <v>OK</v>
      </c>
      <c r="AV69" s="1518" t="str">
        <f t="shared" si="98"/>
        <v>OK</v>
      </c>
      <c r="AZ69" s="1386">
        <v>12.3</v>
      </c>
      <c r="BA69" s="1441" t="s">
        <v>326</v>
      </c>
      <c r="BB69" s="1619" t="s">
        <v>1197</v>
      </c>
      <c r="BC69" s="1118">
        <f t="shared" si="81"/>
        <v>20094.998562805402</v>
      </c>
      <c r="BD69" s="1118">
        <f t="shared" si="82"/>
        <v>19639.786856127888</v>
      </c>
      <c r="BE69" s="1119">
        <f t="shared" si="83"/>
        <v>17950.607214065614</v>
      </c>
      <c r="BF69" s="1118">
        <f t="shared" si="84"/>
        <v>18742.756109146569</v>
      </c>
      <c r="BH69" s="377" t="str">
        <f t="shared" si="6"/>
        <v>ACCEPT</v>
      </c>
      <c r="BI69" s="377" t="str">
        <f t="shared" si="7"/>
        <v>CHECK</v>
      </c>
    </row>
    <row r="70" spans="1:62" s="35" customFormat="1" ht="15" customHeight="1">
      <c r="A70" s="475" t="s">
        <v>447</v>
      </c>
      <c r="B70" s="9" t="s">
        <v>327</v>
      </c>
      <c r="C70" s="459" t="s">
        <v>806</v>
      </c>
      <c r="D70" s="692">
        <v>2.4889999999999999</v>
      </c>
      <c r="E70" s="692">
        <v>31024</v>
      </c>
      <c r="F70" s="692">
        <v>6.742</v>
      </c>
      <c r="G70" s="692">
        <v>85260</v>
      </c>
      <c r="H70" s="692">
        <v>0.76900000000000002</v>
      </c>
      <c r="I70" s="692">
        <v>10359</v>
      </c>
      <c r="J70" s="2281">
        <v>2.6989999999999998</v>
      </c>
      <c r="K70" s="693">
        <v>36118</v>
      </c>
      <c r="L70" s="483"/>
      <c r="M70" s="483"/>
      <c r="N70" s="1113"/>
      <c r="O70" s="462"/>
      <c r="P70" s="483"/>
      <c r="Q70" s="483"/>
      <c r="R70" s="1113"/>
      <c r="S70" s="462"/>
      <c r="T70" s="483"/>
      <c r="U70" s="483"/>
      <c r="V70" s="1113"/>
      <c r="W70" s="462"/>
      <c r="X70" s="483"/>
      <c r="Y70" s="483"/>
      <c r="Z70" s="1113"/>
      <c r="AA70" s="462"/>
      <c r="AB70" s="483"/>
      <c r="AC70" s="1857" t="str">
        <f>IF('JQ2 Trade'!D70&lt;D70,"WRONG","OK")</f>
        <v>OK</v>
      </c>
      <c r="AD70" s="1857" t="str">
        <f>IF('JQ2 Trade'!E70&lt;E70,"WRONG","OK")</f>
        <v>OK</v>
      </c>
      <c r="AE70" s="1857" t="str">
        <f>IF('JQ2 Trade'!F70&lt;F70,"WRONG","OK")</f>
        <v>OK</v>
      </c>
      <c r="AF70" s="1857" t="str">
        <f>IF('JQ2 Trade'!G70&lt;G70,"WRONG","OK")</f>
        <v>OK</v>
      </c>
      <c r="AG70" s="1857" t="str">
        <f>IF('JQ2 Trade'!H70&lt;H70,"WRONG","OK")</f>
        <v>OK</v>
      </c>
      <c r="AH70" s="1857" t="str">
        <f>IF('JQ2 Trade'!I70&lt;I70,"WRONG","OK")</f>
        <v>OK</v>
      </c>
      <c r="AI70" s="1857" t="str">
        <f>IF('JQ2 Trade'!J70&lt;J70,"WRONG","OK")</f>
        <v>OK</v>
      </c>
      <c r="AJ70" s="1857" t="str">
        <f>IF('JQ2 Trade'!K70&lt;K70,"WRONG","OK")</f>
        <v>OK</v>
      </c>
      <c r="AK70" s="483"/>
      <c r="AL70" s="1386" t="s">
        <v>447</v>
      </c>
      <c r="AM70" s="1869" t="s">
        <v>327</v>
      </c>
      <c r="AN70" s="1620" t="s">
        <v>806</v>
      </c>
      <c r="AO70" s="1389"/>
      <c r="AP70" s="1389"/>
      <c r="AQ70" s="1389"/>
      <c r="AR70" s="1389"/>
      <c r="AS70" s="1389"/>
      <c r="AT70" s="1389"/>
      <c r="AU70" s="1389"/>
      <c r="AV70" s="1389"/>
      <c r="AZ70" s="1386" t="s">
        <v>447</v>
      </c>
      <c r="BA70" s="1903" t="s">
        <v>327</v>
      </c>
      <c r="BB70" s="1619" t="s">
        <v>1197</v>
      </c>
      <c r="BC70" s="1118">
        <f t="shared" si="81"/>
        <v>12464.443551627161</v>
      </c>
      <c r="BD70" s="1118">
        <f t="shared" si="82"/>
        <v>12646.099080391576</v>
      </c>
      <c r="BE70" s="1119">
        <f t="shared" si="83"/>
        <v>13470.741222366709</v>
      </c>
      <c r="BF70" s="1118">
        <f t="shared" si="84"/>
        <v>13381.993330863283</v>
      </c>
      <c r="BH70" s="377" t="str">
        <f t="shared" si="6"/>
        <v>ACCEPT</v>
      </c>
      <c r="BI70" s="377" t="str">
        <f t="shared" si="7"/>
        <v>CHECK</v>
      </c>
    </row>
    <row r="71" spans="1:62" s="35" customFormat="1" ht="15" customHeight="1">
      <c r="A71" s="475" t="s">
        <v>448</v>
      </c>
      <c r="B71" s="9" t="s">
        <v>36</v>
      </c>
      <c r="C71" s="459" t="s">
        <v>806</v>
      </c>
      <c r="D71" s="692">
        <v>3.0249999999999999</v>
      </c>
      <c r="E71" s="692">
        <v>90200</v>
      </c>
      <c r="F71" s="692">
        <v>5.4470000000000001</v>
      </c>
      <c r="G71" s="692">
        <v>160995</v>
      </c>
      <c r="H71" s="692">
        <v>0.42199999999999999</v>
      </c>
      <c r="I71" s="692">
        <v>13334</v>
      </c>
      <c r="J71" s="2281">
        <v>1.502</v>
      </c>
      <c r="K71" s="693">
        <v>47890</v>
      </c>
      <c r="L71" s="483"/>
      <c r="M71" s="483"/>
      <c r="N71" s="1113"/>
      <c r="O71" s="462"/>
      <c r="P71" s="483"/>
      <c r="Q71" s="483"/>
      <c r="R71" s="1113"/>
      <c r="S71" s="462"/>
      <c r="T71" s="483"/>
      <c r="U71" s="483"/>
      <c r="V71" s="1113"/>
      <c r="W71" s="462"/>
      <c r="X71" s="483"/>
      <c r="Y71" s="483"/>
      <c r="Z71" s="1113"/>
      <c r="AA71" s="462"/>
      <c r="AB71" s="483"/>
      <c r="AC71" s="1857" t="str">
        <f>IF('JQ2 Trade'!D71&lt;D71,"WRONG","OK")</f>
        <v>OK</v>
      </c>
      <c r="AD71" s="1857" t="str">
        <f>IF('JQ2 Trade'!E71&lt;E71,"WRONG","OK")</f>
        <v>OK</v>
      </c>
      <c r="AE71" s="1857" t="str">
        <f>IF('JQ2 Trade'!F71&lt;F71,"WRONG","OK")</f>
        <v>OK</v>
      </c>
      <c r="AF71" s="1857" t="str">
        <f>IF('JQ2 Trade'!G71&lt;G71,"WRONG","OK")</f>
        <v>OK</v>
      </c>
      <c r="AG71" s="1857" t="str">
        <f>IF('JQ2 Trade'!H71&lt;H71,"WRONG","OK")</f>
        <v>OK</v>
      </c>
      <c r="AH71" s="1857" t="str">
        <f>IF('JQ2 Trade'!I71&lt;I71,"WRONG","OK")</f>
        <v>OK</v>
      </c>
      <c r="AI71" s="1857" t="str">
        <f>IF('JQ2 Trade'!J71&lt;J71,"WRONG","OK")</f>
        <v>OK</v>
      </c>
      <c r="AJ71" s="1857" t="str">
        <f>IF('JQ2 Trade'!K71&lt;K71,"WRONG","OK")</f>
        <v>OK</v>
      </c>
      <c r="AK71" s="483"/>
      <c r="AL71" s="1386" t="s">
        <v>448</v>
      </c>
      <c r="AM71" s="1869" t="s">
        <v>36</v>
      </c>
      <c r="AN71" s="1620" t="s">
        <v>806</v>
      </c>
      <c r="AO71" s="1389"/>
      <c r="AP71" s="1389"/>
      <c r="AQ71" s="1389"/>
      <c r="AR71" s="1389"/>
      <c r="AS71" s="1389"/>
      <c r="AT71" s="1389"/>
      <c r="AU71" s="1389"/>
      <c r="AV71" s="1389"/>
      <c r="AZ71" s="1386" t="s">
        <v>448</v>
      </c>
      <c r="BA71" s="1903" t="s">
        <v>36</v>
      </c>
      <c r="BB71" s="1619" t="s">
        <v>1197</v>
      </c>
      <c r="BC71" s="1118">
        <f t="shared" si="81"/>
        <v>29818.18181818182</v>
      </c>
      <c r="BD71" s="1118">
        <f t="shared" si="82"/>
        <v>29556.636680741693</v>
      </c>
      <c r="BE71" s="1119">
        <f t="shared" si="83"/>
        <v>31597.156398104267</v>
      </c>
      <c r="BF71" s="1118">
        <f t="shared" si="84"/>
        <v>31884.154460719041</v>
      </c>
      <c r="BH71" s="377" t="str">
        <f t="shared" si="6"/>
        <v>ACCEPT</v>
      </c>
      <c r="BI71" s="377" t="str">
        <f t="shared" si="7"/>
        <v>CHECK</v>
      </c>
    </row>
    <row r="72" spans="1:62" s="35" customFormat="1" ht="15" customHeight="1">
      <c r="A72" s="475" t="s">
        <v>449</v>
      </c>
      <c r="B72" s="9" t="s">
        <v>328</v>
      </c>
      <c r="C72" s="459" t="s">
        <v>806</v>
      </c>
      <c r="D72" s="692">
        <v>0.95299999999999996</v>
      </c>
      <c r="E72" s="692">
        <v>14880</v>
      </c>
      <c r="F72" s="692">
        <v>1.589</v>
      </c>
      <c r="G72" s="692">
        <v>27828</v>
      </c>
      <c r="H72" s="692">
        <v>9.7409999999999997</v>
      </c>
      <c r="I72" s="692">
        <v>173544</v>
      </c>
      <c r="J72" s="2280">
        <v>14.38</v>
      </c>
      <c r="K72" s="699">
        <v>267841</v>
      </c>
      <c r="L72" s="483"/>
      <c r="M72" s="483"/>
      <c r="N72" s="1113"/>
      <c r="O72" s="462"/>
      <c r="P72" s="483"/>
      <c r="Q72" s="483"/>
      <c r="R72" s="1113"/>
      <c r="S72" s="462"/>
      <c r="T72" s="483"/>
      <c r="U72" s="483"/>
      <c r="V72" s="1113"/>
      <c r="W72" s="462"/>
      <c r="X72" s="483"/>
      <c r="Y72" s="483"/>
      <c r="Z72" s="1113"/>
      <c r="AA72" s="462"/>
      <c r="AB72" s="483"/>
      <c r="AC72" s="1857" t="str">
        <f>IF('JQ2 Trade'!D72&lt;D72,"WRONG","OK")</f>
        <v>OK</v>
      </c>
      <c r="AD72" s="1857" t="str">
        <f>IF('JQ2 Trade'!E72&lt;E72,"WRONG","OK")</f>
        <v>OK</v>
      </c>
      <c r="AE72" s="1857" t="str">
        <f>IF('JQ2 Trade'!F72&lt;F72,"WRONG","OK")</f>
        <v>OK</v>
      </c>
      <c r="AF72" s="1857" t="str">
        <f>IF('JQ2 Trade'!G72&lt;G72,"WRONG","OK")</f>
        <v>OK</v>
      </c>
      <c r="AG72" s="1857" t="str">
        <f>IF('JQ2 Trade'!H72&lt;H72,"WRONG","OK")</f>
        <v>OK</v>
      </c>
      <c r="AH72" s="1857" t="str">
        <f>IF('JQ2 Trade'!I72&lt;I72,"WRONG","OK")</f>
        <v>OK</v>
      </c>
      <c r="AI72" s="1857" t="str">
        <f>IF('JQ2 Trade'!J72&lt;J72,"WRONG","OK")</f>
        <v>OK</v>
      </c>
      <c r="AJ72" s="1857" t="str">
        <f>IF('JQ2 Trade'!K72&lt;K72,"WRONG","OK")</f>
        <v>OK</v>
      </c>
      <c r="AK72" s="483"/>
      <c r="AL72" s="1386" t="s">
        <v>449</v>
      </c>
      <c r="AM72" s="1869" t="s">
        <v>328</v>
      </c>
      <c r="AN72" s="1504" t="s">
        <v>806</v>
      </c>
      <c r="AO72" s="1389"/>
      <c r="AP72" s="1389"/>
      <c r="AQ72" s="1389"/>
      <c r="AR72" s="1389"/>
      <c r="AS72" s="1389"/>
      <c r="AT72" s="1389"/>
      <c r="AU72" s="1389"/>
      <c r="AV72" s="1389"/>
      <c r="AZ72" s="1386" t="s">
        <v>449</v>
      </c>
      <c r="BA72" s="1903" t="s">
        <v>328</v>
      </c>
      <c r="BB72" s="1619" t="s">
        <v>1197</v>
      </c>
      <c r="BC72" s="1118">
        <f t="shared" si="81"/>
        <v>15613.850996852047</v>
      </c>
      <c r="BD72" s="1118">
        <f t="shared" si="82"/>
        <v>17512.90119572058</v>
      </c>
      <c r="BE72" s="1119">
        <f t="shared" si="83"/>
        <v>17815.829996920234</v>
      </c>
      <c r="BF72" s="1118">
        <f t="shared" si="84"/>
        <v>18625.938803894296</v>
      </c>
      <c r="BH72" s="377" t="str">
        <f t="shared" si="6"/>
        <v>ACCEPT</v>
      </c>
      <c r="BI72" s="377" t="str">
        <f t="shared" si="7"/>
        <v>CHECK</v>
      </c>
    </row>
    <row r="73" spans="1:62" s="35" customFormat="1" ht="15" customHeight="1">
      <c r="A73" s="475" t="s">
        <v>450</v>
      </c>
      <c r="B73" s="12" t="s">
        <v>329</v>
      </c>
      <c r="C73" s="459" t="s">
        <v>806</v>
      </c>
      <c r="D73" s="692">
        <v>0.49099999999999999</v>
      </c>
      <c r="E73" s="692">
        <v>3717</v>
      </c>
      <c r="F73" s="692">
        <v>0.29699999999999999</v>
      </c>
      <c r="G73" s="692">
        <v>2347</v>
      </c>
      <c r="H73" s="692">
        <v>0.10199999999999999</v>
      </c>
      <c r="I73" s="692">
        <v>830</v>
      </c>
      <c r="J73" s="2280">
        <v>0.36599999999999999</v>
      </c>
      <c r="K73" s="693">
        <v>3269</v>
      </c>
      <c r="L73" s="483"/>
      <c r="M73" s="483"/>
      <c r="N73" s="1113"/>
      <c r="O73" s="462"/>
      <c r="P73" s="483"/>
      <c r="Q73" s="483"/>
      <c r="R73" s="1113"/>
      <c r="S73" s="462"/>
      <c r="T73" s="483"/>
      <c r="U73" s="483"/>
      <c r="V73" s="1113"/>
      <c r="W73" s="462"/>
      <c r="X73" s="483"/>
      <c r="Y73" s="483"/>
      <c r="Z73" s="1113"/>
      <c r="AA73" s="462"/>
      <c r="AB73" s="483"/>
      <c r="AC73" s="1857" t="str">
        <f>IF('JQ2 Trade'!D73&lt;D73,"WRONG","OK")</f>
        <v>OK</v>
      </c>
      <c r="AD73" s="1857" t="str">
        <f>IF('JQ2 Trade'!E73&lt;E73,"WRONG","OK")</f>
        <v>OK</v>
      </c>
      <c r="AE73" s="1857" t="str">
        <f>IF('JQ2 Trade'!F73&lt;F73,"WRONG","OK")</f>
        <v>OK</v>
      </c>
      <c r="AF73" s="1857" t="str">
        <f>IF('JQ2 Trade'!G73&lt;G73,"WRONG","OK")</f>
        <v>OK</v>
      </c>
      <c r="AG73" s="1857" t="str">
        <f>IF('JQ2 Trade'!H73&lt;H73,"WRONG","OK")</f>
        <v>OK</v>
      </c>
      <c r="AH73" s="1857" t="str">
        <f>IF('JQ2 Trade'!I73&lt;I73,"WRONG","OK")</f>
        <v>OK</v>
      </c>
      <c r="AI73" s="1857" t="str">
        <f>IF('JQ2 Trade'!J73&lt;J73,"WRONG","OK")</f>
        <v>OK</v>
      </c>
      <c r="AJ73" s="1857" t="str">
        <f>IF('JQ2 Trade'!K73&lt;K73,"WRONG","OK")</f>
        <v>OK</v>
      </c>
      <c r="AK73" s="483"/>
      <c r="AL73" s="1386" t="s">
        <v>450</v>
      </c>
      <c r="AM73" s="1869" t="s">
        <v>329</v>
      </c>
      <c r="AN73" s="1620" t="s">
        <v>806</v>
      </c>
      <c r="AO73" s="1389"/>
      <c r="AP73" s="1389"/>
      <c r="AQ73" s="1389"/>
      <c r="AR73" s="1389"/>
      <c r="AS73" s="1389"/>
      <c r="AT73" s="1389"/>
      <c r="AU73" s="1389"/>
      <c r="AV73" s="1389"/>
      <c r="AZ73" s="1386" t="s">
        <v>450</v>
      </c>
      <c r="BA73" s="1903" t="s">
        <v>329</v>
      </c>
      <c r="BB73" s="1619" t="s">
        <v>1197</v>
      </c>
      <c r="BC73" s="1118">
        <f t="shared" si="81"/>
        <v>7570.2647657841144</v>
      </c>
      <c r="BD73" s="1118">
        <f t="shared" si="82"/>
        <v>7902.3569023569025</v>
      </c>
      <c r="BE73" s="1119">
        <f t="shared" si="83"/>
        <v>8137.254901960785</v>
      </c>
      <c r="BF73" s="1118">
        <f t="shared" si="84"/>
        <v>8931.6939890710382</v>
      </c>
      <c r="BH73" s="600" t="str">
        <f t="shared" si="6"/>
        <v>ACCEPT</v>
      </c>
      <c r="BI73" s="600" t="str">
        <f t="shared" si="7"/>
        <v>CHECK</v>
      </c>
    </row>
    <row r="74" spans="1:62" ht="15" customHeight="1">
      <c r="A74" s="628">
        <v>12.4</v>
      </c>
      <c r="B74" s="622" t="s">
        <v>451</v>
      </c>
      <c r="C74" s="623" t="s">
        <v>806</v>
      </c>
      <c r="D74" s="685">
        <v>0.35799999999999998</v>
      </c>
      <c r="E74" s="685">
        <v>12699</v>
      </c>
      <c r="F74" s="685">
        <v>0.91200000000000003</v>
      </c>
      <c r="G74" s="685">
        <v>32369</v>
      </c>
      <c r="H74" s="685">
        <v>1.7290000000000001</v>
      </c>
      <c r="I74" s="685">
        <v>62455</v>
      </c>
      <c r="J74" s="688">
        <v>2.605</v>
      </c>
      <c r="K74" s="686">
        <v>94018</v>
      </c>
      <c r="L74" s="1760"/>
      <c r="M74" s="1760"/>
      <c r="N74" s="1761"/>
      <c r="O74" s="1762"/>
      <c r="P74" s="1760"/>
      <c r="Q74" s="1760"/>
      <c r="R74" s="1761"/>
      <c r="S74" s="1762"/>
      <c r="T74" s="1760"/>
      <c r="U74" s="1760"/>
      <c r="V74" s="1761"/>
      <c r="W74" s="1762"/>
      <c r="X74" s="1760"/>
      <c r="Y74" s="1760"/>
      <c r="Z74" s="1761"/>
      <c r="AA74" s="1762"/>
      <c r="AB74" s="483"/>
      <c r="AC74" s="1857" t="str">
        <f>IF('JQ2 Trade'!D74&lt;D74,"WRONG","OK")</f>
        <v>OK</v>
      </c>
      <c r="AD74" s="1857" t="str">
        <f>IF('JQ2 Trade'!E74&lt;E74,"WRONG","OK")</f>
        <v>OK</v>
      </c>
      <c r="AE74" s="1857" t="str">
        <f>IF('JQ2 Trade'!F74&lt;F74,"WRONG","OK")</f>
        <v>OK</v>
      </c>
      <c r="AF74" s="1857" t="str">
        <f>IF('JQ2 Trade'!G74&lt;G74,"WRONG","OK")</f>
        <v>OK</v>
      </c>
      <c r="AG74" s="1857" t="str">
        <f>IF('JQ2 Trade'!H74&lt;H74,"WRONG","OK")</f>
        <v>OK</v>
      </c>
      <c r="AH74" s="1857" t="str">
        <f>IF('JQ2 Trade'!I74&lt;I74,"WRONG","OK")</f>
        <v>OK</v>
      </c>
      <c r="AI74" s="1857" t="str">
        <f>IF('JQ2 Trade'!J74&lt;J74,"WRONG","OK")</f>
        <v>OK</v>
      </c>
      <c r="AJ74" s="1857" t="str">
        <f>IF('JQ2 Trade'!K74&lt;K74,"WRONG","OK")</f>
        <v>OK</v>
      </c>
      <c r="AK74" s="483"/>
      <c r="AL74" s="1395">
        <v>12.4</v>
      </c>
      <c r="AM74" s="1884" t="s">
        <v>451</v>
      </c>
      <c r="AN74" s="1620" t="s">
        <v>806</v>
      </c>
      <c r="AO74" s="1391"/>
      <c r="AP74" s="1391"/>
      <c r="AQ74" s="1391"/>
      <c r="AR74" s="1391"/>
      <c r="AS74" s="1391"/>
      <c r="AT74" s="1391"/>
      <c r="AU74" s="1391"/>
      <c r="AV74" s="1391"/>
      <c r="AZ74" s="1395">
        <v>12.4</v>
      </c>
      <c r="BA74" s="1909" t="s">
        <v>451</v>
      </c>
      <c r="BB74" s="1619" t="s">
        <v>1197</v>
      </c>
      <c r="BC74" s="1118">
        <f t="shared" si="81"/>
        <v>35472.06703910615</v>
      </c>
      <c r="BD74" s="1118">
        <f t="shared" si="82"/>
        <v>35492.324561403504</v>
      </c>
      <c r="BE74" s="1119">
        <f t="shared" si="83"/>
        <v>36122.035858877964</v>
      </c>
      <c r="BF74" s="1118">
        <f t="shared" si="84"/>
        <v>36091.362763915546</v>
      </c>
      <c r="BG74" s="35"/>
      <c r="BH74" s="1120" t="str">
        <f t="shared" ref="BH74" si="99">IF(ISNUMBER(BD74*BE74), IF(BD74*BE74&gt;0, IF(BD74&gt;BE74, IF(BD74/BE74&gt;BI$6, "CHECK", "ACCEPT"), IF(BE74/BD74&gt;BI$6, "CHECK", "ACCEPT")), IF(BE74=0,IF(BD74&lt;BI$6,"ACCEPT","CHECK"),IF(BE74&lt;BI$6,"ACCEPT","CHECK"))),"CHECK")</f>
        <v>ACCEPT</v>
      </c>
      <c r="BI74" s="1120" t="str">
        <f t="shared" ref="BI74" si="100">IF(ISNUMBER(BF74*BG74), IF(BF74*BG74&gt;0, IF(BF74&gt;BG74, IF(BF74/BG74&gt;BI$6, "CHECK", "ACCEPT"), IF(BG74/BF74&gt;BI$6, "CHECK", "ACCEPT")), IF(BG74=0,IF(BF74&lt;BI$6,"ACCEPT","CHECK"),IF(BG74&lt;BI$6,"ACCEPT","CHECK"))),"CHECK")</f>
        <v>CHECK</v>
      </c>
    </row>
    <row r="75" spans="1:62" ht="15" customHeight="1">
      <c r="A75" s="1360" t="s">
        <v>1038</v>
      </c>
      <c r="B75" s="1171" t="s">
        <v>1039</v>
      </c>
      <c r="C75" s="1169" t="s">
        <v>1031</v>
      </c>
      <c r="D75" s="687"/>
      <c r="E75" s="687"/>
      <c r="F75" s="687">
        <v>583.26700000000005</v>
      </c>
      <c r="G75" s="687">
        <v>1848450</v>
      </c>
      <c r="H75" s="687"/>
      <c r="I75" s="687"/>
      <c r="J75" s="685">
        <v>34.942999999999998</v>
      </c>
      <c r="K75" s="686">
        <v>185653</v>
      </c>
      <c r="L75" s="1760"/>
      <c r="M75" s="1762"/>
      <c r="N75" s="1760"/>
      <c r="O75" s="1762"/>
      <c r="P75" s="1760"/>
      <c r="Q75" s="1762"/>
      <c r="R75" s="1760"/>
      <c r="S75" s="1762"/>
      <c r="T75" s="1760"/>
      <c r="U75" s="1762"/>
      <c r="V75" s="1760"/>
      <c r="W75" s="1762"/>
      <c r="X75" s="1760"/>
      <c r="Y75" s="1762"/>
      <c r="Z75" s="1760"/>
      <c r="AA75" s="1762"/>
      <c r="AB75" s="483"/>
      <c r="AC75" s="1857" t="str">
        <f>IF('JQ2 Trade'!D75&lt;D75,"WRONG","OK")</f>
        <v>OK</v>
      </c>
      <c r="AD75" s="1857" t="str">
        <f>IF('JQ2 Trade'!E75&lt;E75,"WRONG","OK")</f>
        <v>OK</v>
      </c>
      <c r="AE75" s="1857" t="str">
        <f>IF('JQ2 Trade'!F75&lt;F75,"WRONG","OK")</f>
        <v>OK</v>
      </c>
      <c r="AF75" s="1857" t="str">
        <f>IF('JQ2 Trade'!G75&lt;G75,"WRONG","OK")</f>
        <v>OK</v>
      </c>
      <c r="AG75" s="1857" t="str">
        <f>IF('JQ2 Trade'!H75&lt;H75,"WRONG","OK")</f>
        <v>OK</v>
      </c>
      <c r="AH75" s="1857" t="str">
        <f>IF('JQ2 Trade'!I75&lt;I75,"WRONG","OK")</f>
        <v>OK</v>
      </c>
      <c r="AI75" s="1857" t="str">
        <f>IF('JQ2 Trade'!J75&lt;J75,"WRONG","OK")</f>
        <v>OK</v>
      </c>
      <c r="AJ75" s="1857" t="str">
        <f>IF('JQ2 Trade'!K75&lt;K75,"WRONG","OK")</f>
        <v>OK</v>
      </c>
      <c r="AK75" s="483"/>
      <c r="AL75" s="1894" t="s">
        <v>1038</v>
      </c>
      <c r="AM75" s="1886" t="s">
        <v>1195</v>
      </c>
      <c r="AN75" s="1872" t="s">
        <v>1149</v>
      </c>
      <c r="AO75" s="1518" t="str">
        <f>IF(D75&lt;(D76+D77),"Error","OK")</f>
        <v>OK</v>
      </c>
      <c r="AP75" s="1518" t="str">
        <f t="shared" ref="AP75:AV75" si="101">IF(E75&lt;(E76+E77),"Error","OK")</f>
        <v>OK</v>
      </c>
      <c r="AQ75" s="1518" t="str">
        <f t="shared" si="101"/>
        <v>OK</v>
      </c>
      <c r="AR75" s="1518" t="str">
        <f t="shared" si="101"/>
        <v>OK</v>
      </c>
      <c r="AS75" s="1518" t="str">
        <f t="shared" si="101"/>
        <v>OK</v>
      </c>
      <c r="AT75" s="1518" t="str">
        <f t="shared" si="101"/>
        <v>OK</v>
      </c>
      <c r="AU75" s="1518" t="str">
        <f t="shared" si="101"/>
        <v>OK</v>
      </c>
      <c r="AV75" s="1518" t="str">
        <f t="shared" si="101"/>
        <v>OK</v>
      </c>
      <c r="AZ75" s="1894" t="s">
        <v>1038</v>
      </c>
      <c r="BA75" s="1910" t="s">
        <v>1195</v>
      </c>
      <c r="BB75" s="1879" t="s">
        <v>1199</v>
      </c>
      <c r="BC75" s="1118" t="str">
        <f t="shared" ref="BC75:BC78" si="102">IF(ISNUMBER(E75),IF(ISNUMBER(D75),IF(D75=0,IF(E75=0,0,"ZERO Q"),IF(E75=0,"ZERO V",E75/D75)),"NO Q"),IF(ISNUMBER(D75),"NO V","REPORT"))</f>
        <v>REPORT</v>
      </c>
      <c r="BD75" s="1118">
        <f t="shared" ref="BD75:BD78" si="103">IF(ISNUMBER(G75),IF(ISNUMBER(F75),IF(F75=0,IF(G75=0,0,"ZERO Q"),IF(G75=0,"ZERO V",G75/F75)),"NO Q"),IF(ISNUMBER(F75),"NO V","REPORT"))</f>
        <v>3169.1318041308696</v>
      </c>
      <c r="BE75" s="1119" t="str">
        <f t="shared" ref="BE75:BE78" si="104">IF(ISNUMBER(I75),IF(ISNUMBER(H75),IF(H75=0,IF(I75=0,0,"ZERO Q"),IF(I75=0,"ZERO V",I75/H75)),"NO Q"),IF(ISNUMBER(H75),"NO V","REPORT"))</f>
        <v>REPORT</v>
      </c>
      <c r="BF75" s="1118">
        <f t="shared" ref="BF75:BF78" si="105">IF(ISNUMBER(K75),IF(ISNUMBER(J75),IF(J75=0,IF(K75=0,0,"ZERO Q"),IF(K75=0,"ZERO V",K75/J75)),"NO Q"),IF(ISNUMBER(J75),"NO V","REPORT"))</f>
        <v>5313.0240677675074</v>
      </c>
      <c r="BG75" s="1363"/>
      <c r="BH75" s="1120" t="str">
        <f t="shared" ref="BH75:BH78" si="106">IF(ISNUMBER(BD75*BE75), IF(BD75*BE75&gt;0, IF(BD75&gt;BE75, IF(BD75/BE75&gt;BI$6, "CHECK", "ACCEPT"), IF(BE75/BD75&gt;BI$6, "CHECK", "ACCEPT")), IF(BE75=0,IF(BD75&lt;BI$6,"ACCEPT","CHECK"),IF(BE75&lt;BI$6,"ACCEPT","CHECK"))),"CHECK")</f>
        <v>CHECK</v>
      </c>
      <c r="BI75" s="1120" t="str">
        <f t="shared" ref="BI75:BI78" si="107">IF(ISNUMBER(BF75*BG75), IF(BF75*BG75&gt;0, IF(BF75&gt;BG75, IF(BF75/BG75&gt;BI$6, "CHECK", "ACCEPT"), IF(BG75/BF75&gt;BI$6, "CHECK", "ACCEPT")), IF(BG75=0,IF(BF75&lt;BI$6,"ACCEPT","CHECK"),IF(BG75&lt;BI$6,"ACCEPT","CHECK"))),"CHECK")</f>
        <v>CHECK</v>
      </c>
      <c r="BJ75" s="1363"/>
    </row>
    <row r="76" spans="1:62" ht="15" customHeight="1">
      <c r="A76" s="1160" t="s">
        <v>1040</v>
      </c>
      <c r="B76" s="1165" t="s">
        <v>359</v>
      </c>
      <c r="C76" s="1361" t="s">
        <v>1031</v>
      </c>
      <c r="D76" s="692"/>
      <c r="E76" s="692"/>
      <c r="F76" s="692">
        <v>76.298000000000002</v>
      </c>
      <c r="G76" s="692">
        <v>403081</v>
      </c>
      <c r="H76" s="692"/>
      <c r="I76" s="692"/>
      <c r="J76" s="692">
        <v>34.942999999999998</v>
      </c>
      <c r="K76" s="699">
        <v>185653</v>
      </c>
      <c r="L76" s="483"/>
      <c r="M76" s="462"/>
      <c r="N76" s="483"/>
      <c r="O76" s="462"/>
      <c r="P76" s="483"/>
      <c r="Q76" s="462"/>
      <c r="R76" s="483"/>
      <c r="S76" s="462"/>
      <c r="T76" s="483"/>
      <c r="U76" s="462"/>
      <c r="V76" s="483"/>
      <c r="W76" s="462"/>
      <c r="X76" s="483"/>
      <c r="Y76" s="462"/>
      <c r="Z76" s="483"/>
      <c r="AA76" s="462"/>
      <c r="AB76" s="483"/>
      <c r="AC76" s="1857" t="str">
        <f>IF('JQ2 Trade'!D76&lt;D76,"WRONG","OK")</f>
        <v>OK</v>
      </c>
      <c r="AD76" s="1857" t="str">
        <f>IF('JQ2 Trade'!E76&lt;E76,"WRONG","OK")</f>
        <v>OK</v>
      </c>
      <c r="AE76" s="1857" t="str">
        <f>IF('JQ2 Trade'!F76&lt;F76,"WRONG","OK")</f>
        <v>OK</v>
      </c>
      <c r="AF76" s="1857" t="str">
        <f>IF('JQ2 Trade'!G76&lt;G76,"WRONG","OK")</f>
        <v>OK</v>
      </c>
      <c r="AG76" s="1857" t="str">
        <f>IF('JQ2 Trade'!H76&lt;H76,"WRONG","OK")</f>
        <v>OK</v>
      </c>
      <c r="AH76" s="1857" t="str">
        <f>IF('JQ2 Trade'!I76&lt;I76,"WRONG","OK")</f>
        <v>OK</v>
      </c>
      <c r="AI76" s="1857" t="str">
        <f>IF('JQ2 Trade'!J76&lt;J76,"WRONG","OK")</f>
        <v>OK</v>
      </c>
      <c r="AJ76" s="1857" t="str">
        <f>IF('JQ2 Trade'!K76&lt;K76,"WRONG","OK")</f>
        <v>OK</v>
      </c>
      <c r="AK76" s="483"/>
      <c r="AL76" s="1895" t="s">
        <v>1040</v>
      </c>
      <c r="AM76" s="1868" t="s">
        <v>359</v>
      </c>
      <c r="AN76" s="1879" t="s">
        <v>1149</v>
      </c>
      <c r="AO76" s="1887"/>
      <c r="AP76" s="1888"/>
      <c r="AQ76" s="1889"/>
      <c r="AR76" s="1888"/>
      <c r="AS76" s="1888"/>
      <c r="AT76" s="1890"/>
      <c r="AU76" s="1888"/>
      <c r="AV76" s="1890"/>
      <c r="AZ76" s="1895" t="s">
        <v>1040</v>
      </c>
      <c r="BA76" s="1868" t="s">
        <v>359</v>
      </c>
      <c r="BB76" s="1875" t="s">
        <v>1199</v>
      </c>
      <c r="BC76" s="1118" t="str">
        <f t="shared" si="102"/>
        <v>REPORT</v>
      </c>
      <c r="BD76" s="1118">
        <f t="shared" si="103"/>
        <v>5282.9825159244019</v>
      </c>
      <c r="BE76" s="1119" t="str">
        <f t="shared" si="104"/>
        <v>REPORT</v>
      </c>
      <c r="BF76" s="1118">
        <f t="shared" si="105"/>
        <v>5313.0240677675074</v>
      </c>
      <c r="BG76" s="1058"/>
      <c r="BH76" s="1120" t="str">
        <f t="shared" si="106"/>
        <v>CHECK</v>
      </c>
      <c r="BI76" s="1120" t="str">
        <f t="shared" si="107"/>
        <v>CHECK</v>
      </c>
      <c r="BJ76" s="1058"/>
    </row>
    <row r="77" spans="1:62" ht="15" customHeight="1">
      <c r="A77" s="1160" t="s">
        <v>1041</v>
      </c>
      <c r="B77" s="1165" t="s">
        <v>1042</v>
      </c>
      <c r="C77" s="1159" t="s">
        <v>1031</v>
      </c>
      <c r="D77" s="692"/>
      <c r="E77" s="692"/>
      <c r="F77" s="692">
        <v>506.96899999999999</v>
      </c>
      <c r="G77" s="692">
        <v>1445369</v>
      </c>
      <c r="H77" s="692"/>
      <c r="I77" s="692"/>
      <c r="J77" s="692">
        <v>0</v>
      </c>
      <c r="K77" s="693">
        <v>0</v>
      </c>
      <c r="L77" s="483"/>
      <c r="M77" s="462"/>
      <c r="N77" s="483"/>
      <c r="O77" s="462"/>
      <c r="P77" s="483"/>
      <c r="Q77" s="462"/>
      <c r="R77" s="483"/>
      <c r="S77" s="462"/>
      <c r="T77" s="483"/>
      <c r="U77" s="462"/>
      <c r="V77" s="483"/>
      <c r="W77" s="462"/>
      <c r="X77" s="483"/>
      <c r="Y77" s="462"/>
      <c r="Z77" s="483"/>
      <c r="AA77" s="462"/>
      <c r="AB77" s="483"/>
      <c r="AC77" s="1857" t="str">
        <f>IF('JQ2 Trade'!D77&lt;D77,"WRONG","OK")</f>
        <v>OK</v>
      </c>
      <c r="AD77" s="1857" t="str">
        <f>IF('JQ2 Trade'!E77&lt;E77,"WRONG","OK")</f>
        <v>OK</v>
      </c>
      <c r="AE77" s="1857" t="str">
        <f>IF('JQ2 Trade'!F77&lt;F77,"WRONG","OK")</f>
        <v>OK</v>
      </c>
      <c r="AF77" s="1857" t="str">
        <f>IF('JQ2 Trade'!G77&lt;G77,"WRONG","OK")</f>
        <v>OK</v>
      </c>
      <c r="AG77" s="1857" t="str">
        <f>IF('JQ2 Trade'!H77&lt;H77,"WRONG","OK")</f>
        <v>OK</v>
      </c>
      <c r="AH77" s="1857" t="str">
        <f>IF('JQ2 Trade'!I77&lt;I77,"WRONG","OK")</f>
        <v>OK</v>
      </c>
      <c r="AI77" s="1857" t="str">
        <f>IF('JQ2 Trade'!J77&lt;J77,"WRONG","OK")</f>
        <v>OK</v>
      </c>
      <c r="AJ77" s="1857" t="str">
        <f>IF('JQ2 Trade'!K77&lt;K77,"WRONG","OK")</f>
        <v>OK</v>
      </c>
      <c r="AK77" s="483"/>
      <c r="AL77" s="1895" t="s">
        <v>1041</v>
      </c>
      <c r="AM77" s="1868" t="s">
        <v>1042</v>
      </c>
      <c r="AN77" s="1879" t="s">
        <v>1149</v>
      </c>
      <c r="AO77" s="1891"/>
      <c r="AP77" s="1389"/>
      <c r="AQ77" s="1555"/>
      <c r="AR77" s="1389"/>
      <c r="AS77" s="1389"/>
      <c r="AT77" s="1390"/>
      <c r="AU77" s="1389"/>
      <c r="AV77" s="1390"/>
      <c r="AZ77" s="1895" t="s">
        <v>1041</v>
      </c>
      <c r="BA77" s="1868" t="s">
        <v>1042</v>
      </c>
      <c r="BB77" s="1875" t="s">
        <v>1199</v>
      </c>
      <c r="BC77" s="1118" t="str">
        <f t="shared" si="102"/>
        <v>REPORT</v>
      </c>
      <c r="BD77" s="1118">
        <f t="shared" si="103"/>
        <v>2851.0007515252414</v>
      </c>
      <c r="BE77" s="1119" t="str">
        <f t="shared" si="104"/>
        <v>REPORT</v>
      </c>
      <c r="BF77" s="1118">
        <f t="shared" si="105"/>
        <v>0</v>
      </c>
      <c r="BG77" s="1058"/>
      <c r="BH77" s="1120" t="str">
        <f t="shared" si="106"/>
        <v>CHECK</v>
      </c>
      <c r="BI77" s="1120" t="str">
        <f t="shared" si="107"/>
        <v>ACCEPT</v>
      </c>
      <c r="BJ77" s="1058"/>
    </row>
    <row r="78" spans="1:62" ht="15" customHeight="1" thickBot="1">
      <c r="A78" s="1206" t="s">
        <v>1043</v>
      </c>
      <c r="B78" s="1166" t="s">
        <v>1044</v>
      </c>
      <c r="C78" s="1167" t="s">
        <v>806</v>
      </c>
      <c r="D78" s="1911"/>
      <c r="E78" s="1911"/>
      <c r="F78" s="1911">
        <v>18.222000000000001</v>
      </c>
      <c r="G78" s="1911">
        <v>18623</v>
      </c>
      <c r="H78" s="1911"/>
      <c r="I78" s="1911"/>
      <c r="J78" s="1911">
        <v>0</v>
      </c>
      <c r="K78" s="1912">
        <v>0</v>
      </c>
      <c r="L78" s="1763"/>
      <c r="M78" s="1764"/>
      <c r="N78" s="1765"/>
      <c r="O78" s="1764"/>
      <c r="P78" s="1765"/>
      <c r="Q78" s="1764"/>
      <c r="R78" s="1765"/>
      <c r="S78" s="1764"/>
      <c r="T78" s="1765"/>
      <c r="U78" s="1764"/>
      <c r="V78" s="1765"/>
      <c r="W78" s="1764"/>
      <c r="X78" s="1765"/>
      <c r="Y78" s="1764"/>
      <c r="Z78" s="1765"/>
      <c r="AA78" s="1764"/>
      <c r="AB78" s="483"/>
      <c r="AC78" s="1857" t="str">
        <f>IF('JQ2 Trade'!D78&lt;D78,"WRONG","OK")</f>
        <v>OK</v>
      </c>
      <c r="AD78" s="1857" t="str">
        <f>IF('JQ2 Trade'!E78&lt;E78,"WRONG","OK")</f>
        <v>OK</v>
      </c>
      <c r="AE78" s="1857" t="str">
        <f>IF('JQ2 Trade'!F78&lt;F78,"WRONG","OK")</f>
        <v>OK</v>
      </c>
      <c r="AF78" s="1857" t="str">
        <f>IF('JQ2 Trade'!G78&lt;G78,"WRONG","OK")</f>
        <v>OK</v>
      </c>
      <c r="AG78" s="1857" t="str">
        <f>IF('JQ2 Trade'!H78&lt;H78,"WRONG","OK")</f>
        <v>OK</v>
      </c>
      <c r="AH78" s="1857" t="str">
        <f>IF('JQ2 Trade'!I78&lt;I78,"WRONG","OK")</f>
        <v>OK</v>
      </c>
      <c r="AI78" s="1857" t="str">
        <f>IF('JQ2 Trade'!J78&lt;J78,"WRONG","OK")</f>
        <v>OK</v>
      </c>
      <c r="AJ78" s="1857" t="str">
        <f>IF('JQ2 Trade'!K78&lt;K78,"WRONG","OK")</f>
        <v>OK</v>
      </c>
      <c r="AK78" s="483"/>
      <c r="AL78" s="1896" t="s">
        <v>1043</v>
      </c>
      <c r="AM78" s="1871" t="s">
        <v>1196</v>
      </c>
      <c r="AN78" s="1872" t="s">
        <v>806</v>
      </c>
      <c r="AO78" s="1892"/>
      <c r="AP78" s="1391"/>
      <c r="AQ78" s="1893"/>
      <c r="AR78" s="1391"/>
      <c r="AS78" s="1391"/>
      <c r="AT78" s="1392"/>
      <c r="AU78" s="1391"/>
      <c r="AV78" s="1392"/>
      <c r="AZ78" s="1896" t="s">
        <v>1043</v>
      </c>
      <c r="BA78" s="1871" t="s">
        <v>1196</v>
      </c>
      <c r="BB78" s="1620" t="s">
        <v>1197</v>
      </c>
      <c r="BC78" s="1118" t="str">
        <f t="shared" si="102"/>
        <v>REPORT</v>
      </c>
      <c r="BD78" s="1118">
        <f t="shared" si="103"/>
        <v>1022.0063659312917</v>
      </c>
      <c r="BE78" s="1119" t="str">
        <f t="shared" si="104"/>
        <v>REPORT</v>
      </c>
      <c r="BF78" s="1118">
        <f t="shared" si="105"/>
        <v>0</v>
      </c>
      <c r="BG78" s="1058"/>
      <c r="BH78" s="1120" t="str">
        <f t="shared" si="106"/>
        <v>CHECK</v>
      </c>
      <c r="BI78" s="1120" t="str">
        <f t="shared" si="107"/>
        <v>ACCEPT</v>
      </c>
      <c r="BJ78" s="1058"/>
    </row>
    <row r="79" spans="1:62" ht="12.75" customHeight="1">
      <c r="A79" s="2596"/>
      <c r="B79" s="2596"/>
      <c r="T79"/>
      <c r="AL79" s="35"/>
    </row>
    <row r="80" spans="1:62" ht="12.75" customHeight="1">
      <c r="C80" s="1105" t="s">
        <v>65</v>
      </c>
      <c r="D80" s="1105">
        <f>COUNTBLANK(D11:D78)</f>
        <v>9</v>
      </c>
      <c r="E80" s="1105">
        <f t="shared" ref="E80:K80" si="108">COUNTBLANK(E11:E78)</f>
        <v>9</v>
      </c>
      <c r="F80" s="1105">
        <f t="shared" si="108"/>
        <v>0</v>
      </c>
      <c r="G80" s="1105">
        <f t="shared" si="108"/>
        <v>0</v>
      </c>
      <c r="H80" s="1105">
        <f t="shared" si="108"/>
        <v>9</v>
      </c>
      <c r="I80" s="1105">
        <f t="shared" si="108"/>
        <v>9</v>
      </c>
      <c r="J80" s="1105">
        <f t="shared" si="108"/>
        <v>0</v>
      </c>
      <c r="K80" s="1105">
        <f t="shared" si="108"/>
        <v>0</v>
      </c>
      <c r="AL80" s="35"/>
    </row>
    <row r="100" spans="49:49" ht="12.75" customHeight="1">
      <c r="AW100" s="433"/>
    </row>
    <row r="101" spans="49:49" ht="12.75" customHeight="1">
      <c r="AW101" s="433"/>
    </row>
    <row r="102" spans="49:49" ht="12.75" customHeight="1">
      <c r="AW102" s="433"/>
    </row>
  </sheetData>
  <sheetProtection selectLockedCells="1"/>
  <mergeCells count="45">
    <mergeCell ref="BE8:BF8"/>
    <mergeCell ref="BC8:BD8"/>
    <mergeCell ref="D8:G8"/>
    <mergeCell ref="J9:K9"/>
    <mergeCell ref="F9:G9"/>
    <mergeCell ref="H8:K8"/>
    <mergeCell ref="AC8:AF8"/>
    <mergeCell ref="AG8:AJ8"/>
    <mergeCell ref="AC9:AD9"/>
    <mergeCell ref="AE9:AF9"/>
    <mergeCell ref="AG9:AH9"/>
    <mergeCell ref="AI9:AJ9"/>
    <mergeCell ref="L8:O8"/>
    <mergeCell ref="P8:S8"/>
    <mergeCell ref="T8:W8"/>
    <mergeCell ref="X8:AA8"/>
    <mergeCell ref="A79:B79"/>
    <mergeCell ref="AO9:AP9"/>
    <mergeCell ref="D9:E9"/>
    <mergeCell ref="H9:I9"/>
    <mergeCell ref="AQ9:AR9"/>
    <mergeCell ref="L9:M9"/>
    <mergeCell ref="N9:O9"/>
    <mergeCell ref="P9:Q9"/>
    <mergeCell ref="R9:S9"/>
    <mergeCell ref="T9:U9"/>
    <mergeCell ref="V9:W9"/>
    <mergeCell ref="X9:Y9"/>
    <mergeCell ref="Z9:AA9"/>
    <mergeCell ref="AS9:AT9"/>
    <mergeCell ref="AU9:AV9"/>
    <mergeCell ref="AS6:AV6"/>
    <mergeCell ref="AO7:AV7"/>
    <mergeCell ref="AO8:AR8"/>
    <mergeCell ref="AS8:AV8"/>
    <mergeCell ref="B6:D6"/>
    <mergeCell ref="I4:K4"/>
    <mergeCell ref="AZ2:BB4"/>
    <mergeCell ref="H2:I2"/>
    <mergeCell ref="C5:F5"/>
    <mergeCell ref="O2:O3"/>
    <mergeCell ref="C2:F2"/>
    <mergeCell ref="C3:F4"/>
    <mergeCell ref="AC5:AJ5"/>
    <mergeCell ref="AC6:AJ6"/>
  </mergeCells>
  <phoneticPr fontId="0" type="noConversion"/>
  <conditionalFormatting sqref="D80:K80">
    <cfRule type="cellIs" dxfId="21" priority="4" operator="notEqual">
      <formula>0</formula>
    </cfRule>
  </conditionalFormatting>
  <conditionalFormatting sqref="AC11:AJ78">
    <cfRule type="cellIs" dxfId="20" priority="5" stopIfTrue="1" operator="equal">
      <formula>"WRONG"</formula>
    </cfRule>
  </conditionalFormatting>
  <conditionalFormatting sqref="AO11:AV78">
    <cfRule type="cellIs" dxfId="19" priority="3" operator="equal">
      <formula>"Error"</formula>
    </cfRule>
  </conditionalFormatting>
  <conditionalFormatting sqref="BC11:BF78">
    <cfRule type="cellIs" dxfId="18" priority="1" operator="equal">
      <formula>$BC$6</formula>
    </cfRule>
    <cfRule type="cellIs" dxfId="17" priority="2" stopIfTrue="1" operator="equal">
      <formula>$BC$5</formula>
    </cfRule>
    <cfRule type="cellIs" dxfId="16" priority="7" stopIfTrue="1" operator="equal">
      <formula>$BC$3</formula>
    </cfRule>
    <cfRule type="cellIs" dxfId="15" priority="8" stopIfTrue="1" operator="equal">
      <formula>$BC$4</formula>
    </cfRule>
    <cfRule type="cellIs" dxfId="14" priority="9" stopIfTrue="1" operator="equal">
      <formula>$BC$2</formula>
    </cfRule>
  </conditionalFormatting>
  <conditionalFormatting sqref="BH11:BI78">
    <cfRule type="containsText" dxfId="13" priority="6" stopIfTrue="1" operator="containsText" text="CHECK">
      <formula>NOT(ISERROR(SEARCH("CHECK",BH11)))</formula>
    </cfRule>
  </conditionalFormatting>
  <dataValidations count="1">
    <dataValidation type="custom" allowBlank="1" showInputMessage="1" showErrorMessage="1" errorTitle="Wrong input" error="Please enter numbers only!" sqref="AA11:AA78 U11:U78 W11:W78 Y11:Y78 D11:S78" xr:uid="{00000000-0002-0000-0800-000000000000}">
      <formula1>ISNUMBER(D11)</formula1>
    </dataValidation>
  </dataValidations>
  <printOptions horizontalCentered="1"/>
  <pageMargins left="0.7" right="0.7" top="0.75" bottom="0.75" header="0.3" footer="0.3"/>
  <pageSetup paperSize="9" scale="67" fitToWidth="0" orientation="portrait" r:id="rId1"/>
  <headerFooter alignWithMargins="0"/>
  <colBreaks count="1" manualBreakCount="1">
    <brk id="11" max="1048575" man="1"/>
  </colBreaks>
  <ignoredErrors>
    <ignoredError sqref="L9 N9 P9 R9 T9 V9 X9 Z9 H2:K6 AC11:AJ78" unlockedFormula="1"/>
    <ignoredError sqref="A21:A37 A45:A69 A75:A78 AL47:AL78 AL21:AL45 BC2 AZ21:AZ78" numberStoredAsText="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247b320a-10fd-4c85-93bc-332cc366a8d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F13A7AAB71FF4E96650CFAE4CB3C00" ma:contentTypeVersion="17" ma:contentTypeDescription="Crée un document." ma:contentTypeScope="" ma:versionID="6d77c4edb52fc36f169c1c41832366fd">
  <xsd:schema xmlns:xsd="http://www.w3.org/2001/XMLSchema" xmlns:xs="http://www.w3.org/2001/XMLSchema" xmlns:p="http://schemas.microsoft.com/office/2006/metadata/properties" xmlns:ns2="247b320a-10fd-4c85-93bc-332cc366a8d9" xmlns:ns3="66073966-ae8e-4b5b-b7e0-a4f858c07b7b" xmlns:ns4="985ec44e-1bab-4c0b-9df0-6ba128686fc9" targetNamespace="http://schemas.microsoft.com/office/2006/metadata/properties" ma:root="true" ma:fieldsID="bc916c411cda63c413450645f1c2404c" ns2:_="" ns3:_="" ns4:_="">
    <xsd:import namespace="247b320a-10fd-4c85-93bc-332cc366a8d9"/>
    <xsd:import namespace="66073966-ae8e-4b5b-b7e0-a4f858c07b7b"/>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b320a-10fd-4c85-93bc-332cc366a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073966-ae8e-4b5b-b7e0-a4f858c07b7b"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26a3491-f13b-45c7-84ca-43fda9eb3bcc}" ma:internalName="TaxCatchAll" ma:showField="CatchAllData" ma:web="66073966-ae8e-4b5b-b7e0-a4f858c07b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4E925F-1E7F-4E15-B459-AC559E223CC4}">
  <ds:schemaRefs>
    <ds:schemaRef ds:uri="http://schemas.microsoft.com/sharepoint/v3/contenttype/forms"/>
  </ds:schemaRefs>
</ds:datastoreItem>
</file>

<file path=customXml/itemProps2.xml><?xml version="1.0" encoding="utf-8"?>
<ds:datastoreItem xmlns:ds="http://schemas.openxmlformats.org/officeDocument/2006/customXml" ds:itemID="{5A898C4E-1FE0-494D-977E-ABF70F318A8F}">
  <ds:schemaRefs>
    <ds:schemaRef ds:uri="http://schemas.microsoft.com/office/2006/metadata/properties"/>
    <ds:schemaRef ds:uri="http://schemas.microsoft.com/office/infopath/2007/PartnerControls"/>
    <ds:schemaRef ds:uri="985ec44e-1bab-4c0b-9df0-6ba128686fc9"/>
    <ds:schemaRef ds:uri="247b320a-10fd-4c85-93bc-332cc366a8d9"/>
  </ds:schemaRefs>
</ds:datastoreItem>
</file>

<file path=customXml/itemProps3.xml><?xml version="1.0" encoding="utf-8"?>
<ds:datastoreItem xmlns:ds="http://schemas.openxmlformats.org/officeDocument/2006/customXml" ds:itemID="{E01231AC-BC60-498D-A57B-763D45967C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13</vt:i4>
      </vt:variant>
    </vt:vector>
  </HeadingPairs>
  <TitlesOfParts>
    <vt:vector size="39" baseType="lpstr">
      <vt:lpstr>Guidelines</vt:lpstr>
      <vt:lpstr>JFSQ quality report</vt:lpstr>
      <vt:lpstr>Cover</vt:lpstr>
      <vt:lpstr>Removals over bark</vt:lpstr>
      <vt:lpstr>JQ1 Production</vt:lpstr>
      <vt:lpstr>JQ2 Trade</vt:lpstr>
      <vt:lpstr>JQ3 Secondary PP Trade</vt:lpstr>
      <vt:lpstr>ECE-EU Species</vt:lpstr>
      <vt:lpstr>EU1 ExtraEU Trade</vt:lpstr>
      <vt:lpstr>EU2 Removals</vt:lpstr>
      <vt:lpstr>ITTO1-Estimates</vt:lpstr>
      <vt:lpstr>ITTO2-Species</vt:lpstr>
      <vt:lpstr>ITTO3-Miscellaneous</vt:lpstr>
      <vt:lpstr>TS-OB</vt:lpstr>
      <vt:lpstr>TS-JQ1</vt:lpstr>
      <vt:lpstr>TS-JQ2</vt:lpstr>
      <vt:lpstr>TS-JQ3</vt:lpstr>
      <vt:lpstr>TS-ECEEU</vt:lpstr>
      <vt:lpstr>TS-EU1</vt:lpstr>
      <vt:lpstr>TS-EU2</vt:lpstr>
      <vt:lpstr>Annex1 | JQ1-Corres.</vt:lpstr>
      <vt:lpstr>Annex2 | JQ2-Corres.</vt:lpstr>
      <vt:lpstr>Annex3 | JQ3-Corres.</vt:lpstr>
      <vt:lpstr>Annex4 |JQ2-JQ3-Corres.</vt:lpstr>
      <vt:lpstr>Conversion factors</vt:lpstr>
      <vt:lpstr>Flatfile</vt:lpstr>
      <vt:lpstr>'Annex1 | JQ1-Corres.'!Print_Area</vt:lpstr>
      <vt:lpstr>'Annex2 | JQ2-Corres.'!Print_Area</vt:lpstr>
      <vt:lpstr>'ECE-EU Species'!Print_Area</vt:lpstr>
      <vt:lpstr>'EU1 ExtraEU Trade'!Print_Area</vt:lpstr>
      <vt:lpstr>'EU2 Removals'!Print_Area</vt:lpstr>
      <vt:lpstr>'ITTO1-Estimates'!Print_Area</vt:lpstr>
      <vt:lpstr>'ITTO2-Species'!Print_Area</vt:lpstr>
      <vt:lpstr>'ITTO3-Miscellaneous'!Print_Area</vt:lpstr>
      <vt:lpstr>'JQ1 Production'!Print_Area</vt:lpstr>
      <vt:lpstr>'JQ2 Trade'!Print_Area</vt:lpstr>
      <vt:lpstr>'JQ3 Secondary PP Trade'!Print_Area</vt:lpstr>
      <vt:lpstr>'Annex1 | JQ1-Corres.'!Print_Titles</vt:lpstr>
      <vt:lpstr>'JQ1 Production'!Print_Titles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Subashini Narasimhan</cp:lastModifiedBy>
  <cp:lastPrinted>2023-03-29T16:11:35Z</cp:lastPrinted>
  <dcterms:created xsi:type="dcterms:W3CDTF">1998-09-16T16:39:33Z</dcterms:created>
  <dcterms:modified xsi:type="dcterms:W3CDTF">2023-11-23T12:41:56Z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0x01010024F13A7AAB71FF4E96650CFAE4CB3C00</vt:lpwstr>
  </property>
  <property fmtid="{D5CDD505-2E9C-101B-9397-08002B2CF9AE}" pid="3" name="MediaServiceImageTags">
    <vt:lpwstr/>
  </property>
</Properties>
</file>