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narasimhan.ICTS-UNOGVA\United Nations\ECE-FLHD-SP7 - wa-1\stats\jfsq\JQ2021\replies\Web\"/>
    </mc:Choice>
  </mc:AlternateContent>
  <xr:revisionPtr revIDLastSave="0" documentId="13_ncr:1_{91F29289-1920-4676-AFF4-68B6EFAB7344}" xr6:coauthVersionLast="47" xr6:coauthVersionMax="47" xr10:uidLastSave="{00000000-0000-0000-0000-000000000000}"/>
  <bookViews>
    <workbookView xWindow="-120" yWindow="-120" windowWidth="29040" windowHeight="15840" tabRatio="954" activeTab="3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Прил.1 | СВ1-ПЕРЕХОДНЫЕ ТАБЛИЦЫ" sheetId="52" state="hidden" r:id="rId5"/>
    <sheet name="Прил.2 | СВ2-ПЕРЕХОДНЫЕ ТАБЛИЦЫ" sheetId="49" r:id="rId6"/>
    <sheet name="Прил.3 | СВ3-ПЕРЕХОДНЫЕ ТАБЛИЦЫ" sheetId="50" r:id="rId7"/>
    <sheet name="Notes" sheetId="25" state="hidden" r:id="rId8"/>
    <sheet name="Validation" sheetId="21" state="hidden" r:id="rId9"/>
    <sheet name="Upload" sheetId="22" state="hidden" r:id="rId10"/>
    <sheet name="Прил.4 |СВ2-СВ3-ПЕРЕХОДНЫЕ ТАБ." sheetId="53" r:id="rId11"/>
  </sheets>
  <definedNames>
    <definedName name="_xlnm._FilterDatabase" localSheetId="10" hidden="1">'Прил.4 |СВ2-СВ3-ПЕРЕХОДНЫЕ ТАБ.'!$A$1:$D$1276</definedName>
    <definedName name="_xlnm.Print_Area" localSheetId="0">'CB1-Производство'!$A$1:$L$84</definedName>
    <definedName name="_xlnm.Print_Area" localSheetId="3">'ЕЭК-ЕС | Породы | Торговля'!$A$2:$AM$45</definedName>
    <definedName name="_xlnm.Print_Area" localSheetId="4">'Прил.1 | СВ1-ПЕРЕХОДНЫЕ ТАБЛИЦЫ'!$A$1:$C$88</definedName>
    <definedName name="_xlnm.Print_Area" localSheetId="5">'Прил.2 | СВ2-ПЕРЕХОДНЫЕ ТАБЛИЦЫ'!$A$2:$E$78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4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K47" i="1"/>
  <c r="L18" i="1"/>
  <c r="K18" i="1"/>
  <c r="L19" i="1"/>
  <c r="K19" i="1"/>
  <c r="AM25" i="5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T14" i="1"/>
  <c r="S14" i="1"/>
  <c r="U14" i="1" s="1"/>
  <c r="S11" i="1"/>
  <c r="T13" i="1"/>
  <c r="S13" i="1"/>
  <c r="U13" i="1" s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6" i="1"/>
  <c r="U20" i="1"/>
  <c r="U18" i="1"/>
  <c r="L14" i="1"/>
  <c r="L13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/>
  <c r="AL13" i="51"/>
  <c r="D14" i="23"/>
  <c r="F14" i="23"/>
  <c r="N14" i="23"/>
  <c r="F9" i="2"/>
  <c r="J9" i="2"/>
  <c r="W9" i="2"/>
  <c r="E10" i="1"/>
  <c r="L10" i="1"/>
  <c r="T11" i="1"/>
  <c r="S10" i="1"/>
  <c r="AD22" i="51"/>
  <c r="AD15" i="51"/>
  <c r="J13" i="51"/>
  <c r="AJ13" i="51"/>
  <c r="E14" i="23"/>
  <c r="M14" i="23"/>
  <c r="H9" i="2"/>
  <c r="AC9" i="2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AH13" i="51"/>
  <c r="L14" i="23"/>
  <c r="AD9" i="2"/>
  <c r="U9" i="2"/>
  <c r="S9" i="2"/>
  <c r="U11" i="1"/>
  <c r="T10" i="1"/>
  <c r="U12" i="1" l="1"/>
  <c r="U21" i="1"/>
  <c r="U19" i="1"/>
  <c r="T22" i="1"/>
  <c r="T24" i="1" s="1"/>
  <c r="S22" i="1"/>
  <c r="U15" i="1"/>
  <c r="T23" i="1" l="1"/>
  <c r="S23" i="1"/>
  <c r="S24" i="1"/>
  <c r="U22" i="1"/>
  <c r="U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<sst xmlns="http://schemas.openxmlformats.org/spreadsheetml/2006/main" count="4070" uniqueCount="644">
  <si>
    <t xml:space="preserve"> </t>
  </si>
  <si>
    <t>Страна:</t>
  </si>
  <si>
    <t>Uzbekistan</t>
  </si>
  <si>
    <t>Дата:  03.06.2022</t>
  </si>
  <si>
    <t>Фамилия должностного лица, ответственного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</si>
  <si>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</si>
  <si>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</si>
  <si>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</si>
  <si>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 xml:space="preserve"> 100170, Toshkent sh., Mustаqillik shoh ko‘chаsi, 63</t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</si>
  <si>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</si>
  <si>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</si>
  <si>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</si>
  <si>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</si>
  <si>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 xml:space="preserve">Факс: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</si>
  <si>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</si>
  <si>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</si>
  <si>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</si>
  <si>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</si>
  <si>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</si>
  <si>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</si>
  <si>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</si>
  <si>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</si>
  <si>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</si>
  <si>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</si>
  <si>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</si>
  <si>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</si>
  <si>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</si>
  <si>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</si>
  <si>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</si>
  <si>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ВСЕ 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</si>
  <si>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</si>
  <si>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</si>
  <si>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</si>
  <si>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</si>
  <si>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</si>
  <si>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</si>
  <si>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</si>
  <si>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</si>
  <si>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</si>
  <si>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</si>
  <si>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</si>
  <si>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</si>
  <si>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</si>
  <si>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</si>
  <si>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</si>
  <si>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</si>
  <si>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</si>
  <si>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</si>
  <si>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</si>
  <si>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</si>
  <si>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</si>
  <si>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</si>
  <si>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</si>
  <si>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</si>
  <si>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</si>
  <si>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</si>
  <si>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</si>
  <si>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</si>
  <si>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</si>
  <si>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</si>
  <si>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</si>
  <si>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</si>
  <si>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</si>
  <si>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</si>
  <si>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</si>
  <si>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</si>
  <si>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</si>
  <si>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</si>
  <si>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</si>
  <si>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</si>
  <si>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</si>
  <si>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</si>
  <si>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</si>
  <si>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</si>
  <si>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</si>
  <si>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</si>
  <si>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</si>
  <si>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</si>
  <si>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</si>
  <si>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</si>
  <si>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</si>
  <si>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</si>
  <si>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</si>
  <si>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</si>
  <si>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</si>
  <si>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</si>
  <si>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</si>
  <si>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</si>
  <si>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</si>
  <si>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</si>
  <si>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</si>
  <si>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</si>
  <si>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</si>
  <si>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</si>
  <si>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</si>
  <si>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</si>
  <si>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</si>
  <si>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</si>
  <si>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</si>
  <si>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</si>
  <si>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</si>
  <si>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</si>
  <si>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</si>
  <si>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</si>
  <si>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</si>
  <si>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</si>
  <si>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</si>
  <si>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</si>
  <si>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</si>
  <si>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</si>
  <si>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</si>
  <si>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</si>
  <si>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</si>
  <si>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</si>
  <si>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</si>
  <si>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</si>
  <si>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</si>
  <si>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</si>
  <si>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</si>
  <si>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</si>
  <si>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</si>
  <si>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</si>
  <si>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</si>
  <si>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</si>
  <si>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</si>
  <si>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</si>
  <si>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</si>
  <si>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</si>
  <si>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</si>
  <si>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</si>
  <si>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</si>
  <si>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</si>
  <si>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</si>
  <si>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</si>
  <si>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</si>
  <si>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</si>
  <si>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</si>
  <si>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</si>
  <si>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</si>
  <si>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</si>
  <si>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</si>
  <si>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</si>
  <si>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</si>
  <si>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</si>
  <si>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</si>
  <si>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</si>
  <si>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</si>
  <si>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</si>
  <si>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</si>
  <si>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</si>
  <si>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</si>
  <si>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</si>
  <si>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</si>
  <si>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</si>
  <si>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</si>
  <si>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</si>
  <si>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</si>
  <si>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</si>
  <si>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</si>
  <si>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</si>
  <si>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</si>
  <si>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</si>
  <si>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</si>
  <si>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</si>
  <si>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</si>
  <si>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</si>
  <si>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t>Пожалуйста, заполните каждую ячейку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</si>
  <si>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</si>
  <si>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Данными (числовыми значениями)</t>
  </si>
  <si>
    <t>т = метрические тонны</t>
  </si>
  <si>
    <t>«…», если данные недоступны</t>
  </si>
  <si>
    <t>«0»,  если нет производства или торговли этим товаром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</si>
  <si>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</si>
  <si>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 xml:space="preserve"> Uzbekistan</t>
  </si>
  <si>
    <t xml:space="preserve">Дата:  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</si>
  <si>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</si>
  <si>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</si>
  <si>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</si>
  <si>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>Укажите валюту и единицу стоимости (например, 1000 долл. США):</t>
  </si>
  <si>
    <t>тыс. долл. США</t>
  </si>
  <si>
    <t>ИМПОРТ</t>
  </si>
  <si>
    <t>ЭКСПОРТ</t>
  </si>
  <si>
    <t>Видимое потребление</t>
  </si>
  <si>
    <t>объема</t>
  </si>
  <si>
    <t>Стоимость</t>
  </si>
  <si>
    <r>
      <t>1000 м</t>
    </r>
    <r>
      <rPr>
        <vertAlign val="superscript"/>
        <sz val="10"/>
        <color rgb="FFFF0000"/>
        <rFont val="Univers"/>
        <family val="2"/>
      </rPr>
      <t>3</t>
    </r>
  </si>
  <si>
    <t>1000 метрич. Т</t>
  </si>
  <si>
    <t>4</t>
  </si>
  <si>
    <r>
      <t>1000 m</t>
    </r>
    <r>
      <rPr>
        <vertAlign val="superscript"/>
        <sz val="10"/>
        <rFont val="Univers"/>
        <family val="2"/>
      </rPr>
      <t>3</t>
    </r>
  </si>
  <si>
    <r>
      <t>1000 м</t>
    </r>
    <r>
      <rPr>
        <vertAlign val="superscript"/>
        <sz val="10"/>
        <color rgb="FFFF0000"/>
        <rFont val="Univers"/>
        <family val="2"/>
      </rPr>
      <t>2</t>
    </r>
  </si>
  <si>
    <t>Дата: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</si>
  <si>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</si>
  <si>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</si>
  <si>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</si>
  <si>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</si>
  <si>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Факс:</t>
  </si>
  <si>
    <t>Электронная почта:</t>
  </si>
  <si>
    <t>Если показатель не равен 0 (нулю), просьба проверить его точность!!!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</si>
  <si>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</si>
  <si>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</si>
  <si>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</si>
  <si>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</si>
  <si>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</si>
  <si>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</si>
  <si>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</si>
  <si>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</si>
  <si>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</si>
  <si>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</si>
  <si>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</si>
  <si>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</si>
  <si>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</si>
  <si>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</si>
  <si>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</si>
  <si>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</si>
  <si>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</si>
  <si>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</si>
  <si>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</si>
  <si>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</si>
  <si>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</si>
  <si>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</si>
  <si>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</si>
  <si>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</si>
  <si>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</si>
  <si>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</si>
  <si>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</si>
  <si>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</si>
  <si>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</si>
  <si>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– по необходимости проверить, чтобы итоговый показатель равнялся сумме показателей по подпозициям</t>
  </si>
  <si>
    <t>– убедиться, что во всех клетках проставлены численные данные (пропуски/текстовая информация могут вызвать ошибки)</t>
  </si>
  <si>
    <t>– в случае "в том числе" указать подпозиции, показатели по которым больше или равны итоговому показателю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</si>
  <si>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</si>
  <si>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</si>
  <si>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</si>
  <si>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</si>
  <si>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</si>
  <si>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</si>
  <si>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в том числе: Пихта/ель (Abies spp., Picea spp.)</t>
  </si>
  <si>
    <t>ex4403.11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</si>
  <si>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</si>
  <si>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4403.23/24</t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</si>
  <si>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</si>
  <si>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</si>
  <si>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</si>
  <si>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</si>
  <si>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</si>
  <si>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</si>
  <si>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в том числе: 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</si>
  <si>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</si>
  <si>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4403.21/22</t>
  </si>
  <si>
    <t>4403 21 10</t>
  </si>
  <si>
    <t>4403 21 90
4403 22 00</t>
  </si>
  <si>
    <r>
      <t xml:space="preserve">ex4403 11 00 
</t>
    </r>
    <r>
      <rPr>
        <b/>
        <sz val="11"/>
        <rFont val="Univers"/>
        <family val="2"/>
      </rPr>
      <t>4403 21 90
4403 22 00</t>
    </r>
  </si>
  <si>
    <t>4403.12/41/49/91/93/94
4403.95/96/97/98/99</t>
  </si>
  <si>
    <t>Деловой круглый лес, лиственные породы</t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</si>
  <si>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</si>
  <si>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</si>
  <si>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</si>
  <si>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</si>
  <si>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</si>
  <si>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</si>
  <si>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ex4403.12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</si>
  <si>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</si>
  <si>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</si>
  <si>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4403.95/96</t>
  </si>
  <si>
    <t>4403 95 10</t>
  </si>
  <si>
    <t>Пиловочник и фанерный кряж</t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</si>
  <si>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</si>
  <si>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</si>
  <si>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</si>
  <si>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</si>
  <si>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</si>
  <si>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</si>
  <si>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</si>
  <si>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</si>
  <si>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</si>
  <si>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</si>
  <si>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</si>
  <si>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</si>
  <si>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</si>
  <si>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</si>
  <si>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</si>
  <si>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</si>
  <si>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</si>
  <si>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</si>
  <si>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 xml:space="preserve">ex4406.12/92  </t>
    </r>
    <r>
      <rPr>
        <b/>
        <sz val="11"/>
        <rFont val="Univers"/>
        <family val="2"/>
      </rPr>
      <t>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</si>
  <si>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</si>
  <si>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</si>
  <si>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</si>
  <si>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</si>
  <si>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</si>
  <si>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</si>
  <si>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</si>
  <si>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</si>
  <si>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</si>
  <si>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</si>
  <si>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</si>
  <si>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</si>
  <si>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</si>
  <si>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</si>
  <si>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</si>
  <si>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</si>
  <si>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</si>
  <si>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</si>
  <si>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</si>
  <si>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</si>
  <si>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</si>
  <si>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</si>
  <si>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</si>
  <si>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</si>
  <si>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</si>
  <si>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ВЫВОЗКИ КРУГЛОГО ЛЕСА (НЕОБРАБОТАННЫХ ЛЕСОМАТЕРИАЛОВ)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</si>
  <si>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</si>
  <si>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</si>
  <si>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</si>
  <si>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</si>
  <si>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</si>
  <si>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</si>
  <si>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</si>
  <si>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</si>
  <si>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</si>
  <si>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</si>
  <si>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</si>
  <si>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</si>
  <si>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</si>
  <si>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</si>
  <si>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</si>
  <si>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</si>
  <si>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</si>
  <si>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</si>
  <si>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</si>
  <si>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</si>
  <si>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</si>
  <si>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</si>
  <si>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</si>
  <si>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</si>
  <si>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</si>
  <si>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</si>
  <si>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</si>
  <si>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</si>
  <si>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</si>
  <si>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</si>
  <si>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</si>
  <si>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</si>
  <si>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</si>
  <si>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</si>
  <si>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</si>
  <si>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</si>
  <si>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</si>
  <si>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</si>
  <si>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</si>
  <si>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</si>
  <si>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</si>
  <si>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</si>
  <si>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</si>
  <si>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</si>
  <si>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</si>
  <si>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</si>
  <si>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</si>
  <si>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</si>
  <si>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</si>
  <si>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</si>
  <si>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</si>
  <si>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</si>
  <si>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</si>
  <si>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</si>
  <si>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</si>
  <si>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</si>
  <si>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</si>
  <si>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</si>
  <si>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Примечания: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</si>
  <si>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</si>
  <si>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</si>
  <si>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</si>
  <si>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</si>
  <si>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ГС2017, ГС2012 и МСТК  Rev.4</t>
  </si>
  <si>
    <t>К л а с с и ф и к а ц и и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</si>
  <si>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</si>
  <si>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</si>
  <si>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</si>
  <si>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</si>
  <si>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</si>
  <si>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</si>
  <si>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</si>
  <si>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</si>
  <si>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</si>
  <si>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</si>
  <si>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</si>
  <si>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</si>
  <si>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</si>
  <si>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</si>
  <si>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</si>
  <si>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ex4403.12+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</si>
  <si>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</si>
  <si>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</si>
  <si>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</si>
  <si>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</si>
  <si>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</si>
  <si>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</si>
  <si>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</si>
  <si>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</si>
  <si>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t>ex4401.40++</t>
  </si>
  <si>
    <t>ex4401.39</t>
  </si>
  <si>
    <t>ex246.2</t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</si>
  <si>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</si>
  <si>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</si>
  <si>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44.06  44.07</t>
  </si>
  <si>
    <t>248.1  248.2  248.4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</si>
  <si>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</si>
  <si>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</si>
  <si>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</si>
  <si>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</si>
  <si>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ex4406.12/92+ 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</si>
  <si>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</si>
  <si>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</si>
  <si>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</si>
  <si>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</si>
  <si>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</si>
  <si>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</si>
  <si>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</si>
  <si>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</si>
  <si>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</si>
  <si>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</si>
  <si>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</si>
  <si>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</si>
  <si>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</si>
  <si>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</si>
  <si>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</si>
  <si>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</si>
  <si>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</si>
  <si>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</si>
  <si>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</si>
  <si>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</si>
  <si>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</si>
  <si>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634.22/23</t>
  </si>
  <si>
    <t>4410.12</t>
  </si>
  <si>
    <t>ex634.22</t>
  </si>
  <si>
    <t>4411.92</t>
  </si>
  <si>
    <t>ex634.59</t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</si>
  <si>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</si>
  <si>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ex634.54</t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</si>
  <si>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</si>
  <si>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</si>
  <si>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ex634.54  ex634.59</t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</si>
  <si>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</si>
  <si>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</si>
  <si>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</si>
  <si>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</si>
  <si>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</si>
  <si>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</si>
  <si>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</si>
  <si>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</si>
  <si>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</si>
  <si>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</si>
  <si>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</si>
  <si>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</si>
  <si>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</si>
  <si>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</si>
  <si>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</si>
  <si>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</si>
  <si>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</si>
  <si>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</si>
  <si>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</si>
  <si>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</si>
  <si>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</si>
  <si>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</si>
  <si>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</si>
  <si>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</si>
  <si>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</si>
  <si>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</si>
  <si>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</si>
  <si>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</si>
  <si>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</si>
  <si>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</si>
  <si>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  <family val="2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</si>
  <si>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r>
      <rPr>
        <sz val="14"/>
        <color rgb="FFFF0000"/>
        <rFont val="Univers"/>
        <family val="2"/>
      </rPr>
      <t xml:space="preserve">++ </t>
    </r>
    <r>
      <rPr>
        <sz val="14"/>
        <rFont val="Univers"/>
        <family val="2"/>
      </rPr>
      <t xml:space="preserve">Пожалуйста, предоставьте экспертную оценку, если вы знаете какая часть 440110 приходится на 3.2, а какая часть приходится на 4. 
В противном случае, вы можете использовать 50% соотношение, учитывая разницу единиц измерения товара 3.2 и 4. </t>
    </r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</si>
  <si>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</si>
  <si>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r>
      <rPr>
        <sz val="14"/>
        <color rgb="FFFF0000"/>
        <rFont val="Univers"/>
        <family val="2"/>
      </rPr>
      <t>*</t>
    </r>
    <r>
      <rPr>
        <sz val="14"/>
        <rFont val="Univers"/>
        <family val="2"/>
      </rPr>
      <t xml:space="preserve">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  </r>
  </si>
  <si>
    <r>
      <rPr>
        <sz val="14"/>
        <color rgb="FFFF0000"/>
        <rFont val="Univers"/>
        <family val="2"/>
      </rPr>
      <t>+</t>
    </r>
    <r>
      <rPr>
        <sz val="14"/>
        <rFont val="Univers"/>
        <family val="2"/>
      </rPr>
      <t xml:space="preserve"> При заполнение СВ2, просьба проверить являются ли товары, классифицированные по коду ГС в национальной торговой статистике как "тропические породы", товарами по происхождению из тропических стран (стран, где производятся товары из тропической древесины).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</si>
  <si>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</si>
  <si>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ИЗДЕЛИЯ ИЗ ДРЕВЕСИНЫ И БУМАГИ, ПРОШЕДШИЕ ВТОРИЧНУЮ ОБРАБОТКУ</t>
  </si>
  <si>
    <t>ПЕРЕХОДНЫЕ ТАБЛИЦЫ СООТВЕТСТВИЯ КОДОВ ГС2017, ГС2012 
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</si>
  <si>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</si>
  <si>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</si>
  <si>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</si>
  <si>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</si>
  <si>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</si>
  <si>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</si>
  <si>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</si>
  <si>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</si>
  <si>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</si>
  <si>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</si>
  <si>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</si>
  <si>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</si>
  <si>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</si>
  <si>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</si>
  <si>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</si>
  <si>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</si>
  <si>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</si>
  <si>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</si>
  <si>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</si>
  <si>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</si>
  <si>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</si>
  <si>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</si>
  <si>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</si>
  <si>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</si>
  <si>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</si>
  <si>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</si>
  <si>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</si>
  <si>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</si>
  <si>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</si>
  <si>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</si>
  <si>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</si>
  <si>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</si>
  <si>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</si>
  <si>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</si>
  <si>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</si>
  <si>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</si>
  <si>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</si>
  <si>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</si>
  <si>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</si>
  <si>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</si>
  <si>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</si>
  <si>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</si>
  <si>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</si>
  <si>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</si>
  <si>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</si>
  <si>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</si>
  <si>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</si>
  <si>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</si>
  <si>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</si>
  <si>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</si>
  <si>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</si>
  <si>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</si>
  <si>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</si>
  <si>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</si>
  <si>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</si>
  <si>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</si>
  <si>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</si>
  <si>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</si>
  <si>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</si>
  <si>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</si>
  <si>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4"/>
  </si>
  <si>
    <t>440320</t>
  </si>
  <si>
    <t>440341</t>
  </si>
  <si>
    <t>440349</t>
  </si>
  <si>
    <t>440391</t>
  </si>
  <si>
    <t>440392</t>
  </si>
  <si>
    <t>1.2.NC</t>
    <phoneticPr fontId="4"/>
  </si>
  <si>
    <t>440399</t>
  </si>
  <si>
    <t>1.2.NC.T</t>
    <phoneticPr fontId="4"/>
  </si>
  <si>
    <t>2</t>
  </si>
  <si>
    <t>440290</t>
  </si>
  <si>
    <t>440121</t>
  </si>
  <si>
    <t>440122</t>
  </si>
  <si>
    <t>3.1</t>
    <phoneticPr fontId="4"/>
  </si>
  <si>
    <t>3.2</t>
    <phoneticPr fontId="4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</si>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</sst>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.0000"/>
    <numFmt numFmtId="167" formatCode="#,##0.00000"/>
    <numFmt numFmtId="168" formatCode="#,##0.000"/>
  </numFmts>
  <fonts count="73" x14ac:knownFonts="1">
    <font>
      <sz val="10"/>
      <name val="Courie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vertAlign val="superscript"/>
      <sz val="12"/>
      <name val="Univers"/>
      <family val="2"/>
    </font>
    <font>
      <sz val="18"/>
      <color indexed="12"/>
      <name val="Univers"/>
      <family val="2"/>
    </font>
    <font>
      <vertAlign val="superscript"/>
      <sz val="10"/>
      <color rgb="FFFF0000"/>
      <name val="Univers"/>
      <family val="2"/>
    </font>
    <font>
      <sz val="12"/>
      <color indexed="10"/>
      <name val="Univers"/>
      <charset val="204"/>
    </font>
    <font>
      <sz val="12"/>
      <name val="Univers Condensed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9" fontId="3" fillId="0" borderId="0" applyFont="0" applyFill="0" applyBorder="0" applyAlignment="0" applyProtection="0"/>
    <xf numFmtId="0" fontId="1" fillId="0" borderId="0"/>
  </cellStyleXfs>
  <cellXfs count="986">
    <xf numFmtId="0" fontId="0" fillId="0" borderId="0" xfId="0"/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9" xfId="0" applyFont="1" applyBorder="1"/>
    <xf numFmtId="0" fontId="6" fillId="0" borderId="0" xfId="0" applyFont="1"/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vertical="center" indent="3"/>
    </xf>
    <xf numFmtId="0" fontId="19" fillId="0" borderId="14" xfId="0" applyFont="1" applyBorder="1" applyAlignment="1">
      <alignment horizontal="left" vertical="center" indent="2"/>
    </xf>
    <xf numFmtId="0" fontId="19" fillId="0" borderId="14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21" xfId="0" applyFont="1" applyBorder="1" applyProtection="1">
      <protection locked="0"/>
    </xf>
    <xf numFmtId="0" fontId="19" fillId="0" borderId="14" xfId="0" applyFont="1" applyBorder="1" applyAlignment="1">
      <alignment horizontal="left" vertical="center" indent="3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5" fillId="0" borderId="14" xfId="0" applyFont="1" applyBorder="1" applyAlignment="1">
      <alignment horizontal="left" vertical="center" indent="3"/>
    </xf>
    <xf numFmtId="0" fontId="5" fillId="0" borderId="16" xfId="0" applyFont="1" applyBorder="1" applyAlignment="1">
      <alignment horizontal="left" vertical="center"/>
    </xf>
    <xf numFmtId="0" fontId="5" fillId="0" borderId="14" xfId="0" quotePrefix="1" applyFont="1" applyBorder="1" applyAlignment="1">
      <alignment horizontal="left" vertical="center" indent="2"/>
    </xf>
    <xf numFmtId="0" fontId="5" fillId="0" borderId="24" xfId="0" applyFont="1" applyBorder="1" applyAlignment="1">
      <alignment horizontal="left" vertical="center" indent="2"/>
    </xf>
    <xf numFmtId="0" fontId="5" fillId="0" borderId="2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3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16" fillId="0" borderId="21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6" fillId="0" borderId="12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8" fillId="0" borderId="30" xfId="0" applyFont="1" applyBorder="1" applyAlignment="1" applyProtection="1">
      <alignment vertical="center"/>
      <protection locked="0"/>
    </xf>
    <xf numFmtId="0" fontId="19" fillId="2" borderId="3" xfId="0" applyFont="1" applyFill="1" applyBorder="1" applyAlignment="1">
      <alignment horizontal="left" vertical="center"/>
    </xf>
    <xf numFmtId="3" fontId="18" fillId="2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9" fillId="2" borderId="16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 applyProtection="1">
      <alignment horizontal="right" vertical="center"/>
      <protection locked="0"/>
    </xf>
    <xf numFmtId="0" fontId="19" fillId="2" borderId="14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0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41" xfId="0" applyFont="1" applyBorder="1"/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0" xfId="0" applyFont="1"/>
    <xf numFmtId="0" fontId="6" fillId="0" borderId="21" xfId="0" applyFont="1" applyBorder="1"/>
    <xf numFmtId="0" fontId="5" fillId="0" borderId="0" xfId="0" applyFont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3" xfId="0" applyFont="1" applyBorder="1"/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right"/>
    </xf>
    <xf numFmtId="3" fontId="5" fillId="2" borderId="1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28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5" fillId="0" borderId="4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3" fontId="31" fillId="0" borderId="14" xfId="0" applyNumberFormat="1" applyFont="1" applyBorder="1" applyAlignment="1" applyProtection="1">
      <alignment horizontal="right" vertical="center"/>
      <protection locked="0"/>
    </xf>
    <xf numFmtId="3" fontId="31" fillId="0" borderId="32" xfId="0" applyNumberFormat="1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0" fillId="0" borderId="0" xfId="0" applyNumberFormat="1"/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6" fillId="0" borderId="38" xfId="0" applyNumberFormat="1" applyFont="1" applyBorder="1" applyProtection="1">
      <protection locked="0"/>
    </xf>
    <xf numFmtId="0" fontId="25" fillId="0" borderId="10" xfId="0" applyFont="1" applyBorder="1" applyAlignment="1">
      <alignment horizontal="center"/>
    </xf>
    <xf numFmtId="0" fontId="6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3" fontId="6" fillId="0" borderId="0" xfId="0" applyNumberFormat="1" applyFont="1" applyProtection="1">
      <protection locked="0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5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54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/>
    <xf numFmtId="3" fontId="5" fillId="0" borderId="31" xfId="0" applyNumberFormat="1" applyFont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right" vertical="center"/>
    </xf>
    <xf numFmtId="0" fontId="33" fillId="0" borderId="0" xfId="0" applyFont="1" applyAlignment="1" applyProtection="1">
      <alignment horizontal="right" vertical="center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2" fillId="0" borderId="0" xfId="0" applyFont="1" applyProtection="1">
      <protection locked="0"/>
    </xf>
    <xf numFmtId="0" fontId="35" fillId="0" borderId="0" xfId="7" applyFont="1" applyAlignment="1">
      <alignment vertical="center"/>
    </xf>
    <xf numFmtId="0" fontId="36" fillId="0" borderId="0" xfId="7" applyFont="1" applyAlignment="1">
      <alignment horizontal="left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0" fillId="0" borderId="0" xfId="7" applyFont="1" applyAlignment="1" applyProtection="1">
      <alignment horizontal="left"/>
      <protection locked="0"/>
    </xf>
    <xf numFmtId="0" fontId="5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5" fillId="0" borderId="0" xfId="0" applyNumberFormat="1" applyFont="1" applyAlignment="1">
      <alignment vertical="center"/>
    </xf>
    <xf numFmtId="0" fontId="6" fillId="0" borderId="14" xfId="0" applyFont="1" applyBorder="1" applyProtection="1">
      <protection locked="0"/>
    </xf>
    <xf numFmtId="0" fontId="6" fillId="0" borderId="32" xfId="0" applyFont="1" applyBorder="1" applyProtection="1">
      <protection locked="0"/>
    </xf>
    <xf numFmtId="3" fontId="5" fillId="0" borderId="12" xfId="0" applyNumberFormat="1" applyFont="1" applyBorder="1" applyAlignment="1" applyProtection="1">
      <alignment horizontal="right" vertical="center" wrapText="1"/>
      <protection locked="0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0" borderId="5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3" fillId="0" borderId="0" xfId="0" applyFont="1"/>
    <xf numFmtId="0" fontId="14" fillId="0" borderId="0" xfId="7" applyFont="1" applyProtection="1">
      <protection locked="0"/>
    </xf>
    <xf numFmtId="0" fontId="8" fillId="0" borderId="2" xfId="7" applyFont="1" applyBorder="1" applyAlignment="1">
      <alignment horizontal="center" vertical="center"/>
    </xf>
    <xf numFmtId="0" fontId="8" fillId="0" borderId="14" xfId="7" applyFont="1" applyBorder="1" applyAlignment="1" applyProtection="1">
      <alignment horizontal="center"/>
      <protection locked="0"/>
    </xf>
    <xf numFmtId="0" fontId="10" fillId="4" borderId="0" xfId="2" applyFont="1" applyFill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58" xfId="0" applyFont="1" applyBorder="1" applyAlignment="1">
      <alignment vertical="center"/>
    </xf>
    <xf numFmtId="0" fontId="10" fillId="0" borderId="24" xfId="2" applyFont="1" applyBorder="1" applyAlignment="1">
      <alignment horizontal="left" vertical="center" indent="2"/>
    </xf>
    <xf numFmtId="0" fontId="10" fillId="0" borderId="12" xfId="2" applyFont="1" applyBorder="1" applyAlignment="1">
      <alignment horizontal="left" vertical="center" indent="2"/>
    </xf>
    <xf numFmtId="0" fontId="10" fillId="0" borderId="24" xfId="2" applyFont="1" applyBorder="1" applyAlignment="1">
      <alignment horizontal="left" vertical="center" indent="1"/>
    </xf>
    <xf numFmtId="0" fontId="10" fillId="0" borderId="15" xfId="2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0" fontId="10" fillId="0" borderId="3" xfId="2" applyFont="1" applyBorder="1" applyAlignment="1">
      <alignment horizontal="left" vertical="center" indent="2"/>
    </xf>
    <xf numFmtId="3" fontId="18" fillId="2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Font="1" applyBorder="1" applyAlignment="1">
      <alignment horizontal="left" vertical="center" indent="1"/>
    </xf>
    <xf numFmtId="3" fontId="5" fillId="0" borderId="49" xfId="0" applyNumberFormat="1" applyFont="1" applyBorder="1" applyAlignment="1" applyProtection="1">
      <alignment horizontal="right" vertical="center" wrapText="1"/>
      <protection locked="0"/>
    </xf>
    <xf numFmtId="3" fontId="5" fillId="2" borderId="14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49" fontId="5" fillId="2" borderId="27" xfId="0" applyNumberFormat="1" applyFont="1" applyFill="1" applyBorder="1" applyAlignment="1">
      <alignment vertical="center"/>
    </xf>
    <xf numFmtId="0" fontId="57" fillId="0" borderId="0" xfId="0" applyFont="1" applyAlignment="1">
      <alignment horizontal="left"/>
    </xf>
    <xf numFmtId="0" fontId="55" fillId="0" borderId="0" xfId="0" applyFont="1"/>
    <xf numFmtId="0" fontId="57" fillId="0" borderId="0" xfId="0" applyFont="1"/>
    <xf numFmtId="0" fontId="55" fillId="0" borderId="0" xfId="0" applyFont="1" applyAlignment="1">
      <alignment horizontal="center"/>
    </xf>
    <xf numFmtId="0" fontId="55" fillId="0" borderId="21" xfId="0" applyFont="1" applyBorder="1" applyAlignment="1">
      <alignment horizontal="centerContinuous"/>
    </xf>
    <xf numFmtId="0" fontId="57" fillId="0" borderId="0" xfId="0" applyFont="1" applyAlignment="1">
      <alignment vertical="top"/>
    </xf>
    <xf numFmtId="0" fontId="55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 indent="2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4" xfId="0" applyFont="1" applyBorder="1"/>
    <xf numFmtId="0" fontId="19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top" indent="3"/>
    </xf>
    <xf numFmtId="0" fontId="19" fillId="0" borderId="62" xfId="0" applyFont="1" applyBorder="1" applyAlignment="1">
      <alignment horizontal="left" vertical="center" indent="2"/>
    </xf>
    <xf numFmtId="0" fontId="19" fillId="0" borderId="62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top" indent="1"/>
    </xf>
    <xf numFmtId="0" fontId="19" fillId="0" borderId="3" xfId="0" applyFont="1" applyBorder="1" applyAlignment="1">
      <alignment horizontal="left" vertical="top" indent="2"/>
    </xf>
    <xf numFmtId="0" fontId="19" fillId="0" borderId="12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46" fillId="0" borderId="63" xfId="6" applyFont="1" applyBorder="1" applyAlignment="1">
      <alignment horizontal="center"/>
    </xf>
    <xf numFmtId="0" fontId="46" fillId="0" borderId="64" xfId="6" applyFont="1" applyBorder="1" applyAlignment="1">
      <alignment horizontal="center"/>
    </xf>
    <xf numFmtId="0" fontId="59" fillId="0" borderId="64" xfId="0" applyFont="1" applyBorder="1" applyAlignment="1">
      <alignment vertical="center"/>
    </xf>
    <xf numFmtId="0" fontId="46" fillId="0" borderId="64" xfId="6" applyFont="1" applyBorder="1" applyAlignment="1">
      <alignment wrapText="1"/>
    </xf>
    <xf numFmtId="0" fontId="46" fillId="6" borderId="65" xfId="5" applyFont="1" applyFill="1" applyBorder="1" applyAlignment="1">
      <alignment wrapText="1"/>
    </xf>
    <xf numFmtId="0" fontId="46" fillId="6" borderId="66" xfId="5" applyFont="1" applyFill="1" applyBorder="1" applyAlignment="1">
      <alignment wrapText="1"/>
    </xf>
    <xf numFmtId="0" fontId="50" fillId="0" borderId="0" xfId="3" applyFont="1" applyProtection="1">
      <protection locked="0"/>
    </xf>
    <xf numFmtId="9" fontId="51" fillId="7" borderId="0" xfId="8" applyFont="1" applyFill="1" applyBorder="1" applyProtection="1">
      <protection locked="0"/>
    </xf>
    <xf numFmtId="0" fontId="51" fillId="0" borderId="0" xfId="3" applyFont="1" applyAlignment="1" applyProtection="1">
      <alignment horizontal="center" vertical="center"/>
      <protection locked="0"/>
    </xf>
    <xf numFmtId="0" fontId="51" fillId="0" borderId="0" xfId="3" applyFont="1" applyAlignment="1" applyProtection="1">
      <alignment vertical="center"/>
      <protection locked="0"/>
    </xf>
    <xf numFmtId="9" fontId="51" fillId="0" borderId="0" xfId="8" applyFont="1" applyBorder="1" applyProtection="1">
      <protection locked="0"/>
    </xf>
    <xf numFmtId="0" fontId="51" fillId="0" borderId="0" xfId="3" applyFont="1" applyAlignment="1" applyProtection="1">
      <alignment horizontal="right" vertical="center"/>
      <protection locked="0"/>
    </xf>
    <xf numFmtId="0" fontId="51" fillId="0" borderId="21" xfId="3" applyFont="1" applyBorder="1" applyAlignment="1" applyProtection="1">
      <alignment horizontal="right" vertical="center"/>
      <protection locked="0"/>
    </xf>
    <xf numFmtId="0" fontId="51" fillId="0" borderId="4" xfId="3" applyFont="1" applyBorder="1" applyAlignment="1" applyProtection="1">
      <alignment horizontal="center" vertical="center"/>
      <protection locked="0"/>
    </xf>
    <xf numFmtId="3" fontId="51" fillId="0" borderId="21" xfId="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54" fillId="0" borderId="0" xfId="3" applyFont="1" applyAlignment="1" applyProtection="1">
      <alignment vertical="center"/>
      <protection locked="0"/>
    </xf>
    <xf numFmtId="0" fontId="60" fillId="0" borderId="0" xfId="3" applyFont="1" applyAlignment="1" applyProtection="1">
      <alignment vertical="center"/>
      <protection locked="0"/>
    </xf>
    <xf numFmtId="9" fontId="60" fillId="0" borderId="0" xfId="8" applyFont="1" applyAlignment="1" applyProtection="1">
      <alignment vertical="center"/>
      <protection locked="0"/>
    </xf>
    <xf numFmtId="164" fontId="60" fillId="0" borderId="0" xfId="8" applyNumberFormat="1" applyFont="1" applyAlignment="1" applyProtection="1">
      <alignment vertical="center"/>
      <protection locked="0"/>
    </xf>
    <xf numFmtId="0" fontId="6" fillId="8" borderId="0" xfId="0" applyFont="1" applyFill="1" applyProtection="1">
      <protection locked="0"/>
    </xf>
    <xf numFmtId="9" fontId="51" fillId="0" borderId="30" xfId="8" applyFont="1" applyBorder="1" applyAlignment="1" applyProtection="1">
      <alignment vertical="center"/>
      <protection locked="0"/>
    </xf>
    <xf numFmtId="0" fontId="47" fillId="5" borderId="100" xfId="6" applyFont="1" applyFill="1" applyBorder="1" applyAlignment="1" applyProtection="1">
      <alignment horizontal="center" vertical="top"/>
      <protection locked="0"/>
    </xf>
    <xf numFmtId="0" fontId="19" fillId="0" borderId="102" xfId="0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 wrapText="1"/>
    </xf>
    <xf numFmtId="49" fontId="19" fillId="0" borderId="8" xfId="0" applyNumberFormat="1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49" fontId="56" fillId="0" borderId="31" xfId="0" applyNumberFormat="1" applyFont="1" applyBorder="1" applyAlignment="1">
      <alignment horizontal="left" vertical="center" wrapText="1"/>
    </xf>
    <xf numFmtId="49" fontId="19" fillId="0" borderId="35" xfId="0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56" fillId="0" borderId="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37" xfId="0" applyNumberFormat="1" applyFont="1" applyFill="1" applyBorder="1" applyAlignment="1">
      <alignment horizontal="left" vertical="center"/>
    </xf>
    <xf numFmtId="3" fontId="6" fillId="2" borderId="31" xfId="0" applyNumberFormat="1" applyFont="1" applyFill="1" applyBorder="1" applyAlignment="1" applyProtection="1">
      <alignment horizontal="right" vertical="center"/>
      <protection locked="0"/>
    </xf>
    <xf numFmtId="49" fontId="56" fillId="0" borderId="35" xfId="0" applyNumberFormat="1" applyFont="1" applyBorder="1" applyAlignment="1">
      <alignment horizontal="left" vertical="center" wrapText="1"/>
    </xf>
    <xf numFmtId="0" fontId="19" fillId="2" borderId="27" xfId="7" applyFont="1" applyFill="1" applyBorder="1" applyAlignment="1">
      <alignment horizontal="left" vertical="center"/>
    </xf>
    <xf numFmtId="0" fontId="19" fillId="2" borderId="12" xfId="2" applyFont="1" applyFill="1" applyBorder="1" applyAlignment="1">
      <alignment vertical="center"/>
    </xf>
    <xf numFmtId="0" fontId="19" fillId="2" borderId="23" xfId="2" applyFont="1" applyFill="1" applyBorder="1" applyAlignment="1">
      <alignment vertical="center"/>
    </xf>
    <xf numFmtId="0" fontId="18" fillId="2" borderId="2" xfId="2" applyFont="1" applyFill="1" applyBorder="1" applyAlignment="1">
      <alignment horizontal="center" vertical="center"/>
    </xf>
    <xf numFmtId="0" fontId="19" fillId="0" borderId="5" xfId="7" applyFont="1" applyBorder="1" applyAlignment="1">
      <alignment horizontal="left" vertical="center"/>
    </xf>
    <xf numFmtId="0" fontId="56" fillId="0" borderId="16" xfId="2" applyFont="1" applyBorder="1" applyAlignment="1">
      <alignment horizontal="left" vertical="center"/>
    </xf>
    <xf numFmtId="0" fontId="19" fillId="0" borderId="12" xfId="2" applyFont="1" applyBorder="1" applyAlignment="1">
      <alignment vertical="center"/>
    </xf>
    <xf numFmtId="0" fontId="18" fillId="0" borderId="24" xfId="2" applyFont="1" applyBorder="1" applyAlignment="1">
      <alignment horizontal="left" vertical="center" indent="1"/>
    </xf>
    <xf numFmtId="0" fontId="18" fillId="0" borderId="24" xfId="2" applyFont="1" applyBorder="1" applyAlignment="1">
      <alignment horizontal="center" vertical="center"/>
    </xf>
    <xf numFmtId="0" fontId="18" fillId="0" borderId="24" xfId="2" applyFont="1" applyBorder="1" applyAlignment="1">
      <alignment horizontal="left" vertical="center" indent="2"/>
    </xf>
    <xf numFmtId="0" fontId="56" fillId="0" borderId="14" xfId="2" applyFont="1" applyBorder="1" applyAlignment="1">
      <alignment horizontal="left" vertical="center"/>
    </xf>
    <xf numFmtId="0" fontId="18" fillId="0" borderId="14" xfId="2" applyFont="1" applyBorder="1" applyAlignment="1">
      <alignment horizontal="left" vertical="center" indent="2"/>
    </xf>
    <xf numFmtId="0" fontId="19" fillId="0" borderId="14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49" fontId="19" fillId="0" borderId="12" xfId="2" applyNumberFormat="1" applyFont="1" applyBorder="1" applyAlignment="1">
      <alignment vertical="center"/>
    </xf>
    <xf numFmtId="0" fontId="18" fillId="0" borderId="24" xfId="2" applyFont="1" applyBorder="1" applyAlignment="1">
      <alignment horizontal="left" vertical="center" indent="3"/>
    </xf>
    <xf numFmtId="0" fontId="18" fillId="0" borderId="12" xfId="2" applyFont="1" applyBorder="1" applyAlignment="1">
      <alignment horizontal="left" vertical="center" indent="2"/>
    </xf>
    <xf numFmtId="0" fontId="19" fillId="0" borderId="6" xfId="7" applyFont="1" applyBorder="1" applyAlignment="1">
      <alignment horizontal="left" vertical="center"/>
    </xf>
    <xf numFmtId="0" fontId="19" fillId="2" borderId="16" xfId="2" applyFont="1" applyFill="1" applyBorder="1" applyAlignment="1">
      <alignment horizontal="left" vertical="center"/>
    </xf>
    <xf numFmtId="0" fontId="19" fillId="2" borderId="2" xfId="2" applyFont="1" applyFill="1" applyBorder="1" applyAlignment="1">
      <alignment vertical="center"/>
    </xf>
    <xf numFmtId="0" fontId="56" fillId="0" borderId="12" xfId="2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9" fillId="2" borderId="3" xfId="2" applyFont="1" applyFill="1" applyBorder="1" applyAlignment="1">
      <alignment horizontal="left" vertical="center"/>
    </xf>
    <xf numFmtId="0" fontId="18" fillId="0" borderId="3" xfId="2" applyFont="1" applyBorder="1" applyAlignment="1">
      <alignment horizontal="left" vertical="center" indent="2"/>
    </xf>
    <xf numFmtId="0" fontId="19" fillId="0" borderId="29" xfId="7" applyFont="1" applyBorder="1" applyAlignment="1">
      <alignment horizontal="left" vertical="center"/>
    </xf>
    <xf numFmtId="0" fontId="56" fillId="0" borderId="20" xfId="2" applyFont="1" applyBorder="1" applyAlignment="1">
      <alignment horizontal="left" vertical="center"/>
    </xf>
    <xf numFmtId="0" fontId="19" fillId="0" borderId="15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 indent="2"/>
    </xf>
    <xf numFmtId="0" fontId="18" fillId="0" borderId="15" xfId="2" applyFont="1" applyBorder="1" applyAlignment="1">
      <alignment horizontal="center" vertical="center"/>
    </xf>
    <xf numFmtId="0" fontId="56" fillId="0" borderId="12" xfId="2" applyFont="1" applyBorder="1" applyAlignment="1">
      <alignment horizontal="left" vertical="center" wrapText="1"/>
    </xf>
    <xf numFmtId="0" fontId="56" fillId="0" borderId="16" xfId="2" applyFont="1" applyBorder="1" applyAlignment="1">
      <alignment horizontal="left" vertical="center" wrapText="1"/>
    </xf>
    <xf numFmtId="49" fontId="56" fillId="0" borderId="12" xfId="2" applyNumberFormat="1" applyFont="1" applyBorder="1" applyAlignment="1">
      <alignment vertical="center" wrapText="1"/>
    </xf>
    <xf numFmtId="0" fontId="56" fillId="0" borderId="14" xfId="2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 indent="1"/>
    </xf>
    <xf numFmtId="0" fontId="26" fillId="0" borderId="7" xfId="0" applyFont="1" applyBorder="1" applyAlignment="1">
      <alignment horizontal="center"/>
    </xf>
    <xf numFmtId="0" fontId="40" fillId="0" borderId="0" xfId="0" applyFont="1"/>
    <xf numFmtId="0" fontId="19" fillId="0" borderId="3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vertical="center" wrapText="1"/>
    </xf>
    <xf numFmtId="49" fontId="56" fillId="0" borderId="18" xfId="0" applyNumberFormat="1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49" fontId="56" fillId="0" borderId="19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3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 indent="2"/>
    </xf>
    <xf numFmtId="0" fontId="19" fillId="2" borderId="16" xfId="2" applyFont="1" applyFill="1" applyBorder="1" applyAlignment="1">
      <alignment horizontal="left" vertical="center" wrapText="1"/>
    </xf>
    <xf numFmtId="0" fontId="64" fillId="0" borderId="64" xfId="0" applyFont="1" applyBorder="1" applyAlignment="1">
      <alignment horizontal="right" vertical="center"/>
    </xf>
    <xf numFmtId="0" fontId="64" fillId="0" borderId="64" xfId="0" applyFont="1" applyBorder="1" applyAlignment="1">
      <alignment vertical="center"/>
    </xf>
    <xf numFmtId="0" fontId="64" fillId="0" borderId="64" xfId="6" applyFont="1" applyBorder="1" applyAlignment="1">
      <alignment horizontal="right" wrapText="1"/>
    </xf>
    <xf numFmtId="0" fontId="64" fillId="0" borderId="73" xfId="6" applyFont="1" applyBorder="1" applyAlignment="1">
      <alignment horizontal="right" wrapText="1"/>
    </xf>
    <xf numFmtId="0" fontId="64" fillId="0" borderId="67" xfId="0" applyFont="1" applyBorder="1" applyAlignment="1">
      <alignment horizontal="right" vertical="center"/>
    </xf>
    <xf numFmtId="0" fontId="64" fillId="0" borderId="63" xfId="6" applyFont="1" applyBorder="1" applyAlignment="1">
      <alignment horizontal="right" wrapText="1"/>
    </xf>
    <xf numFmtId="0" fontId="65" fillId="0" borderId="40" xfId="6" applyFont="1" applyBorder="1" applyAlignment="1">
      <alignment horizontal="left" wrapText="1"/>
    </xf>
    <xf numFmtId="0" fontId="65" fillId="0" borderId="41" xfId="6" applyFont="1" applyBorder="1" applyAlignment="1">
      <alignment wrapText="1"/>
    </xf>
    <xf numFmtId="0" fontId="64" fillId="0" borderId="67" xfId="6" applyFont="1" applyBorder="1" applyAlignment="1">
      <alignment horizontal="right" wrapText="1"/>
    </xf>
    <xf numFmtId="0" fontId="65" fillId="0" borderId="42" xfId="6" applyFont="1" applyBorder="1" applyAlignment="1">
      <alignment horizontal="left" wrapText="1"/>
    </xf>
    <xf numFmtId="0" fontId="65" fillId="0" borderId="0" xfId="6" applyFont="1" applyAlignment="1">
      <alignment wrapText="1"/>
    </xf>
    <xf numFmtId="0" fontId="65" fillId="0" borderId="64" xfId="6" applyFont="1" applyBorder="1" applyAlignment="1">
      <alignment horizontal="right" wrapText="1"/>
    </xf>
    <xf numFmtId="0" fontId="64" fillId="0" borderId="76" xfId="6" applyFont="1" applyBorder="1" applyAlignment="1">
      <alignment horizontal="right" wrapText="1"/>
    </xf>
    <xf numFmtId="0" fontId="64" fillId="0" borderId="64" xfId="6" applyFont="1" applyBorder="1" applyAlignment="1">
      <alignment wrapText="1"/>
    </xf>
    <xf numFmtId="0" fontId="64" fillId="0" borderId="80" xfId="6" applyFont="1" applyBorder="1" applyAlignment="1">
      <alignment horizontal="right" wrapText="1"/>
    </xf>
    <xf numFmtId="0" fontId="64" fillId="0" borderId="85" xfId="6" applyFont="1" applyBorder="1" applyAlignment="1">
      <alignment horizontal="right" wrapText="1"/>
    </xf>
    <xf numFmtId="0" fontId="64" fillId="0" borderId="86" xfId="6" applyFont="1" applyBorder="1" applyAlignment="1">
      <alignment horizontal="right" wrapText="1"/>
    </xf>
    <xf numFmtId="0" fontId="64" fillId="0" borderId="84" xfId="6" applyFont="1" applyBorder="1" applyAlignment="1">
      <alignment horizontal="right" wrapText="1"/>
    </xf>
    <xf numFmtId="0" fontId="64" fillId="0" borderId="89" xfId="6" applyFont="1" applyBorder="1" applyAlignment="1">
      <alignment horizontal="right" wrapText="1"/>
    </xf>
    <xf numFmtId="0" fontId="65" fillId="0" borderId="84" xfId="6" applyFont="1" applyBorder="1" applyAlignment="1">
      <alignment horizontal="right" wrapText="1"/>
    </xf>
    <xf numFmtId="0" fontId="64" fillId="0" borderId="94" xfId="6" applyFont="1" applyBorder="1" applyAlignment="1">
      <alignment horizontal="right" wrapText="1"/>
    </xf>
    <xf numFmtId="0" fontId="64" fillId="0" borderId="81" xfId="6" applyFont="1" applyBorder="1" applyAlignment="1">
      <alignment horizontal="right" wrapText="1"/>
    </xf>
    <xf numFmtId="0" fontId="64" fillId="0" borderId="85" xfId="5" applyFont="1" applyBorder="1" applyAlignment="1">
      <alignment horizontal="right" wrapText="1"/>
    </xf>
    <xf numFmtId="0" fontId="64" fillId="0" borderId="89" xfId="5" applyFont="1" applyBorder="1" applyAlignment="1">
      <alignment horizontal="right" wrapText="1"/>
    </xf>
    <xf numFmtId="0" fontId="64" fillId="0" borderId="81" xfId="5" applyFont="1" applyBorder="1" applyAlignment="1">
      <alignment horizontal="right" wrapText="1"/>
    </xf>
    <xf numFmtId="0" fontId="64" fillId="0" borderId="84" xfId="5" applyFont="1" applyBorder="1" applyAlignment="1">
      <alignment horizontal="right" wrapText="1"/>
    </xf>
    <xf numFmtId="0" fontId="64" fillId="6" borderId="65" xfId="5" applyFont="1" applyFill="1" applyBorder="1" applyAlignment="1">
      <alignment wrapText="1"/>
    </xf>
    <xf numFmtId="0" fontId="64" fillId="0" borderId="64" xfId="5" applyFont="1" applyBorder="1" applyAlignment="1">
      <alignment horizontal="right" wrapText="1"/>
    </xf>
    <xf numFmtId="0" fontId="64" fillId="0" borderId="67" xfId="5" applyFont="1" applyBorder="1" applyAlignment="1">
      <alignment horizontal="right" wrapText="1"/>
    </xf>
    <xf numFmtId="0" fontId="64" fillId="0" borderId="86" xfId="5" applyFont="1" applyBorder="1" applyAlignment="1">
      <alignment horizontal="right" wrapText="1"/>
    </xf>
    <xf numFmtId="0" fontId="46" fillId="6" borderId="78" xfId="5" applyFont="1" applyFill="1" applyBorder="1" applyAlignment="1">
      <alignment wrapText="1"/>
    </xf>
    <xf numFmtId="3" fontId="5" fillId="0" borderId="12" xfId="0" applyNumberFormat="1" applyFont="1" applyBorder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1" fontId="6" fillId="0" borderId="3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left" vertical="center"/>
    </xf>
    <xf numFmtId="49" fontId="5" fillId="2" borderId="27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1" fillId="0" borderId="4" xfId="3" applyFont="1" applyBorder="1" applyAlignment="1" applyProtection="1">
      <alignment vertical="center" wrapText="1"/>
      <protection locked="0"/>
    </xf>
    <xf numFmtId="0" fontId="51" fillId="0" borderId="0" xfId="3" applyFont="1" applyAlignment="1" applyProtection="1">
      <alignment vertical="center" wrapText="1"/>
      <protection locked="0"/>
    </xf>
    <xf numFmtId="0" fontId="51" fillId="0" borderId="21" xfId="3" applyFont="1" applyBorder="1" applyAlignment="1" applyProtection="1">
      <alignment vertical="center" wrapText="1"/>
      <protection locked="0"/>
    </xf>
    <xf numFmtId="0" fontId="2" fillId="0" borderId="0" xfId="3" applyFont="1" applyAlignment="1" applyProtection="1">
      <alignment horizontal="right"/>
      <protection locked="0"/>
    </xf>
    <xf numFmtId="3" fontId="2" fillId="0" borderId="0" xfId="3" applyNumberFormat="1" applyFont="1" applyProtection="1">
      <protection locked="0"/>
    </xf>
    <xf numFmtId="9" fontId="2" fillId="0" borderId="0" xfId="8" applyFont="1" applyBorder="1" applyProtection="1">
      <protection locked="0"/>
    </xf>
    <xf numFmtId="9" fontId="2" fillId="7" borderId="0" xfId="8" applyFont="1" applyFill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0" borderId="21" xfId="3" applyFont="1" applyBorder="1" applyAlignment="1" applyProtection="1">
      <alignment horizontal="right" vertical="center"/>
      <protection locked="0"/>
    </xf>
    <xf numFmtId="3" fontId="2" fillId="0" borderId="21" xfId="3" applyNumberFormat="1" applyFont="1" applyBorder="1" applyAlignment="1" applyProtection="1">
      <alignment vertical="center"/>
      <protection locked="0"/>
    </xf>
    <xf numFmtId="9" fontId="2" fillId="0" borderId="21" xfId="8" applyFont="1" applyBorder="1" applyProtection="1">
      <protection locked="0"/>
    </xf>
    <xf numFmtId="0" fontId="2" fillId="0" borderId="30" xfId="3" applyFont="1" applyBorder="1" applyAlignment="1" applyProtection="1">
      <alignment horizontal="right" vertical="center"/>
      <protection locked="0"/>
    </xf>
    <xf numFmtId="3" fontId="2" fillId="0" borderId="30" xfId="3" applyNumberFormat="1" applyFont="1" applyBorder="1" applyAlignment="1" applyProtection="1">
      <alignment vertical="center"/>
      <protection locked="0"/>
    </xf>
    <xf numFmtId="9" fontId="2" fillId="0" borderId="30" xfId="8" applyFont="1" applyBorder="1" applyProtection="1"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0" xfId="8" applyFont="1" applyAlignment="1" applyProtection="1">
      <alignment vertical="center"/>
      <protection locked="0"/>
    </xf>
    <xf numFmtId="0" fontId="19" fillId="0" borderId="7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9" fillId="3" borderId="7" xfId="0" applyFont="1" applyFill="1" applyBorder="1" applyAlignment="1">
      <alignment horizontal="left" vertical="center"/>
    </xf>
    <xf numFmtId="0" fontId="18" fillId="0" borderId="3" xfId="0" applyFont="1" applyBorder="1" applyAlignment="1" applyProtection="1">
      <alignment vertical="center"/>
      <protection locked="0"/>
    </xf>
    <xf numFmtId="0" fontId="19" fillId="0" borderId="7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center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49" xfId="0" applyFont="1" applyBorder="1" applyAlignment="1" applyProtection="1">
      <alignment vertical="center"/>
      <protection locked="0"/>
    </xf>
    <xf numFmtId="0" fontId="8" fillId="0" borderId="19" xfId="7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49" fontId="19" fillId="2" borderId="16" xfId="2" applyNumberFormat="1" applyFont="1" applyFill="1" applyBorder="1" applyAlignment="1">
      <alignment horizontal="left" vertical="center" wrapText="1"/>
    </xf>
    <xf numFmtId="3" fontId="18" fillId="2" borderId="14" xfId="7" applyNumberFormat="1" applyFont="1" applyFill="1" applyBorder="1" applyAlignment="1" applyProtection="1">
      <alignment horizontal="right" vertical="center"/>
      <protection locked="0"/>
    </xf>
    <xf numFmtId="3" fontId="18" fillId="2" borderId="21" xfId="7" applyNumberFormat="1" applyFont="1" applyFill="1" applyBorder="1" applyAlignment="1" applyProtection="1">
      <alignment horizontal="right" vertical="center"/>
      <protection locked="0"/>
    </xf>
    <xf numFmtId="3" fontId="18" fillId="2" borderId="19" xfId="7" applyNumberFormat="1" applyFont="1" applyFill="1" applyBorder="1" applyAlignment="1" applyProtection="1">
      <alignment horizontal="right" vertical="center"/>
      <protection locked="0"/>
    </xf>
    <xf numFmtId="3" fontId="18" fillId="2" borderId="32" xfId="7" applyNumberFormat="1" applyFont="1" applyFill="1" applyBorder="1" applyAlignment="1" applyProtection="1">
      <alignment horizontal="right" vertical="center"/>
      <protection locked="0"/>
    </xf>
    <xf numFmtId="3" fontId="18" fillId="0" borderId="14" xfId="7" applyNumberFormat="1" applyFont="1" applyBorder="1" applyAlignment="1" applyProtection="1">
      <alignment horizontal="right" vertical="center"/>
      <protection locked="0"/>
    </xf>
    <xf numFmtId="3" fontId="18" fillId="0" borderId="21" xfId="7" applyNumberFormat="1" applyFont="1" applyBorder="1" applyAlignment="1" applyProtection="1">
      <alignment horizontal="right" vertical="center"/>
      <protection locked="0"/>
    </xf>
    <xf numFmtId="3" fontId="18" fillId="0" borderId="19" xfId="7" applyNumberFormat="1" applyFont="1" applyBorder="1" applyAlignment="1" applyProtection="1">
      <alignment horizontal="right" vertical="center"/>
      <protection locked="0"/>
    </xf>
    <xf numFmtId="3" fontId="18" fillId="0" borderId="32" xfId="7" applyNumberFormat="1" applyFont="1" applyBorder="1" applyAlignment="1" applyProtection="1">
      <alignment horizontal="right" vertical="center"/>
      <protection locked="0"/>
    </xf>
    <xf numFmtId="3" fontId="18" fillId="4" borderId="12" xfId="7" applyNumberFormat="1" applyFont="1" applyFill="1" applyBorder="1" applyAlignment="1" applyProtection="1">
      <alignment horizontal="left" vertical="center"/>
      <protection locked="0"/>
    </xf>
    <xf numFmtId="3" fontId="18" fillId="4" borderId="30" xfId="7" applyNumberFormat="1" applyFont="1" applyFill="1" applyBorder="1" applyAlignment="1" applyProtection="1">
      <alignment horizontal="left" vertical="center"/>
      <protection locked="0"/>
    </xf>
    <xf numFmtId="3" fontId="18" fillId="4" borderId="18" xfId="7" applyNumberFormat="1" applyFont="1" applyFill="1" applyBorder="1" applyAlignment="1" applyProtection="1">
      <alignment horizontal="left" vertical="center"/>
      <protection locked="0"/>
    </xf>
    <xf numFmtId="3" fontId="18" fillId="4" borderId="31" xfId="7" applyNumberFormat="1" applyFont="1" applyFill="1" applyBorder="1" applyAlignment="1" applyProtection="1">
      <alignment horizontal="left" vertical="center"/>
      <protection locked="0"/>
    </xf>
    <xf numFmtId="3" fontId="18" fillId="0" borderId="16" xfId="7" applyNumberFormat="1" applyFont="1" applyBorder="1" applyAlignment="1" applyProtection="1">
      <alignment horizontal="right" vertical="center"/>
      <protection locked="0"/>
    </xf>
    <xf numFmtId="3" fontId="18" fillId="0" borderId="30" xfId="7" applyNumberFormat="1" applyFont="1" applyBorder="1" applyAlignment="1" applyProtection="1">
      <alignment horizontal="right" vertical="center"/>
      <protection locked="0"/>
    </xf>
    <xf numFmtId="3" fontId="18" fillId="0" borderId="12" xfId="7" applyNumberFormat="1" applyFont="1" applyBorder="1" applyAlignment="1" applyProtection="1">
      <alignment horizontal="right" vertical="center"/>
      <protection locked="0"/>
    </xf>
    <xf numFmtId="3" fontId="18" fillId="0" borderId="18" xfId="7" applyNumberFormat="1" applyFont="1" applyBorder="1" applyAlignment="1" applyProtection="1">
      <alignment horizontal="right" vertical="center"/>
      <protection locked="0"/>
    </xf>
    <xf numFmtId="3" fontId="18" fillId="0" borderId="31" xfId="7" applyNumberFormat="1" applyFont="1" applyBorder="1" applyAlignment="1" applyProtection="1">
      <alignment horizontal="right" vertical="center"/>
      <protection locked="0"/>
    </xf>
    <xf numFmtId="3" fontId="18" fillId="2" borderId="12" xfId="7" applyNumberFormat="1" applyFont="1" applyFill="1" applyBorder="1" applyAlignment="1" applyProtection="1">
      <alignment horizontal="right" vertical="center"/>
      <protection locked="0"/>
    </xf>
    <xf numFmtId="3" fontId="18" fillId="0" borderId="12" xfId="7" applyNumberFormat="1" applyFont="1" applyBorder="1" applyAlignment="1" applyProtection="1">
      <alignment horizontal="left" vertical="center"/>
      <protection locked="0"/>
    </xf>
    <xf numFmtId="3" fontId="18" fillId="0" borderId="30" xfId="7" applyNumberFormat="1" applyFont="1" applyBorder="1" applyAlignment="1" applyProtection="1">
      <alignment horizontal="left" vertical="center"/>
      <protection locked="0"/>
    </xf>
    <xf numFmtId="3" fontId="18" fillId="0" borderId="18" xfId="7" applyNumberFormat="1" applyFont="1" applyBorder="1" applyAlignment="1" applyProtection="1">
      <alignment horizontal="left" vertical="center"/>
      <protection locked="0"/>
    </xf>
    <xf numFmtId="3" fontId="18" fillId="0" borderId="31" xfId="7" applyNumberFormat="1" applyFont="1" applyBorder="1" applyAlignment="1" applyProtection="1">
      <alignment horizontal="left" vertical="center"/>
      <protection locked="0"/>
    </xf>
    <xf numFmtId="3" fontId="18" fillId="0" borderId="20" xfId="7" applyNumberFormat="1" applyFont="1" applyBorder="1" applyAlignment="1" applyProtection="1">
      <alignment horizontal="right" vertical="center"/>
      <protection locked="0"/>
    </xf>
    <xf numFmtId="3" fontId="18" fillId="0" borderId="33" xfId="7" applyNumberFormat="1" applyFont="1" applyBorder="1" applyAlignment="1" applyProtection="1">
      <alignment horizontal="right" vertical="center"/>
      <protection locked="0"/>
    </xf>
    <xf numFmtId="3" fontId="18" fillId="0" borderId="49" xfId="7" applyNumberFormat="1" applyFont="1" applyBorder="1" applyAlignment="1" applyProtection="1">
      <alignment horizontal="right" vertical="center"/>
      <protection locked="0"/>
    </xf>
    <xf numFmtId="0" fontId="19" fillId="0" borderId="12" xfId="2" applyFont="1" applyBorder="1" applyAlignment="1">
      <alignment horizontal="left" vertical="center"/>
    </xf>
    <xf numFmtId="0" fontId="19" fillId="2" borderId="12" xfId="2" applyFont="1" applyFill="1" applyBorder="1" applyAlignment="1">
      <alignment horizontal="left" vertical="center" wrapText="1"/>
    </xf>
    <xf numFmtId="0" fontId="19" fillId="2" borderId="5" xfId="7" applyFont="1" applyFill="1" applyBorder="1" applyAlignment="1">
      <alignment horizontal="left" vertical="center"/>
    </xf>
    <xf numFmtId="49" fontId="19" fillId="2" borderId="14" xfId="2" applyNumberFormat="1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indent="2"/>
    </xf>
    <xf numFmtId="0" fontId="19" fillId="0" borderId="62" xfId="0" applyFont="1" applyBorder="1" applyAlignment="1">
      <alignment horizontal="left" vertical="center" indent="3"/>
    </xf>
    <xf numFmtId="2" fontId="56" fillId="0" borderId="18" xfId="0" applyNumberFormat="1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18" xfId="0" quotePrefix="1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vertical="center" wrapText="1"/>
    </xf>
    <xf numFmtId="0" fontId="67" fillId="5" borderId="98" xfId="6" applyFont="1" applyFill="1" applyBorder="1" applyAlignment="1" applyProtection="1">
      <alignment horizontal="center" vertical="top"/>
      <protection locked="0"/>
    </xf>
    <xf numFmtId="0" fontId="65" fillId="0" borderId="40" xfId="6" applyFont="1" applyBorder="1" applyAlignment="1">
      <alignment horizontal="left"/>
    </xf>
    <xf numFmtId="0" fontId="65" fillId="0" borderId="42" xfId="6" applyFont="1" applyBorder="1" applyAlignment="1">
      <alignment horizontal="left"/>
    </xf>
    <xf numFmtId="0" fontId="65" fillId="0" borderId="68" xfId="6" applyFont="1" applyBorder="1" applyAlignment="1">
      <alignment horizontal="left" wrapText="1"/>
    </xf>
    <xf numFmtId="0" fontId="65" fillId="0" borderId="70" xfId="6" applyFont="1" applyBorder="1" applyAlignment="1">
      <alignment horizontal="left" wrapText="1"/>
    </xf>
    <xf numFmtId="0" fontId="65" fillId="0" borderId="43" xfId="6" applyFont="1" applyBorder="1" applyAlignment="1">
      <alignment horizontal="left" wrapText="1"/>
    </xf>
    <xf numFmtId="0" fontId="65" fillId="0" borderId="104" xfId="6" applyFont="1" applyBorder="1" applyAlignment="1">
      <alignment horizontal="left" wrapText="1"/>
    </xf>
    <xf numFmtId="0" fontId="65" fillId="0" borderId="106" xfId="6" applyFont="1" applyBorder="1" applyAlignment="1">
      <alignment horizontal="left" wrapText="1"/>
    </xf>
    <xf numFmtId="0" fontId="65" fillId="0" borderId="75" xfId="6" applyFont="1" applyBorder="1" applyAlignment="1">
      <alignment horizontal="left" wrapText="1"/>
    </xf>
    <xf numFmtId="0" fontId="65" fillId="0" borderId="77" xfId="6" applyFont="1" applyBorder="1" applyAlignment="1">
      <alignment horizontal="left" wrapText="1"/>
    </xf>
    <xf numFmtId="0" fontId="65" fillId="0" borderId="79" xfId="6" applyFont="1" applyBorder="1" applyAlignment="1">
      <alignment horizontal="left" wrapText="1"/>
    </xf>
    <xf numFmtId="0" fontId="65" fillId="0" borderId="82" xfId="6" applyFont="1" applyBorder="1" applyAlignment="1">
      <alignment horizontal="left" wrapText="1"/>
    </xf>
    <xf numFmtId="0" fontId="65" fillId="0" borderId="87" xfId="6" applyFont="1" applyBorder="1" applyAlignment="1">
      <alignment horizontal="left" wrapText="1"/>
    </xf>
    <xf numFmtId="0" fontId="65" fillId="0" borderId="71" xfId="6" applyFont="1" applyBorder="1" applyAlignment="1">
      <alignment horizontal="left" wrapText="1"/>
    </xf>
    <xf numFmtId="0" fontId="65" fillId="0" borderId="90" xfId="6" applyFont="1" applyBorder="1" applyAlignment="1">
      <alignment horizontal="left" wrapText="1"/>
    </xf>
    <xf numFmtId="0" fontId="65" fillId="0" borderId="92" xfId="6" applyFont="1" applyBorder="1" applyAlignment="1">
      <alignment horizontal="left" wrapText="1"/>
    </xf>
    <xf numFmtId="0" fontId="65" fillId="0" borderId="96" xfId="6" applyFont="1" applyBorder="1" applyAlignment="1">
      <alignment horizontal="left" wrapText="1"/>
    </xf>
    <xf numFmtId="0" fontId="65" fillId="0" borderId="68" xfId="5" applyFont="1" applyBorder="1" applyAlignment="1">
      <alignment horizontal="left" wrapText="1"/>
    </xf>
    <xf numFmtId="0" fontId="65" fillId="0" borderId="87" xfId="5" applyFont="1" applyBorder="1" applyAlignment="1">
      <alignment horizontal="left" wrapText="1"/>
    </xf>
    <xf numFmtId="0" fontId="65" fillId="0" borderId="71" xfId="5" applyFont="1" applyBorder="1" applyAlignment="1">
      <alignment horizontal="left" wrapText="1"/>
    </xf>
    <xf numFmtId="0" fontId="65" fillId="0" borderId="92" xfId="5" applyFont="1" applyBorder="1" applyAlignment="1">
      <alignment horizontal="left" wrapText="1"/>
    </xf>
    <xf numFmtId="0" fontId="65" fillId="0" borderId="42" xfId="5" applyFont="1" applyBorder="1" applyAlignment="1">
      <alignment horizontal="left" wrapText="1"/>
    </xf>
    <xf numFmtId="0" fontId="65" fillId="0" borderId="40" xfId="5" applyFont="1" applyBorder="1" applyAlignment="1">
      <alignment horizontal="left" wrapText="1"/>
    </xf>
    <xf numFmtId="0" fontId="65" fillId="0" borderId="43" xfId="5" applyFont="1" applyBorder="1" applyAlignment="1">
      <alignment horizontal="left" wrapText="1"/>
    </xf>
    <xf numFmtId="0" fontId="65" fillId="0" borderId="70" xfId="5" applyFont="1" applyBorder="1" applyAlignment="1">
      <alignment horizontal="left" wrapText="1"/>
    </xf>
    <xf numFmtId="0" fontId="65" fillId="0" borderId="70" xfId="5" applyFont="1" applyBorder="1" applyAlignment="1">
      <alignment wrapText="1"/>
    </xf>
    <xf numFmtId="0" fontId="65" fillId="0" borderId="82" xfId="5" applyFont="1" applyBorder="1" applyAlignment="1">
      <alignment wrapText="1"/>
    </xf>
    <xf numFmtId="0" fontId="65" fillId="0" borderId="71" xfId="5" applyFont="1" applyBorder="1" applyAlignment="1">
      <alignment wrapText="1"/>
    </xf>
    <xf numFmtId="0" fontId="65" fillId="0" borderId="0" xfId="0" applyFont="1" applyAlignment="1">
      <alignment vertical="center"/>
    </xf>
    <xf numFmtId="0" fontId="67" fillId="5" borderId="99" xfId="6" applyFont="1" applyFill="1" applyBorder="1" applyAlignment="1" applyProtection="1">
      <alignment horizontal="center" vertical="top"/>
      <protection locked="0"/>
    </xf>
    <xf numFmtId="0" fontId="65" fillId="0" borderId="41" xfId="6" applyFont="1" applyBorder="1" applyAlignment="1">
      <alignment horizontal="left"/>
    </xf>
    <xf numFmtId="0" fontId="65" fillId="0" borderId="0" xfId="6" applyFont="1" applyAlignment="1">
      <alignment horizontal="left"/>
    </xf>
    <xf numFmtId="0" fontId="65" fillId="0" borderId="69" xfId="6" applyFont="1" applyBorder="1" applyAlignment="1">
      <alignment wrapText="1"/>
    </xf>
    <xf numFmtId="0" fontId="65" fillId="0" borderId="1" xfId="6" applyFont="1" applyBorder="1" applyAlignment="1">
      <alignment wrapText="1"/>
    </xf>
    <xf numFmtId="0" fontId="65" fillId="0" borderId="0" xfId="6" applyFont="1" applyAlignment="1">
      <alignment horizontal="left" wrapText="1"/>
    </xf>
    <xf numFmtId="0" fontId="65" fillId="0" borderId="34" xfId="6" applyFont="1" applyBorder="1" applyAlignment="1">
      <alignment wrapText="1"/>
    </xf>
    <xf numFmtId="0" fontId="65" fillId="0" borderId="9" xfId="6" applyFont="1" applyBorder="1" applyAlignment="1">
      <alignment wrapText="1"/>
    </xf>
    <xf numFmtId="0" fontId="65" fillId="0" borderId="74" xfId="6" applyFont="1" applyBorder="1" applyAlignment="1">
      <alignment wrapText="1"/>
    </xf>
    <xf numFmtId="0" fontId="65" fillId="0" borderId="83" xfId="6" applyFont="1" applyBorder="1" applyAlignment="1">
      <alignment wrapText="1"/>
    </xf>
    <xf numFmtId="0" fontId="65" fillId="0" borderId="88" xfId="6" applyFont="1" applyBorder="1" applyAlignment="1">
      <alignment wrapText="1"/>
    </xf>
    <xf numFmtId="0" fontId="65" fillId="0" borderId="72" xfId="6" applyFont="1" applyBorder="1" applyAlignment="1">
      <alignment wrapText="1"/>
    </xf>
    <xf numFmtId="0" fontId="65" fillId="0" borderId="91" xfId="6" applyFont="1" applyBorder="1" applyAlignment="1">
      <alignment wrapText="1"/>
    </xf>
    <xf numFmtId="0" fontId="65" fillId="0" borderId="93" xfId="6" applyFont="1" applyBorder="1" applyAlignment="1">
      <alignment wrapText="1"/>
    </xf>
    <xf numFmtId="0" fontId="65" fillId="0" borderId="97" xfId="6" applyFont="1" applyBorder="1" applyAlignment="1">
      <alignment wrapText="1"/>
    </xf>
    <xf numFmtId="0" fontId="65" fillId="0" borderId="69" xfId="5" applyFont="1" applyBorder="1" applyAlignment="1">
      <alignment wrapText="1"/>
    </xf>
    <xf numFmtId="0" fontId="65" fillId="0" borderId="88" xfId="5" applyFont="1" applyBorder="1" applyAlignment="1">
      <alignment wrapText="1"/>
    </xf>
    <xf numFmtId="0" fontId="65" fillId="0" borderId="72" xfId="5" applyFont="1" applyBorder="1" applyAlignment="1">
      <alignment wrapText="1"/>
    </xf>
    <xf numFmtId="0" fontId="65" fillId="0" borderId="93" xfId="5" applyFont="1" applyBorder="1" applyAlignment="1">
      <alignment wrapText="1"/>
    </xf>
    <xf numFmtId="0" fontId="65" fillId="0" borderId="1" xfId="5" applyFont="1" applyBorder="1" applyAlignment="1">
      <alignment wrapText="1"/>
    </xf>
    <xf numFmtId="0" fontId="65" fillId="0" borderId="83" xfId="5" applyFont="1" applyBorder="1" applyAlignment="1">
      <alignment wrapText="1"/>
    </xf>
    <xf numFmtId="0" fontId="65" fillId="0" borderId="0" xfId="5" applyFont="1" applyAlignment="1">
      <alignment wrapText="1"/>
    </xf>
    <xf numFmtId="0" fontId="65" fillId="0" borderId="74" xfId="5" applyFont="1" applyBorder="1" applyAlignment="1">
      <alignment wrapText="1"/>
    </xf>
    <xf numFmtId="0" fontId="65" fillId="0" borderId="41" xfId="5" applyFont="1" applyBorder="1" applyAlignment="1">
      <alignment wrapText="1"/>
    </xf>
    <xf numFmtId="0" fontId="65" fillId="0" borderId="67" xfId="0" applyFont="1" applyBorder="1" applyAlignment="1">
      <alignment horizontal="right" vertical="center"/>
    </xf>
    <xf numFmtId="0" fontId="65" fillId="0" borderId="64" xfId="0" applyFont="1" applyBorder="1" applyAlignment="1">
      <alignment horizontal="right" vertical="center"/>
    </xf>
    <xf numFmtId="0" fontId="65" fillId="0" borderId="73" xfId="6" applyFont="1" applyBorder="1" applyAlignment="1">
      <alignment horizontal="right" wrapText="1"/>
    </xf>
    <xf numFmtId="0" fontId="65" fillId="0" borderId="105" xfId="6" applyFont="1" applyBorder="1" applyAlignment="1">
      <alignment horizontal="right" wrapText="1"/>
    </xf>
    <xf numFmtId="0" fontId="65" fillId="0" borderId="67" xfId="6" applyFont="1" applyBorder="1" applyAlignment="1">
      <alignment horizontal="right" wrapText="1"/>
    </xf>
    <xf numFmtId="0" fontId="65" fillId="0" borderId="76" xfId="6" applyFont="1" applyBorder="1" applyAlignment="1">
      <alignment horizontal="right" wrapText="1"/>
    </xf>
    <xf numFmtId="0" fontId="65" fillId="0" borderId="78" xfId="6" applyFont="1" applyBorder="1" applyAlignment="1">
      <alignment horizontal="right" wrapText="1"/>
    </xf>
    <xf numFmtId="0" fontId="65" fillId="0" borderId="81" xfId="6" applyFont="1" applyBorder="1" applyAlignment="1">
      <alignment horizontal="right" wrapText="1"/>
    </xf>
    <xf numFmtId="0" fontId="65" fillId="0" borderId="89" xfId="6" applyFont="1" applyBorder="1" applyAlignment="1">
      <alignment horizontal="right" wrapText="1"/>
    </xf>
    <xf numFmtId="0" fontId="65" fillId="0" borderId="85" xfId="6" applyFont="1" applyBorder="1" applyAlignment="1">
      <alignment horizontal="right" wrapText="1"/>
    </xf>
    <xf numFmtId="0" fontId="65" fillId="0" borderId="86" xfId="6" applyFont="1" applyBorder="1" applyAlignment="1">
      <alignment horizontal="right" wrapText="1"/>
    </xf>
    <xf numFmtId="0" fontId="65" fillId="0" borderId="94" xfId="6" applyFont="1" applyBorder="1" applyAlignment="1">
      <alignment horizontal="right" wrapText="1"/>
    </xf>
    <xf numFmtId="0" fontId="65" fillId="0" borderId="94" xfId="6" applyFont="1" applyBorder="1" applyAlignment="1">
      <alignment wrapText="1"/>
    </xf>
    <xf numFmtId="0" fontId="65" fillId="0" borderId="89" xfId="6" applyFont="1" applyBorder="1" applyAlignment="1">
      <alignment wrapText="1"/>
    </xf>
    <xf numFmtId="0" fontId="65" fillId="0" borderId="95" xfId="6" applyFont="1" applyBorder="1" applyAlignment="1">
      <alignment horizontal="right" wrapText="1"/>
    </xf>
    <xf numFmtId="0" fontId="65" fillId="0" borderId="89" xfId="0" applyFont="1" applyBorder="1" applyAlignment="1">
      <alignment horizontal="right" vertical="center"/>
    </xf>
    <xf numFmtId="0" fontId="65" fillId="0" borderId="73" xfId="0" applyFont="1" applyBorder="1" applyAlignment="1">
      <alignment horizontal="right" vertical="center"/>
    </xf>
    <xf numFmtId="0" fontId="65" fillId="0" borderId="66" xfId="6" applyFont="1" applyBorder="1" applyAlignment="1">
      <alignment horizontal="right" wrapText="1"/>
    </xf>
    <xf numFmtId="0" fontId="65" fillId="0" borderId="81" xfId="5" applyFont="1" applyBorder="1" applyAlignment="1">
      <alignment horizontal="right" wrapText="1"/>
    </xf>
    <xf numFmtId="0" fontId="65" fillId="0" borderId="89" xfId="5" applyFont="1" applyBorder="1" applyAlignment="1">
      <alignment horizontal="right" wrapText="1"/>
    </xf>
    <xf numFmtId="0" fontId="65" fillId="0" borderId="85" xfId="5" applyFont="1" applyBorder="1" applyAlignment="1">
      <alignment horizontal="right" wrapText="1"/>
    </xf>
    <xf numFmtId="0" fontId="65" fillId="0" borderId="94" xfId="5" applyFont="1" applyBorder="1" applyAlignment="1">
      <alignment horizontal="right" wrapText="1"/>
    </xf>
    <xf numFmtId="0" fontId="65" fillId="0" borderId="86" xfId="5" applyFont="1" applyBorder="1" applyAlignment="1">
      <alignment horizontal="right" wrapText="1"/>
    </xf>
    <xf numFmtId="0" fontId="65" fillId="0" borderId="84" xfId="5" applyFont="1" applyBorder="1" applyAlignment="1">
      <alignment horizontal="right" wrapText="1"/>
    </xf>
    <xf numFmtId="0" fontId="65" fillId="0" borderId="64" xfId="5" applyFont="1" applyBorder="1" applyAlignment="1">
      <alignment horizontal="right" wrapText="1"/>
    </xf>
    <xf numFmtId="0" fontId="65" fillId="0" borderId="73" xfId="5" applyFont="1" applyBorder="1" applyAlignment="1">
      <alignment horizontal="right" wrapText="1"/>
    </xf>
    <xf numFmtId="0" fontId="65" fillId="0" borderId="67" xfId="5" applyFont="1" applyBorder="1" applyAlignment="1">
      <alignment horizontal="right" wrapText="1"/>
    </xf>
    <xf numFmtId="0" fontId="65" fillId="0" borderId="0" xfId="0" applyFont="1" applyAlignment="1">
      <alignment horizontal="right" vertical="center"/>
    </xf>
    <xf numFmtId="0" fontId="19" fillId="0" borderId="2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19" fillId="0" borderId="57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51" xfId="7" applyFont="1" applyBorder="1" applyAlignment="1">
      <alignment horizontal="left" vertical="center"/>
    </xf>
    <xf numFmtId="0" fontId="5" fillId="0" borderId="19" xfId="7" applyFont="1" applyBorder="1" applyAlignment="1" applyProtection="1">
      <alignment vertical="center"/>
      <protection locked="0"/>
    </xf>
    <xf numFmtId="0" fontId="51" fillId="0" borderId="18" xfId="7" applyFont="1" applyBorder="1" applyAlignment="1">
      <alignment vertical="center"/>
    </xf>
    <xf numFmtId="0" fontId="8" fillId="0" borderId="5" xfId="7" applyFont="1" applyBorder="1" applyAlignment="1">
      <alignment horizontal="center" vertical="center"/>
    </xf>
    <xf numFmtId="0" fontId="8" fillId="0" borderId="6" xfId="7" applyFont="1" applyBorder="1" applyAlignment="1">
      <alignment horizontal="center" vertical="center"/>
    </xf>
    <xf numFmtId="0" fontId="18" fillId="0" borderId="24" xfId="2" quotePrefix="1" applyFont="1" applyBorder="1" applyAlignment="1">
      <alignment horizontal="center" vertical="center"/>
    </xf>
    <xf numFmtId="0" fontId="18" fillId="0" borderId="14" xfId="2" quotePrefix="1" applyFont="1" applyBorder="1" applyAlignment="1">
      <alignment horizontal="center" vertical="center"/>
    </xf>
    <xf numFmtId="0" fontId="18" fillId="0" borderId="16" xfId="2" quotePrefix="1" applyFont="1" applyBorder="1" applyAlignment="1">
      <alignment horizontal="center" vertical="center"/>
    </xf>
    <xf numFmtId="0" fontId="18" fillId="0" borderId="3" xfId="2" quotePrefix="1" applyFont="1" applyBorder="1" applyAlignment="1">
      <alignment horizontal="center" vertical="center"/>
    </xf>
    <xf numFmtId="0" fontId="18" fillId="2" borderId="2" xfId="2" quotePrefix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vertical="center"/>
    </xf>
    <xf numFmtId="0" fontId="8" fillId="2" borderId="23" xfId="2" applyFont="1" applyFill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8" fillId="0" borderId="0" xfId="0" applyFont="1"/>
    <xf numFmtId="0" fontId="19" fillId="0" borderId="23" xfId="0" applyFont="1" applyBorder="1" applyAlignment="1">
      <alignment horizontal="center" vertical="center"/>
    </xf>
    <xf numFmtId="0" fontId="10" fillId="0" borderId="0" xfId="7" quotePrefix="1" applyFont="1" applyProtection="1">
      <protection locked="0"/>
    </xf>
    <xf numFmtId="0" fontId="6" fillId="0" borderId="16" xfId="0" applyFont="1" applyBorder="1"/>
    <xf numFmtId="0" fontId="25" fillId="0" borderId="23" xfId="0" quotePrefix="1" applyFont="1" applyBorder="1" applyAlignment="1">
      <alignment horizontal="center" vertical="center"/>
    </xf>
    <xf numFmtId="0" fontId="6" fillId="0" borderId="17" xfId="0" applyFont="1" applyBorder="1"/>
    <xf numFmtId="0" fontId="19" fillId="0" borderId="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2" borderId="38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5" fillId="0" borderId="23" xfId="0" applyFont="1" applyBorder="1" applyAlignment="1">
      <alignment horizontal="center"/>
    </xf>
    <xf numFmtId="0" fontId="55" fillId="0" borderId="4" xfId="0" applyFont="1" applyBorder="1" applyAlignment="1">
      <alignment horizontal="left"/>
    </xf>
    <xf numFmtId="0" fontId="57" fillId="0" borderId="17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>
      <alignment horizontal="left" vertical="top" wrapText="1"/>
    </xf>
    <xf numFmtId="49" fontId="56" fillId="0" borderId="14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center"/>
    </xf>
    <xf numFmtId="49" fontId="56" fillId="0" borderId="12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49" fontId="19" fillId="0" borderId="14" xfId="0" quotePrefix="1" applyNumberFormat="1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49" fontId="19" fillId="0" borderId="3" xfId="0" applyNumberFormat="1" applyFont="1" applyBorder="1" applyAlignment="1">
      <alignment horizontal="left" vertical="top" wrapText="1"/>
    </xf>
    <xf numFmtId="49" fontId="56" fillId="0" borderId="16" xfId="0" applyNumberFormat="1" applyFont="1" applyBorder="1" applyAlignment="1">
      <alignment horizontal="left" vertical="top" wrapText="1"/>
    </xf>
    <xf numFmtId="49" fontId="19" fillId="0" borderId="23" xfId="0" applyNumberFormat="1" applyFont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top"/>
    </xf>
    <xf numFmtId="49" fontId="19" fillId="0" borderId="19" xfId="0" applyNumberFormat="1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 indent="1"/>
    </xf>
    <xf numFmtId="0" fontId="57" fillId="0" borderId="38" xfId="0" applyFont="1" applyBorder="1" applyAlignment="1">
      <alignment horizontal="center"/>
    </xf>
    <xf numFmtId="0" fontId="5" fillId="0" borderId="18" xfId="7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 indent="1"/>
    </xf>
    <xf numFmtId="0" fontId="5" fillId="0" borderId="3" xfId="0" quotePrefix="1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2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2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9" fillId="0" borderId="3" xfId="0" applyFont="1" applyBorder="1" applyAlignment="1">
      <alignment horizontal="left" vertical="center" wrapText="1" indent="2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15" xfId="0" quotePrefix="1" applyFont="1" applyBorder="1" applyAlignment="1">
      <alignment horizontal="left" vertical="center" wrapText="1" indent="1"/>
    </xf>
    <xf numFmtId="0" fontId="18" fillId="0" borderId="14" xfId="2" applyFont="1" applyBorder="1" applyAlignment="1">
      <alignment horizontal="left" vertical="center" wrapText="1" indent="2"/>
    </xf>
    <xf numFmtId="0" fontId="18" fillId="0" borderId="14" xfId="2" applyFont="1" applyBorder="1" applyAlignment="1">
      <alignment horizontal="left" vertical="center" wrapText="1" indent="3"/>
    </xf>
    <xf numFmtId="0" fontId="10" fillId="0" borderId="14" xfId="2" applyFont="1" applyBorder="1" applyAlignment="1">
      <alignment horizontal="left" vertical="center" wrapText="1" indent="2"/>
    </xf>
    <xf numFmtId="0" fontId="19" fillId="2" borderId="3" xfId="2" applyFont="1" applyFill="1" applyBorder="1" applyAlignment="1">
      <alignment horizontal="left" vertical="center" wrapText="1"/>
    </xf>
    <xf numFmtId="0" fontId="19" fillId="0" borderId="3" xfId="0" quotePrefix="1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9" fillId="0" borderId="61" xfId="0" applyFont="1" applyBorder="1" applyAlignment="1">
      <alignment horizontal="left" vertical="center" wrapText="1"/>
    </xf>
    <xf numFmtId="0" fontId="26" fillId="0" borderId="0" xfId="0" quotePrefix="1" applyFont="1" applyAlignment="1">
      <alignment horizontal="left" vertical="top"/>
    </xf>
    <xf numFmtId="49" fontId="5" fillId="0" borderId="2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/>
    </xf>
    <xf numFmtId="49" fontId="56" fillId="0" borderId="35" xfId="0" applyNumberFormat="1" applyFont="1" applyBorder="1" applyAlignment="1">
      <alignment horizontal="left" vertical="top" wrapText="1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/>
    </xf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4" fillId="0" borderId="59" xfId="0" applyFont="1" applyBorder="1"/>
    <xf numFmtId="0" fontId="5" fillId="0" borderId="107" xfId="0" applyFont="1" applyBorder="1" applyAlignment="1">
      <alignment horizontal="center"/>
    </xf>
    <xf numFmtId="0" fontId="5" fillId="0" borderId="13" xfId="0" applyFont="1" applyBorder="1"/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3" fontId="18" fillId="2" borderId="31" xfId="0" applyNumberFormat="1" applyFont="1" applyFill="1" applyBorder="1" applyAlignment="1" applyProtection="1">
      <alignment horizontal="right" vertical="center"/>
      <protection locked="0"/>
    </xf>
    <xf numFmtId="3" fontId="18" fillId="2" borderId="32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Border="1" applyAlignment="1">
      <alignment horizontal="left" vertical="top"/>
    </xf>
    <xf numFmtId="49" fontId="5" fillId="0" borderId="25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19" fillId="0" borderId="12" xfId="2" applyFont="1" applyBorder="1" applyAlignment="1">
      <alignment horizontal="left" vertical="center" wrapText="1"/>
    </xf>
    <xf numFmtId="3" fontId="8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19" fillId="0" borderId="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6" fillId="0" borderId="50" xfId="0" applyFont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2" fillId="0" borderId="0" xfId="3" applyFont="1" applyProtection="1"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2" fillId="7" borderId="0" xfId="3" applyFont="1" applyFill="1" applyProtection="1">
      <protection locked="0"/>
    </xf>
    <xf numFmtId="0" fontId="2" fillId="0" borderId="21" xfId="3" applyFont="1" applyBorder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2" fillId="7" borderId="0" xfId="3" applyFont="1" applyFill="1" applyAlignment="1" applyProtection="1">
      <alignment vertical="center"/>
      <protection locked="0"/>
    </xf>
    <xf numFmtId="0" fontId="5" fillId="0" borderId="16" xfId="0" applyFont="1" applyBorder="1" applyAlignment="1">
      <alignment horizontal="left" vertical="center" wrapText="1" indent="1"/>
    </xf>
    <xf numFmtId="164" fontId="2" fillId="0" borderId="0" xfId="8" applyNumberFormat="1" applyFont="1" applyAlignment="1" applyProtection="1">
      <alignment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13" xfId="0" applyFont="1" applyBorder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18" xfId="0" applyFont="1" applyBorder="1" applyAlignment="1">
      <alignment horizontal="left" vertical="center"/>
    </xf>
    <xf numFmtId="0" fontId="66" fillId="0" borderId="0" xfId="0" applyFont="1" applyAlignment="1">
      <alignment horizontal="left"/>
    </xf>
    <xf numFmtId="0" fontId="10" fillId="0" borderId="0" xfId="0" applyFont="1"/>
    <xf numFmtId="0" fontId="5" fillId="0" borderId="19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8" fillId="0" borderId="0" xfId="7" applyFont="1" applyAlignment="1" applyProtection="1">
      <alignment horizontal="left"/>
      <protection locked="0"/>
    </xf>
    <xf numFmtId="0" fontId="8" fillId="0" borderId="0" xfId="7" applyFont="1" applyProtection="1">
      <protection locked="0"/>
    </xf>
    <xf numFmtId="0" fontId="10" fillId="0" borderId="0" xfId="7" applyFont="1" applyProtection="1">
      <protection locked="0"/>
    </xf>
    <xf numFmtId="0" fontId="8" fillId="0" borderId="10" xfId="7" applyFont="1" applyBorder="1" applyAlignment="1">
      <alignment horizontal="left"/>
    </xf>
    <xf numFmtId="0" fontId="8" fillId="0" borderId="9" xfId="7" applyFont="1" applyBorder="1" applyAlignment="1">
      <alignment horizontal="left"/>
    </xf>
    <xf numFmtId="0" fontId="10" fillId="0" borderId="9" xfId="7" applyFont="1" applyBorder="1"/>
    <xf numFmtId="0" fontId="5" fillId="0" borderId="51" xfId="7" applyFont="1" applyBorder="1" applyAlignment="1">
      <alignment vertical="center"/>
    </xf>
    <xf numFmtId="0" fontId="8" fillId="0" borderId="7" xfId="7" applyFont="1" applyBorder="1" applyAlignment="1">
      <alignment horizontal="center"/>
    </xf>
    <xf numFmtId="0" fontId="14" fillId="0" borderId="0" xfId="7" applyFont="1" applyAlignment="1">
      <alignment horizontal="center"/>
    </xf>
    <xf numFmtId="0" fontId="10" fillId="0" borderId="0" xfId="7" applyFont="1"/>
    <xf numFmtId="0" fontId="6" fillId="0" borderId="21" xfId="2" applyFont="1" applyBorder="1" applyAlignment="1" applyProtection="1">
      <alignment vertical="center"/>
      <protection locked="0"/>
    </xf>
    <xf numFmtId="0" fontId="6" fillId="0" borderId="30" xfId="2" applyFont="1" applyBorder="1" applyAlignment="1" applyProtection="1">
      <alignment vertical="center"/>
      <protection locked="0"/>
    </xf>
    <xf numFmtId="0" fontId="6" fillId="0" borderId="13" xfId="2" applyFont="1" applyBorder="1" applyAlignment="1" applyProtection="1">
      <alignment vertical="center"/>
      <protection locked="0"/>
    </xf>
    <xf numFmtId="0" fontId="8" fillId="0" borderId="0" xfId="7" applyFont="1" applyAlignment="1">
      <alignment horizontal="left"/>
    </xf>
    <xf numFmtId="0" fontId="5" fillId="0" borderId="18" xfId="7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8" fillId="0" borderId="0" xfId="7" applyFont="1" applyAlignment="1" applyProtection="1">
      <alignment horizontal="left" vertical="center"/>
      <protection locked="0"/>
    </xf>
    <xf numFmtId="0" fontId="10" fillId="0" borderId="0" xfId="7" applyFont="1" applyAlignment="1">
      <alignment vertical="center"/>
    </xf>
    <xf numFmtId="0" fontId="8" fillId="0" borderId="0" xfId="7" applyFont="1" applyAlignment="1">
      <alignment horizontal="left" vertical="center"/>
    </xf>
    <xf numFmtId="0" fontId="8" fillId="0" borderId="22" xfId="7" applyFont="1" applyBorder="1" applyAlignment="1">
      <alignment vertical="center"/>
    </xf>
    <xf numFmtId="0" fontId="8" fillId="0" borderId="25" xfId="7" applyFont="1" applyBorder="1" applyAlignment="1">
      <alignment horizontal="center"/>
    </xf>
    <xf numFmtId="0" fontId="8" fillId="0" borderId="0" xfId="7" applyFont="1" applyAlignment="1">
      <alignment horizontal="centerContinuous"/>
    </xf>
    <xf numFmtId="0" fontId="10" fillId="0" borderId="21" xfId="7" applyFont="1" applyBorder="1"/>
    <xf numFmtId="0" fontId="10" fillId="0" borderId="0" xfId="7" applyFont="1" applyAlignment="1">
      <alignment horizontal="left"/>
    </xf>
    <xf numFmtId="0" fontId="10" fillId="0" borderId="22" xfId="7" applyFont="1" applyBorder="1"/>
    <xf numFmtId="0" fontId="8" fillId="0" borderId="27" xfId="7" applyFont="1" applyBorder="1" applyAlignment="1">
      <alignment horizontal="center" vertical="center"/>
    </xf>
    <xf numFmtId="0" fontId="8" fillId="0" borderId="23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3" xfId="7" applyFont="1" applyBorder="1" applyAlignment="1" applyProtection="1">
      <alignment horizontal="center"/>
      <protection locked="0"/>
    </xf>
    <xf numFmtId="0" fontId="10" fillId="0" borderId="3" xfId="7" applyFont="1" applyBorder="1" applyAlignment="1">
      <alignment horizontal="left" vertical="center"/>
    </xf>
    <xf numFmtId="0" fontId="8" fillId="0" borderId="12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10" fillId="0" borderId="0" xfId="7" applyFont="1" applyAlignment="1" applyProtection="1">
      <alignment vertical="center"/>
      <protection locked="0"/>
    </xf>
    <xf numFmtId="3" fontId="33" fillId="2" borderId="14" xfId="7" applyNumberFormat="1" applyFont="1" applyFill="1" applyBorder="1" applyAlignment="1" applyProtection="1">
      <alignment vertical="center"/>
      <protection locked="0"/>
    </xf>
    <xf numFmtId="3" fontId="33" fillId="2" borderId="21" xfId="7" applyNumberFormat="1" applyFont="1" applyFill="1" applyBorder="1" applyAlignment="1" applyProtection="1">
      <alignment vertical="center"/>
      <protection locked="0"/>
    </xf>
    <xf numFmtId="3" fontId="33" fillId="2" borderId="19" xfId="7" applyNumberFormat="1" applyFont="1" applyFill="1" applyBorder="1" applyAlignment="1" applyProtection="1">
      <alignment vertical="center"/>
      <protection locked="0"/>
    </xf>
    <xf numFmtId="3" fontId="33" fillId="2" borderId="32" xfId="7" applyNumberFormat="1" applyFont="1" applyFill="1" applyBorder="1" applyAlignment="1" applyProtection="1">
      <alignment vertical="center"/>
      <protection locked="0"/>
    </xf>
    <xf numFmtId="3" fontId="33" fillId="0" borderId="14" xfId="7" applyNumberFormat="1" applyFont="1" applyBorder="1" applyAlignment="1" applyProtection="1">
      <alignment vertical="center"/>
      <protection locked="0"/>
    </xf>
    <xf numFmtId="3" fontId="33" fillId="0" borderId="21" xfId="7" applyNumberFormat="1" applyFont="1" applyBorder="1" applyAlignment="1" applyProtection="1">
      <alignment vertical="center"/>
      <protection locked="0"/>
    </xf>
    <xf numFmtId="3" fontId="33" fillId="0" borderId="19" xfId="7" applyNumberFormat="1" applyFont="1" applyBorder="1" applyAlignment="1" applyProtection="1">
      <alignment vertical="center"/>
      <protection locked="0"/>
    </xf>
    <xf numFmtId="3" fontId="33" fillId="0" borderId="32" xfId="7" applyNumberFormat="1" applyFont="1" applyBorder="1" applyAlignment="1" applyProtection="1">
      <alignment vertical="center"/>
      <protection locked="0"/>
    </xf>
    <xf numFmtId="3" fontId="33" fillId="0" borderId="12" xfId="7" applyNumberFormat="1" applyFont="1" applyBorder="1" applyAlignment="1" applyProtection="1">
      <alignment vertical="center"/>
      <protection locked="0"/>
    </xf>
    <xf numFmtId="3" fontId="33" fillId="0" borderId="30" xfId="7" applyNumberFormat="1" applyFont="1" applyBorder="1" applyAlignment="1" applyProtection="1">
      <alignment vertical="center"/>
      <protection locked="0"/>
    </xf>
    <xf numFmtId="3" fontId="33" fillId="0" borderId="18" xfId="7" applyNumberFormat="1" applyFont="1" applyBorder="1" applyAlignment="1" applyProtection="1">
      <alignment vertical="center"/>
      <protection locked="0"/>
    </xf>
    <xf numFmtId="3" fontId="33" fillId="0" borderId="31" xfId="7" applyNumberFormat="1" applyFont="1" applyBorder="1" applyAlignment="1" applyProtection="1">
      <alignment vertical="center"/>
      <protection locked="0"/>
    </xf>
    <xf numFmtId="0" fontId="19" fillId="0" borderId="16" xfId="2" applyFont="1" applyBorder="1" applyAlignment="1">
      <alignment horizontal="left" vertical="center" wrapText="1"/>
    </xf>
    <xf numFmtId="0" fontId="8" fillId="0" borderId="0" xfId="7" applyFont="1" applyAlignment="1" applyProtection="1">
      <alignment vertical="center"/>
      <protection locked="0"/>
    </xf>
    <xf numFmtId="0" fontId="10" fillId="0" borderId="24" xfId="2" applyFont="1" applyBorder="1" applyAlignment="1">
      <alignment horizontal="left" vertical="center" indent="3"/>
    </xf>
    <xf numFmtId="0" fontId="10" fillId="0" borderId="14" xfId="2" applyFont="1" applyBorder="1" applyAlignment="1">
      <alignment horizontal="left" vertical="center" wrapText="1" indent="3"/>
    </xf>
    <xf numFmtId="3" fontId="33" fillId="0" borderId="20" xfId="7" applyNumberFormat="1" applyFont="1" applyBorder="1" applyAlignment="1" applyProtection="1">
      <alignment vertical="center"/>
      <protection locked="0"/>
    </xf>
    <xf numFmtId="3" fontId="33" fillId="0" borderId="33" xfId="7" applyNumberFormat="1" applyFont="1" applyBorder="1" applyAlignment="1" applyProtection="1">
      <alignment vertical="center"/>
      <protection locked="0"/>
    </xf>
    <xf numFmtId="3" fontId="33" fillId="0" borderId="49" xfId="7" applyNumberFormat="1" applyFont="1" applyBorder="1" applyAlignment="1" applyProtection="1">
      <alignment vertical="center"/>
      <protection locked="0"/>
    </xf>
    <xf numFmtId="0" fontId="10" fillId="4" borderId="0" xfId="7" applyFont="1" applyFill="1"/>
    <xf numFmtId="0" fontId="10" fillId="4" borderId="0" xfId="7" applyFont="1" applyFill="1" applyProtection="1">
      <protection locked="0"/>
    </xf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10" fillId="0" borderId="9" xfId="0" applyFont="1" applyBorder="1"/>
    <xf numFmtId="0" fontId="10" fillId="0" borderId="59" xfId="0" applyFont="1" applyBorder="1"/>
    <xf numFmtId="0" fontId="8" fillId="0" borderId="7" xfId="0" applyFont="1" applyBorder="1" applyAlignment="1">
      <alignment horizontal="center"/>
    </xf>
    <xf numFmtId="0" fontId="10" fillId="0" borderId="22" xfId="0" applyFont="1" applyBorder="1"/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0" fontId="10" fillId="0" borderId="39" xfId="0" applyFont="1" applyBorder="1"/>
    <xf numFmtId="0" fontId="42" fillId="0" borderId="14" xfId="0" applyFont="1" applyBorder="1"/>
    <xf numFmtId="49" fontId="19" fillId="0" borderId="5" xfId="0" applyNumberFormat="1" applyFont="1" applyBorder="1" applyAlignment="1">
      <alignment horizontal="left" vertical="center" wrapText="1"/>
    </xf>
    <xf numFmtId="0" fontId="19" fillId="0" borderId="102" xfId="0" applyFont="1" applyBorder="1" applyAlignment="1">
      <alignment horizontal="left" vertical="center" wrapText="1" indent="1"/>
    </xf>
    <xf numFmtId="0" fontId="19" fillId="0" borderId="62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3"/>
    </xf>
    <xf numFmtId="49" fontId="19" fillId="0" borderId="37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32" xfId="0" quotePrefix="1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 indent="1"/>
    </xf>
    <xf numFmtId="0" fontId="56" fillId="0" borderId="32" xfId="0" quotePrefix="1" applyFont="1" applyBorder="1" applyAlignment="1">
      <alignment horizontal="left" vertical="center" wrapText="1"/>
    </xf>
    <xf numFmtId="0" fontId="56" fillId="0" borderId="12" xfId="0" applyFont="1" applyBorder="1" applyAlignment="1">
      <alignment vertical="center" wrapText="1"/>
    </xf>
    <xf numFmtId="49" fontId="19" fillId="0" borderId="7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49" fontId="19" fillId="0" borderId="28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 indent="1"/>
    </xf>
    <xf numFmtId="0" fontId="19" fillId="0" borderId="3" xfId="0" quotePrefix="1" applyFont="1" applyBorder="1" applyAlignment="1">
      <alignment horizontal="left" vertical="center" wrapText="1" indent="2"/>
    </xf>
    <xf numFmtId="0" fontId="19" fillId="0" borderId="12" xfId="0" applyFont="1" applyBorder="1" applyAlignment="1">
      <alignment horizontal="left" vertical="center" wrapText="1" indent="1"/>
    </xf>
    <xf numFmtId="49" fontId="19" fillId="0" borderId="11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9" fillId="9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indent="2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58" fillId="0" borderId="12" xfId="0" applyNumberFormat="1" applyFont="1" applyBorder="1" applyAlignment="1" applyProtection="1">
      <alignment horizontal="center" vertical="center"/>
      <protection locked="0"/>
    </xf>
    <xf numFmtId="165" fontId="18" fillId="0" borderId="12" xfId="0" applyNumberFormat="1" applyFont="1" applyBorder="1" applyAlignment="1" applyProtection="1">
      <alignment horizontal="right" vertical="center"/>
      <protection locked="0"/>
    </xf>
    <xf numFmtId="165" fontId="18" fillId="0" borderId="3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8" xfId="0" applyNumberFormat="1" applyFont="1" applyBorder="1" applyAlignment="1" applyProtection="1">
      <alignment horizontal="right" vertical="center"/>
      <protection locked="0"/>
    </xf>
    <xf numFmtId="4" fontId="18" fillId="0" borderId="31" xfId="0" applyNumberFormat="1" applyFont="1" applyBorder="1" applyAlignment="1" applyProtection="1">
      <alignment horizontal="right" vertical="center"/>
      <protection locked="0"/>
    </xf>
    <xf numFmtId="4" fontId="18" fillId="0" borderId="14" xfId="0" applyNumberFormat="1" applyFont="1" applyBorder="1" applyAlignment="1" applyProtection="1">
      <alignment horizontal="right" vertical="center"/>
      <protection locked="0"/>
    </xf>
    <xf numFmtId="4" fontId="18" fillId="0" borderId="24" xfId="0" applyNumberFormat="1" applyFont="1" applyBorder="1" applyAlignment="1" applyProtection="1">
      <alignment horizontal="right" vertical="center"/>
      <protection locked="0"/>
    </xf>
    <xf numFmtId="4" fontId="18" fillId="0" borderId="3" xfId="0" applyNumberFormat="1" applyFont="1" applyBorder="1" applyAlignment="1" applyProtection="1">
      <alignment horizontal="right" vertical="center"/>
      <protection locked="0"/>
    </xf>
    <xf numFmtId="4" fontId="18" fillId="0" borderId="8" xfId="0" applyNumberFormat="1" applyFont="1" applyBorder="1" applyAlignment="1" applyProtection="1">
      <alignment horizontal="right" vertical="center"/>
      <protection locked="0"/>
    </xf>
    <xf numFmtId="4" fontId="18" fillId="2" borderId="12" xfId="0" applyNumberFormat="1" applyFont="1" applyFill="1" applyBorder="1" applyAlignment="1" applyProtection="1">
      <alignment horizontal="right" vertical="center"/>
      <protection locked="0"/>
    </xf>
    <xf numFmtId="4" fontId="18" fillId="2" borderId="18" xfId="0" applyNumberFormat="1" applyFont="1" applyFill="1" applyBorder="1" applyAlignment="1" applyProtection="1">
      <alignment horizontal="right" vertical="center"/>
      <protection locked="0"/>
    </xf>
    <xf numFmtId="4" fontId="18" fillId="2" borderId="31" xfId="0" applyNumberFormat="1" applyFont="1" applyFill="1" applyBorder="1" applyAlignment="1" applyProtection="1">
      <alignment horizontal="right" vertical="center"/>
      <protection locked="0"/>
    </xf>
    <xf numFmtId="0" fontId="71" fillId="0" borderId="21" xfId="0" applyFont="1" applyBorder="1" applyAlignment="1" applyProtection="1">
      <alignment horizontal="right" vertical="center"/>
      <protection locked="0"/>
    </xf>
    <xf numFmtId="4" fontId="18" fillId="0" borderId="19" xfId="0" applyNumberFormat="1" applyFont="1" applyBorder="1" applyAlignment="1" applyProtection="1">
      <alignment horizontal="right" vertical="center"/>
      <protection locked="0"/>
    </xf>
    <xf numFmtId="4" fontId="18" fillId="0" borderId="32" xfId="0" applyNumberFormat="1" applyFont="1" applyBorder="1" applyAlignment="1" applyProtection="1">
      <alignment horizontal="right" vertical="center"/>
      <protection locked="0"/>
    </xf>
    <xf numFmtId="4" fontId="18" fillId="2" borderId="14" xfId="0" applyNumberFormat="1" applyFont="1" applyFill="1" applyBorder="1" applyAlignment="1" applyProtection="1">
      <alignment horizontal="right" vertical="center"/>
      <protection locked="0"/>
    </xf>
    <xf numFmtId="4" fontId="18" fillId="2" borderId="32" xfId="0" applyNumberFormat="1" applyFont="1" applyFill="1" applyBorder="1" applyAlignment="1" applyProtection="1">
      <alignment horizontal="right" vertical="center"/>
      <protection locked="0"/>
    </xf>
    <xf numFmtId="4" fontId="18" fillId="0" borderId="16" xfId="0" applyNumberFormat="1" applyFont="1" applyBorder="1" applyAlignment="1" applyProtection="1">
      <alignment horizontal="right" vertical="center"/>
      <protection locked="0"/>
    </xf>
    <xf numFmtId="4" fontId="18" fillId="0" borderId="35" xfId="0" applyNumberFormat="1" applyFont="1" applyBorder="1" applyAlignment="1" applyProtection="1">
      <alignment horizontal="right" vertical="center"/>
      <protection locked="0"/>
    </xf>
    <xf numFmtId="4" fontId="18" fillId="0" borderId="15" xfId="0" applyNumberFormat="1" applyFont="1" applyBorder="1" applyAlignment="1" applyProtection="1">
      <alignment horizontal="right" vertical="center"/>
      <protection locked="0"/>
    </xf>
    <xf numFmtId="4" fontId="18" fillId="0" borderId="109" xfId="0" applyNumberFormat="1" applyFont="1" applyBorder="1" applyAlignment="1" applyProtection="1">
      <alignment horizontal="right" vertical="center"/>
      <protection locked="0"/>
    </xf>
    <xf numFmtId="0" fontId="58" fillId="0" borderId="12" xfId="0" quotePrefix="1" applyFont="1" applyBorder="1" applyAlignment="1">
      <alignment horizontal="center" vertical="center"/>
    </xf>
    <xf numFmtId="4" fontId="72" fillId="2" borderId="31" xfId="0" applyNumberFormat="1" applyFont="1" applyFill="1" applyBorder="1" applyAlignment="1" applyProtection="1">
      <alignment horizontal="center" vertical="center"/>
      <protection locked="0"/>
    </xf>
    <xf numFmtId="4" fontId="72" fillId="0" borderId="32" xfId="0" applyNumberFormat="1" applyFont="1" applyBorder="1" applyAlignment="1" applyProtection="1">
      <alignment horizontal="center" vertical="center"/>
      <protection locked="0"/>
    </xf>
    <xf numFmtId="4" fontId="72" fillId="2" borderId="32" xfId="0" applyNumberFormat="1" applyFont="1" applyFill="1" applyBorder="1" applyAlignment="1" applyProtection="1">
      <alignment horizontal="center" vertical="center"/>
      <protection locked="0"/>
    </xf>
    <xf numFmtId="3" fontId="72" fillId="0" borderId="32" xfId="0" applyNumberFormat="1" applyFont="1" applyBorder="1" applyAlignment="1" applyProtection="1">
      <alignment horizontal="center" vertical="center"/>
      <protection locked="0"/>
    </xf>
    <xf numFmtId="166" fontId="72" fillId="2" borderId="32" xfId="0" applyNumberFormat="1" applyFont="1" applyFill="1" applyBorder="1" applyAlignment="1" applyProtection="1">
      <alignment horizontal="center" vertical="center"/>
      <protection locked="0"/>
    </xf>
    <xf numFmtId="166" fontId="72" fillId="0" borderId="14" xfId="0" applyNumberFormat="1" applyFont="1" applyBorder="1" applyAlignment="1" applyProtection="1">
      <alignment horizontal="center" vertical="center"/>
      <protection locked="0"/>
    </xf>
    <xf numFmtId="166" fontId="72" fillId="0" borderId="32" xfId="0" applyNumberFormat="1" applyFont="1" applyBorder="1" applyAlignment="1" applyProtection="1">
      <alignment horizontal="center" vertical="center"/>
      <protection locked="0"/>
    </xf>
    <xf numFmtId="167" fontId="72" fillId="0" borderId="14" xfId="0" applyNumberFormat="1" applyFont="1" applyBorder="1" applyAlignment="1" applyProtection="1">
      <alignment horizontal="center" vertical="center"/>
      <protection locked="0"/>
    </xf>
    <xf numFmtId="167" fontId="72" fillId="0" borderId="32" xfId="0" applyNumberFormat="1" applyFont="1" applyBorder="1" applyAlignment="1" applyProtection="1">
      <alignment horizontal="center" vertical="center"/>
      <protection locked="0"/>
    </xf>
    <xf numFmtId="168" fontId="72" fillId="0" borderId="32" xfId="0" applyNumberFormat="1" applyFont="1" applyBorder="1" applyAlignment="1" applyProtection="1">
      <alignment horizontal="center" vertical="center"/>
      <protection locked="0"/>
    </xf>
    <xf numFmtId="4" fontId="72" fillId="0" borderId="31" xfId="0" applyNumberFormat="1" applyFont="1" applyBorder="1" applyAlignment="1" applyProtection="1">
      <alignment horizontal="center" vertical="center"/>
      <protection locked="0"/>
    </xf>
    <xf numFmtId="4" fontId="72" fillId="0" borderId="49" xfId="0" applyNumberFormat="1" applyFont="1" applyBorder="1" applyAlignment="1" applyProtection="1">
      <alignment horizontal="center" vertical="center"/>
      <protection locked="0"/>
    </xf>
    <xf numFmtId="14" fontId="19" fillId="0" borderId="108" xfId="0" applyNumberFormat="1" applyFont="1" applyBorder="1" applyProtection="1"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shrinkToFit="1"/>
    </xf>
    <xf numFmtId="0" fontId="5" fillId="0" borderId="14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0" xfId="3" applyFont="1" applyAlignment="1" applyProtection="1">
      <alignment horizontal="center" wrapText="1"/>
      <protection locked="0"/>
    </xf>
    <xf numFmtId="0" fontId="51" fillId="0" borderId="0" xfId="3" applyFont="1" applyAlignment="1" applyProtection="1">
      <alignment horizontal="center" vertical="center"/>
      <protection locked="0"/>
    </xf>
    <xf numFmtId="0" fontId="51" fillId="0" borderId="21" xfId="3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6" fillId="0" borderId="0" xfId="0" applyFont="1" applyAlignment="1">
      <alignment horizontal="left" wrapText="1"/>
    </xf>
    <xf numFmtId="0" fontId="19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19" fillId="0" borderId="101" xfId="0" applyNumberFormat="1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25" fillId="0" borderId="24" xfId="0" quotePrefix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32" fillId="0" borderId="21" xfId="0" applyFont="1" applyBorder="1" applyAlignment="1">
      <alignment horizontal="right" vertical="center"/>
    </xf>
    <xf numFmtId="0" fontId="25" fillId="0" borderId="0" xfId="0" quotePrefix="1" applyFont="1" applyAlignment="1">
      <alignment horizontal="center" vertical="center" wrapText="1"/>
    </xf>
    <xf numFmtId="0" fontId="25" fillId="0" borderId="24" xfId="0" quotePrefix="1" applyFont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6" xfId="0" applyFont="1" applyFill="1" applyBorder="1" applyAlignment="1">
      <alignment horizontal="left" vertical="center"/>
    </xf>
    <xf numFmtId="0" fontId="27" fillId="0" borderId="4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0" xfId="7" applyFont="1" applyAlignment="1" applyProtection="1">
      <alignment horizontal="left" wrapText="1"/>
      <protection locked="0"/>
    </xf>
    <xf numFmtId="0" fontId="37" fillId="0" borderId="23" xfId="7" applyFont="1" applyBorder="1" applyAlignment="1">
      <alignment horizontal="center" vertical="center"/>
    </xf>
    <xf numFmtId="0" fontId="37" fillId="0" borderId="4" xfId="7" applyFont="1" applyBorder="1" applyAlignment="1">
      <alignment horizontal="center" vertical="center"/>
    </xf>
    <xf numFmtId="0" fontId="37" fillId="0" borderId="17" xfId="7" applyFont="1" applyBorder="1" applyAlignment="1">
      <alignment horizontal="center" vertical="center"/>
    </xf>
    <xf numFmtId="0" fontId="37" fillId="0" borderId="56" xfId="7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21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0" fontId="5" fillId="0" borderId="48" xfId="2" applyFont="1" applyBorder="1" applyAlignment="1" applyProtection="1">
      <alignment horizontal="center" vertical="center"/>
      <protection locked="0"/>
    </xf>
    <xf numFmtId="0" fontId="6" fillId="0" borderId="48" xfId="2" applyFont="1" applyBorder="1" applyAlignment="1" applyProtection="1">
      <alignment horizontal="center" vertical="center"/>
      <protection locked="0"/>
    </xf>
    <xf numFmtId="0" fontId="6" fillId="0" borderId="52" xfId="2" applyFont="1" applyBorder="1" applyAlignment="1" applyProtection="1">
      <alignment horizontal="center" vertical="center"/>
      <protection locked="0"/>
    </xf>
    <xf numFmtId="0" fontId="5" fillId="0" borderId="18" xfId="7" applyFont="1" applyBorder="1" applyAlignment="1" applyProtection="1">
      <alignment vertical="center"/>
      <protection locked="0"/>
    </xf>
    <xf numFmtId="0" fontId="6" fillId="0" borderId="30" xfId="2" applyFont="1" applyBorder="1" applyAlignment="1" applyProtection="1">
      <alignment vertical="center"/>
      <protection locked="0"/>
    </xf>
    <xf numFmtId="0" fontId="6" fillId="0" borderId="13" xfId="2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6" fillId="0" borderId="0" xfId="7" applyFont="1" applyAlignment="1">
      <alignment horizontal="center" vertical="top"/>
    </xf>
    <xf numFmtId="0" fontId="15" fillId="0" borderId="0" xfId="7" applyFont="1" applyAlignment="1">
      <alignment horizontal="center" vertical="top"/>
    </xf>
    <xf numFmtId="0" fontId="15" fillId="0" borderId="24" xfId="7" applyFont="1" applyBorder="1" applyAlignment="1">
      <alignment horizontal="center" vertical="top"/>
    </xf>
    <xf numFmtId="0" fontId="25" fillId="0" borderId="0" xfId="2" applyFont="1" applyAlignment="1">
      <alignment horizontal="center"/>
    </xf>
    <xf numFmtId="0" fontId="8" fillId="0" borderId="0" xfId="7" applyFont="1" applyAlignment="1">
      <alignment vertical="top"/>
    </xf>
    <xf numFmtId="0" fontId="6" fillId="0" borderId="0" xfId="2" applyFont="1" applyAlignment="1">
      <alignment vertical="top"/>
    </xf>
    <xf numFmtId="0" fontId="6" fillId="0" borderId="22" xfId="2" applyFont="1" applyBorder="1" applyAlignment="1">
      <alignment vertical="top"/>
    </xf>
    <xf numFmtId="0" fontId="5" fillId="0" borderId="18" xfId="7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1" xfId="2" applyFont="1" applyBorder="1" applyAlignment="1" applyProtection="1">
      <alignment horizontal="center" vertical="center"/>
      <protection locked="0"/>
    </xf>
    <xf numFmtId="0" fontId="6" fillId="0" borderId="39" xfId="2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>
      <alignment horizontal="center"/>
    </xf>
    <xf numFmtId="0" fontId="40" fillId="0" borderId="0" xfId="0" quotePrefix="1" applyFont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61" fillId="0" borderId="0" xfId="0" quotePrefix="1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19" fillId="3" borderId="18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6" fillId="0" borderId="0" xfId="0" quotePrefix="1" applyFont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0" fillId="0" borderId="22" xfId="0" applyFont="1" applyBorder="1" applyAlignment="1"/>
    <xf numFmtId="0" fontId="25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0" fillId="0" borderId="0" xfId="0" quotePrefix="1" applyFont="1" applyAlignment="1">
      <alignment vertical="top" wrapText="1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6" fillId="9" borderId="18" xfId="0" applyFont="1" applyFill="1" applyBorder="1" applyAlignment="1">
      <alignment horizontal="left" vertical="center" wrapText="1"/>
    </xf>
    <xf numFmtId="0" fontId="26" fillId="9" borderId="30" xfId="0" applyFont="1" applyFill="1" applyBorder="1" applyAlignment="1">
      <alignment horizontal="left" vertical="center" wrapText="1"/>
    </xf>
    <xf numFmtId="0" fontId="26" fillId="9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0" fillId="0" borderId="22" xfId="0" applyFont="1" applyBorder="1" applyAlignment="1">
      <alignment wrapText="1"/>
    </xf>
    <xf numFmtId="0" fontId="25" fillId="0" borderId="0" xfId="0" applyFont="1" applyAlignment="1">
      <alignment horizontal="center" wrapText="1"/>
    </xf>
    <xf numFmtId="0" fontId="8" fillId="0" borderId="4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</cellXfs>
  <cellStyles count="10">
    <cellStyle name="Normal" xfId="0" builtinId="0"/>
    <cellStyle name="Normal 2" xfId="1" xr:uid="{00000000-0005-0000-0000-000000000000}"/>
    <cellStyle name="Normal_ECE1" xfId="2" xr:uid="{00000000-0005-0000-0000-000001000000}"/>
    <cellStyle name="Normal_JFSQ2001e" xfId="3" xr:uid="{00000000-0005-0000-0000-000002000000}"/>
    <cellStyle name="Normal_jqrev" xfId="4" xr:uid="{00000000-0005-0000-0000-000003000000}"/>
    <cellStyle name="Normal_Sheet1" xfId="5" xr:uid="{00000000-0005-0000-0000-000004000000}"/>
    <cellStyle name="Normal_Sheet2" xfId="6" xr:uid="{00000000-0005-0000-0000-000005000000}"/>
    <cellStyle name="Normal_YBFPQNEW" xfId="7" xr:uid="{00000000-0005-0000-0000-000006000000}"/>
    <cellStyle name="Percent" xfId="8" builtinId="5"/>
    <cellStyle name="Обычный 2" xfId="9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zoomScaleNormal="100" zoomScaleSheetLayoutView="100" workbookViewId="0">
      <selection activeCell="C3" sqref="C3:E3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57" t="s">
        <v>0</v>
      </c>
      <c r="C1" s="550" t="s">
        <v>1</v>
      </c>
      <c r="D1" s="684" t="s">
        <v>2</v>
      </c>
      <c r="E1" s="551" t="s">
        <v>3</v>
      </c>
      <c r="H1" s="14"/>
      <c r="I1" s="14"/>
      <c r="J1" s="88" t="str">
        <f>C1</f>
        <v>Страна:</v>
      </c>
      <c r="K1" s="88" t="str">
        <f>D1</f>
        <v>Uzbekistan</v>
      </c>
      <c r="L1" s="14"/>
    </row>
    <row r="2" spans="1:29" ht="17.100000000000001" customHeight="1" x14ac:dyDescent="0.2">
      <c r="A2" s="16"/>
      <c r="B2" s="56" t="s">
        <v>0</v>
      </c>
      <c r="C2" s="557" t="s">
        <v>4</v>
      </c>
      <c r="D2" s="685"/>
      <c r="E2" s="686"/>
      <c r="H2" s="14"/>
      <c r="I2" s="14"/>
      <c r="J2" s="14"/>
      <c r="K2" s="14"/>
      <c r="L2" s="14"/>
    </row>
    <row r="3" spans="1:29" ht="17.100000000000001" customHeight="1" x14ac:dyDescent="0.2">
      <c r="A3" s="16"/>
      <c r="B3" s="56" t="s">
        <v>0</v>
      </c>
      <c r="C3" s="881" t="s">
        <v>643</v>
      </c>
      <c r="D3" s="882"/>
      <c r="E3" s="883"/>
      <c r="H3" s="14"/>
      <c r="I3" s="14"/>
      <c r="J3" s="14"/>
      <c r="K3" s="14"/>
      <c r="L3" s="14"/>
    </row>
    <row r="4" spans="1:29" ht="17.100000000000001" customHeight="1" x14ac:dyDescent="0.2">
      <c r="A4" s="16"/>
      <c r="B4" s="56"/>
      <c r="C4" s="552" t="s">
        <v>5</v>
      </c>
      <c r="D4" s="685"/>
      <c r="E4" s="686"/>
      <c r="H4" s="14"/>
      <c r="I4" s="14"/>
      <c r="J4" s="14"/>
      <c r="K4" s="14"/>
      <c r="L4" s="14"/>
      <c r="T4" s="266" t="s">
        <v>6</v>
      </c>
      <c r="U4" s="266"/>
    </row>
    <row r="5" spans="1:29" ht="17.100000000000001" customHeight="1" x14ac:dyDescent="0.2">
      <c r="A5" s="871" t="s">
        <v>7</v>
      </c>
      <c r="B5" s="872"/>
      <c r="C5" s="884" t="s">
        <v>8</v>
      </c>
      <c r="D5" s="885"/>
      <c r="E5" s="886"/>
      <c r="H5" s="14"/>
      <c r="I5" s="14"/>
      <c r="J5" s="14"/>
      <c r="K5" s="14"/>
      <c r="L5" s="14"/>
      <c r="T5" s="266" t="s">
        <v>9</v>
      </c>
      <c r="U5" s="266"/>
    </row>
    <row r="6" spans="1:29" ht="17.100000000000001" customHeight="1" x14ac:dyDescent="0.3">
      <c r="A6" s="871"/>
      <c r="B6" s="872"/>
      <c r="C6" s="687"/>
      <c r="D6" s="20"/>
      <c r="E6" s="688"/>
      <c r="H6" s="14"/>
      <c r="I6" s="14"/>
      <c r="J6" s="14"/>
      <c r="K6" s="14"/>
      <c r="L6" s="14"/>
      <c r="Q6" s="251" t="s">
        <v>10</v>
      </c>
      <c r="R6" s="689"/>
      <c r="S6" s="689"/>
      <c r="T6" s="689"/>
      <c r="U6" s="689"/>
      <c r="V6" s="689"/>
      <c r="W6" s="689"/>
      <c r="X6" s="689"/>
      <c r="Y6" s="689"/>
      <c r="Z6" s="689"/>
      <c r="AA6" s="689"/>
      <c r="AB6" s="689"/>
      <c r="AC6" s="689"/>
    </row>
    <row r="7" spans="1:29" ht="16.5" customHeight="1" x14ac:dyDescent="0.2">
      <c r="A7" s="873" t="s">
        <v>11</v>
      </c>
      <c r="B7" s="874"/>
      <c r="C7" s="552" t="s">
        <v>12</v>
      </c>
      <c r="D7" s="690"/>
      <c r="E7" s="553" t="s">
        <v>13</v>
      </c>
      <c r="H7" s="14"/>
      <c r="I7" s="887" t="s">
        <v>14</v>
      </c>
      <c r="J7" s="14"/>
      <c r="K7" s="880" t="s">
        <v>15</v>
      </c>
      <c r="L7" s="880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</row>
    <row r="8" spans="1:29" ht="19.5" customHeight="1" x14ac:dyDescent="0.2">
      <c r="A8" s="873" t="s">
        <v>16</v>
      </c>
      <c r="B8" s="874"/>
      <c r="C8" s="875" t="s">
        <v>17</v>
      </c>
      <c r="D8" s="876"/>
      <c r="E8" s="686"/>
      <c r="H8" s="14"/>
      <c r="I8" s="887"/>
      <c r="J8" s="14"/>
      <c r="K8" s="880"/>
      <c r="L8" s="880"/>
      <c r="Q8" s="689" t="s">
        <v>18</v>
      </c>
      <c r="R8" s="689"/>
      <c r="S8" s="689"/>
      <c r="T8" s="689"/>
      <c r="U8" s="689"/>
      <c r="V8" s="689"/>
      <c r="W8" s="877"/>
      <c r="X8" s="877"/>
      <c r="Y8" s="877"/>
      <c r="Z8" s="689"/>
      <c r="AA8" s="689"/>
      <c r="AB8" s="689"/>
      <c r="AC8" s="689"/>
    </row>
    <row r="9" spans="1:29" ht="9" customHeight="1" x14ac:dyDescent="0.2">
      <c r="A9" s="54"/>
      <c r="B9" s="34"/>
      <c r="C9" s="20"/>
      <c r="D9" s="37">
        <v>51</v>
      </c>
      <c r="E9" s="38">
        <v>51</v>
      </c>
      <c r="H9" s="90" t="s">
        <v>0</v>
      </c>
      <c r="I9" s="91"/>
      <c r="J9" s="89" t="s">
        <v>0</v>
      </c>
      <c r="K9" s="89"/>
      <c r="L9" s="89"/>
      <c r="Q9" s="689"/>
      <c r="R9" s="689"/>
      <c r="S9" s="689"/>
      <c r="T9" s="689"/>
      <c r="U9" s="689"/>
      <c r="V9" s="691"/>
      <c r="W9" s="877"/>
      <c r="X9" s="877"/>
      <c r="Y9" s="877"/>
      <c r="Z9" s="689"/>
      <c r="AA9" s="689"/>
      <c r="AB9" s="689"/>
      <c r="AC9" s="689"/>
    </row>
    <row r="10" spans="1:29" ht="12.75" customHeight="1" x14ac:dyDescent="0.2">
      <c r="A10" s="17" t="s">
        <v>19</v>
      </c>
      <c r="B10" s="55" t="s">
        <v>20</v>
      </c>
      <c r="C10" s="869" t="s">
        <v>21</v>
      </c>
      <c r="D10" s="385">
        <v>2020</v>
      </c>
      <c r="E10" s="22">
        <f>D10+1</f>
        <v>2021</v>
      </c>
      <c r="H10" s="83" t="s">
        <v>19</v>
      </c>
      <c r="I10" s="55" t="str">
        <f>B10</f>
        <v>Товар</v>
      </c>
      <c r="J10" s="83" t="str">
        <f>C10</f>
        <v>Единица</v>
      </c>
      <c r="K10" s="651">
        <f>D10</f>
        <v>2020</v>
      </c>
      <c r="L10" s="652">
        <f>E10</f>
        <v>2021</v>
      </c>
      <c r="Q10" s="689"/>
      <c r="R10" s="689"/>
      <c r="S10" s="692">
        <f>D10</f>
        <v>2020</v>
      </c>
      <c r="T10" s="692">
        <f>E10</f>
        <v>2021</v>
      </c>
      <c r="U10" s="692" t="s">
        <v>22</v>
      </c>
      <c r="V10" s="691"/>
      <c r="W10" s="6" t="s">
        <v>23</v>
      </c>
      <c r="X10" s="693"/>
      <c r="Y10" s="693"/>
      <c r="Z10" s="689"/>
      <c r="AB10" s="689"/>
      <c r="AC10" s="689"/>
    </row>
    <row r="11" spans="1:29" ht="12.75" customHeight="1" x14ac:dyDescent="0.2">
      <c r="A11" s="3" t="s">
        <v>24</v>
      </c>
      <c r="B11" s="1"/>
      <c r="C11" s="870"/>
      <c r="D11" s="2" t="s">
        <v>25</v>
      </c>
      <c r="E11" s="4" t="s">
        <v>25</v>
      </c>
      <c r="H11" s="84" t="s">
        <v>24</v>
      </c>
      <c r="I11" s="92"/>
      <c r="J11" s="93"/>
      <c r="K11" s="55" t="str">
        <f>D11</f>
        <v>Объем</v>
      </c>
      <c r="L11" s="653" t="str">
        <f>E11</f>
        <v>Объем</v>
      </c>
      <c r="Q11" s="878" t="s">
        <v>26</v>
      </c>
      <c r="R11" s="396" t="s">
        <v>27</v>
      </c>
      <c r="S11" s="397">
        <f>IF(ISNUMBER(D17+'СВ2 | Первич. | Торговля'!D15-'СВ2 | Первич. | Торговля'!H15-D27),D17+'СВ2 | Первич. | Торговля'!D15-'СВ2 | Первич. | Торговля'!H15-D27,"Missing data")</f>
        <v>294.62295899999998</v>
      </c>
      <c r="T11" s="397">
        <f>IF(ISNUMBER(E17+'СВ2 | Первич. | Торговля'!F15-'СВ2 | Первич. | Торговля'!J15-E27),E17+'СВ2 | Первич. | Торговля'!F15-'СВ2 | Первич. | Торговля'!J15-E27,"Missing data")</f>
        <v>259.210306</v>
      </c>
      <c r="U11" s="398">
        <f>IF(ISNUMBER(T11/S11-1),T11/S11-1,"missing data")</f>
        <v>-0.12019651530280084</v>
      </c>
      <c r="V11" s="252"/>
      <c r="W11" s="689" t="s">
        <v>28</v>
      </c>
      <c r="X11" s="693"/>
      <c r="Y11" s="693"/>
      <c r="Z11" s="689"/>
      <c r="AB11" s="689"/>
      <c r="AC11" s="689"/>
    </row>
    <row r="12" spans="1:29" s="18" customFormat="1" ht="12.75" customHeight="1" x14ac:dyDescent="0.2">
      <c r="A12" s="867" t="s">
        <v>29</v>
      </c>
      <c r="B12" s="865"/>
      <c r="C12" s="865"/>
      <c r="D12" s="865"/>
      <c r="E12" s="868"/>
      <c r="H12" s="107"/>
      <c r="I12" s="864" t="str">
        <f>A12</f>
        <v>ВСЕ ВЫВОЗКИ КРУГЛОГО ЛЕСА (НЕОБРАБОТАННЫХ ЛЕСОМАТЕРИАЛОВ)</v>
      </c>
      <c r="J12" s="865"/>
      <c r="K12" s="865"/>
      <c r="L12" s="866"/>
      <c r="Q12" s="879"/>
      <c r="R12" s="694" t="s">
        <v>30</v>
      </c>
      <c r="S12" s="695">
        <f>IF(ISNUMBER(D52-D53*X28),(D52-D53)*X28,"missing data")</f>
        <v>89.483800000000002</v>
      </c>
      <c r="T12" s="695">
        <f>IF(ISNUMBER(E52-E53*X28),(E52-E53)*X28,"missing data")</f>
        <v>86.780050000000003</v>
      </c>
      <c r="U12" s="404">
        <f t="shared" ref="U12:U23" si="0">IF(ISNUMBER(T12/S12-1),T12/S12-1,"missing data")</f>
        <v>-3.0214966284400124E-2</v>
      </c>
      <c r="V12" s="261"/>
      <c r="W12" s="689" t="s">
        <v>31</v>
      </c>
      <c r="Y12" s="254"/>
      <c r="Z12" s="254"/>
      <c r="AB12" s="254"/>
      <c r="AC12" s="254"/>
    </row>
    <row r="13" spans="1:29" s="18" customFormat="1" ht="12.75" customHeight="1" x14ac:dyDescent="0.2">
      <c r="A13" s="288">
        <v>1</v>
      </c>
      <c r="B13" s="282" t="s">
        <v>32</v>
      </c>
      <c r="C13" s="283" t="s">
        <v>33</v>
      </c>
      <c r="D13" s="286"/>
      <c r="E13" s="290"/>
      <c r="H13" s="47">
        <f>A13</f>
        <v>1</v>
      </c>
      <c r="I13" s="41" t="str">
        <f>B13</f>
        <v>КРУГЛЫЙ ЛЕС (НЕОБРАБОТАННЫЕ ЛЕСОМАТЕРИАЛЫ)</v>
      </c>
      <c r="J13" s="554" t="s">
        <v>33</v>
      </c>
      <c r="K13" s="94">
        <f>D13-(D14+D17)</f>
        <v>0</v>
      </c>
      <c r="L13" s="95">
        <f>E13-(E14+E17)</f>
        <v>0</v>
      </c>
      <c r="Q13" s="393" t="s">
        <v>34</v>
      </c>
      <c r="R13" s="400" t="s">
        <v>35</v>
      </c>
      <c r="S13" s="401">
        <f>IF(ISNUMBER(D36*X29),D36*X29,"missing data")</f>
        <v>0</v>
      </c>
      <c r="T13" s="401">
        <f>IF(ISNUMBER(E36*X29),E36*X29,"missing data")</f>
        <v>0</v>
      </c>
      <c r="U13" s="398" t="str">
        <f t="shared" si="0"/>
        <v>missing data</v>
      </c>
      <c r="V13" s="696"/>
      <c r="W13" s="263">
        <v>2.4</v>
      </c>
      <c r="X13" s="254"/>
      <c r="Y13" s="254"/>
      <c r="Z13" s="254"/>
      <c r="AB13" s="254"/>
      <c r="AC13" s="254"/>
    </row>
    <row r="14" spans="1:29" s="12" customFormat="1" ht="25.5" x14ac:dyDescent="0.2">
      <c r="A14" s="87">
        <v>1.1000000000000001</v>
      </c>
      <c r="B14" s="624" t="s">
        <v>36</v>
      </c>
      <c r="C14" s="69" t="s">
        <v>33</v>
      </c>
      <c r="D14" s="139"/>
      <c r="E14" s="140"/>
      <c r="H14" s="41">
        <f t="shared" ref="H14:H78" si="1">A14</f>
        <v>1.1000000000000001</v>
      </c>
      <c r="I14" s="697" t="str">
        <f t="shared" ref="I14:I77" si="2">B14</f>
        <v>ТОПЛИВНАЯ ДРЕВЕСИНА (ВКЛЮЧАЯ ДРЕВЕСИНУ ДЛЯ ПРОИЗВОДСТВА ДРЕВЕСНОГО УГЛЯ)</v>
      </c>
      <c r="J14" s="69" t="s">
        <v>33</v>
      </c>
      <c r="K14" s="96">
        <f>D14-(D15+D16)</f>
        <v>0</v>
      </c>
      <c r="L14" s="97">
        <f>E14-(E15+E16)</f>
        <v>0</v>
      </c>
      <c r="Q14" s="394"/>
      <c r="R14" s="396" t="s">
        <v>37</v>
      </c>
      <c r="S14" s="397">
        <f>IF(ISNUMBER(D39),D39,"Missing data")</f>
        <v>22.78</v>
      </c>
      <c r="T14" s="397">
        <f>IF(ISNUMBER(E39),E39,"Missing data")</f>
        <v>23.119</v>
      </c>
      <c r="U14" s="398">
        <f t="shared" si="0"/>
        <v>1.4881474978050813E-2</v>
      </c>
      <c r="V14" s="399"/>
      <c r="W14" s="263">
        <v>1</v>
      </c>
      <c r="X14" s="254"/>
      <c r="Z14" s="408"/>
      <c r="AB14" s="408"/>
      <c r="AC14" s="408"/>
    </row>
    <row r="15" spans="1:29" s="12" customFormat="1" ht="14.25" x14ac:dyDescent="0.2">
      <c r="A15" s="87" t="s">
        <v>38</v>
      </c>
      <c r="B15" s="49" t="s">
        <v>39</v>
      </c>
      <c r="C15" s="69" t="s">
        <v>33</v>
      </c>
      <c r="D15" s="139"/>
      <c r="E15" s="140"/>
      <c r="H15" s="41" t="str">
        <f t="shared" si="1"/>
        <v>1.1.C</v>
      </c>
      <c r="I15" s="44" t="str">
        <f t="shared" si="2"/>
        <v>Хвойные породы</v>
      </c>
      <c r="J15" s="69" t="s">
        <v>33</v>
      </c>
      <c r="K15" s="98"/>
      <c r="L15" s="99"/>
      <c r="Q15" s="394"/>
      <c r="R15" s="396" t="s">
        <v>40</v>
      </c>
      <c r="S15" s="397">
        <f>IF(ISNUMBER(D43),D43,"Missing data")</f>
        <v>0.78180000000000005</v>
      </c>
      <c r="T15" s="397">
        <f>IF(ISNUMBER(E43),E43,"Missing data")</f>
        <v>2.78</v>
      </c>
      <c r="U15" s="398">
        <f t="shared" si="0"/>
        <v>2.5558966487592731</v>
      </c>
      <c r="V15" s="399"/>
      <c r="W15" s="263">
        <v>1</v>
      </c>
      <c r="Z15" s="408"/>
      <c r="AB15" s="408"/>
      <c r="AC15" s="408"/>
    </row>
    <row r="16" spans="1:29" s="12" customFormat="1" ht="14.25" x14ac:dyDescent="0.2">
      <c r="A16" s="87" t="s">
        <v>41</v>
      </c>
      <c r="B16" s="49" t="s">
        <v>42</v>
      </c>
      <c r="C16" s="69" t="s">
        <v>33</v>
      </c>
      <c r="D16" s="139"/>
      <c r="E16" s="140"/>
      <c r="H16" s="41" t="str">
        <f t="shared" si="1"/>
        <v>1.1.NC</v>
      </c>
      <c r="I16" s="44" t="str">
        <f t="shared" si="2"/>
        <v>Лиственные породы</v>
      </c>
      <c r="J16" s="69" t="s">
        <v>33</v>
      </c>
      <c r="K16" s="100"/>
      <c r="L16" s="101"/>
      <c r="Q16" s="394"/>
      <c r="R16" s="396" t="s">
        <v>43</v>
      </c>
      <c r="S16" s="397">
        <f>IF(ISNUMBER(D48),D48,"Missing data")</f>
        <v>4.335</v>
      </c>
      <c r="T16" s="397">
        <f>IF(ISNUMBER(E48),E48,"Missing data")</f>
        <v>3.1749999999999998</v>
      </c>
      <c r="U16" s="398">
        <f t="shared" si="0"/>
        <v>-0.26758938869665516</v>
      </c>
      <c r="V16" s="399"/>
      <c r="W16" s="263">
        <v>1</v>
      </c>
      <c r="Y16" s="254"/>
      <c r="Z16" s="408"/>
      <c r="AB16" s="408"/>
      <c r="AC16" s="408"/>
    </row>
    <row r="17" spans="1:29" s="12" customFormat="1" ht="14.25" x14ac:dyDescent="0.2">
      <c r="A17" s="87">
        <v>1.2</v>
      </c>
      <c r="B17" s="43" t="s">
        <v>44</v>
      </c>
      <c r="C17" s="69" t="s">
        <v>33</v>
      </c>
      <c r="D17" s="139"/>
      <c r="E17" s="140"/>
      <c r="H17" s="41">
        <f t="shared" si="1"/>
        <v>1.2</v>
      </c>
      <c r="I17" s="43" t="str">
        <f t="shared" si="2"/>
        <v>ДЕЛОВОЙ КРУГЛЫЙ ЛЕС</v>
      </c>
      <c r="J17" s="69" t="s">
        <v>33</v>
      </c>
      <c r="K17" s="96">
        <f>D17-(D18+D19)</f>
        <v>0</v>
      </c>
      <c r="L17" s="96">
        <f>E17-(E18+E19)</f>
        <v>0</v>
      </c>
      <c r="Q17" s="394"/>
      <c r="R17" s="400" t="s">
        <v>45</v>
      </c>
      <c r="S17" s="401">
        <f>IF(ISNUMBER(D52),D52,"missing data")</f>
        <v>255.66800000000001</v>
      </c>
      <c r="T17" s="401">
        <f>IF(ISNUMBER(E52),E52,"missing data")</f>
        <v>247.94300000000001</v>
      </c>
      <c r="U17" s="398">
        <f t="shared" si="0"/>
        <v>-3.0214966284400013E-2</v>
      </c>
      <c r="V17" s="399"/>
      <c r="W17" s="263">
        <v>1.58</v>
      </c>
      <c r="X17" s="254"/>
      <c r="Y17" s="254"/>
      <c r="Z17" s="408"/>
      <c r="AB17" s="408"/>
      <c r="AC17" s="408"/>
    </row>
    <row r="18" spans="1:29" s="12" customFormat="1" ht="14.25" x14ac:dyDescent="0.2">
      <c r="A18" s="87" t="s">
        <v>46</v>
      </c>
      <c r="B18" s="44" t="s">
        <v>39</v>
      </c>
      <c r="C18" s="69" t="s">
        <v>33</v>
      </c>
      <c r="D18" s="139"/>
      <c r="E18" s="140"/>
      <c r="H18" s="41" t="str">
        <f t="shared" si="1"/>
        <v>1.2.C</v>
      </c>
      <c r="I18" s="44" t="str">
        <f t="shared" si="2"/>
        <v>Хвойные породы</v>
      </c>
      <c r="J18" s="69" t="s">
        <v>33</v>
      </c>
      <c r="K18" s="102">
        <f>D18-(D22+D25+D28)</f>
        <v>0</v>
      </c>
      <c r="L18" s="102">
        <f>E18-(E22+E25+E28)</f>
        <v>0</v>
      </c>
      <c r="Q18" s="394"/>
      <c r="R18" s="400" t="s">
        <v>47</v>
      </c>
      <c r="S18" s="401">
        <f>IF(ISNUMBER(D54),D54,"missing data")</f>
        <v>44.939594</v>
      </c>
      <c r="T18" s="401">
        <f>IF(ISNUMBER(E54),E54,"missing data")</f>
        <v>45.456000000000003</v>
      </c>
      <c r="U18" s="398">
        <f t="shared" si="0"/>
        <v>1.1491114049672957E-2</v>
      </c>
      <c r="V18" s="399"/>
      <c r="W18" s="263">
        <v>1.8</v>
      </c>
      <c r="X18" s="254"/>
      <c r="Y18" s="408"/>
      <c r="Z18" s="408"/>
      <c r="AB18" s="408"/>
      <c r="AC18" s="408"/>
    </row>
    <row r="19" spans="1:29" s="12" customFormat="1" ht="14.25" x14ac:dyDescent="0.2">
      <c r="A19" s="87" t="s">
        <v>48</v>
      </c>
      <c r="B19" s="44" t="s">
        <v>42</v>
      </c>
      <c r="C19" s="69" t="s">
        <v>33</v>
      </c>
      <c r="D19" s="139"/>
      <c r="E19" s="140"/>
      <c r="H19" s="41" t="str">
        <f t="shared" si="1"/>
        <v>1.2.NC</v>
      </c>
      <c r="I19" s="44" t="str">
        <f t="shared" si="2"/>
        <v>Лиственные породы</v>
      </c>
      <c r="J19" s="69" t="s">
        <v>33</v>
      </c>
      <c r="K19" s="102">
        <f>D19-(D23+D26+D29)</f>
        <v>0</v>
      </c>
      <c r="L19" s="102">
        <f>E19-(E23+E26+E29)</f>
        <v>0</v>
      </c>
      <c r="Q19" s="394"/>
      <c r="R19" s="396" t="s">
        <v>49</v>
      </c>
      <c r="S19" s="397">
        <f>IF(ISNUMBER(D59),D59,"missing data")</f>
        <v>0</v>
      </c>
      <c r="T19" s="397">
        <f>IF(ISNUMBER(E59),E59,"missing data")</f>
        <v>0</v>
      </c>
      <c r="U19" s="398" t="str">
        <f t="shared" si="0"/>
        <v>missing data</v>
      </c>
      <c r="V19" s="399"/>
      <c r="W19" s="263">
        <v>2.5</v>
      </c>
      <c r="X19" s="254"/>
      <c r="Y19" s="408"/>
      <c r="Z19" s="408"/>
      <c r="AB19" s="408"/>
      <c r="AC19" s="408"/>
    </row>
    <row r="20" spans="1:29" s="12" customFormat="1" ht="14.25" x14ac:dyDescent="0.2">
      <c r="A20" s="87" t="s">
        <v>50</v>
      </c>
      <c r="B20" s="46" t="s">
        <v>51</v>
      </c>
      <c r="C20" s="69" t="s">
        <v>33</v>
      </c>
      <c r="D20" s="139"/>
      <c r="E20" s="140"/>
      <c r="H20" s="41" t="str">
        <f t="shared" si="1"/>
        <v>1.2.NC.T</v>
      </c>
      <c r="I20" s="45" t="str">
        <f t="shared" si="2"/>
        <v>в том числе тропические породы</v>
      </c>
      <c r="J20" s="69" t="s">
        <v>33</v>
      </c>
      <c r="K20" s="102"/>
      <c r="L20" s="103"/>
      <c r="Q20" s="394"/>
      <c r="R20" s="400" t="s">
        <v>52</v>
      </c>
      <c r="S20" s="401">
        <f>IF(ISNUMBER(D60),D60,"missing data")</f>
        <v>3.2000000000000003E-4</v>
      </c>
      <c r="T20" s="401">
        <f>IF(ISNUMBER(E60),E60,"missing data")</f>
        <v>4.1000000000000005E-4</v>
      </c>
      <c r="U20" s="398">
        <f t="shared" si="0"/>
        <v>0.28125</v>
      </c>
      <c r="V20" s="696"/>
      <c r="W20" s="263">
        <v>4.9000000000000004</v>
      </c>
      <c r="X20" s="408"/>
      <c r="Y20" s="408"/>
      <c r="Z20" s="408"/>
      <c r="AA20" s="408"/>
      <c r="AB20" s="408"/>
      <c r="AC20" s="408"/>
    </row>
    <row r="21" spans="1:29" s="12" customFormat="1" ht="14.25" x14ac:dyDescent="0.2">
      <c r="A21" s="87" t="s">
        <v>53</v>
      </c>
      <c r="B21" s="44" t="s">
        <v>54</v>
      </c>
      <c r="C21" s="69" t="s">
        <v>33</v>
      </c>
      <c r="D21" s="139"/>
      <c r="E21" s="140"/>
      <c r="H21" s="41" t="str">
        <f t="shared" si="1"/>
        <v>1.2.1</v>
      </c>
      <c r="I21" s="44" t="str">
        <f t="shared" si="2"/>
        <v>ПИЛОВОЧНИК И ФАНЕРНЫЙ КРЯЖ</v>
      </c>
      <c r="J21" s="69" t="s">
        <v>33</v>
      </c>
      <c r="K21" s="104">
        <f>D21-(D22+D23)</f>
        <v>0</v>
      </c>
      <c r="L21" s="104">
        <f>E21-(E22+E23)</f>
        <v>0</v>
      </c>
      <c r="Q21" s="395"/>
      <c r="R21" s="402" t="s">
        <v>55</v>
      </c>
      <c r="S21" s="403">
        <f>IF(ISNUMBER(D64),D64,"missing data")</f>
        <v>0</v>
      </c>
      <c r="T21" s="403">
        <f>IF(ISNUMBER(E64),E64,"missing data")</f>
        <v>0</v>
      </c>
      <c r="U21" s="404" t="str">
        <f t="shared" si="0"/>
        <v>missing data</v>
      </c>
      <c r="V21" s="696"/>
      <c r="W21" s="263">
        <v>5.7</v>
      </c>
      <c r="X21" s="408"/>
      <c r="Y21" s="408"/>
      <c r="AA21" s="408"/>
      <c r="AB21" s="408"/>
      <c r="AC21" s="408"/>
    </row>
    <row r="22" spans="1:29" s="12" customFormat="1" ht="14.25" x14ac:dyDescent="0.2">
      <c r="A22" s="87" t="s">
        <v>56</v>
      </c>
      <c r="B22" s="45" t="s">
        <v>39</v>
      </c>
      <c r="C22" s="69" t="s">
        <v>33</v>
      </c>
      <c r="D22" s="139"/>
      <c r="E22" s="140"/>
      <c r="H22" s="41" t="str">
        <f t="shared" si="1"/>
        <v>1.2.1.C</v>
      </c>
      <c r="I22" s="45" t="str">
        <f t="shared" si="2"/>
        <v>Хвойные породы</v>
      </c>
      <c r="J22" s="69" t="s">
        <v>33</v>
      </c>
      <c r="K22" s="98"/>
      <c r="L22" s="98"/>
      <c r="Q22" s="258" t="s">
        <v>57</v>
      </c>
      <c r="R22" s="405" t="s">
        <v>34</v>
      </c>
      <c r="S22" s="406">
        <f>IF(ISNUMBER(S$14*$W14+S$15*$W15+S$16*$W16+S$19*$W19+S$20*$W20+S$21*$W21+S$13*$W13+S$17*$W17+S$18*$W18),S$14*$W14+S$15*$W15+S$16*$W16+S$19*$W19+S$20*$W20+S$21*$W21+S$13*$W13+S$17*$W17+S$18*$W18,"missing data")</f>
        <v>512.74507719999997</v>
      </c>
      <c r="T22" s="406">
        <f>IF(ISNUMBER(T$14*$W14+T$15*$W15+T$16*$W16+T$19*$W19+T$20*$W20+T$21*$W21+T$13*$W13+T$17*$W17+T$18*$W18),T$14*$W14+T$15*$W15+T$16*$W16+T$19*$W19+T$20*$W20+T$21*$W21+T$13*$W13+T$17*$W17+T$18*$W18,"missing data")</f>
        <v>502.64674900000006</v>
      </c>
      <c r="U22" s="407">
        <f t="shared" si="0"/>
        <v>-1.9694637060476361E-2</v>
      </c>
      <c r="X22" s="408"/>
      <c r="Y22" s="408"/>
      <c r="Z22" s="408"/>
      <c r="AA22" s="408"/>
      <c r="AB22" s="408"/>
      <c r="AC22" s="408"/>
    </row>
    <row r="23" spans="1:29" s="12" customFormat="1" ht="14.25" x14ac:dyDescent="0.15">
      <c r="A23" s="87" t="s">
        <v>58</v>
      </c>
      <c r="B23" s="46" t="s">
        <v>42</v>
      </c>
      <c r="C23" s="69" t="s">
        <v>33</v>
      </c>
      <c r="D23" s="139"/>
      <c r="E23" s="140"/>
      <c r="H23" s="41" t="str">
        <f t="shared" si="1"/>
        <v>1.2.1.NC</v>
      </c>
      <c r="I23" s="45" t="str">
        <f t="shared" si="2"/>
        <v>Лиственные породы</v>
      </c>
      <c r="J23" s="69" t="s">
        <v>33</v>
      </c>
      <c r="K23" s="98"/>
      <c r="L23" s="98"/>
      <c r="Q23" s="253"/>
      <c r="R23" s="257" t="s">
        <v>59</v>
      </c>
      <c r="S23" s="259">
        <f>IF(ISNUMBER(S11*X31+S12-S22),S11*X31+S12-S22,"missing data")</f>
        <v>-423.26127719999999</v>
      </c>
      <c r="T23" s="259">
        <f>IF(ISNUMBER(T11*X31+T12-T22),T11*X31+T12-T22,"missing data")</f>
        <v>-415.86669900000004</v>
      </c>
      <c r="U23" s="267">
        <f t="shared" si="0"/>
        <v>-1.7470481233051394E-2</v>
      </c>
      <c r="V23" s="262" t="s">
        <v>60</v>
      </c>
      <c r="X23" s="408"/>
      <c r="Z23" s="408"/>
      <c r="AA23" s="408"/>
      <c r="AB23" s="408"/>
      <c r="AC23" s="408"/>
    </row>
    <row r="24" spans="1:29" s="12" customFormat="1" ht="38.25" customHeight="1" x14ac:dyDescent="0.15">
      <c r="A24" s="655" t="s">
        <v>61</v>
      </c>
      <c r="B24" s="650" t="s">
        <v>62</v>
      </c>
      <c r="C24" s="69" t="s">
        <v>33</v>
      </c>
      <c r="D24" s="139"/>
      <c r="E24" s="140"/>
      <c r="H24" s="656" t="str">
        <f t="shared" si="1"/>
        <v>1.2.2</v>
      </c>
      <c r="I24" s="650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69" t="s">
        <v>33</v>
      </c>
      <c r="K24" s="104">
        <f>D24-(D25+D26)</f>
        <v>0</v>
      </c>
      <c r="L24" s="104">
        <f>E24-(E25+E26)</f>
        <v>0</v>
      </c>
      <c r="Q24" s="253"/>
      <c r="R24" s="408" t="s">
        <v>63</v>
      </c>
      <c r="S24" s="409">
        <f>IF(ISNUMBER(1-S22/S11),1-S22/S11,"missing data")</f>
        <v>-0.74034324731630985</v>
      </c>
      <c r="T24" s="409">
        <f>IF(ISNUMBER(1-T22/T11),1-T22/T11,"missing data")</f>
        <v>-0.93914646665322032</v>
      </c>
      <c r="V24" s="262" t="s">
        <v>64</v>
      </c>
      <c r="X24" s="408"/>
      <c r="Y24" s="408"/>
      <c r="Z24" s="408"/>
      <c r="AA24" s="408"/>
      <c r="AB24" s="408"/>
      <c r="AC24" s="408"/>
    </row>
    <row r="25" spans="1:29" s="12" customFormat="1" ht="14.25" x14ac:dyDescent="0.15">
      <c r="A25" s="87" t="s">
        <v>65</v>
      </c>
      <c r="B25" s="45" t="s">
        <v>39</v>
      </c>
      <c r="C25" s="69" t="s">
        <v>33</v>
      </c>
      <c r="D25" s="139"/>
      <c r="E25" s="140"/>
      <c r="H25" s="41" t="str">
        <f t="shared" si="1"/>
        <v>1.2.2.C</v>
      </c>
      <c r="I25" s="45" t="str">
        <f t="shared" si="2"/>
        <v>Хвойные породы</v>
      </c>
      <c r="J25" s="69" t="s">
        <v>33</v>
      </c>
      <c r="K25" s="98"/>
      <c r="L25" s="98"/>
      <c r="Q25" s="253"/>
      <c r="V25" s="262" t="s">
        <v>66</v>
      </c>
      <c r="X25" s="408"/>
      <c r="Y25" s="408"/>
      <c r="Z25" s="408"/>
      <c r="AA25" s="408"/>
      <c r="AB25" s="408"/>
      <c r="AC25" s="408"/>
    </row>
    <row r="26" spans="1:29" s="12" customFormat="1" ht="14.25" x14ac:dyDescent="0.2">
      <c r="A26" s="87" t="s">
        <v>67</v>
      </c>
      <c r="B26" s="46" t="s">
        <v>42</v>
      </c>
      <c r="C26" s="69" t="s">
        <v>33</v>
      </c>
      <c r="D26" s="139"/>
      <c r="E26" s="140"/>
      <c r="H26" s="41" t="str">
        <f t="shared" si="1"/>
        <v>1.2.2.NC</v>
      </c>
      <c r="I26" s="45" t="str">
        <f t="shared" si="2"/>
        <v>Лиственные породы</v>
      </c>
      <c r="J26" s="69" t="s">
        <v>33</v>
      </c>
      <c r="K26" s="98"/>
      <c r="L26" s="98"/>
      <c r="Q26" s="253"/>
      <c r="V26" s="255"/>
      <c r="W26" s="408"/>
      <c r="X26" s="408"/>
      <c r="Y26" s="408"/>
      <c r="Z26" s="408"/>
      <c r="AA26" s="408"/>
      <c r="AB26" s="408"/>
      <c r="AC26" s="408"/>
    </row>
    <row r="27" spans="1:29" s="12" customFormat="1" ht="14.25" x14ac:dyDescent="0.2">
      <c r="A27" s="87" t="s">
        <v>68</v>
      </c>
      <c r="B27" s="44" t="s">
        <v>69</v>
      </c>
      <c r="C27" s="69" t="s">
        <v>33</v>
      </c>
      <c r="D27" s="139"/>
      <c r="E27" s="140"/>
      <c r="H27" s="41" t="str">
        <f t="shared" si="1"/>
        <v>1.2.3</v>
      </c>
      <c r="I27" s="44" t="str">
        <f t="shared" si="2"/>
        <v>ПРОЧИЕ СОРТИМЕНТЫ ДЕЛОВОГО КРУГЛОГО ЛЕСА</v>
      </c>
      <c r="J27" s="69" t="s">
        <v>33</v>
      </c>
      <c r="K27" s="104">
        <f>D27-(D28+D29)</f>
        <v>0</v>
      </c>
      <c r="L27" s="104">
        <f>E27-(E28+E29)</f>
        <v>0</v>
      </c>
      <c r="Q27" s="253"/>
      <c r="V27" s="255"/>
      <c r="W27" s="408"/>
      <c r="X27" s="408"/>
      <c r="Y27" s="408"/>
      <c r="Z27" s="400"/>
      <c r="AA27" s="408"/>
      <c r="AB27" s="408"/>
      <c r="AC27" s="408"/>
    </row>
    <row r="28" spans="1:29" s="12" customFormat="1" ht="14.25" x14ac:dyDescent="0.15">
      <c r="A28" s="87" t="s">
        <v>70</v>
      </c>
      <c r="B28" s="45" t="s">
        <v>39</v>
      </c>
      <c r="C28" s="69" t="s">
        <v>33</v>
      </c>
      <c r="D28" s="139"/>
      <c r="E28" s="140"/>
      <c r="H28" s="41" t="str">
        <f t="shared" si="1"/>
        <v>1.2.3.C</v>
      </c>
      <c r="I28" s="45" t="str">
        <f t="shared" si="2"/>
        <v>Хвойные породы</v>
      </c>
      <c r="J28" s="69" t="s">
        <v>33</v>
      </c>
      <c r="K28" s="98"/>
      <c r="L28" s="99"/>
      <c r="Q28" s="253"/>
      <c r="V28" s="401"/>
      <c r="W28" s="260" t="s">
        <v>71</v>
      </c>
      <c r="X28" s="264">
        <v>0.35</v>
      </c>
      <c r="Y28" s="408"/>
      <c r="Z28" s="698"/>
      <c r="AA28" s="408"/>
      <c r="AB28" s="408"/>
      <c r="AC28" s="408"/>
    </row>
    <row r="29" spans="1:29" s="12" customFormat="1" ht="14.25" x14ac:dyDescent="0.15">
      <c r="A29" s="87" t="s">
        <v>72</v>
      </c>
      <c r="B29" s="46" t="s">
        <v>42</v>
      </c>
      <c r="C29" s="69" t="s">
        <v>33</v>
      </c>
      <c r="D29" s="139"/>
      <c r="E29" s="140"/>
      <c r="H29" s="41" t="str">
        <f t="shared" si="1"/>
        <v>1.2.3.NC</v>
      </c>
      <c r="I29" s="46" t="str">
        <f t="shared" si="2"/>
        <v>Лиственные породы</v>
      </c>
      <c r="J29" s="69" t="s">
        <v>33</v>
      </c>
      <c r="K29" s="100"/>
      <c r="L29" s="101"/>
      <c r="Q29" s="253"/>
      <c r="R29" s="256"/>
      <c r="S29" s="401"/>
      <c r="T29" s="401"/>
      <c r="U29" s="401"/>
      <c r="V29" s="401"/>
      <c r="W29" s="400" t="s">
        <v>73</v>
      </c>
      <c r="X29" s="264">
        <v>1</v>
      </c>
      <c r="Y29" s="408"/>
      <c r="Z29" s="408"/>
      <c r="AA29" s="408"/>
      <c r="AB29" s="408"/>
      <c r="AC29" s="408"/>
    </row>
    <row r="30" spans="1:29" s="18" customFormat="1" ht="12.75" customHeight="1" x14ac:dyDescent="0.15">
      <c r="A30" s="867" t="s">
        <v>74</v>
      </c>
      <c r="B30" s="865"/>
      <c r="C30" s="865"/>
      <c r="D30" s="865"/>
      <c r="E30" s="868"/>
      <c r="H30" s="106" t="s">
        <v>0</v>
      </c>
      <c r="I30" s="864" t="str">
        <f>A30</f>
        <v xml:space="preserve">  ПРОИЗВОДСТВО</v>
      </c>
      <c r="J30" s="865"/>
      <c r="K30" s="865"/>
      <c r="L30" s="866"/>
      <c r="Q30" s="408"/>
      <c r="R30" s="12"/>
      <c r="S30" s="12"/>
      <c r="T30" s="12"/>
      <c r="U30" s="12"/>
      <c r="V30" s="408"/>
      <c r="W30" s="400" t="s">
        <v>75</v>
      </c>
      <c r="X30" s="265">
        <v>0.98499999999999999</v>
      </c>
      <c r="Y30" s="408"/>
      <c r="Z30" s="408"/>
      <c r="AA30" s="408"/>
      <c r="AB30" s="408"/>
      <c r="AC30" s="254"/>
    </row>
    <row r="31" spans="1:29" s="12" customFormat="1" ht="15.75" x14ac:dyDescent="0.15">
      <c r="A31" s="289">
        <v>2</v>
      </c>
      <c r="B31" s="284" t="s">
        <v>76</v>
      </c>
      <c r="C31" s="283" t="s">
        <v>77</v>
      </c>
      <c r="D31" s="851">
        <v>0.35344700000000001</v>
      </c>
      <c r="E31" s="851">
        <v>0.48499999999999999</v>
      </c>
      <c r="H31" s="41">
        <f t="shared" si="1"/>
        <v>2</v>
      </c>
      <c r="I31" s="41" t="str">
        <f t="shared" si="2"/>
        <v>ДРЕВЕСНЫЙ УГОЛЬ</v>
      </c>
      <c r="J31" s="554" t="s">
        <v>77</v>
      </c>
      <c r="K31" s="98"/>
      <c r="L31" s="99"/>
      <c r="Q31" s="408"/>
    </row>
    <row r="32" spans="1:29" s="12" customFormat="1" ht="15.75" x14ac:dyDescent="0.15">
      <c r="A32" s="288">
        <v>3</v>
      </c>
      <c r="B32" s="282" t="s">
        <v>78</v>
      </c>
      <c r="C32" s="283" t="s">
        <v>79</v>
      </c>
      <c r="D32" s="851">
        <v>5.5449999999999999E-2</v>
      </c>
      <c r="E32" s="851">
        <v>1.9199999999999998E-2</v>
      </c>
      <c r="H32" s="41">
        <f t="shared" si="1"/>
        <v>3</v>
      </c>
      <c r="I32" s="699" t="str">
        <f t="shared" si="2"/>
        <v>ДРЕВЕСНАЯ ЩЕПА, СТРУЖКА И ОТХОДЫ</v>
      </c>
      <c r="J32" s="554" t="s">
        <v>79</v>
      </c>
      <c r="K32" s="96">
        <f>D32-(D33+D34)</f>
        <v>0</v>
      </c>
      <c r="L32" s="96">
        <f>E32-(E33+E34)</f>
        <v>0</v>
      </c>
    </row>
    <row r="33" spans="1:12" s="12" customFormat="1" ht="15.75" x14ac:dyDescent="0.15">
      <c r="A33" s="87" t="s">
        <v>80</v>
      </c>
      <c r="B33" s="42" t="s">
        <v>81</v>
      </c>
      <c r="C33" s="69" t="s">
        <v>79</v>
      </c>
      <c r="D33" s="852">
        <v>5.5449999999999999E-2</v>
      </c>
      <c r="E33" s="852">
        <v>1.9199999999999998E-2</v>
      </c>
      <c r="H33" s="41" t="str">
        <f>A33</f>
        <v>3.1</v>
      </c>
      <c r="I33" s="42" t="str">
        <f t="shared" si="2"/>
        <v>ДРЕВЕСНАЯ ЩЕПА И СТРУЖКА</v>
      </c>
      <c r="J33" s="69" t="s">
        <v>79</v>
      </c>
      <c r="K33" s="98"/>
      <c r="L33" s="99"/>
    </row>
    <row r="34" spans="1:12" s="12" customFormat="1" ht="15.75" x14ac:dyDescent="0.15">
      <c r="A34" s="87" t="s">
        <v>82</v>
      </c>
      <c r="B34" s="42" t="s">
        <v>83</v>
      </c>
      <c r="C34" s="69" t="s">
        <v>79</v>
      </c>
      <c r="D34" s="852">
        <v>0</v>
      </c>
      <c r="E34" s="852">
        <v>0</v>
      </c>
      <c r="H34" s="41" t="str">
        <f>A34</f>
        <v>3.2</v>
      </c>
      <c r="I34" s="42" t="str">
        <f t="shared" si="2"/>
        <v>ДРЕВЕСНЫЕ ОТХОДЫ (ВКЛЮЧАЯ ДРЕВЕСИНУ ДЛЯ АГЛОМЕРАТОВ)</v>
      </c>
      <c r="J34" s="69" t="s">
        <v>79</v>
      </c>
      <c r="K34" s="100"/>
      <c r="L34" s="101"/>
    </row>
    <row r="35" spans="1:12" s="12" customFormat="1" ht="15.75" x14ac:dyDescent="0.15">
      <c r="A35" s="386">
        <v>4</v>
      </c>
      <c r="B35" s="284" t="s">
        <v>84</v>
      </c>
      <c r="C35" s="283" t="s">
        <v>77</v>
      </c>
      <c r="D35" s="851">
        <v>5.6000000000000001E-2</v>
      </c>
      <c r="E35" s="851">
        <v>5.57E-2</v>
      </c>
      <c r="H35" s="41">
        <f t="shared" ref="H35" si="3">A35</f>
        <v>4</v>
      </c>
      <c r="I35" s="699" t="str">
        <f t="shared" ref="I35" si="4">B35</f>
        <v>БЫВШАЯ В УПОТРЕБЛЕНИИ РЕКУПЕРИРОВАННАЯ ДРЕВЕСИНА</v>
      </c>
      <c r="J35" s="554" t="s">
        <v>77</v>
      </c>
      <c r="K35" s="96"/>
      <c r="L35" s="97"/>
    </row>
    <row r="36" spans="1:12" s="12" customFormat="1" ht="15.75" x14ac:dyDescent="0.15">
      <c r="A36" s="288" t="s">
        <v>85</v>
      </c>
      <c r="B36" s="282" t="s">
        <v>86</v>
      </c>
      <c r="C36" s="283" t="s">
        <v>77</v>
      </c>
      <c r="D36" s="851">
        <v>0</v>
      </c>
      <c r="E36" s="851">
        <v>0</v>
      </c>
      <c r="H36" s="41" t="str">
        <f t="shared" si="1"/>
        <v>5</v>
      </c>
      <c r="I36" s="699" t="str">
        <f t="shared" si="2"/>
        <v>ДРЕВЕСНЫЕ ПЕЛЛЕТЫ И ПРОЧИЕ АГЛОМЕРАТЫ</v>
      </c>
      <c r="J36" s="554" t="s">
        <v>77</v>
      </c>
      <c r="K36" s="96">
        <f>D36-(D37+D38)</f>
        <v>0</v>
      </c>
      <c r="L36" s="96">
        <f>E36-(E37+E38)</f>
        <v>0</v>
      </c>
    </row>
    <row r="37" spans="1:12" s="12" customFormat="1" ht="15.75" x14ac:dyDescent="0.15">
      <c r="A37" s="87" t="s">
        <v>87</v>
      </c>
      <c r="B37" s="42" t="s">
        <v>88</v>
      </c>
      <c r="C37" s="69" t="s">
        <v>77</v>
      </c>
      <c r="D37" s="852">
        <v>0</v>
      </c>
      <c r="E37" s="852">
        <v>0</v>
      </c>
      <c r="H37" s="41" t="str">
        <f t="shared" si="1"/>
        <v>5.1</v>
      </c>
      <c r="I37" s="42" t="str">
        <f>B37</f>
        <v>ДРЕВЕСНЫЕ ПЕЛЛЕТЫ</v>
      </c>
      <c r="J37" s="69" t="s">
        <v>77</v>
      </c>
      <c r="K37" s="98"/>
      <c r="L37" s="99"/>
    </row>
    <row r="38" spans="1:12" s="12" customFormat="1" ht="15.75" x14ac:dyDescent="0.15">
      <c r="A38" s="87" t="s">
        <v>89</v>
      </c>
      <c r="B38" s="42" t="s">
        <v>90</v>
      </c>
      <c r="C38" s="69" t="s">
        <v>77</v>
      </c>
      <c r="D38" s="852">
        <v>0</v>
      </c>
      <c r="E38" s="852">
        <v>0</v>
      </c>
      <c r="H38" s="41" t="str">
        <f t="shared" si="1"/>
        <v>5.2</v>
      </c>
      <c r="I38" s="42" t="str">
        <f>B38</f>
        <v>ПРОЧИЕ АГЛОМЕРАТЫ</v>
      </c>
      <c r="J38" s="69" t="s">
        <v>77</v>
      </c>
      <c r="K38" s="100"/>
      <c r="L38" s="101"/>
    </row>
    <row r="39" spans="1:12" s="12" customFormat="1" ht="15.75" x14ac:dyDescent="0.15">
      <c r="A39" s="387" t="s">
        <v>91</v>
      </c>
      <c r="B39" s="287" t="s">
        <v>92</v>
      </c>
      <c r="C39" s="283" t="s">
        <v>79</v>
      </c>
      <c r="D39" s="851">
        <v>22.78</v>
      </c>
      <c r="E39" s="851">
        <v>23.119</v>
      </c>
      <c r="H39" s="41" t="str">
        <f t="shared" si="1"/>
        <v>6</v>
      </c>
      <c r="I39" s="47" t="str">
        <f t="shared" si="2"/>
        <v>ПИЛОМАТЕРИАЛЫ (ВКЛЮЧАЯ ШПАЛЫ)</v>
      </c>
      <c r="J39" s="554" t="s">
        <v>79</v>
      </c>
      <c r="K39" s="96">
        <f>D39-(D40+D41)</f>
        <v>0</v>
      </c>
      <c r="L39" s="96">
        <f>E39-(E40+E41)</f>
        <v>0</v>
      </c>
    </row>
    <row r="40" spans="1:12" s="12" customFormat="1" ht="15.75" x14ac:dyDescent="0.15">
      <c r="A40" s="388" t="s">
        <v>93</v>
      </c>
      <c r="B40" s="42" t="s">
        <v>39</v>
      </c>
      <c r="C40" s="69" t="s">
        <v>79</v>
      </c>
      <c r="D40" s="852">
        <v>0</v>
      </c>
      <c r="E40" s="852">
        <v>0</v>
      </c>
      <c r="H40" s="41" t="str">
        <f t="shared" si="1"/>
        <v>6.C</v>
      </c>
      <c r="I40" s="42" t="str">
        <f t="shared" si="2"/>
        <v>Хвойные породы</v>
      </c>
      <c r="J40" s="69" t="s">
        <v>79</v>
      </c>
      <c r="K40" s="98"/>
      <c r="L40" s="99"/>
    </row>
    <row r="41" spans="1:12" s="12" customFormat="1" ht="15.75" x14ac:dyDescent="0.15">
      <c r="A41" s="388" t="s">
        <v>94</v>
      </c>
      <c r="B41" s="42" t="s">
        <v>42</v>
      </c>
      <c r="C41" s="69" t="s">
        <v>79</v>
      </c>
      <c r="D41" s="852">
        <v>22.78</v>
      </c>
      <c r="E41" s="852">
        <v>23.119</v>
      </c>
      <c r="H41" s="41" t="str">
        <f t="shared" si="1"/>
        <v>6.NC</v>
      </c>
      <c r="I41" s="42" t="str">
        <f t="shared" si="2"/>
        <v>Лиственные породы</v>
      </c>
      <c r="J41" s="69" t="s">
        <v>79</v>
      </c>
      <c r="K41" s="98"/>
      <c r="L41" s="99"/>
    </row>
    <row r="42" spans="1:12" s="12" customFormat="1" ht="15.75" x14ac:dyDescent="0.15">
      <c r="A42" s="87" t="s">
        <v>95</v>
      </c>
      <c r="B42" s="44" t="s">
        <v>51</v>
      </c>
      <c r="C42" s="69" t="s">
        <v>79</v>
      </c>
      <c r="D42" s="852">
        <v>0</v>
      </c>
      <c r="E42" s="852">
        <v>0</v>
      </c>
      <c r="H42" s="41" t="str">
        <f t="shared" si="1"/>
        <v>6.NC.T</v>
      </c>
      <c r="I42" s="44" t="str">
        <f t="shared" si="2"/>
        <v>в том числе тропические породы</v>
      </c>
      <c r="J42" s="69" t="s">
        <v>79</v>
      </c>
      <c r="K42" s="100" t="str">
        <f>IF(AND(ISNUMBER(D42/D41),D42&gt;D41),"&gt; 5.NC !!","")</f>
        <v/>
      </c>
      <c r="L42" s="101" t="str">
        <f>IF(AND(ISNUMBER(E42/E41),E42&gt;E41),"&gt; 5.NC !!","")</f>
        <v/>
      </c>
    </row>
    <row r="43" spans="1:12" s="12" customFormat="1" ht="15.75" x14ac:dyDescent="0.15">
      <c r="A43" s="387" t="s">
        <v>96</v>
      </c>
      <c r="B43" s="287" t="s">
        <v>97</v>
      </c>
      <c r="C43" s="283" t="s">
        <v>79</v>
      </c>
      <c r="D43" s="851">
        <v>0.78180000000000005</v>
      </c>
      <c r="E43" s="851">
        <v>2.78</v>
      </c>
      <c r="H43" s="41" t="str">
        <f t="shared" ref="H43:H46" si="5">A43</f>
        <v>7</v>
      </c>
      <c r="I43" s="47" t="str">
        <f t="shared" ref="I43:I46" si="6">B43</f>
        <v>ШПОН</v>
      </c>
      <c r="J43" s="554" t="s">
        <v>79</v>
      </c>
      <c r="K43" s="96">
        <f>D43-(D44+D45)</f>
        <v>0</v>
      </c>
      <c r="L43" s="96">
        <f>E43-(E44+E45)</f>
        <v>0</v>
      </c>
    </row>
    <row r="44" spans="1:12" s="12" customFormat="1" ht="15.75" x14ac:dyDescent="0.15">
      <c r="A44" s="388" t="s">
        <v>98</v>
      </c>
      <c r="B44" s="42" t="s">
        <v>39</v>
      </c>
      <c r="C44" s="69" t="s">
        <v>79</v>
      </c>
      <c r="D44" s="852">
        <v>0</v>
      </c>
      <c r="E44" s="852">
        <v>0</v>
      </c>
      <c r="H44" s="41" t="str">
        <f t="shared" si="5"/>
        <v>7.C</v>
      </c>
      <c r="I44" s="44" t="str">
        <f t="shared" si="6"/>
        <v>Хвойные породы</v>
      </c>
      <c r="J44" s="69" t="s">
        <v>79</v>
      </c>
      <c r="K44" s="98"/>
      <c r="L44" s="99"/>
    </row>
    <row r="45" spans="1:12" s="12" customFormat="1" ht="15.75" x14ac:dyDescent="0.15">
      <c r="A45" s="388" t="s">
        <v>99</v>
      </c>
      <c r="B45" s="42" t="s">
        <v>42</v>
      </c>
      <c r="C45" s="69" t="s">
        <v>79</v>
      </c>
      <c r="D45" s="852">
        <v>0.78180000000000005</v>
      </c>
      <c r="E45" s="852">
        <v>2.78</v>
      </c>
      <c r="H45" s="41" t="str">
        <f t="shared" si="5"/>
        <v>7.NC</v>
      </c>
      <c r="I45" s="44" t="str">
        <f t="shared" si="6"/>
        <v>Лиственные породы</v>
      </c>
      <c r="J45" s="69" t="s">
        <v>79</v>
      </c>
      <c r="K45" s="98"/>
      <c r="L45" s="99"/>
    </row>
    <row r="46" spans="1:12" s="12" customFormat="1" ht="15.75" x14ac:dyDescent="0.15">
      <c r="A46" s="389" t="s">
        <v>100</v>
      </c>
      <c r="B46" s="52" t="s">
        <v>51</v>
      </c>
      <c r="C46" s="69" t="s">
        <v>79</v>
      </c>
      <c r="D46" s="852">
        <v>0</v>
      </c>
      <c r="E46" s="852">
        <v>0</v>
      </c>
      <c r="H46" s="41" t="str">
        <f t="shared" si="5"/>
        <v>7.NC.T</v>
      </c>
      <c r="I46" s="45" t="str">
        <f t="shared" si="6"/>
        <v>в том числе тропические породы</v>
      </c>
      <c r="J46" s="69" t="s">
        <v>79</v>
      </c>
      <c r="K46" s="98"/>
      <c r="L46" s="99"/>
    </row>
    <row r="47" spans="1:12" s="12" customFormat="1" ht="15.75" x14ac:dyDescent="0.15">
      <c r="A47" s="288" t="s">
        <v>101</v>
      </c>
      <c r="B47" s="282" t="s">
        <v>102</v>
      </c>
      <c r="C47" s="285" t="s">
        <v>79</v>
      </c>
      <c r="D47" s="853">
        <v>304.94259399999999</v>
      </c>
      <c r="E47" s="853">
        <v>296.57400000000001</v>
      </c>
      <c r="H47" s="41" t="str">
        <f t="shared" si="1"/>
        <v>8</v>
      </c>
      <c r="I47" s="47" t="str">
        <f t="shared" si="2"/>
        <v>ЛИСТОВЫЕ ДРЕВЕСНЫЕ МАТЕРИАЛЫ</v>
      </c>
      <c r="J47" s="70" t="s">
        <v>79</v>
      </c>
      <c r="K47" s="96">
        <f>D47-(D48+D52+D54)</f>
        <v>0</v>
      </c>
      <c r="L47" s="96">
        <f>E47-(E48+E52+E54)</f>
        <v>0</v>
      </c>
    </row>
    <row r="48" spans="1:12" s="12" customFormat="1" ht="15.75" x14ac:dyDescent="0.15">
      <c r="A48" s="388" t="s">
        <v>103</v>
      </c>
      <c r="B48" s="42" t="s">
        <v>104</v>
      </c>
      <c r="C48" s="69" t="s">
        <v>79</v>
      </c>
      <c r="D48" s="852">
        <v>4.335</v>
      </c>
      <c r="E48" s="852">
        <v>3.1749999999999998</v>
      </c>
      <c r="H48" s="41" t="str">
        <f t="shared" si="1"/>
        <v>8.1</v>
      </c>
      <c r="I48" s="42" t="str">
        <f t="shared" si="2"/>
        <v xml:space="preserve">ФАНЕРА  </v>
      </c>
      <c r="J48" s="69" t="s">
        <v>79</v>
      </c>
      <c r="K48" s="104">
        <f>D48-(D49+D50)</f>
        <v>0</v>
      </c>
      <c r="L48" s="104">
        <f>E48-(E49+E50)</f>
        <v>0</v>
      </c>
    </row>
    <row r="49" spans="1:12" s="12" customFormat="1" ht="15.75" x14ac:dyDescent="0.15">
      <c r="A49" s="388" t="s">
        <v>105</v>
      </c>
      <c r="B49" s="44" t="s">
        <v>39</v>
      </c>
      <c r="C49" s="69" t="s">
        <v>79</v>
      </c>
      <c r="D49" s="852">
        <v>0</v>
      </c>
      <c r="E49" s="852">
        <v>0</v>
      </c>
      <c r="H49" s="41" t="str">
        <f t="shared" si="1"/>
        <v>8.1.C</v>
      </c>
      <c r="I49" s="44" t="str">
        <f t="shared" si="2"/>
        <v>Хвойные породы</v>
      </c>
      <c r="J49" s="69" t="s">
        <v>79</v>
      </c>
      <c r="K49" s="98"/>
      <c r="L49" s="99"/>
    </row>
    <row r="50" spans="1:12" s="12" customFormat="1" ht="15.75" x14ac:dyDescent="0.15">
      <c r="A50" s="388" t="s">
        <v>106</v>
      </c>
      <c r="B50" s="44" t="s">
        <v>42</v>
      </c>
      <c r="C50" s="69" t="s">
        <v>79</v>
      </c>
      <c r="D50" s="852">
        <v>4.335</v>
      </c>
      <c r="E50" s="852">
        <v>3.1749999999999998</v>
      </c>
      <c r="H50" s="41" t="str">
        <f t="shared" si="1"/>
        <v>8.1.NC</v>
      </c>
      <c r="I50" s="44" t="str">
        <f t="shared" si="2"/>
        <v>Лиственные породы</v>
      </c>
      <c r="J50" s="69" t="s">
        <v>79</v>
      </c>
      <c r="K50" s="98" t="s">
        <v>0</v>
      </c>
      <c r="L50" s="99"/>
    </row>
    <row r="51" spans="1:12" s="12" customFormat="1" ht="15.75" x14ac:dyDescent="0.15">
      <c r="A51" s="388" t="s">
        <v>107</v>
      </c>
      <c r="B51" s="46" t="s">
        <v>51</v>
      </c>
      <c r="C51" s="69" t="s">
        <v>79</v>
      </c>
      <c r="D51" s="852">
        <v>0</v>
      </c>
      <c r="E51" s="854">
        <v>0</v>
      </c>
      <c r="H51" s="41" t="str">
        <f t="shared" si="1"/>
        <v>8.1.NC.T</v>
      </c>
      <c r="I51" s="45" t="str">
        <f t="shared" si="2"/>
        <v>в том числе тропические породы</v>
      </c>
      <c r="J51" s="69" t="s">
        <v>79</v>
      </c>
      <c r="K51" s="98" t="str">
        <f>IF(AND(ISNUMBER(D51/D50),D51&gt;D50),"&gt; 6.1.NC !!","")</f>
        <v/>
      </c>
      <c r="L51" s="99" t="str">
        <f>IF(AND(ISNUMBER(E51/E50),E51&gt;E50),"&gt; 6.1.NC !!","")</f>
        <v/>
      </c>
    </row>
    <row r="52" spans="1:12" s="12" customFormat="1" ht="25.5" x14ac:dyDescent="0.15">
      <c r="A52" s="388" t="s">
        <v>108</v>
      </c>
      <c r="B52" s="625" t="s">
        <v>109</v>
      </c>
      <c r="C52" s="69" t="s">
        <v>79</v>
      </c>
      <c r="D52" s="852">
        <v>255.66800000000001</v>
      </c>
      <c r="E52" s="852">
        <v>247.94300000000001</v>
      </c>
      <c r="H52" s="41" t="str">
        <f t="shared" si="1"/>
        <v>8.2</v>
      </c>
      <c r="I52" s="700" t="str">
        <f t="shared" si="2"/>
        <v>СТРУЖЕЧНЫЕ ПЛИТЫ, ПЛИТЫ С ОРИЕНТИРОВАННОЙ СТРУЖКОЙ (OSB) И ПРОЧИЕ ПЛИТЫ ЭТОЙ КАТЕГОРИИ</v>
      </c>
      <c r="J52" s="69" t="s">
        <v>79</v>
      </c>
      <c r="K52" s="98"/>
      <c r="L52" s="99"/>
    </row>
    <row r="53" spans="1:12" s="12" customFormat="1" ht="15.75" x14ac:dyDescent="0.15">
      <c r="A53" s="388" t="s">
        <v>110</v>
      </c>
      <c r="B53" s="48" t="s">
        <v>111</v>
      </c>
      <c r="C53" s="69" t="s">
        <v>79</v>
      </c>
      <c r="D53" s="852">
        <v>0</v>
      </c>
      <c r="E53" s="852">
        <v>0</v>
      </c>
      <c r="H53" s="41" t="str">
        <f t="shared" si="1"/>
        <v>8.2.1</v>
      </c>
      <c r="I53" s="44" t="str">
        <f t="shared" si="2"/>
        <v>в том числе ПЛИТЫ С ОРИЕНТИРОВАННОЙ СТРУЖКОЙ (OSB)</v>
      </c>
      <c r="J53" s="69" t="s">
        <v>79</v>
      </c>
      <c r="K53" s="98" t="str">
        <f>IF(AND(ISNUMBER(D53/D52),D53&gt;D52),"&gt; 6.3 !!","")</f>
        <v/>
      </c>
      <c r="L53" s="99" t="str">
        <f>IF(AND(ISNUMBER(E53/E52),E53&gt;E52),"&gt; 6.3 !!","")</f>
        <v/>
      </c>
    </row>
    <row r="54" spans="1:12" s="12" customFormat="1" ht="15.75" x14ac:dyDescent="0.15">
      <c r="A54" s="388" t="s">
        <v>112</v>
      </c>
      <c r="B54" s="42" t="s">
        <v>113</v>
      </c>
      <c r="C54" s="69" t="s">
        <v>79</v>
      </c>
      <c r="D54" s="852">
        <v>44.939594</v>
      </c>
      <c r="E54" s="852">
        <v>45.456000000000003</v>
      </c>
      <c r="H54" s="41" t="str">
        <f t="shared" si="1"/>
        <v>8.3</v>
      </c>
      <c r="I54" s="42" t="str">
        <f t="shared" si="2"/>
        <v>ДРЕВЕСНОВОЛОКНИСТЫЕ ПЛИТЫ</v>
      </c>
      <c r="J54" s="69" t="s">
        <v>79</v>
      </c>
      <c r="K54" s="104">
        <f>D54-(D55+D56+D57)</f>
        <v>0</v>
      </c>
      <c r="L54" s="104">
        <f>E54-(E55+E56+E57)</f>
        <v>0</v>
      </c>
    </row>
    <row r="55" spans="1:12" s="12" customFormat="1" ht="15.75" x14ac:dyDescent="0.15">
      <c r="A55" s="388" t="s">
        <v>114</v>
      </c>
      <c r="B55" s="44" t="s">
        <v>115</v>
      </c>
      <c r="C55" s="69" t="s">
        <v>79</v>
      </c>
      <c r="D55" s="852">
        <v>0</v>
      </c>
      <c r="E55" s="852">
        <v>0</v>
      </c>
      <c r="H55" s="41" t="str">
        <f t="shared" si="1"/>
        <v>8.3.1</v>
      </c>
      <c r="I55" s="44" t="str">
        <f t="shared" si="2"/>
        <v xml:space="preserve">ТВЕРДЫЕ ПЛИТЫ </v>
      </c>
      <c r="J55" s="69" t="s">
        <v>79</v>
      </c>
      <c r="K55" s="98"/>
      <c r="L55" s="99"/>
    </row>
    <row r="56" spans="1:12" s="12" customFormat="1" ht="25.5" x14ac:dyDescent="0.15">
      <c r="A56" s="388" t="s">
        <v>116</v>
      </c>
      <c r="B56" s="650" t="s">
        <v>117</v>
      </c>
      <c r="C56" s="69" t="s">
        <v>79</v>
      </c>
      <c r="D56" s="852">
        <v>40.200594000000002</v>
      </c>
      <c r="E56" s="852">
        <v>35.956000000000003</v>
      </c>
      <c r="H56" s="41" t="str">
        <f t="shared" si="1"/>
        <v>8.3.2</v>
      </c>
      <c r="I56" s="650" t="str">
        <f t="shared" si="2"/>
        <v>ДРЕВЕСНОВОЛОКНИСТЫЕ ПЛИТЫ СРЕДНЕЙ/ВЫСОКОЙ ПЛОТНОСТИ (MDF/HDF)</v>
      </c>
      <c r="J56" s="69" t="s">
        <v>79</v>
      </c>
      <c r="K56" s="98"/>
      <c r="L56" s="99"/>
    </row>
    <row r="57" spans="1:12" s="12" customFormat="1" ht="15.75" x14ac:dyDescent="0.15">
      <c r="A57" s="389" t="s">
        <v>118</v>
      </c>
      <c r="B57" s="52" t="s">
        <v>119</v>
      </c>
      <c r="C57" s="69" t="s">
        <v>79</v>
      </c>
      <c r="D57" s="852">
        <v>4.7389999999999999</v>
      </c>
      <c r="E57" s="852">
        <v>9.5</v>
      </c>
      <c r="H57" s="41" t="str">
        <f t="shared" si="1"/>
        <v>8.3.3</v>
      </c>
      <c r="I57" s="49" t="str">
        <f t="shared" si="2"/>
        <v>ПРОЧИЕ ДРЕВЕСНОВОЛОКНИСТЫЕ ПЛИТЫ</v>
      </c>
      <c r="J57" s="69" t="s">
        <v>79</v>
      </c>
      <c r="K57" s="100"/>
      <c r="L57" s="101"/>
    </row>
    <row r="58" spans="1:12" s="12" customFormat="1" ht="12.75" customHeight="1" x14ac:dyDescent="0.15">
      <c r="A58" s="390" t="s">
        <v>120</v>
      </c>
      <c r="B58" s="284" t="s">
        <v>121</v>
      </c>
      <c r="C58" s="285" t="s">
        <v>77</v>
      </c>
      <c r="D58" s="855">
        <v>3.2000000000000003E-4</v>
      </c>
      <c r="E58" s="855">
        <v>4.1000000000000005E-4</v>
      </c>
      <c r="H58" s="41" t="str">
        <f t="shared" si="1"/>
        <v>9</v>
      </c>
      <c r="I58" s="47" t="str">
        <f t="shared" si="2"/>
        <v>ДРЕВЕСНАЯ МАССА</v>
      </c>
      <c r="J58" s="70" t="s">
        <v>77</v>
      </c>
      <c r="K58" s="96">
        <f>D58-(D59+D60+D64)</f>
        <v>0</v>
      </c>
      <c r="L58" s="96">
        <f>E58-(E59+E60+E64)</f>
        <v>0</v>
      </c>
    </row>
    <row r="59" spans="1:12" s="12" customFormat="1" ht="12.75" customHeight="1" x14ac:dyDescent="0.15">
      <c r="A59" s="391" t="s">
        <v>122</v>
      </c>
      <c r="B59" s="53" t="s">
        <v>123</v>
      </c>
      <c r="C59" s="70" t="s">
        <v>77</v>
      </c>
      <c r="D59" s="852">
        <v>0</v>
      </c>
      <c r="E59" s="854">
        <v>0</v>
      </c>
      <c r="H59" s="41" t="str">
        <f t="shared" si="1"/>
        <v>9.1</v>
      </c>
      <c r="I59" s="42" t="str">
        <f t="shared" si="2"/>
        <v>МЕХАНИЧЕСКАЯ ДРЕВЕСНАЯ МАССА И ПОЛУЦЕЛЛЮЛОЗА</v>
      </c>
      <c r="J59" s="70" t="s">
        <v>77</v>
      </c>
      <c r="K59" s="98"/>
      <c r="L59" s="99"/>
    </row>
    <row r="60" spans="1:12" s="12" customFormat="1" ht="12.75" customHeight="1" x14ac:dyDescent="0.15">
      <c r="A60" s="391" t="s">
        <v>124</v>
      </c>
      <c r="B60" s="42" t="s">
        <v>125</v>
      </c>
      <c r="C60" s="626" t="s">
        <v>77</v>
      </c>
      <c r="D60" s="856">
        <v>3.2000000000000003E-4</v>
      </c>
      <c r="E60" s="857">
        <v>4.1000000000000005E-4</v>
      </c>
      <c r="H60" s="41" t="str">
        <f t="shared" si="1"/>
        <v>9.2</v>
      </c>
      <c r="I60" s="42" t="str">
        <f t="shared" si="2"/>
        <v>ЦЕЛЛЮЛОЗА</v>
      </c>
      <c r="J60" s="626" t="s">
        <v>77</v>
      </c>
      <c r="K60" s="104">
        <f>D60-(D61+D63)</f>
        <v>0</v>
      </c>
      <c r="L60" s="104">
        <f>E60-(E61+E63)</f>
        <v>0</v>
      </c>
    </row>
    <row r="61" spans="1:12" s="12" customFormat="1" ht="12.75" customHeight="1" x14ac:dyDescent="0.15">
      <c r="A61" s="391" t="s">
        <v>126</v>
      </c>
      <c r="B61" s="44" t="s">
        <v>127</v>
      </c>
      <c r="C61" s="70" t="s">
        <v>77</v>
      </c>
      <c r="D61" s="858">
        <v>1.0000000000000001E-5</v>
      </c>
      <c r="E61" s="859">
        <v>1.0000000000000001E-5</v>
      </c>
      <c r="H61" s="41" t="str">
        <f t="shared" si="1"/>
        <v>9.2.1</v>
      </c>
      <c r="I61" s="44" t="str">
        <f t="shared" si="2"/>
        <v>СУЛЬФАТНАЯ ЦЕЛЛЮЛОЗА</v>
      </c>
      <c r="J61" s="70" t="s">
        <v>77</v>
      </c>
      <c r="K61" s="98"/>
      <c r="L61" s="99"/>
    </row>
    <row r="62" spans="1:12" s="12" customFormat="1" ht="12.75" customHeight="1" x14ac:dyDescent="0.15">
      <c r="A62" s="391" t="s">
        <v>128</v>
      </c>
      <c r="B62" s="45" t="s">
        <v>129</v>
      </c>
      <c r="C62" s="70" t="s">
        <v>77</v>
      </c>
      <c r="D62" s="856"/>
      <c r="E62" s="857"/>
      <c r="H62" s="41" t="str">
        <f t="shared" si="1"/>
        <v>9.2.1.1</v>
      </c>
      <c r="I62" s="45" t="str">
        <f t="shared" si="2"/>
        <v xml:space="preserve">в том числе БЕЛЕНАЯ </v>
      </c>
      <c r="J62" s="70" t="s">
        <v>77</v>
      </c>
      <c r="K62" s="98"/>
      <c r="L62" s="99"/>
    </row>
    <row r="63" spans="1:12" s="12" customFormat="1" ht="12.75" customHeight="1" x14ac:dyDescent="0.15">
      <c r="A63" s="391" t="s">
        <v>130</v>
      </c>
      <c r="B63" s="52" t="s">
        <v>131</v>
      </c>
      <c r="C63" s="70" t="s">
        <v>77</v>
      </c>
      <c r="D63" s="856">
        <v>3.1E-4</v>
      </c>
      <c r="E63" s="857">
        <v>4.0000000000000002E-4</v>
      </c>
      <c r="H63" s="41" t="str">
        <f t="shared" si="1"/>
        <v>9.2.2</v>
      </c>
      <c r="I63" s="44" t="str">
        <f t="shared" si="2"/>
        <v>СУЛЬФИТНАЯ ЦЕЛЛЮЛОЗА</v>
      </c>
      <c r="J63" s="70" t="s">
        <v>77</v>
      </c>
      <c r="K63" s="98"/>
      <c r="L63" s="99"/>
    </row>
    <row r="64" spans="1:12" s="12" customFormat="1" ht="12.75" customHeight="1" x14ac:dyDescent="0.15">
      <c r="A64" s="389" t="s">
        <v>132</v>
      </c>
      <c r="B64" s="42" t="s">
        <v>133</v>
      </c>
      <c r="C64" s="70" t="s">
        <v>77</v>
      </c>
      <c r="D64" s="852">
        <v>0</v>
      </c>
      <c r="E64" s="854">
        <v>0</v>
      </c>
      <c r="H64" s="41" t="str">
        <f t="shared" si="1"/>
        <v>9.3</v>
      </c>
      <c r="I64" s="42" t="str">
        <f t="shared" si="2"/>
        <v>ЦЕЛЛЮЛОЗА ДЛЯ ХИМИЧЕСКОЙ ПЕРЕРАБОТКИ</v>
      </c>
      <c r="J64" s="70" t="s">
        <v>77</v>
      </c>
      <c r="K64" s="100"/>
      <c r="L64" s="101"/>
    </row>
    <row r="65" spans="1:12" s="12" customFormat="1" ht="12.75" customHeight="1" x14ac:dyDescent="0.15">
      <c r="A65" s="390" t="s">
        <v>134</v>
      </c>
      <c r="B65" s="284" t="s">
        <v>135</v>
      </c>
      <c r="C65" s="285" t="s">
        <v>77</v>
      </c>
      <c r="D65" s="853">
        <v>21.3581</v>
      </c>
      <c r="E65" s="853">
        <v>25.735900000000001</v>
      </c>
      <c r="H65" s="41" t="str">
        <f t="shared" si="1"/>
        <v>10</v>
      </c>
      <c r="I65" s="47" t="str">
        <f t="shared" si="2"/>
        <v>ПРОЧИЕ ВИДЫ МАССЫ</v>
      </c>
      <c r="J65" s="70" t="s">
        <v>77</v>
      </c>
      <c r="K65" s="96">
        <f>D65-(D66+D67)</f>
        <v>0</v>
      </c>
      <c r="L65" s="97">
        <f>E65-(E66+E67)</f>
        <v>0</v>
      </c>
    </row>
    <row r="66" spans="1:12" s="12" customFormat="1" ht="12.75" customHeight="1" x14ac:dyDescent="0.15">
      <c r="A66" s="388" t="s">
        <v>136</v>
      </c>
      <c r="B66" s="50" t="s">
        <v>137</v>
      </c>
      <c r="C66" s="70" t="s">
        <v>77</v>
      </c>
      <c r="D66" s="852">
        <v>21.3581</v>
      </c>
      <c r="E66" s="852">
        <v>25.735900000000001</v>
      </c>
      <c r="H66" s="41" t="str">
        <f t="shared" si="1"/>
        <v>10.1</v>
      </c>
      <c r="I66" s="50" t="str">
        <f t="shared" si="2"/>
        <v>МАССА ИЗ НЕДРЕВЕСНОГО ВОЛОКНА</v>
      </c>
      <c r="J66" s="70" t="s">
        <v>77</v>
      </c>
      <c r="K66" s="98"/>
      <c r="L66" s="99"/>
    </row>
    <row r="67" spans="1:12" s="12" customFormat="1" ht="12.75" customHeight="1" x14ac:dyDescent="0.15">
      <c r="A67" s="388" t="s">
        <v>138</v>
      </c>
      <c r="B67" s="51" t="s">
        <v>139</v>
      </c>
      <c r="C67" s="70" t="s">
        <v>77</v>
      </c>
      <c r="D67" s="852">
        <v>0</v>
      </c>
      <c r="E67" s="854">
        <v>0</v>
      </c>
      <c r="H67" s="41" t="str">
        <f t="shared" si="1"/>
        <v>10.2</v>
      </c>
      <c r="I67" s="701" t="str">
        <f t="shared" si="2"/>
        <v>МАССА ИЗ РЕКУПЕРИРОВАННОГО ВОЛОКНА</v>
      </c>
      <c r="J67" s="70" t="s">
        <v>77</v>
      </c>
      <c r="K67" s="100"/>
      <c r="L67" s="101"/>
    </row>
    <row r="68" spans="1:12" s="12" customFormat="1" ht="12.75" customHeight="1" x14ac:dyDescent="0.15">
      <c r="A68" s="289" t="s">
        <v>140</v>
      </c>
      <c r="B68" s="284" t="s">
        <v>141</v>
      </c>
      <c r="C68" s="285" t="s">
        <v>77</v>
      </c>
      <c r="D68" s="853">
        <v>0.85</v>
      </c>
      <c r="E68" s="853">
        <v>0.59599999999999997</v>
      </c>
      <c r="H68" s="41" t="str">
        <f t="shared" si="1"/>
        <v>11</v>
      </c>
      <c r="I68" s="702" t="str">
        <f t="shared" si="2"/>
        <v>РЕКУПЕРИРОВАННАЯ БУМАГА (МАКУЛАТУРА)</v>
      </c>
      <c r="J68" s="70" t="s">
        <v>77</v>
      </c>
      <c r="K68" s="108"/>
      <c r="L68" s="109"/>
    </row>
    <row r="69" spans="1:12" s="12" customFormat="1" ht="12.75" customHeight="1" x14ac:dyDescent="0.15">
      <c r="A69" s="390" t="s">
        <v>142</v>
      </c>
      <c r="B69" s="284" t="s">
        <v>143</v>
      </c>
      <c r="C69" s="285" t="s">
        <v>77</v>
      </c>
      <c r="D69" s="853">
        <v>72.58</v>
      </c>
      <c r="E69" s="853">
        <v>76.344699999999989</v>
      </c>
      <c r="H69" s="41" t="str">
        <f t="shared" si="1"/>
        <v>12</v>
      </c>
      <c r="I69" s="47" t="str">
        <f t="shared" si="2"/>
        <v>БУМАГА И КАРТОН</v>
      </c>
      <c r="J69" s="70" t="s">
        <v>77</v>
      </c>
      <c r="K69" s="96">
        <f>D69-(D70+D75+D76+D81)</f>
        <v>2.9199999998752446E-4</v>
      </c>
      <c r="L69" s="96">
        <f>E69-(E70+E75+E76+E81)</f>
        <v>0</v>
      </c>
    </row>
    <row r="70" spans="1:12" s="12" customFormat="1" ht="12.75" customHeight="1" x14ac:dyDescent="0.15">
      <c r="A70" s="391" t="s">
        <v>144</v>
      </c>
      <c r="B70" s="42" t="s">
        <v>145</v>
      </c>
      <c r="C70" s="626" t="s">
        <v>77</v>
      </c>
      <c r="D70" s="852">
        <v>5.2949999999999999</v>
      </c>
      <c r="E70" s="852">
        <v>3.2789999999999999</v>
      </c>
      <c r="H70" s="41" t="str">
        <f t="shared" si="1"/>
        <v>12.1</v>
      </c>
      <c r="I70" s="42" t="str">
        <f t="shared" si="2"/>
        <v>ПОЛИГРАФИЧЕСКАЯ БУМАГА</v>
      </c>
      <c r="J70" s="626" t="s">
        <v>77</v>
      </c>
      <c r="K70" s="104">
        <f>D70-(D71+D72+D73+D74)</f>
        <v>-9.9999999999944578E-4</v>
      </c>
      <c r="L70" s="105">
        <f>E70-(E71+E72+E73+E74)</f>
        <v>0</v>
      </c>
    </row>
    <row r="71" spans="1:12" s="12" customFormat="1" ht="12.75" customHeight="1" x14ac:dyDescent="0.15">
      <c r="A71" s="391" t="s">
        <v>146</v>
      </c>
      <c r="B71" s="44" t="s">
        <v>147</v>
      </c>
      <c r="C71" s="626" t="s">
        <v>77</v>
      </c>
      <c r="D71" s="852">
        <v>0.193</v>
      </c>
      <c r="E71" s="860">
        <v>0.28000000000000003</v>
      </c>
      <c r="H71" s="41" t="str">
        <f t="shared" si="1"/>
        <v>12.1.1</v>
      </c>
      <c r="I71" s="44" t="str">
        <f t="shared" si="2"/>
        <v>ГАЗЕТНАЯ БУМАГА</v>
      </c>
      <c r="J71" s="626" t="s">
        <v>77</v>
      </c>
      <c r="K71" s="98"/>
      <c r="L71" s="99"/>
    </row>
    <row r="72" spans="1:12" s="12" customFormat="1" ht="12.75" customHeight="1" x14ac:dyDescent="0.15">
      <c r="A72" s="391" t="s">
        <v>148</v>
      </c>
      <c r="B72" s="44" t="s">
        <v>149</v>
      </c>
      <c r="C72" s="626" t="s">
        <v>77</v>
      </c>
      <c r="D72" s="852">
        <v>0.17899999999999999</v>
      </c>
      <c r="E72" s="852">
        <v>0.83</v>
      </c>
      <c r="H72" s="41" t="str">
        <f t="shared" si="1"/>
        <v>12.1.2</v>
      </c>
      <c r="I72" s="44" t="str">
        <f t="shared" si="2"/>
        <v>НЕМЕЛОВАННАЯ БУМАГА С СОДЕРЖАНИЕМ ДРЕВЕСНОЙ МАССЫ</v>
      </c>
      <c r="J72" s="626" t="s">
        <v>77</v>
      </c>
      <c r="K72" s="98"/>
      <c r="L72" s="99"/>
    </row>
    <row r="73" spans="1:12" s="12" customFormat="1" ht="12.75" customHeight="1" x14ac:dyDescent="0.15">
      <c r="A73" s="391" t="s">
        <v>150</v>
      </c>
      <c r="B73" s="44" t="s">
        <v>151</v>
      </c>
      <c r="C73" s="626" t="s">
        <v>77</v>
      </c>
      <c r="D73" s="852">
        <v>2.79</v>
      </c>
      <c r="E73" s="852">
        <v>0.56499999999999995</v>
      </c>
      <c r="H73" s="41" t="str">
        <f t="shared" si="1"/>
        <v>12.1.3</v>
      </c>
      <c r="I73" s="44" t="str">
        <f t="shared" si="2"/>
        <v>НЕМЕЛОВАННАЯ БУМАГА БЕЗ СОДЕРЖАНИЯ ДРЕВЕСНОЙ МАССЫ</v>
      </c>
      <c r="J73" s="626" t="s">
        <v>77</v>
      </c>
      <c r="K73" s="98"/>
      <c r="L73" s="99"/>
    </row>
    <row r="74" spans="1:12" s="12" customFormat="1" ht="12.75" customHeight="1" x14ac:dyDescent="0.15">
      <c r="A74" s="391" t="s">
        <v>152</v>
      </c>
      <c r="B74" s="52" t="s">
        <v>153</v>
      </c>
      <c r="C74" s="626" t="s">
        <v>77</v>
      </c>
      <c r="D74" s="852">
        <v>2.1339999999999999</v>
      </c>
      <c r="E74" s="852">
        <v>1.6040000000000001</v>
      </c>
      <c r="H74" s="41" t="str">
        <f t="shared" si="1"/>
        <v>12.1.4</v>
      </c>
      <c r="I74" s="44" t="str">
        <f t="shared" si="2"/>
        <v>МЕЛОВАННАЯ БУМАГА</v>
      </c>
      <c r="J74" s="626" t="s">
        <v>77</v>
      </c>
      <c r="K74" s="98"/>
      <c r="L74" s="99"/>
    </row>
    <row r="75" spans="1:12" s="12" customFormat="1" ht="12.75" customHeight="1" x14ac:dyDescent="0.15">
      <c r="A75" s="391">
        <v>12.2</v>
      </c>
      <c r="B75" s="53" t="s">
        <v>154</v>
      </c>
      <c r="C75" s="626" t="s">
        <v>77</v>
      </c>
      <c r="D75" s="852">
        <v>3.2044999999999999</v>
      </c>
      <c r="E75" s="852">
        <v>6.202</v>
      </c>
      <c r="H75" s="41">
        <f t="shared" si="1"/>
        <v>12.2</v>
      </c>
      <c r="I75" s="42" t="str">
        <f t="shared" si="2"/>
        <v>БЫТОВАЯ И ГИГИЕНИЧЕСКАЯ БУМАГА</v>
      </c>
      <c r="J75" s="626" t="s">
        <v>77</v>
      </c>
      <c r="K75" s="98"/>
      <c r="L75" s="99"/>
    </row>
    <row r="76" spans="1:12" s="12" customFormat="1" ht="12.75" customHeight="1" x14ac:dyDescent="0.15">
      <c r="A76" s="391">
        <v>12.3</v>
      </c>
      <c r="B76" s="42" t="s">
        <v>155</v>
      </c>
      <c r="C76" s="626" t="s">
        <v>77</v>
      </c>
      <c r="D76" s="852">
        <v>43.650208000000006</v>
      </c>
      <c r="E76" s="852">
        <v>44.381699999999995</v>
      </c>
      <c r="H76" s="41">
        <f t="shared" si="1"/>
        <v>12.3</v>
      </c>
      <c r="I76" s="42" t="str">
        <f t="shared" si="2"/>
        <v>УПАКОВОЧНЫЕ МАТЕРИАЛЫ</v>
      </c>
      <c r="J76" s="626" t="s">
        <v>77</v>
      </c>
      <c r="K76" s="104">
        <f>D76-(D77+D78+D79+D80)</f>
        <v>0</v>
      </c>
      <c r="L76" s="104">
        <f>E76-(E77+E78+E79+E80)</f>
        <v>0</v>
      </c>
    </row>
    <row r="77" spans="1:12" s="12" customFormat="1" ht="12.75" customHeight="1" x14ac:dyDescent="0.15">
      <c r="A77" s="391" t="s">
        <v>156</v>
      </c>
      <c r="B77" s="44" t="s">
        <v>157</v>
      </c>
      <c r="C77" s="626" t="s">
        <v>77</v>
      </c>
      <c r="D77" s="852">
        <v>32.075400000000002</v>
      </c>
      <c r="E77" s="852">
        <v>32.209899999999998</v>
      </c>
      <c r="H77" s="41" t="str">
        <f t="shared" si="1"/>
        <v>12.3.1</v>
      </c>
      <c r="I77" s="44" t="str">
        <f t="shared" si="2"/>
        <v>КАРТОНАЖНЫЕ МАТЕРИАЛЫ</v>
      </c>
      <c r="J77" s="626" t="s">
        <v>77</v>
      </c>
      <c r="K77" s="98"/>
      <c r="L77" s="99"/>
    </row>
    <row r="78" spans="1:12" s="12" customFormat="1" ht="12.75" customHeight="1" x14ac:dyDescent="0.15">
      <c r="A78" s="391" t="s">
        <v>158</v>
      </c>
      <c r="B78" s="44" t="s">
        <v>159</v>
      </c>
      <c r="C78" s="626" t="s">
        <v>77</v>
      </c>
      <c r="D78" s="852">
        <v>0.112</v>
      </c>
      <c r="E78" s="852">
        <v>7.6799999999999993E-2</v>
      </c>
      <c r="H78" s="41" t="str">
        <f t="shared" si="1"/>
        <v>12.3.2</v>
      </c>
      <c r="I78" s="44" t="str">
        <f>B78</f>
        <v>КОРОБОЧНЫЙ КАРТОН</v>
      </c>
      <c r="J78" s="626" t="s">
        <v>77</v>
      </c>
      <c r="K78" s="98"/>
      <c r="L78" s="99"/>
    </row>
    <row r="79" spans="1:12" s="12" customFormat="1" ht="12.75" customHeight="1" x14ac:dyDescent="0.15">
      <c r="A79" s="391" t="s">
        <v>160</v>
      </c>
      <c r="B79" s="44" t="s">
        <v>161</v>
      </c>
      <c r="C79" s="626" t="s">
        <v>77</v>
      </c>
      <c r="D79" s="861">
        <v>11.462808000000001</v>
      </c>
      <c r="E79" s="861">
        <v>12.095000000000001</v>
      </c>
      <c r="H79" s="41" t="str">
        <f>A79</f>
        <v>12.3.3</v>
      </c>
      <c r="I79" s="44" t="str">
        <f>B79</f>
        <v>ОБЕРТОЧНАЯ БУМАГА</v>
      </c>
      <c r="J79" s="626" t="s">
        <v>77</v>
      </c>
      <c r="K79" s="98"/>
      <c r="L79" s="99"/>
    </row>
    <row r="80" spans="1:12" s="12" customFormat="1" ht="27" customHeight="1" x14ac:dyDescent="0.15">
      <c r="A80" s="391" t="s">
        <v>162</v>
      </c>
      <c r="B80" s="628" t="s">
        <v>163</v>
      </c>
      <c r="C80" s="626" t="s">
        <v>77</v>
      </c>
      <c r="D80" s="861">
        <v>0</v>
      </c>
      <c r="E80" s="861">
        <v>0</v>
      </c>
      <c r="H80" s="41" t="str">
        <f>A80</f>
        <v>12.3.4</v>
      </c>
      <c r="I80" s="650" t="str">
        <f>B80</f>
        <v>ПРОЧИЕ СОРТА БУМАГИ, ИСПОЛЬЗУЕМЫЕ ГЛАВНЫМ ОБРАЗОМ ДЛЯ УПАКОВКИ</v>
      </c>
      <c r="J80" s="626" t="s">
        <v>77</v>
      </c>
      <c r="K80" s="98"/>
      <c r="L80" s="99"/>
    </row>
    <row r="81" spans="1:17" s="12" customFormat="1" ht="27" customHeight="1" thickBot="1" x14ac:dyDescent="0.2">
      <c r="A81" s="392">
        <v>12.4</v>
      </c>
      <c r="B81" s="627" t="s">
        <v>164</v>
      </c>
      <c r="C81" s="658" t="s">
        <v>77</v>
      </c>
      <c r="D81" s="862">
        <v>20.43</v>
      </c>
      <c r="E81" s="862">
        <v>22.481999999999999</v>
      </c>
      <c r="H81" s="110">
        <f>A81</f>
        <v>12.4</v>
      </c>
      <c r="I81" s="627" t="str">
        <f>B81</f>
        <v>ПРОЧИЕ СОРТА БУМАГИ И КАРТОНА (НЕ ВКЛЮЧЕННЫЕ В ДРУГИЕ КАТЕГОРИИ)</v>
      </c>
      <c r="J81" s="658" t="s">
        <v>77</v>
      </c>
      <c r="K81" s="100"/>
      <c r="L81" s="101"/>
    </row>
    <row r="82" spans="1:17" s="12" customFormat="1" ht="13.15" customHeight="1" x14ac:dyDescent="0.15">
      <c r="A82" s="128"/>
      <c r="B82" s="128" t="s">
        <v>165</v>
      </c>
      <c r="C82" s="128"/>
      <c r="D82" s="674" t="s">
        <v>166</v>
      </c>
      <c r="E82" s="21"/>
      <c r="H82" s="19" t="s">
        <v>0</v>
      </c>
      <c r="I82" s="128"/>
    </row>
    <row r="83" spans="1:17" s="12" customFormat="1" ht="12.75" customHeight="1" x14ac:dyDescent="0.15">
      <c r="A83" s="128"/>
      <c r="B83" s="128" t="s">
        <v>167</v>
      </c>
      <c r="C83" s="128"/>
      <c r="D83" s="675" t="s">
        <v>168</v>
      </c>
      <c r="E83" s="21"/>
      <c r="H83" s="19" t="s">
        <v>0</v>
      </c>
    </row>
    <row r="84" spans="1:17" ht="12.75" customHeight="1" x14ac:dyDescent="0.2">
      <c r="A84" s="6"/>
      <c r="B84" s="128" t="s">
        <v>169</v>
      </c>
      <c r="D84" s="676" t="s">
        <v>170</v>
      </c>
      <c r="H84" s="19" t="s">
        <v>0</v>
      </c>
      <c r="Q84" s="12"/>
    </row>
    <row r="85" spans="1:17" ht="12.75" customHeight="1" x14ac:dyDescent="0.2">
      <c r="A85" s="6"/>
      <c r="D85" s="676" t="s">
        <v>171</v>
      </c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521</v>
      </c>
      <c r="B1" t="s">
        <v>522</v>
      </c>
      <c r="C1" t="s">
        <v>523</v>
      </c>
      <c r="D1" t="s">
        <v>524</v>
      </c>
      <c r="E1" t="s">
        <v>525</v>
      </c>
      <c r="F1" t="s">
        <v>526</v>
      </c>
      <c r="G1" t="s">
        <v>527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7"/>
  <sheetViews>
    <sheetView workbookViewId="0">
      <pane ySplit="1" topLeftCell="A2" activePane="bottomLeft" state="frozen"/>
      <selection activeCell="F73" sqref="F73"/>
      <selection pane="bottomLeft" activeCell="E2" sqref="E2"/>
    </sheetView>
  </sheetViews>
  <sheetFormatPr defaultColWidth="9" defaultRowHeight="15" x14ac:dyDescent="0.15"/>
  <cols>
    <col min="1" max="1" width="16.625" style="496" customWidth="1"/>
    <col min="2" max="2" width="13" style="496" bestFit="1" customWidth="1"/>
    <col min="3" max="3" width="13.625" style="548" customWidth="1"/>
    <col min="4" max="4" width="22.25" style="244" customWidth="1"/>
    <col min="5" max="16384" width="9" style="244"/>
  </cols>
  <sheetData>
    <row r="1" spans="1:4" ht="30.75" customHeight="1" thickTop="1" thickBot="1" x14ac:dyDescent="0.2">
      <c r="A1" s="468" t="s">
        <v>528</v>
      </c>
      <c r="B1" s="497" t="s">
        <v>529</v>
      </c>
      <c r="C1" s="497" t="s">
        <v>530</v>
      </c>
      <c r="D1" s="268" t="s">
        <v>531</v>
      </c>
    </row>
    <row r="2" spans="1:4" ht="15.75" thickTop="1" x14ac:dyDescent="0.25">
      <c r="A2" s="469">
        <v>1</v>
      </c>
      <c r="B2" s="498" t="s">
        <v>532</v>
      </c>
      <c r="C2" s="521" t="s">
        <v>533</v>
      </c>
      <c r="D2" s="245"/>
    </row>
    <row r="3" spans="1:4" x14ac:dyDescent="0.25">
      <c r="A3" s="470">
        <v>1</v>
      </c>
      <c r="B3" s="499" t="s">
        <v>532</v>
      </c>
      <c r="C3" s="522">
        <v>4403</v>
      </c>
      <c r="D3" s="246"/>
    </row>
    <row r="4" spans="1:4" x14ac:dyDescent="0.25">
      <c r="A4" s="471">
        <v>1</v>
      </c>
      <c r="B4" s="500" t="s">
        <v>534</v>
      </c>
      <c r="C4" s="522" t="s">
        <v>533</v>
      </c>
      <c r="D4" s="247"/>
    </row>
    <row r="5" spans="1:4" x14ac:dyDescent="0.25">
      <c r="A5" s="472">
        <v>1</v>
      </c>
      <c r="B5" s="501" t="s">
        <v>534</v>
      </c>
      <c r="C5" s="522">
        <v>4403</v>
      </c>
      <c r="D5" s="247"/>
    </row>
    <row r="6" spans="1:4" x14ac:dyDescent="0.25">
      <c r="A6" s="472">
        <v>1</v>
      </c>
      <c r="B6" s="501" t="s">
        <v>535</v>
      </c>
      <c r="C6" s="522" t="s">
        <v>533</v>
      </c>
      <c r="D6" s="247"/>
    </row>
    <row r="7" spans="1:4" x14ac:dyDescent="0.25">
      <c r="A7" s="472">
        <v>1</v>
      </c>
      <c r="B7" s="501" t="s">
        <v>535</v>
      </c>
      <c r="C7" s="522">
        <v>4403</v>
      </c>
      <c r="D7" s="247"/>
    </row>
    <row r="8" spans="1:4" x14ac:dyDescent="0.25">
      <c r="A8" s="357">
        <v>1</v>
      </c>
      <c r="B8" s="358" t="s">
        <v>536</v>
      </c>
      <c r="C8" s="522">
        <v>440111</v>
      </c>
      <c r="D8" s="349"/>
    </row>
    <row r="9" spans="1:4" x14ac:dyDescent="0.25">
      <c r="A9" s="357">
        <v>1</v>
      </c>
      <c r="B9" s="358" t="s">
        <v>536</v>
      </c>
      <c r="C9" s="522">
        <v>440112</v>
      </c>
      <c r="D9" s="349"/>
    </row>
    <row r="10" spans="1:4" ht="15.75" thickBot="1" x14ac:dyDescent="0.3">
      <c r="A10" s="357">
        <v>1</v>
      </c>
      <c r="B10" s="358" t="s">
        <v>536</v>
      </c>
      <c r="C10" s="522">
        <v>4403</v>
      </c>
      <c r="D10" s="349"/>
    </row>
    <row r="11" spans="1:4" ht="15.75" thickTop="1" x14ac:dyDescent="0.25">
      <c r="A11" s="469">
        <v>1.1000000000000001</v>
      </c>
      <c r="B11" s="498" t="s">
        <v>532</v>
      </c>
      <c r="C11" s="521" t="s">
        <v>533</v>
      </c>
      <c r="D11" s="247"/>
    </row>
    <row r="12" spans="1:4" x14ac:dyDescent="0.25">
      <c r="A12" s="357" t="s">
        <v>537</v>
      </c>
      <c r="B12" s="502" t="s">
        <v>534</v>
      </c>
      <c r="C12" s="359" t="s">
        <v>533</v>
      </c>
      <c r="D12" s="247"/>
    </row>
    <row r="13" spans="1:4" x14ac:dyDescent="0.25">
      <c r="A13" s="357" t="s">
        <v>537</v>
      </c>
      <c r="B13" s="502" t="s">
        <v>535</v>
      </c>
      <c r="C13" s="359" t="s">
        <v>533</v>
      </c>
      <c r="D13" s="247"/>
    </row>
    <row r="14" spans="1:4" x14ac:dyDescent="0.25">
      <c r="A14" s="357">
        <v>1.1000000000000001</v>
      </c>
      <c r="B14" s="358" t="s">
        <v>536</v>
      </c>
      <c r="C14" s="359">
        <v>440111</v>
      </c>
      <c r="D14" s="247"/>
    </row>
    <row r="15" spans="1:4" ht="15.75" thickBot="1" x14ac:dyDescent="0.3">
      <c r="A15" s="473" t="s">
        <v>537</v>
      </c>
      <c r="B15" s="358" t="s">
        <v>536</v>
      </c>
      <c r="C15" s="523">
        <v>440112</v>
      </c>
      <c r="D15" s="247"/>
    </row>
    <row r="16" spans="1:4" ht="15.75" thickTop="1" x14ac:dyDescent="0.25">
      <c r="A16" s="469" t="s">
        <v>538</v>
      </c>
      <c r="B16" s="498" t="s">
        <v>532</v>
      </c>
      <c r="C16" s="352" t="s">
        <v>533</v>
      </c>
      <c r="D16" s="361" t="s">
        <v>539</v>
      </c>
    </row>
    <row r="17" spans="1:4" x14ac:dyDescent="0.25">
      <c r="A17" s="357" t="s">
        <v>538</v>
      </c>
      <c r="B17" s="502" t="s">
        <v>534</v>
      </c>
      <c r="C17" s="350" t="s">
        <v>533</v>
      </c>
      <c r="D17" s="361" t="s">
        <v>539</v>
      </c>
    </row>
    <row r="18" spans="1:4" x14ac:dyDescent="0.25">
      <c r="A18" s="357" t="s">
        <v>538</v>
      </c>
      <c r="B18" s="502" t="s">
        <v>535</v>
      </c>
      <c r="C18" s="350" t="s">
        <v>533</v>
      </c>
      <c r="D18" s="361" t="s">
        <v>539</v>
      </c>
    </row>
    <row r="19" spans="1:4" ht="15.75" thickBot="1" x14ac:dyDescent="0.3">
      <c r="A19" s="357" t="s">
        <v>538</v>
      </c>
      <c r="B19" s="358" t="s">
        <v>536</v>
      </c>
      <c r="C19" s="359">
        <v>440111</v>
      </c>
      <c r="D19" s="349"/>
    </row>
    <row r="20" spans="1:4" ht="15.75" thickTop="1" x14ac:dyDescent="0.25">
      <c r="A20" s="469" t="s">
        <v>540</v>
      </c>
      <c r="B20" s="498" t="s">
        <v>532</v>
      </c>
      <c r="C20" s="352" t="s">
        <v>533</v>
      </c>
      <c r="D20" s="361" t="s">
        <v>539</v>
      </c>
    </row>
    <row r="21" spans="1:4" x14ac:dyDescent="0.25">
      <c r="A21" s="357" t="s">
        <v>540</v>
      </c>
      <c r="B21" s="502" t="s">
        <v>534</v>
      </c>
      <c r="C21" s="350" t="s">
        <v>533</v>
      </c>
      <c r="D21" s="361" t="s">
        <v>539</v>
      </c>
    </row>
    <row r="22" spans="1:4" x14ac:dyDescent="0.25">
      <c r="A22" s="357" t="s">
        <v>540</v>
      </c>
      <c r="B22" s="502" t="s">
        <v>535</v>
      </c>
      <c r="C22" s="350" t="s">
        <v>533</v>
      </c>
      <c r="D22" s="361" t="s">
        <v>539</v>
      </c>
    </row>
    <row r="23" spans="1:4" ht="15.75" thickBot="1" x14ac:dyDescent="0.3">
      <c r="A23" s="357" t="s">
        <v>540</v>
      </c>
      <c r="B23" s="358" t="s">
        <v>536</v>
      </c>
      <c r="C23" s="359">
        <v>440112</v>
      </c>
      <c r="D23" s="349"/>
    </row>
    <row r="24" spans="1:4" ht="15.75" thickTop="1" x14ac:dyDescent="0.25">
      <c r="A24" s="469">
        <v>1.2</v>
      </c>
      <c r="B24" s="498" t="s">
        <v>532</v>
      </c>
      <c r="C24" s="521">
        <v>4403</v>
      </c>
      <c r="D24" s="349"/>
    </row>
    <row r="25" spans="1:4" x14ac:dyDescent="0.25">
      <c r="A25" s="357">
        <v>1.2</v>
      </c>
      <c r="B25" s="502" t="s">
        <v>534</v>
      </c>
      <c r="C25" s="359">
        <v>4403</v>
      </c>
      <c r="D25" s="349"/>
    </row>
    <row r="26" spans="1:4" x14ac:dyDescent="0.25">
      <c r="A26" s="357">
        <v>1.2</v>
      </c>
      <c r="B26" s="502" t="s">
        <v>535</v>
      </c>
      <c r="C26" s="359">
        <v>4403</v>
      </c>
      <c r="D26" s="349"/>
    </row>
    <row r="27" spans="1:4" ht="15.75" thickBot="1" x14ac:dyDescent="0.3">
      <c r="A27" s="474">
        <v>1.2</v>
      </c>
      <c r="B27" s="503" t="s">
        <v>536</v>
      </c>
      <c r="C27" s="524">
        <v>4403</v>
      </c>
      <c r="D27" s="349"/>
    </row>
    <row r="28" spans="1:4" x14ac:dyDescent="0.25">
      <c r="A28" s="475" t="s">
        <v>46</v>
      </c>
      <c r="B28" s="504" t="s">
        <v>532</v>
      </c>
      <c r="C28" s="353">
        <v>440310</v>
      </c>
      <c r="D28" s="361" t="s">
        <v>539</v>
      </c>
    </row>
    <row r="29" spans="1:4" x14ac:dyDescent="0.25">
      <c r="A29" s="470" t="s">
        <v>541</v>
      </c>
      <c r="B29" s="499" t="s">
        <v>532</v>
      </c>
      <c r="C29" s="522">
        <v>440320</v>
      </c>
      <c r="D29" s="349"/>
    </row>
    <row r="30" spans="1:4" x14ac:dyDescent="0.25">
      <c r="A30" s="357" t="s">
        <v>46</v>
      </c>
      <c r="B30" s="358" t="s">
        <v>534</v>
      </c>
      <c r="C30" s="350">
        <v>440310</v>
      </c>
      <c r="D30" s="361" t="s">
        <v>539</v>
      </c>
    </row>
    <row r="31" spans="1:4" x14ac:dyDescent="0.25">
      <c r="A31" s="357" t="s">
        <v>46</v>
      </c>
      <c r="B31" s="502" t="s">
        <v>534</v>
      </c>
      <c r="C31" s="359" t="s">
        <v>542</v>
      </c>
      <c r="D31" s="349"/>
    </row>
    <row r="32" spans="1:4" x14ac:dyDescent="0.25">
      <c r="A32" s="357" t="s">
        <v>46</v>
      </c>
      <c r="B32" s="358" t="s">
        <v>535</v>
      </c>
      <c r="C32" s="350">
        <v>440310</v>
      </c>
      <c r="D32" s="361" t="s">
        <v>539</v>
      </c>
    </row>
    <row r="33" spans="1:4" x14ac:dyDescent="0.25">
      <c r="A33" s="357" t="s">
        <v>46</v>
      </c>
      <c r="B33" s="502" t="s">
        <v>535</v>
      </c>
      <c r="C33" s="359" t="s">
        <v>542</v>
      </c>
      <c r="D33" s="349"/>
    </row>
    <row r="34" spans="1:4" x14ac:dyDescent="0.25">
      <c r="A34" s="357" t="s">
        <v>46</v>
      </c>
      <c r="B34" s="358" t="s">
        <v>536</v>
      </c>
      <c r="C34" s="359">
        <v>440311</v>
      </c>
      <c r="D34" s="349"/>
    </row>
    <row r="35" spans="1:4" x14ac:dyDescent="0.25">
      <c r="A35" s="357" t="s">
        <v>46</v>
      </c>
      <c r="B35" s="358" t="s">
        <v>536</v>
      </c>
      <c r="C35" s="359">
        <v>440321</v>
      </c>
      <c r="D35" s="349"/>
    </row>
    <row r="36" spans="1:4" x14ac:dyDescent="0.25">
      <c r="A36" s="357" t="s">
        <v>46</v>
      </c>
      <c r="B36" s="358" t="s">
        <v>536</v>
      </c>
      <c r="C36" s="359">
        <v>440322</v>
      </c>
      <c r="D36" s="349"/>
    </row>
    <row r="37" spans="1:4" x14ac:dyDescent="0.25">
      <c r="A37" s="357" t="s">
        <v>46</v>
      </c>
      <c r="B37" s="358" t="s">
        <v>536</v>
      </c>
      <c r="C37" s="359">
        <v>440323</v>
      </c>
      <c r="D37" s="349"/>
    </row>
    <row r="38" spans="1:4" x14ac:dyDescent="0.25">
      <c r="A38" s="357" t="s">
        <v>46</v>
      </c>
      <c r="B38" s="358" t="s">
        <v>536</v>
      </c>
      <c r="C38" s="359">
        <v>440324</v>
      </c>
      <c r="D38" s="349"/>
    </row>
    <row r="39" spans="1:4" x14ac:dyDescent="0.25">
      <c r="A39" s="357" t="s">
        <v>46</v>
      </c>
      <c r="B39" s="358" t="s">
        <v>536</v>
      </c>
      <c r="C39" s="359">
        <v>440325</v>
      </c>
      <c r="D39" s="349"/>
    </row>
    <row r="40" spans="1:4" ht="15.75" thickBot="1" x14ac:dyDescent="0.3">
      <c r="A40" s="357" t="s">
        <v>46</v>
      </c>
      <c r="B40" s="358" t="s">
        <v>536</v>
      </c>
      <c r="C40" s="359">
        <v>440326</v>
      </c>
      <c r="D40" s="349"/>
    </row>
    <row r="41" spans="1:4" ht="15.75" thickTop="1" x14ac:dyDescent="0.25">
      <c r="A41" s="354" t="s">
        <v>48</v>
      </c>
      <c r="B41" s="355" t="s">
        <v>532</v>
      </c>
      <c r="C41" s="356">
        <v>440310</v>
      </c>
      <c r="D41" s="361" t="s">
        <v>539</v>
      </c>
    </row>
    <row r="42" spans="1:4" x14ac:dyDescent="0.25">
      <c r="A42" s="357" t="s">
        <v>48</v>
      </c>
      <c r="B42" s="358" t="s">
        <v>532</v>
      </c>
      <c r="C42" s="359" t="s">
        <v>543</v>
      </c>
      <c r="D42" s="349"/>
    </row>
    <row r="43" spans="1:4" x14ac:dyDescent="0.25">
      <c r="A43" s="357" t="s">
        <v>48</v>
      </c>
      <c r="B43" s="358" t="s">
        <v>532</v>
      </c>
      <c r="C43" s="359" t="s">
        <v>544</v>
      </c>
      <c r="D43" s="349"/>
    </row>
    <row r="44" spans="1:4" x14ac:dyDescent="0.25">
      <c r="A44" s="357" t="s">
        <v>48</v>
      </c>
      <c r="B44" s="358" t="s">
        <v>532</v>
      </c>
      <c r="C44" s="359" t="s">
        <v>545</v>
      </c>
      <c r="D44" s="349"/>
    </row>
    <row r="45" spans="1:4" x14ac:dyDescent="0.25">
      <c r="A45" s="357" t="s">
        <v>48</v>
      </c>
      <c r="B45" s="358" t="s">
        <v>532</v>
      </c>
      <c r="C45" s="359" t="s">
        <v>546</v>
      </c>
      <c r="D45" s="349"/>
    </row>
    <row r="46" spans="1:4" x14ac:dyDescent="0.25">
      <c r="A46" s="357" t="s">
        <v>547</v>
      </c>
      <c r="B46" s="358" t="s">
        <v>532</v>
      </c>
      <c r="C46" s="359" t="s">
        <v>548</v>
      </c>
      <c r="D46" s="349"/>
    </row>
    <row r="47" spans="1:4" x14ac:dyDescent="0.25">
      <c r="A47" s="357" t="s">
        <v>48</v>
      </c>
      <c r="B47" s="358" t="s">
        <v>534</v>
      </c>
      <c r="C47" s="350">
        <v>440310</v>
      </c>
      <c r="D47" s="361" t="s">
        <v>539</v>
      </c>
    </row>
    <row r="48" spans="1:4" x14ac:dyDescent="0.25">
      <c r="A48" s="357" t="s">
        <v>48</v>
      </c>
      <c r="B48" s="358" t="s">
        <v>534</v>
      </c>
      <c r="C48" s="359" t="s">
        <v>543</v>
      </c>
      <c r="D48" s="349"/>
    </row>
    <row r="49" spans="1:4" x14ac:dyDescent="0.25">
      <c r="A49" s="357" t="s">
        <v>48</v>
      </c>
      <c r="B49" s="358" t="s">
        <v>534</v>
      </c>
      <c r="C49" s="359" t="s">
        <v>544</v>
      </c>
      <c r="D49" s="349"/>
    </row>
    <row r="50" spans="1:4" x14ac:dyDescent="0.25">
      <c r="A50" s="357" t="s">
        <v>48</v>
      </c>
      <c r="B50" s="358" t="s">
        <v>534</v>
      </c>
      <c r="C50" s="359" t="s">
        <v>545</v>
      </c>
      <c r="D50" s="349"/>
    </row>
    <row r="51" spans="1:4" x14ac:dyDescent="0.25">
      <c r="A51" s="357" t="s">
        <v>48</v>
      </c>
      <c r="B51" s="358" t="s">
        <v>534</v>
      </c>
      <c r="C51" s="359" t="s">
        <v>546</v>
      </c>
      <c r="D51" s="247"/>
    </row>
    <row r="52" spans="1:4" x14ac:dyDescent="0.25">
      <c r="A52" s="357" t="s">
        <v>547</v>
      </c>
      <c r="B52" s="358" t="s">
        <v>534</v>
      </c>
      <c r="C52" s="359" t="s">
        <v>548</v>
      </c>
      <c r="D52" s="247"/>
    </row>
    <row r="53" spans="1:4" x14ac:dyDescent="0.25">
      <c r="A53" s="357" t="s">
        <v>48</v>
      </c>
      <c r="B53" s="358" t="s">
        <v>535</v>
      </c>
      <c r="C53" s="350">
        <v>440310</v>
      </c>
      <c r="D53" s="349" t="s">
        <v>539</v>
      </c>
    </row>
    <row r="54" spans="1:4" x14ac:dyDescent="0.25">
      <c r="A54" s="357" t="s">
        <v>48</v>
      </c>
      <c r="B54" s="358" t="s">
        <v>535</v>
      </c>
      <c r="C54" s="359" t="s">
        <v>543</v>
      </c>
      <c r="D54" s="247"/>
    </row>
    <row r="55" spans="1:4" x14ac:dyDescent="0.25">
      <c r="A55" s="357" t="s">
        <v>48</v>
      </c>
      <c r="B55" s="358" t="s">
        <v>535</v>
      </c>
      <c r="C55" s="359" t="s">
        <v>544</v>
      </c>
      <c r="D55" s="247"/>
    </row>
    <row r="56" spans="1:4" x14ac:dyDescent="0.25">
      <c r="A56" s="357" t="s">
        <v>48</v>
      </c>
      <c r="B56" s="358" t="s">
        <v>535</v>
      </c>
      <c r="C56" s="359" t="s">
        <v>545</v>
      </c>
      <c r="D56" s="247"/>
    </row>
    <row r="57" spans="1:4" x14ac:dyDescent="0.25">
      <c r="A57" s="357" t="s">
        <v>48</v>
      </c>
      <c r="B57" s="358" t="s">
        <v>535</v>
      </c>
      <c r="C57" s="359" t="s">
        <v>546</v>
      </c>
      <c r="D57" s="247"/>
    </row>
    <row r="58" spans="1:4" x14ac:dyDescent="0.25">
      <c r="A58" s="357" t="s">
        <v>48</v>
      </c>
      <c r="B58" s="358" t="s">
        <v>535</v>
      </c>
      <c r="C58" s="359">
        <v>440399</v>
      </c>
      <c r="D58" s="247"/>
    </row>
    <row r="59" spans="1:4" x14ac:dyDescent="0.25">
      <c r="A59" s="357" t="s">
        <v>48</v>
      </c>
      <c r="B59" s="358" t="s">
        <v>536</v>
      </c>
      <c r="C59" s="359">
        <v>440312</v>
      </c>
      <c r="D59" s="247"/>
    </row>
    <row r="60" spans="1:4" x14ac:dyDescent="0.25">
      <c r="A60" s="357" t="s">
        <v>48</v>
      </c>
      <c r="B60" s="358" t="s">
        <v>536</v>
      </c>
      <c r="C60" s="359">
        <v>440341</v>
      </c>
      <c r="D60" s="247"/>
    </row>
    <row r="61" spans="1:4" x14ac:dyDescent="0.25">
      <c r="A61" s="357" t="s">
        <v>48</v>
      </c>
      <c r="B61" s="358" t="s">
        <v>536</v>
      </c>
      <c r="C61" s="359">
        <v>440349</v>
      </c>
      <c r="D61" s="247"/>
    </row>
    <row r="62" spans="1:4" x14ac:dyDescent="0.25">
      <c r="A62" s="357" t="s">
        <v>48</v>
      </c>
      <c r="B62" s="358" t="s">
        <v>536</v>
      </c>
      <c r="C62" s="359">
        <v>440391</v>
      </c>
      <c r="D62" s="247"/>
    </row>
    <row r="63" spans="1:4" x14ac:dyDescent="0.25">
      <c r="A63" s="357" t="s">
        <v>48</v>
      </c>
      <c r="B63" s="358" t="s">
        <v>536</v>
      </c>
      <c r="C63" s="359">
        <v>440393</v>
      </c>
      <c r="D63" s="247"/>
    </row>
    <row r="64" spans="1:4" x14ac:dyDescent="0.25">
      <c r="A64" s="357" t="s">
        <v>48</v>
      </c>
      <c r="B64" s="358" t="s">
        <v>536</v>
      </c>
      <c r="C64" s="359">
        <v>440394</v>
      </c>
      <c r="D64" s="247"/>
    </row>
    <row r="65" spans="1:4" x14ac:dyDescent="0.25">
      <c r="A65" s="357" t="s">
        <v>48</v>
      </c>
      <c r="B65" s="358" t="s">
        <v>536</v>
      </c>
      <c r="C65" s="359">
        <v>440395</v>
      </c>
      <c r="D65" s="247"/>
    </row>
    <row r="66" spans="1:4" x14ac:dyDescent="0.25">
      <c r="A66" s="357" t="s">
        <v>48</v>
      </c>
      <c r="B66" s="358" t="s">
        <v>536</v>
      </c>
      <c r="C66" s="359">
        <v>440396</v>
      </c>
      <c r="D66" s="247"/>
    </row>
    <row r="67" spans="1:4" x14ac:dyDescent="0.25">
      <c r="A67" s="357" t="s">
        <v>48</v>
      </c>
      <c r="B67" s="358" t="s">
        <v>536</v>
      </c>
      <c r="C67" s="359">
        <v>440397</v>
      </c>
      <c r="D67" s="247"/>
    </row>
    <row r="68" spans="1:4" x14ac:dyDescent="0.25">
      <c r="A68" s="357" t="s">
        <v>48</v>
      </c>
      <c r="B68" s="358" t="s">
        <v>536</v>
      </c>
      <c r="C68" s="359">
        <v>440398</v>
      </c>
      <c r="D68" s="247"/>
    </row>
    <row r="69" spans="1:4" ht="15.75" thickBot="1" x14ac:dyDescent="0.3">
      <c r="A69" s="357" t="s">
        <v>48</v>
      </c>
      <c r="B69" s="505" t="s">
        <v>536</v>
      </c>
      <c r="C69" s="359">
        <v>440399</v>
      </c>
      <c r="D69" s="247"/>
    </row>
    <row r="70" spans="1:4" ht="15.75" thickTop="1" x14ac:dyDescent="0.25">
      <c r="A70" s="476" t="s">
        <v>549</v>
      </c>
      <c r="B70" s="498" t="s">
        <v>532</v>
      </c>
      <c r="C70" s="360">
        <v>440310</v>
      </c>
      <c r="D70" s="361" t="s">
        <v>539</v>
      </c>
    </row>
    <row r="71" spans="1:4" x14ac:dyDescent="0.25">
      <c r="A71" s="357" t="s">
        <v>50</v>
      </c>
      <c r="B71" s="499" t="s">
        <v>532</v>
      </c>
      <c r="C71" s="359" t="s">
        <v>543</v>
      </c>
      <c r="D71" s="247"/>
    </row>
    <row r="72" spans="1:4" x14ac:dyDescent="0.25">
      <c r="A72" s="477" t="s">
        <v>549</v>
      </c>
      <c r="B72" s="499" t="s">
        <v>532</v>
      </c>
      <c r="C72" s="527" t="s">
        <v>544</v>
      </c>
      <c r="D72" s="247"/>
    </row>
    <row r="73" spans="1:4" x14ac:dyDescent="0.25">
      <c r="A73" s="478" t="s">
        <v>549</v>
      </c>
      <c r="B73" s="499" t="s">
        <v>532</v>
      </c>
      <c r="C73" s="362" t="s">
        <v>548</v>
      </c>
      <c r="D73" s="361" t="s">
        <v>539</v>
      </c>
    </row>
    <row r="74" spans="1:4" x14ac:dyDescent="0.25">
      <c r="A74" s="471" t="s">
        <v>549</v>
      </c>
      <c r="B74" s="500" t="s">
        <v>534</v>
      </c>
      <c r="C74" s="362">
        <v>440310</v>
      </c>
      <c r="D74" s="361" t="s">
        <v>539</v>
      </c>
    </row>
    <row r="75" spans="1:4" x14ac:dyDescent="0.25">
      <c r="A75" s="471" t="s">
        <v>549</v>
      </c>
      <c r="B75" s="500" t="s">
        <v>534</v>
      </c>
      <c r="C75" s="528" t="s">
        <v>543</v>
      </c>
      <c r="D75" s="247"/>
    </row>
    <row r="76" spans="1:4" x14ac:dyDescent="0.25">
      <c r="A76" s="479" t="s">
        <v>549</v>
      </c>
      <c r="B76" s="506" t="s">
        <v>534</v>
      </c>
      <c r="C76" s="367" t="s">
        <v>544</v>
      </c>
      <c r="D76" s="247"/>
    </row>
    <row r="77" spans="1:4" x14ac:dyDescent="0.25">
      <c r="A77" s="471" t="s">
        <v>549</v>
      </c>
      <c r="B77" s="500" t="s">
        <v>534</v>
      </c>
      <c r="C77" s="369" t="s">
        <v>548</v>
      </c>
      <c r="D77" s="361" t="s">
        <v>539</v>
      </c>
    </row>
    <row r="78" spans="1:4" x14ac:dyDescent="0.25">
      <c r="A78" s="357" t="s">
        <v>549</v>
      </c>
      <c r="B78" s="358" t="s">
        <v>535</v>
      </c>
      <c r="C78" s="362">
        <v>440310</v>
      </c>
      <c r="D78" s="361" t="s">
        <v>539</v>
      </c>
    </row>
    <row r="79" spans="1:4" x14ac:dyDescent="0.25">
      <c r="A79" s="357" t="s">
        <v>549</v>
      </c>
      <c r="B79" s="358" t="s">
        <v>535</v>
      </c>
      <c r="C79" s="359" t="s">
        <v>543</v>
      </c>
      <c r="D79" s="247"/>
    </row>
    <row r="80" spans="1:4" x14ac:dyDescent="0.25">
      <c r="A80" s="357" t="s">
        <v>549</v>
      </c>
      <c r="B80" s="358" t="s">
        <v>535</v>
      </c>
      <c r="C80" s="359" t="s">
        <v>544</v>
      </c>
      <c r="D80" s="247"/>
    </row>
    <row r="81" spans="1:4" x14ac:dyDescent="0.25">
      <c r="A81" s="357" t="s">
        <v>50</v>
      </c>
      <c r="B81" s="358" t="s">
        <v>535</v>
      </c>
      <c r="C81" s="350" t="s">
        <v>548</v>
      </c>
      <c r="D81" s="349" t="s">
        <v>539</v>
      </c>
    </row>
    <row r="82" spans="1:4" x14ac:dyDescent="0.25">
      <c r="A82" s="357" t="s">
        <v>50</v>
      </c>
      <c r="B82" s="358" t="s">
        <v>536</v>
      </c>
      <c r="C82" s="350">
        <v>440312</v>
      </c>
      <c r="D82" s="349" t="s">
        <v>539</v>
      </c>
    </row>
    <row r="83" spans="1:4" x14ac:dyDescent="0.25">
      <c r="A83" s="357" t="s">
        <v>50</v>
      </c>
      <c r="B83" s="358" t="s">
        <v>536</v>
      </c>
      <c r="C83" s="359">
        <v>440341</v>
      </c>
      <c r="D83" s="247"/>
    </row>
    <row r="84" spans="1:4" ht="15.75" thickBot="1" x14ac:dyDescent="0.3">
      <c r="A84" s="473" t="s">
        <v>549</v>
      </c>
      <c r="B84" s="505" t="s">
        <v>536</v>
      </c>
      <c r="C84" s="523">
        <v>440349</v>
      </c>
      <c r="D84" s="361"/>
    </row>
    <row r="85" spans="1:4" ht="15.75" thickTop="1" x14ac:dyDescent="0.25">
      <c r="A85" s="476">
        <v>2</v>
      </c>
      <c r="B85" s="498" t="s">
        <v>532</v>
      </c>
      <c r="C85" s="360">
        <v>440200</v>
      </c>
      <c r="D85" s="361" t="s">
        <v>539</v>
      </c>
    </row>
    <row r="86" spans="1:4" x14ac:dyDescent="0.25">
      <c r="A86" s="471" t="s">
        <v>550</v>
      </c>
      <c r="B86" s="500" t="s">
        <v>534</v>
      </c>
      <c r="C86" s="528" t="s">
        <v>551</v>
      </c>
      <c r="D86" s="247"/>
    </row>
    <row r="87" spans="1:4" x14ac:dyDescent="0.25">
      <c r="A87" s="480" t="s">
        <v>550</v>
      </c>
      <c r="B87" s="507" t="s">
        <v>535</v>
      </c>
      <c r="C87" s="529" t="s">
        <v>551</v>
      </c>
      <c r="D87" s="247"/>
    </row>
    <row r="88" spans="1:4" ht="15.75" thickBot="1" x14ac:dyDescent="0.3">
      <c r="A88" s="481" t="s">
        <v>550</v>
      </c>
      <c r="B88" s="508" t="s">
        <v>536</v>
      </c>
      <c r="C88" s="530" t="s">
        <v>551</v>
      </c>
      <c r="D88" s="247"/>
    </row>
    <row r="89" spans="1:4" ht="15.75" thickTop="1" x14ac:dyDescent="0.25">
      <c r="A89" s="476">
        <v>3</v>
      </c>
      <c r="B89" s="498" t="s">
        <v>532</v>
      </c>
      <c r="C89" s="526">
        <v>440121</v>
      </c>
      <c r="D89" s="247"/>
    </row>
    <row r="90" spans="1:4" x14ac:dyDescent="0.25">
      <c r="A90" s="477">
        <v>3</v>
      </c>
      <c r="B90" s="499" t="s">
        <v>532</v>
      </c>
      <c r="C90" s="527">
        <v>440122</v>
      </c>
      <c r="D90" s="247"/>
    </row>
    <row r="91" spans="1:4" x14ac:dyDescent="0.25">
      <c r="A91" s="357">
        <v>3</v>
      </c>
      <c r="B91" s="499" t="s">
        <v>532</v>
      </c>
      <c r="C91" s="350">
        <v>440130</v>
      </c>
      <c r="D91" s="361" t="s">
        <v>539</v>
      </c>
    </row>
    <row r="92" spans="1:4" x14ac:dyDescent="0.25">
      <c r="A92" s="471">
        <v>3</v>
      </c>
      <c r="B92" s="500" t="s">
        <v>534</v>
      </c>
      <c r="C92" s="528" t="s">
        <v>552</v>
      </c>
      <c r="D92" s="247"/>
    </row>
    <row r="93" spans="1:4" x14ac:dyDescent="0.25">
      <c r="A93" s="357">
        <v>3</v>
      </c>
      <c r="B93" s="358" t="s">
        <v>534</v>
      </c>
      <c r="C93" s="359" t="s">
        <v>553</v>
      </c>
      <c r="D93" s="247"/>
    </row>
    <row r="94" spans="1:4" x14ac:dyDescent="0.25">
      <c r="A94" s="357">
        <v>3</v>
      </c>
      <c r="B94" s="358" t="s">
        <v>534</v>
      </c>
      <c r="C94" s="350">
        <v>440130</v>
      </c>
      <c r="D94" s="361" t="s">
        <v>539</v>
      </c>
    </row>
    <row r="95" spans="1:4" x14ac:dyDescent="0.25">
      <c r="A95" s="357">
        <v>3</v>
      </c>
      <c r="B95" s="358" t="s">
        <v>535</v>
      </c>
      <c r="C95" s="359" t="s">
        <v>552</v>
      </c>
      <c r="D95" s="247"/>
    </row>
    <row r="96" spans="1:4" x14ac:dyDescent="0.25">
      <c r="A96" s="357">
        <v>3</v>
      </c>
      <c r="B96" s="358" t="s">
        <v>535</v>
      </c>
      <c r="C96" s="359" t="s">
        <v>553</v>
      </c>
      <c r="D96" s="247"/>
    </row>
    <row r="97" spans="1:4" x14ac:dyDescent="0.25">
      <c r="A97" s="357">
        <v>3</v>
      </c>
      <c r="B97" s="358" t="s">
        <v>535</v>
      </c>
      <c r="C97" s="350">
        <v>440139</v>
      </c>
      <c r="D97" s="349" t="s">
        <v>539</v>
      </c>
    </row>
    <row r="98" spans="1:4" x14ac:dyDescent="0.25">
      <c r="A98" s="357">
        <v>3</v>
      </c>
      <c r="B98" s="358" t="s">
        <v>536</v>
      </c>
      <c r="C98" s="359">
        <v>440121</v>
      </c>
      <c r="D98" s="247"/>
    </row>
    <row r="99" spans="1:4" x14ac:dyDescent="0.25">
      <c r="A99" s="357">
        <v>3</v>
      </c>
      <c r="B99" s="358" t="s">
        <v>536</v>
      </c>
      <c r="C99" s="359" t="s">
        <v>553</v>
      </c>
      <c r="D99" s="247"/>
    </row>
    <row r="100" spans="1:4" ht="15.75" thickBot="1" x14ac:dyDescent="0.3">
      <c r="A100" s="473">
        <v>3</v>
      </c>
      <c r="B100" s="505" t="s">
        <v>536</v>
      </c>
      <c r="C100" s="523">
        <v>440140</v>
      </c>
      <c r="D100" s="248"/>
    </row>
    <row r="101" spans="1:4" ht="15.75" thickTop="1" x14ac:dyDescent="0.25">
      <c r="A101" s="476">
        <v>3.1</v>
      </c>
      <c r="B101" s="498" t="s">
        <v>532</v>
      </c>
      <c r="C101" s="526">
        <v>440121</v>
      </c>
      <c r="D101" s="247"/>
    </row>
    <row r="102" spans="1:4" x14ac:dyDescent="0.25">
      <c r="A102" s="477">
        <v>3.1</v>
      </c>
      <c r="B102" s="499" t="s">
        <v>532</v>
      </c>
      <c r="C102" s="527">
        <v>440122</v>
      </c>
      <c r="D102" s="247"/>
    </row>
    <row r="103" spans="1:4" x14ac:dyDescent="0.25">
      <c r="A103" s="471" t="s">
        <v>554</v>
      </c>
      <c r="B103" s="500" t="s">
        <v>534</v>
      </c>
      <c r="C103" s="528" t="s">
        <v>552</v>
      </c>
      <c r="D103" s="247"/>
    </row>
    <row r="104" spans="1:4" x14ac:dyDescent="0.25">
      <c r="A104" s="472" t="s">
        <v>554</v>
      </c>
      <c r="B104" s="501" t="s">
        <v>534</v>
      </c>
      <c r="C104" s="531" t="s">
        <v>553</v>
      </c>
      <c r="D104" s="247"/>
    </row>
    <row r="105" spans="1:4" x14ac:dyDescent="0.25">
      <c r="A105" s="472" t="s">
        <v>554</v>
      </c>
      <c r="B105" s="501" t="s">
        <v>535</v>
      </c>
      <c r="C105" s="531" t="s">
        <v>552</v>
      </c>
      <c r="D105" s="247"/>
    </row>
    <row r="106" spans="1:4" x14ac:dyDescent="0.25">
      <c r="A106" s="479" t="s">
        <v>80</v>
      </c>
      <c r="B106" s="506" t="s">
        <v>535</v>
      </c>
      <c r="C106" s="367" t="s">
        <v>553</v>
      </c>
      <c r="D106" s="247"/>
    </row>
    <row r="107" spans="1:4" x14ac:dyDescent="0.25">
      <c r="A107" s="479" t="s">
        <v>80</v>
      </c>
      <c r="B107" s="506" t="s">
        <v>536</v>
      </c>
      <c r="C107" s="531" t="s">
        <v>552</v>
      </c>
      <c r="D107" s="247"/>
    </row>
    <row r="108" spans="1:4" ht="15.75" thickBot="1" x14ac:dyDescent="0.3">
      <c r="A108" s="479" t="s">
        <v>80</v>
      </c>
      <c r="B108" s="506" t="s">
        <v>536</v>
      </c>
      <c r="C108" s="367" t="s">
        <v>553</v>
      </c>
      <c r="D108" s="247"/>
    </row>
    <row r="109" spans="1:4" ht="15.75" thickTop="1" x14ac:dyDescent="0.25">
      <c r="A109" s="476">
        <v>3.2</v>
      </c>
      <c r="B109" s="498" t="s">
        <v>532</v>
      </c>
      <c r="C109" s="360">
        <v>440130</v>
      </c>
      <c r="D109" s="361" t="s">
        <v>539</v>
      </c>
    </row>
    <row r="110" spans="1:4" x14ac:dyDescent="0.25">
      <c r="A110" s="471" t="s">
        <v>555</v>
      </c>
      <c r="B110" s="500" t="s">
        <v>535</v>
      </c>
      <c r="C110" s="369">
        <v>440130</v>
      </c>
      <c r="D110" s="361" t="s">
        <v>539</v>
      </c>
    </row>
    <row r="111" spans="1:4" x14ac:dyDescent="0.25">
      <c r="A111" s="480" t="s">
        <v>82</v>
      </c>
      <c r="B111" s="507" t="s">
        <v>535</v>
      </c>
      <c r="C111" s="366" t="s">
        <v>556</v>
      </c>
      <c r="D111" s="361" t="s">
        <v>539</v>
      </c>
    </row>
    <row r="112" spans="1:4" ht="15.75" thickBot="1" x14ac:dyDescent="0.3">
      <c r="A112" s="481" t="s">
        <v>82</v>
      </c>
      <c r="B112" s="508" t="s">
        <v>536</v>
      </c>
      <c r="C112" s="363">
        <v>440140</v>
      </c>
      <c r="D112" s="361" t="s">
        <v>539</v>
      </c>
    </row>
    <row r="113" spans="1:4" ht="15.75" thickTop="1" x14ac:dyDescent="0.25">
      <c r="A113" s="476">
        <v>4</v>
      </c>
      <c r="B113" s="498" t="s">
        <v>532</v>
      </c>
      <c r="C113" s="360">
        <v>440130</v>
      </c>
      <c r="D113" s="349" t="s">
        <v>539</v>
      </c>
    </row>
    <row r="114" spans="1:4" x14ac:dyDescent="0.25">
      <c r="A114" s="480">
        <v>4</v>
      </c>
      <c r="B114" s="507" t="s">
        <v>534</v>
      </c>
      <c r="C114" s="366">
        <v>440130</v>
      </c>
      <c r="D114" s="349" t="s">
        <v>539</v>
      </c>
    </row>
    <row r="115" spans="1:4" x14ac:dyDescent="0.25">
      <c r="A115" s="480">
        <v>4</v>
      </c>
      <c r="B115" s="507" t="s">
        <v>535</v>
      </c>
      <c r="C115" s="365">
        <v>440139</v>
      </c>
      <c r="D115" s="349" t="s">
        <v>539</v>
      </c>
    </row>
    <row r="116" spans="1:4" ht="15.75" thickBot="1" x14ac:dyDescent="0.3">
      <c r="A116" s="482">
        <v>4</v>
      </c>
      <c r="B116" s="509" t="s">
        <v>536</v>
      </c>
      <c r="C116" s="363">
        <v>440140</v>
      </c>
      <c r="D116" s="361" t="s">
        <v>539</v>
      </c>
    </row>
    <row r="117" spans="1:4" ht="15.75" thickTop="1" x14ac:dyDescent="0.25">
      <c r="A117" s="476">
        <v>5</v>
      </c>
      <c r="B117" s="498" t="s">
        <v>532</v>
      </c>
      <c r="C117" s="360">
        <v>440130</v>
      </c>
      <c r="D117" s="349" t="s">
        <v>539</v>
      </c>
    </row>
    <row r="118" spans="1:4" x14ac:dyDescent="0.25">
      <c r="A118" s="480">
        <v>5</v>
      </c>
      <c r="B118" s="507" t="s">
        <v>534</v>
      </c>
      <c r="C118" s="366">
        <v>440130</v>
      </c>
      <c r="D118" s="349" t="s">
        <v>539</v>
      </c>
    </row>
    <row r="119" spans="1:4" x14ac:dyDescent="0.25">
      <c r="A119" s="480">
        <v>5</v>
      </c>
      <c r="B119" s="507" t="s">
        <v>535</v>
      </c>
      <c r="C119" s="367">
        <v>440131</v>
      </c>
      <c r="D119" s="349"/>
    </row>
    <row r="120" spans="1:4" x14ac:dyDescent="0.25">
      <c r="A120" s="480">
        <v>5</v>
      </c>
      <c r="B120" s="507" t="s">
        <v>535</v>
      </c>
      <c r="C120" s="365">
        <v>440139</v>
      </c>
      <c r="D120" s="349" t="s">
        <v>539</v>
      </c>
    </row>
    <row r="121" spans="1:4" x14ac:dyDescent="0.25">
      <c r="A121" s="480">
        <v>5</v>
      </c>
      <c r="B121" s="507" t="s">
        <v>536</v>
      </c>
      <c r="C121" s="367">
        <v>440131</v>
      </c>
      <c r="D121" s="349"/>
    </row>
    <row r="122" spans="1:4" ht="15.75" thickBot="1" x14ac:dyDescent="0.3">
      <c r="A122" s="482">
        <v>5</v>
      </c>
      <c r="B122" s="509" t="s">
        <v>536</v>
      </c>
      <c r="C122" s="530">
        <v>440139</v>
      </c>
      <c r="D122" s="361"/>
    </row>
    <row r="123" spans="1:4" ht="15.75" thickTop="1" x14ac:dyDescent="0.25">
      <c r="A123" s="476">
        <v>5.0999999999999996</v>
      </c>
      <c r="B123" s="498" t="s">
        <v>532</v>
      </c>
      <c r="C123" s="360">
        <v>440130</v>
      </c>
      <c r="D123" s="349" t="s">
        <v>539</v>
      </c>
    </row>
    <row r="124" spans="1:4" x14ac:dyDescent="0.25">
      <c r="A124" s="480">
        <v>5.0999999999999996</v>
      </c>
      <c r="B124" s="507" t="s">
        <v>534</v>
      </c>
      <c r="C124" s="366" t="s">
        <v>557</v>
      </c>
      <c r="D124" s="361" t="s">
        <v>539</v>
      </c>
    </row>
    <row r="125" spans="1:4" x14ac:dyDescent="0.25">
      <c r="A125" s="480">
        <v>5.0999999999999996</v>
      </c>
      <c r="B125" s="507" t="s">
        <v>535</v>
      </c>
      <c r="C125" s="529" t="s">
        <v>558</v>
      </c>
      <c r="D125" s="248"/>
    </row>
    <row r="126" spans="1:4" ht="15.75" thickBot="1" x14ac:dyDescent="0.3">
      <c r="A126" s="481">
        <v>5.0999999999999996</v>
      </c>
      <c r="B126" s="508" t="s">
        <v>536</v>
      </c>
      <c r="C126" s="530" t="s">
        <v>558</v>
      </c>
      <c r="D126" s="247"/>
    </row>
    <row r="127" spans="1:4" ht="15.75" thickTop="1" x14ac:dyDescent="0.25">
      <c r="A127" s="476">
        <v>5.2</v>
      </c>
      <c r="B127" s="498" t="s">
        <v>532</v>
      </c>
      <c r="C127" s="360">
        <v>440130</v>
      </c>
      <c r="D127" s="349" t="s">
        <v>539</v>
      </c>
    </row>
    <row r="128" spans="1:4" x14ac:dyDescent="0.25">
      <c r="A128" s="480">
        <v>5.2</v>
      </c>
      <c r="B128" s="507" t="s">
        <v>534</v>
      </c>
      <c r="C128" s="366" t="s">
        <v>557</v>
      </c>
      <c r="D128" s="361" t="s">
        <v>539</v>
      </c>
    </row>
    <row r="129" spans="1:4" x14ac:dyDescent="0.25">
      <c r="A129" s="480">
        <v>5.2</v>
      </c>
      <c r="B129" s="507" t="s">
        <v>535</v>
      </c>
      <c r="C129" s="366">
        <v>440139</v>
      </c>
      <c r="D129" s="361" t="s">
        <v>539</v>
      </c>
    </row>
    <row r="130" spans="1:4" ht="15.75" thickBot="1" x14ac:dyDescent="0.3">
      <c r="A130" s="481">
        <v>5.2</v>
      </c>
      <c r="B130" s="508" t="s">
        <v>536</v>
      </c>
      <c r="C130" s="530">
        <v>440139</v>
      </c>
      <c r="D130" s="248"/>
    </row>
    <row r="131" spans="1:4" ht="15.75" thickTop="1" x14ac:dyDescent="0.25">
      <c r="A131" s="483">
        <v>6</v>
      </c>
      <c r="B131" s="510" t="s">
        <v>532</v>
      </c>
      <c r="C131" s="532">
        <v>4406</v>
      </c>
      <c r="D131" s="248"/>
    </row>
    <row r="132" spans="1:4" x14ac:dyDescent="0.25">
      <c r="A132" s="480">
        <v>6</v>
      </c>
      <c r="B132" s="507" t="s">
        <v>532</v>
      </c>
      <c r="C132" s="529">
        <v>4407</v>
      </c>
      <c r="D132" s="248"/>
    </row>
    <row r="133" spans="1:4" x14ac:dyDescent="0.25">
      <c r="A133" s="480">
        <v>6</v>
      </c>
      <c r="B133" s="507" t="s">
        <v>534</v>
      </c>
      <c r="C133" s="529">
        <v>4406</v>
      </c>
      <c r="D133" s="248"/>
    </row>
    <row r="134" spans="1:4" x14ac:dyDescent="0.25">
      <c r="A134" s="480">
        <v>6</v>
      </c>
      <c r="B134" s="507" t="s">
        <v>534</v>
      </c>
      <c r="C134" s="531">
        <v>4407</v>
      </c>
      <c r="D134" s="248"/>
    </row>
    <row r="135" spans="1:4" x14ac:dyDescent="0.25">
      <c r="A135" s="480">
        <v>6</v>
      </c>
      <c r="B135" s="507" t="s">
        <v>535</v>
      </c>
      <c r="C135" s="531">
        <v>4406</v>
      </c>
      <c r="D135" s="248"/>
    </row>
    <row r="136" spans="1:4" x14ac:dyDescent="0.25">
      <c r="A136" s="480">
        <v>6</v>
      </c>
      <c r="B136" s="507" t="s">
        <v>535</v>
      </c>
      <c r="C136" s="531">
        <v>4407</v>
      </c>
      <c r="D136" s="248"/>
    </row>
    <row r="137" spans="1:4" x14ac:dyDescent="0.25">
      <c r="A137" s="480">
        <v>6</v>
      </c>
      <c r="B137" s="507" t="s">
        <v>536</v>
      </c>
      <c r="C137" s="367">
        <v>4406</v>
      </c>
      <c r="D137" s="248"/>
    </row>
    <row r="138" spans="1:4" ht="15.75" thickBot="1" x14ac:dyDescent="0.3">
      <c r="A138" s="482">
        <v>6</v>
      </c>
      <c r="B138" s="509" t="s">
        <v>536</v>
      </c>
      <c r="C138" s="530">
        <v>4407</v>
      </c>
      <c r="D138" s="248"/>
    </row>
    <row r="139" spans="1:4" ht="15.75" thickTop="1" x14ac:dyDescent="0.25">
      <c r="A139" s="483" t="s">
        <v>93</v>
      </c>
      <c r="B139" s="510" t="s">
        <v>532</v>
      </c>
      <c r="C139" s="368">
        <v>440610</v>
      </c>
      <c r="D139" s="361" t="s">
        <v>539</v>
      </c>
    </row>
    <row r="140" spans="1:4" x14ac:dyDescent="0.25">
      <c r="A140" s="480" t="s">
        <v>93</v>
      </c>
      <c r="B140" s="507" t="s">
        <v>532</v>
      </c>
      <c r="C140" s="366">
        <v>440690</v>
      </c>
      <c r="D140" s="361" t="s">
        <v>539</v>
      </c>
    </row>
    <row r="141" spans="1:4" x14ac:dyDescent="0.25">
      <c r="A141" s="480" t="s">
        <v>93</v>
      </c>
      <c r="B141" s="507" t="s">
        <v>532</v>
      </c>
      <c r="C141" s="529">
        <v>440710</v>
      </c>
      <c r="D141" s="247"/>
    </row>
    <row r="142" spans="1:4" x14ac:dyDescent="0.25">
      <c r="A142" s="480" t="s">
        <v>93</v>
      </c>
      <c r="B142" s="507" t="s">
        <v>534</v>
      </c>
      <c r="C142" s="366">
        <v>440610</v>
      </c>
      <c r="D142" s="349" t="s">
        <v>539</v>
      </c>
    </row>
    <row r="143" spans="1:4" x14ac:dyDescent="0.25">
      <c r="A143" s="480" t="s">
        <v>93</v>
      </c>
      <c r="B143" s="507" t="s">
        <v>534</v>
      </c>
      <c r="C143" s="366">
        <v>440690</v>
      </c>
      <c r="D143" s="349" t="s">
        <v>539</v>
      </c>
    </row>
    <row r="144" spans="1:4" x14ac:dyDescent="0.25">
      <c r="A144" s="480" t="s">
        <v>93</v>
      </c>
      <c r="B144" s="507" t="s">
        <v>534</v>
      </c>
      <c r="C144" s="529">
        <v>440710</v>
      </c>
      <c r="D144" s="247"/>
    </row>
    <row r="145" spans="1:4" x14ac:dyDescent="0.25">
      <c r="A145" s="480" t="s">
        <v>93</v>
      </c>
      <c r="B145" s="507" t="s">
        <v>535</v>
      </c>
      <c r="C145" s="366">
        <v>440610</v>
      </c>
      <c r="D145" s="349" t="s">
        <v>539</v>
      </c>
    </row>
    <row r="146" spans="1:4" x14ac:dyDescent="0.25">
      <c r="A146" s="480" t="s">
        <v>93</v>
      </c>
      <c r="B146" s="507" t="s">
        <v>535</v>
      </c>
      <c r="C146" s="366">
        <v>440690</v>
      </c>
      <c r="D146" s="349" t="s">
        <v>539</v>
      </c>
    </row>
    <row r="147" spans="1:4" x14ac:dyDescent="0.25">
      <c r="A147" s="480" t="s">
        <v>93</v>
      </c>
      <c r="B147" s="507" t="s">
        <v>535</v>
      </c>
      <c r="C147" s="529">
        <v>440710</v>
      </c>
      <c r="D147" s="247"/>
    </row>
    <row r="148" spans="1:4" x14ac:dyDescent="0.25">
      <c r="A148" s="480" t="s">
        <v>93</v>
      </c>
      <c r="B148" s="507" t="s">
        <v>536</v>
      </c>
      <c r="C148" s="529">
        <v>440611</v>
      </c>
      <c r="D148" s="247"/>
    </row>
    <row r="149" spans="1:4" x14ac:dyDescent="0.25">
      <c r="A149" s="480" t="s">
        <v>93</v>
      </c>
      <c r="B149" s="507" t="s">
        <v>536</v>
      </c>
      <c r="C149" s="529">
        <v>440691</v>
      </c>
      <c r="D149" s="247"/>
    </row>
    <row r="150" spans="1:4" x14ac:dyDescent="0.25">
      <c r="A150" s="480" t="s">
        <v>93</v>
      </c>
      <c r="B150" s="507" t="s">
        <v>536</v>
      </c>
      <c r="C150" s="529">
        <v>440711</v>
      </c>
      <c r="D150" s="247"/>
    </row>
    <row r="151" spans="1:4" x14ac:dyDescent="0.25">
      <c r="A151" s="480" t="s">
        <v>93</v>
      </c>
      <c r="B151" s="507" t="s">
        <v>536</v>
      </c>
      <c r="C151" s="529">
        <v>440712</v>
      </c>
      <c r="D151" s="247"/>
    </row>
    <row r="152" spans="1:4" ht="15.75" thickBot="1" x14ac:dyDescent="0.3">
      <c r="A152" s="480" t="s">
        <v>93</v>
      </c>
      <c r="B152" s="507" t="s">
        <v>536</v>
      </c>
      <c r="C152" s="529">
        <v>440719</v>
      </c>
      <c r="D152" s="349"/>
    </row>
    <row r="153" spans="1:4" ht="15.75" thickTop="1" x14ac:dyDescent="0.25">
      <c r="A153" s="483" t="s">
        <v>94</v>
      </c>
      <c r="B153" s="510" t="s">
        <v>532</v>
      </c>
      <c r="C153" s="368">
        <v>440610</v>
      </c>
      <c r="D153" s="361" t="s">
        <v>539</v>
      </c>
    </row>
    <row r="154" spans="1:4" x14ac:dyDescent="0.25">
      <c r="A154" s="480" t="s">
        <v>94</v>
      </c>
      <c r="B154" s="507" t="s">
        <v>532</v>
      </c>
      <c r="C154" s="366">
        <v>440690</v>
      </c>
      <c r="D154" s="361" t="s">
        <v>539</v>
      </c>
    </row>
    <row r="155" spans="1:4" x14ac:dyDescent="0.25">
      <c r="A155" s="480" t="s">
        <v>94</v>
      </c>
      <c r="B155" s="507" t="s">
        <v>532</v>
      </c>
      <c r="C155" s="529">
        <v>440724</v>
      </c>
      <c r="D155" s="247"/>
    </row>
    <row r="156" spans="1:4" x14ac:dyDescent="0.25">
      <c r="A156" s="480" t="s">
        <v>94</v>
      </c>
      <c r="B156" s="507" t="s">
        <v>532</v>
      </c>
      <c r="C156" s="529">
        <v>440725</v>
      </c>
      <c r="D156" s="247"/>
    </row>
    <row r="157" spans="1:4" x14ac:dyDescent="0.25">
      <c r="A157" s="480" t="s">
        <v>94</v>
      </c>
      <c r="B157" s="507" t="s">
        <v>532</v>
      </c>
      <c r="C157" s="529">
        <v>440726</v>
      </c>
      <c r="D157" s="247"/>
    </row>
    <row r="158" spans="1:4" x14ac:dyDescent="0.25">
      <c r="A158" s="480" t="s">
        <v>94</v>
      </c>
      <c r="B158" s="507" t="s">
        <v>532</v>
      </c>
      <c r="C158" s="529">
        <v>440729</v>
      </c>
      <c r="D158" s="247"/>
    </row>
    <row r="159" spans="1:4" x14ac:dyDescent="0.25">
      <c r="A159" s="480" t="s">
        <v>94</v>
      </c>
      <c r="B159" s="507" t="s">
        <v>532</v>
      </c>
      <c r="C159" s="529">
        <v>440791</v>
      </c>
      <c r="D159" s="247"/>
    </row>
    <row r="160" spans="1:4" x14ac:dyDescent="0.25">
      <c r="A160" s="480" t="s">
        <v>94</v>
      </c>
      <c r="B160" s="507" t="s">
        <v>532</v>
      </c>
      <c r="C160" s="529">
        <v>440792</v>
      </c>
      <c r="D160" s="247"/>
    </row>
    <row r="161" spans="1:4" x14ac:dyDescent="0.25">
      <c r="A161" s="480" t="s">
        <v>94</v>
      </c>
      <c r="B161" s="507" t="s">
        <v>532</v>
      </c>
      <c r="C161" s="529">
        <v>440799</v>
      </c>
      <c r="D161" s="247"/>
    </row>
    <row r="162" spans="1:4" x14ac:dyDescent="0.25">
      <c r="A162" s="480" t="s">
        <v>94</v>
      </c>
      <c r="B162" s="507" t="s">
        <v>534</v>
      </c>
      <c r="C162" s="366">
        <v>440610</v>
      </c>
      <c r="D162" s="349" t="s">
        <v>539</v>
      </c>
    </row>
    <row r="163" spans="1:4" x14ac:dyDescent="0.25">
      <c r="A163" s="480" t="s">
        <v>94</v>
      </c>
      <c r="B163" s="507" t="s">
        <v>534</v>
      </c>
      <c r="C163" s="366">
        <v>440690</v>
      </c>
      <c r="D163" s="349" t="s">
        <v>539</v>
      </c>
    </row>
    <row r="164" spans="1:4" x14ac:dyDescent="0.25">
      <c r="A164" s="471" t="s">
        <v>94</v>
      </c>
      <c r="B164" s="500" t="s">
        <v>534</v>
      </c>
      <c r="C164" s="528" t="s">
        <v>559</v>
      </c>
      <c r="D164" s="247"/>
    </row>
    <row r="165" spans="1:4" x14ac:dyDescent="0.25">
      <c r="A165" s="472" t="s">
        <v>94</v>
      </c>
      <c r="B165" s="501" t="s">
        <v>534</v>
      </c>
      <c r="C165" s="531" t="s">
        <v>560</v>
      </c>
      <c r="D165" s="247"/>
    </row>
    <row r="166" spans="1:4" x14ac:dyDescent="0.25">
      <c r="A166" s="472" t="s">
        <v>94</v>
      </c>
      <c r="B166" s="501" t="s">
        <v>534</v>
      </c>
      <c r="C166" s="531" t="s">
        <v>561</v>
      </c>
      <c r="D166" s="247"/>
    </row>
    <row r="167" spans="1:4" x14ac:dyDescent="0.25">
      <c r="A167" s="472" t="s">
        <v>94</v>
      </c>
      <c r="B167" s="501" t="s">
        <v>534</v>
      </c>
      <c r="C167" s="531" t="s">
        <v>562</v>
      </c>
      <c r="D167" s="247"/>
    </row>
    <row r="168" spans="1:4" x14ac:dyDescent="0.25">
      <c r="A168" s="472" t="s">
        <v>94</v>
      </c>
      <c r="B168" s="501" t="s">
        <v>534</v>
      </c>
      <c r="C168" s="531" t="s">
        <v>563</v>
      </c>
      <c r="D168" s="247"/>
    </row>
    <row r="169" spans="1:4" x14ac:dyDescent="0.25">
      <c r="A169" s="472" t="s">
        <v>94</v>
      </c>
      <c r="B169" s="501" t="s">
        <v>534</v>
      </c>
      <c r="C169" s="531" t="s">
        <v>564</v>
      </c>
      <c r="D169" s="247"/>
    </row>
    <row r="170" spans="1:4" x14ac:dyDescent="0.25">
      <c r="A170" s="472" t="s">
        <v>94</v>
      </c>
      <c r="B170" s="501" t="s">
        <v>534</v>
      </c>
      <c r="C170" s="531" t="s">
        <v>565</v>
      </c>
      <c r="D170" s="247"/>
    </row>
    <row r="171" spans="1:4" x14ac:dyDescent="0.25">
      <c r="A171" s="472" t="s">
        <v>94</v>
      </c>
      <c r="B171" s="501" t="s">
        <v>534</v>
      </c>
      <c r="C171" s="531" t="s">
        <v>566</v>
      </c>
      <c r="D171" s="247"/>
    </row>
    <row r="172" spans="1:4" x14ac:dyDescent="0.25">
      <c r="A172" s="472" t="s">
        <v>94</v>
      </c>
      <c r="B172" s="501" t="s">
        <v>534</v>
      </c>
      <c r="C172" s="531" t="s">
        <v>567</v>
      </c>
      <c r="D172" s="247"/>
    </row>
    <row r="173" spans="1:4" x14ac:dyDescent="0.25">
      <c r="A173" s="472" t="s">
        <v>94</v>
      </c>
      <c r="B173" s="501" t="s">
        <v>534</v>
      </c>
      <c r="C173" s="531" t="s">
        <v>568</v>
      </c>
      <c r="D173" s="247"/>
    </row>
    <row r="174" spans="1:4" x14ac:dyDescent="0.25">
      <c r="A174" s="472" t="s">
        <v>94</v>
      </c>
      <c r="B174" s="501" t="s">
        <v>534</v>
      </c>
      <c r="C174" s="531" t="s">
        <v>569</v>
      </c>
      <c r="D174" s="247"/>
    </row>
    <row r="175" spans="1:4" x14ac:dyDescent="0.25">
      <c r="A175" s="472" t="s">
        <v>94</v>
      </c>
      <c r="B175" s="501" t="s">
        <v>534</v>
      </c>
      <c r="C175" s="531" t="s">
        <v>570</v>
      </c>
      <c r="D175" s="247"/>
    </row>
    <row r="176" spans="1:4" x14ac:dyDescent="0.25">
      <c r="A176" s="472" t="s">
        <v>94</v>
      </c>
      <c r="B176" s="501" t="s">
        <v>534</v>
      </c>
      <c r="C176" s="531" t="s">
        <v>571</v>
      </c>
      <c r="D176" s="247"/>
    </row>
    <row r="177" spans="1:4" x14ac:dyDescent="0.25">
      <c r="A177" s="472" t="s">
        <v>94</v>
      </c>
      <c r="B177" s="501" t="s">
        <v>535</v>
      </c>
      <c r="C177" s="364">
        <v>440610</v>
      </c>
      <c r="D177" s="349" t="s">
        <v>539</v>
      </c>
    </row>
    <row r="178" spans="1:4" x14ac:dyDescent="0.25">
      <c r="A178" s="472" t="s">
        <v>94</v>
      </c>
      <c r="B178" s="501" t="s">
        <v>535</v>
      </c>
      <c r="C178" s="364">
        <v>440690</v>
      </c>
      <c r="D178" s="349" t="s">
        <v>539</v>
      </c>
    </row>
    <row r="179" spans="1:4" x14ac:dyDescent="0.25">
      <c r="A179" s="472" t="s">
        <v>94</v>
      </c>
      <c r="B179" s="501" t="s">
        <v>535</v>
      </c>
      <c r="C179" s="531" t="s">
        <v>559</v>
      </c>
      <c r="D179" s="247"/>
    </row>
    <row r="180" spans="1:4" x14ac:dyDescent="0.25">
      <c r="A180" s="472" t="s">
        <v>94</v>
      </c>
      <c r="B180" s="501" t="s">
        <v>535</v>
      </c>
      <c r="C180" s="531" t="s">
        <v>560</v>
      </c>
      <c r="D180" s="247"/>
    </row>
    <row r="181" spans="1:4" x14ac:dyDescent="0.25">
      <c r="A181" s="472" t="s">
        <v>94</v>
      </c>
      <c r="B181" s="501" t="s">
        <v>535</v>
      </c>
      <c r="C181" s="531" t="s">
        <v>561</v>
      </c>
      <c r="D181" s="247"/>
    </row>
    <row r="182" spans="1:4" x14ac:dyDescent="0.25">
      <c r="A182" s="472" t="s">
        <v>94</v>
      </c>
      <c r="B182" s="501" t="s">
        <v>535</v>
      </c>
      <c r="C182" s="531" t="s">
        <v>562</v>
      </c>
      <c r="D182" s="247"/>
    </row>
    <row r="183" spans="1:4" x14ac:dyDescent="0.25">
      <c r="A183" s="472" t="s">
        <v>94</v>
      </c>
      <c r="B183" s="501" t="s">
        <v>535</v>
      </c>
      <c r="C183" s="531" t="s">
        <v>563</v>
      </c>
      <c r="D183" s="247"/>
    </row>
    <row r="184" spans="1:4" x14ac:dyDescent="0.25">
      <c r="A184" s="472" t="s">
        <v>94</v>
      </c>
      <c r="B184" s="501" t="s">
        <v>535</v>
      </c>
      <c r="C184" s="531" t="s">
        <v>564</v>
      </c>
      <c r="D184" s="247"/>
    </row>
    <row r="185" spans="1:4" x14ac:dyDescent="0.25">
      <c r="A185" s="472" t="s">
        <v>94</v>
      </c>
      <c r="B185" s="501" t="s">
        <v>535</v>
      </c>
      <c r="C185" s="531" t="s">
        <v>565</v>
      </c>
      <c r="D185" s="247"/>
    </row>
    <row r="186" spans="1:4" x14ac:dyDescent="0.25">
      <c r="A186" s="472" t="s">
        <v>94</v>
      </c>
      <c r="B186" s="501" t="s">
        <v>535</v>
      </c>
      <c r="C186" s="531" t="s">
        <v>566</v>
      </c>
      <c r="D186" s="247"/>
    </row>
    <row r="187" spans="1:4" x14ac:dyDescent="0.25">
      <c r="A187" s="472" t="s">
        <v>94</v>
      </c>
      <c r="B187" s="501" t="s">
        <v>535</v>
      </c>
      <c r="C187" s="531" t="s">
        <v>567</v>
      </c>
      <c r="D187" s="247"/>
    </row>
    <row r="188" spans="1:4" x14ac:dyDescent="0.25">
      <c r="A188" s="472" t="s">
        <v>94</v>
      </c>
      <c r="B188" s="501" t="s">
        <v>535</v>
      </c>
      <c r="C188" s="531" t="s">
        <v>568</v>
      </c>
      <c r="D188" s="247"/>
    </row>
    <row r="189" spans="1:4" x14ac:dyDescent="0.25">
      <c r="A189" s="472" t="s">
        <v>94</v>
      </c>
      <c r="B189" s="501" t="s">
        <v>535</v>
      </c>
      <c r="C189" s="531" t="s">
        <v>569</v>
      </c>
      <c r="D189" s="247"/>
    </row>
    <row r="190" spans="1:4" x14ac:dyDescent="0.25">
      <c r="A190" s="472" t="s">
        <v>94</v>
      </c>
      <c r="B190" s="501" t="s">
        <v>535</v>
      </c>
      <c r="C190" s="531" t="s">
        <v>570</v>
      </c>
      <c r="D190" s="247"/>
    </row>
    <row r="191" spans="1:4" x14ac:dyDescent="0.25">
      <c r="A191" s="472" t="s">
        <v>94</v>
      </c>
      <c r="B191" s="506" t="s">
        <v>535</v>
      </c>
      <c r="C191" s="367" t="s">
        <v>571</v>
      </c>
      <c r="D191" s="247"/>
    </row>
    <row r="192" spans="1:4" x14ac:dyDescent="0.25">
      <c r="A192" s="472" t="s">
        <v>94</v>
      </c>
      <c r="B192" s="506" t="s">
        <v>536</v>
      </c>
      <c r="C192" s="367">
        <v>4406.12</v>
      </c>
      <c r="D192" s="247"/>
    </row>
    <row r="193" spans="1:4" x14ac:dyDescent="0.25">
      <c r="A193" s="472" t="s">
        <v>94</v>
      </c>
      <c r="B193" s="506" t="s">
        <v>536</v>
      </c>
      <c r="C193" s="367">
        <v>4406.92</v>
      </c>
      <c r="D193" s="247"/>
    </row>
    <row r="194" spans="1:4" x14ac:dyDescent="0.25">
      <c r="A194" s="472" t="s">
        <v>94</v>
      </c>
      <c r="B194" s="506" t="s">
        <v>536</v>
      </c>
      <c r="C194" s="367">
        <v>4407.21</v>
      </c>
      <c r="D194" s="247"/>
    </row>
    <row r="195" spans="1:4" x14ac:dyDescent="0.25">
      <c r="A195" s="472" t="s">
        <v>94</v>
      </c>
      <c r="B195" s="506" t="s">
        <v>536</v>
      </c>
      <c r="C195" s="367">
        <v>4407.22</v>
      </c>
      <c r="D195" s="247"/>
    </row>
    <row r="196" spans="1:4" x14ac:dyDescent="0.25">
      <c r="A196" s="472" t="s">
        <v>94</v>
      </c>
      <c r="B196" s="506" t="s">
        <v>536</v>
      </c>
      <c r="C196" s="367">
        <v>4407.25</v>
      </c>
      <c r="D196" s="247"/>
    </row>
    <row r="197" spans="1:4" x14ac:dyDescent="0.25">
      <c r="A197" s="472" t="s">
        <v>94</v>
      </c>
      <c r="B197" s="506" t="s">
        <v>536</v>
      </c>
      <c r="C197" s="367">
        <v>4407.26</v>
      </c>
      <c r="D197" s="247"/>
    </row>
    <row r="198" spans="1:4" x14ac:dyDescent="0.25">
      <c r="A198" s="472" t="s">
        <v>94</v>
      </c>
      <c r="B198" s="506" t="s">
        <v>536</v>
      </c>
      <c r="C198" s="367">
        <v>4407.2700000000004</v>
      </c>
      <c r="D198" s="247"/>
    </row>
    <row r="199" spans="1:4" x14ac:dyDescent="0.25">
      <c r="A199" s="472" t="s">
        <v>94</v>
      </c>
      <c r="B199" s="506" t="s">
        <v>536</v>
      </c>
      <c r="C199" s="367">
        <v>4407.28</v>
      </c>
      <c r="D199" s="247"/>
    </row>
    <row r="200" spans="1:4" x14ac:dyDescent="0.25">
      <c r="A200" s="472" t="s">
        <v>94</v>
      </c>
      <c r="B200" s="506" t="s">
        <v>536</v>
      </c>
      <c r="C200" s="367">
        <v>4407.29</v>
      </c>
      <c r="D200" s="247"/>
    </row>
    <row r="201" spans="1:4" x14ac:dyDescent="0.25">
      <c r="A201" s="472" t="s">
        <v>94</v>
      </c>
      <c r="B201" s="506" t="s">
        <v>536</v>
      </c>
      <c r="C201" s="367">
        <v>4407.91</v>
      </c>
      <c r="D201" s="247"/>
    </row>
    <row r="202" spans="1:4" x14ac:dyDescent="0.25">
      <c r="A202" s="472" t="s">
        <v>94</v>
      </c>
      <c r="B202" s="506" t="s">
        <v>536</v>
      </c>
      <c r="C202" s="367">
        <v>4407.92</v>
      </c>
      <c r="D202" s="247"/>
    </row>
    <row r="203" spans="1:4" x14ac:dyDescent="0.25">
      <c r="A203" s="472" t="s">
        <v>94</v>
      </c>
      <c r="B203" s="506" t="s">
        <v>536</v>
      </c>
      <c r="C203" s="367">
        <v>4407.93</v>
      </c>
      <c r="D203" s="247"/>
    </row>
    <row r="204" spans="1:4" x14ac:dyDescent="0.25">
      <c r="A204" s="472" t="s">
        <v>94</v>
      </c>
      <c r="B204" s="506" t="s">
        <v>536</v>
      </c>
      <c r="C204" s="367">
        <v>4407.9399999999996</v>
      </c>
      <c r="D204" s="247"/>
    </row>
    <row r="205" spans="1:4" x14ac:dyDescent="0.25">
      <c r="A205" s="472" t="s">
        <v>94</v>
      </c>
      <c r="B205" s="506" t="s">
        <v>536</v>
      </c>
      <c r="C205" s="367">
        <v>4407.95</v>
      </c>
      <c r="D205" s="247"/>
    </row>
    <row r="206" spans="1:4" x14ac:dyDescent="0.25">
      <c r="A206" s="472" t="s">
        <v>94</v>
      </c>
      <c r="B206" s="506" t="s">
        <v>536</v>
      </c>
      <c r="C206" s="367">
        <v>4407.96</v>
      </c>
      <c r="D206" s="247"/>
    </row>
    <row r="207" spans="1:4" x14ac:dyDescent="0.25">
      <c r="A207" s="472" t="s">
        <v>94</v>
      </c>
      <c r="B207" s="506" t="s">
        <v>536</v>
      </c>
      <c r="C207" s="367">
        <v>4407.97</v>
      </c>
      <c r="D207" s="247"/>
    </row>
    <row r="208" spans="1:4" ht="15.75" thickBot="1" x14ac:dyDescent="0.3">
      <c r="A208" s="481" t="s">
        <v>94</v>
      </c>
      <c r="B208" s="508" t="s">
        <v>536</v>
      </c>
      <c r="C208" s="530">
        <v>4407.99</v>
      </c>
      <c r="D208" s="247"/>
    </row>
    <row r="209" spans="1:4" ht="15.75" thickTop="1" x14ac:dyDescent="0.25">
      <c r="A209" s="480" t="s">
        <v>95</v>
      </c>
      <c r="B209" s="507" t="s">
        <v>532</v>
      </c>
      <c r="C209" s="366">
        <v>440610</v>
      </c>
      <c r="D209" s="361" t="s">
        <v>539</v>
      </c>
    </row>
    <row r="210" spans="1:4" x14ac:dyDescent="0.25">
      <c r="A210" s="480" t="s">
        <v>95</v>
      </c>
      <c r="B210" s="507" t="s">
        <v>532</v>
      </c>
      <c r="C210" s="366">
        <v>440690</v>
      </c>
      <c r="D210" s="361" t="s">
        <v>539</v>
      </c>
    </row>
    <row r="211" spans="1:4" x14ac:dyDescent="0.25">
      <c r="A211" s="480" t="s">
        <v>95</v>
      </c>
      <c r="B211" s="507" t="s">
        <v>532</v>
      </c>
      <c r="C211" s="529">
        <v>440724</v>
      </c>
      <c r="D211" s="247"/>
    </row>
    <row r="212" spans="1:4" x14ac:dyDescent="0.25">
      <c r="A212" s="480" t="s">
        <v>95</v>
      </c>
      <c r="B212" s="507" t="s">
        <v>532</v>
      </c>
      <c r="C212" s="529">
        <v>440725</v>
      </c>
      <c r="D212" s="247"/>
    </row>
    <row r="213" spans="1:4" x14ac:dyDescent="0.25">
      <c r="A213" s="480" t="s">
        <v>95</v>
      </c>
      <c r="B213" s="507" t="s">
        <v>532</v>
      </c>
      <c r="C213" s="529">
        <v>440726</v>
      </c>
      <c r="D213" s="247"/>
    </row>
    <row r="214" spans="1:4" x14ac:dyDescent="0.25">
      <c r="A214" s="480" t="s">
        <v>95</v>
      </c>
      <c r="B214" s="507" t="s">
        <v>532</v>
      </c>
      <c r="C214" s="529">
        <v>440729</v>
      </c>
      <c r="D214" s="247"/>
    </row>
    <row r="215" spans="1:4" x14ac:dyDescent="0.25">
      <c r="A215" s="480" t="s">
        <v>95</v>
      </c>
      <c r="B215" s="507" t="s">
        <v>532</v>
      </c>
      <c r="C215" s="366">
        <v>440799</v>
      </c>
      <c r="D215" s="361" t="s">
        <v>539</v>
      </c>
    </row>
    <row r="216" spans="1:4" x14ac:dyDescent="0.25">
      <c r="A216" s="480" t="s">
        <v>95</v>
      </c>
      <c r="B216" s="507" t="s">
        <v>534</v>
      </c>
      <c r="C216" s="366">
        <v>440610</v>
      </c>
      <c r="D216" s="361" t="s">
        <v>539</v>
      </c>
    </row>
    <row r="217" spans="1:4" x14ac:dyDescent="0.25">
      <c r="A217" s="480" t="s">
        <v>95</v>
      </c>
      <c r="B217" s="507" t="s">
        <v>534</v>
      </c>
      <c r="C217" s="366">
        <v>440690</v>
      </c>
      <c r="D217" s="361" t="s">
        <v>539</v>
      </c>
    </row>
    <row r="218" spans="1:4" x14ac:dyDescent="0.25">
      <c r="A218" s="472" t="s">
        <v>95</v>
      </c>
      <c r="B218" s="501" t="s">
        <v>534</v>
      </c>
      <c r="C218" s="531" t="s">
        <v>559</v>
      </c>
      <c r="D218" s="247"/>
    </row>
    <row r="219" spans="1:4" x14ac:dyDescent="0.25">
      <c r="A219" s="472" t="s">
        <v>95</v>
      </c>
      <c r="B219" s="501" t="s">
        <v>534</v>
      </c>
      <c r="C219" s="531" t="s">
        <v>560</v>
      </c>
      <c r="D219" s="247"/>
    </row>
    <row r="220" spans="1:4" x14ac:dyDescent="0.25">
      <c r="A220" s="472" t="s">
        <v>95</v>
      </c>
      <c r="B220" s="501" t="s">
        <v>534</v>
      </c>
      <c r="C220" s="531" t="s">
        <v>561</v>
      </c>
      <c r="D220" s="247"/>
    </row>
    <row r="221" spans="1:4" x14ac:dyDescent="0.25">
      <c r="A221" s="472" t="s">
        <v>95</v>
      </c>
      <c r="B221" s="501" t="s">
        <v>534</v>
      </c>
      <c r="C221" s="531" t="s">
        <v>562</v>
      </c>
      <c r="D221" s="247"/>
    </row>
    <row r="222" spans="1:4" x14ac:dyDescent="0.25">
      <c r="A222" s="472" t="s">
        <v>95</v>
      </c>
      <c r="B222" s="501" t="s">
        <v>534</v>
      </c>
      <c r="C222" s="531" t="s">
        <v>563</v>
      </c>
      <c r="D222" s="247"/>
    </row>
    <row r="223" spans="1:4" x14ac:dyDescent="0.25">
      <c r="A223" s="472" t="s">
        <v>95</v>
      </c>
      <c r="B223" s="501" t="s">
        <v>534</v>
      </c>
      <c r="C223" s="531" t="s">
        <v>564</v>
      </c>
      <c r="D223" s="247"/>
    </row>
    <row r="224" spans="1:4" x14ac:dyDescent="0.25">
      <c r="A224" s="472" t="s">
        <v>95</v>
      </c>
      <c r="B224" s="501" t="s">
        <v>534</v>
      </c>
      <c r="C224" s="531" t="s">
        <v>565</v>
      </c>
      <c r="D224" s="247"/>
    </row>
    <row r="225" spans="1:4" x14ac:dyDescent="0.25">
      <c r="A225" s="472" t="s">
        <v>95</v>
      </c>
      <c r="B225" s="501" t="s">
        <v>534</v>
      </c>
      <c r="C225" s="364" t="s">
        <v>571</v>
      </c>
      <c r="D225" s="361" t="s">
        <v>539</v>
      </c>
    </row>
    <row r="226" spans="1:4" x14ac:dyDescent="0.25">
      <c r="A226" s="472" t="s">
        <v>95</v>
      </c>
      <c r="B226" s="501" t="s">
        <v>535</v>
      </c>
      <c r="C226" s="364">
        <v>440610</v>
      </c>
      <c r="D226" s="361" t="s">
        <v>539</v>
      </c>
    </row>
    <row r="227" spans="1:4" x14ac:dyDescent="0.25">
      <c r="A227" s="472" t="s">
        <v>95</v>
      </c>
      <c r="B227" s="501" t="s">
        <v>535</v>
      </c>
      <c r="C227" s="364">
        <v>440690</v>
      </c>
      <c r="D227" s="361" t="s">
        <v>539</v>
      </c>
    </row>
    <row r="228" spans="1:4" x14ac:dyDescent="0.25">
      <c r="A228" s="472" t="s">
        <v>95</v>
      </c>
      <c r="B228" s="501" t="s">
        <v>535</v>
      </c>
      <c r="C228" s="531" t="s">
        <v>559</v>
      </c>
      <c r="D228" s="247"/>
    </row>
    <row r="229" spans="1:4" x14ac:dyDescent="0.25">
      <c r="A229" s="472" t="s">
        <v>95</v>
      </c>
      <c r="B229" s="501" t="s">
        <v>535</v>
      </c>
      <c r="C229" s="531" t="s">
        <v>560</v>
      </c>
      <c r="D229" s="247"/>
    </row>
    <row r="230" spans="1:4" x14ac:dyDescent="0.25">
      <c r="A230" s="472" t="s">
        <v>95</v>
      </c>
      <c r="B230" s="501" t="s">
        <v>535</v>
      </c>
      <c r="C230" s="531" t="s">
        <v>561</v>
      </c>
      <c r="D230" s="247"/>
    </row>
    <row r="231" spans="1:4" x14ac:dyDescent="0.25">
      <c r="A231" s="472" t="s">
        <v>95</v>
      </c>
      <c r="B231" s="501" t="s">
        <v>535</v>
      </c>
      <c r="C231" s="531" t="s">
        <v>562</v>
      </c>
      <c r="D231" s="247"/>
    </row>
    <row r="232" spans="1:4" x14ac:dyDescent="0.25">
      <c r="A232" s="472" t="s">
        <v>95</v>
      </c>
      <c r="B232" s="501" t="s">
        <v>535</v>
      </c>
      <c r="C232" s="531" t="s">
        <v>563</v>
      </c>
      <c r="D232" s="247"/>
    </row>
    <row r="233" spans="1:4" x14ac:dyDescent="0.25">
      <c r="A233" s="472" t="s">
        <v>95</v>
      </c>
      <c r="B233" s="501" t="s">
        <v>535</v>
      </c>
      <c r="C233" s="531" t="s">
        <v>564</v>
      </c>
      <c r="D233" s="247"/>
    </row>
    <row r="234" spans="1:4" x14ac:dyDescent="0.25">
      <c r="A234" s="472" t="s">
        <v>95</v>
      </c>
      <c r="B234" s="501" t="s">
        <v>535</v>
      </c>
      <c r="C234" s="531" t="s">
        <v>565</v>
      </c>
      <c r="D234" s="247"/>
    </row>
    <row r="235" spans="1:4" x14ac:dyDescent="0.25">
      <c r="A235" s="479" t="s">
        <v>95</v>
      </c>
      <c r="B235" s="506" t="s">
        <v>535</v>
      </c>
      <c r="C235" s="365" t="s">
        <v>571</v>
      </c>
      <c r="D235" s="349" t="s">
        <v>539</v>
      </c>
    </row>
    <row r="236" spans="1:4" x14ac:dyDescent="0.25">
      <c r="A236" s="479" t="s">
        <v>95</v>
      </c>
      <c r="B236" s="506" t="s">
        <v>536</v>
      </c>
      <c r="C236" s="365">
        <v>440612</v>
      </c>
      <c r="D236" s="361" t="s">
        <v>539</v>
      </c>
    </row>
    <row r="237" spans="1:4" x14ac:dyDescent="0.25">
      <c r="A237" s="479" t="s">
        <v>95</v>
      </c>
      <c r="B237" s="506" t="s">
        <v>536</v>
      </c>
      <c r="C237" s="365">
        <v>440692</v>
      </c>
      <c r="D237" s="361" t="s">
        <v>539</v>
      </c>
    </row>
    <row r="238" spans="1:4" x14ac:dyDescent="0.25">
      <c r="A238" s="479" t="s">
        <v>95</v>
      </c>
      <c r="B238" s="506" t="s">
        <v>536</v>
      </c>
      <c r="C238" s="367">
        <v>440721</v>
      </c>
      <c r="D238" s="247"/>
    </row>
    <row r="239" spans="1:4" x14ac:dyDescent="0.25">
      <c r="A239" s="479" t="s">
        <v>95</v>
      </c>
      <c r="B239" s="506" t="s">
        <v>536</v>
      </c>
      <c r="C239" s="367">
        <v>440722</v>
      </c>
      <c r="D239" s="247"/>
    </row>
    <row r="240" spans="1:4" x14ac:dyDescent="0.25">
      <c r="A240" s="479" t="s">
        <v>95</v>
      </c>
      <c r="B240" s="506" t="s">
        <v>536</v>
      </c>
      <c r="C240" s="367">
        <v>440725</v>
      </c>
      <c r="D240" s="247"/>
    </row>
    <row r="241" spans="1:4" x14ac:dyDescent="0.25">
      <c r="A241" s="479" t="s">
        <v>95</v>
      </c>
      <c r="B241" s="506" t="s">
        <v>536</v>
      </c>
      <c r="C241" s="367">
        <v>440726</v>
      </c>
      <c r="D241" s="247"/>
    </row>
    <row r="242" spans="1:4" x14ac:dyDescent="0.25">
      <c r="A242" s="479" t="s">
        <v>95</v>
      </c>
      <c r="B242" s="506" t="s">
        <v>536</v>
      </c>
      <c r="C242" s="367">
        <v>440727</v>
      </c>
      <c r="D242" s="247"/>
    </row>
    <row r="243" spans="1:4" x14ac:dyDescent="0.25">
      <c r="A243" s="479" t="s">
        <v>95</v>
      </c>
      <c r="B243" s="506" t="s">
        <v>536</v>
      </c>
      <c r="C243" s="367">
        <v>440728</v>
      </c>
      <c r="D243" s="247"/>
    </row>
    <row r="244" spans="1:4" ht="15.75" thickBot="1" x14ac:dyDescent="0.3">
      <c r="A244" s="479" t="s">
        <v>95</v>
      </c>
      <c r="B244" s="506" t="s">
        <v>536</v>
      </c>
      <c r="C244" s="367">
        <v>440729</v>
      </c>
      <c r="D244" s="247"/>
    </row>
    <row r="245" spans="1:4" ht="15.75" thickTop="1" x14ac:dyDescent="0.25">
      <c r="A245" s="483">
        <v>7</v>
      </c>
      <c r="B245" s="510" t="s">
        <v>532</v>
      </c>
      <c r="C245" s="532">
        <v>4408</v>
      </c>
      <c r="D245" s="248"/>
    </row>
    <row r="246" spans="1:4" x14ac:dyDescent="0.25">
      <c r="A246" s="472">
        <v>7</v>
      </c>
      <c r="B246" s="501" t="s">
        <v>534</v>
      </c>
      <c r="C246" s="531">
        <v>4408</v>
      </c>
      <c r="D246" s="247"/>
    </row>
    <row r="247" spans="1:4" x14ac:dyDescent="0.25">
      <c r="A247" s="472">
        <v>7</v>
      </c>
      <c r="B247" s="501" t="s">
        <v>535</v>
      </c>
      <c r="C247" s="531">
        <v>4408</v>
      </c>
      <c r="D247" s="248"/>
    </row>
    <row r="248" spans="1:4" ht="15.75" thickBot="1" x14ac:dyDescent="0.3">
      <c r="A248" s="481">
        <v>7</v>
      </c>
      <c r="B248" s="508" t="s">
        <v>536</v>
      </c>
      <c r="C248" s="531">
        <v>4408</v>
      </c>
      <c r="D248" s="248"/>
    </row>
    <row r="249" spans="1:4" ht="15.75" thickTop="1" x14ac:dyDescent="0.25">
      <c r="A249" s="483" t="s">
        <v>98</v>
      </c>
      <c r="B249" s="510" t="s">
        <v>532</v>
      </c>
      <c r="C249" s="532">
        <v>440810</v>
      </c>
      <c r="D249" s="248"/>
    </row>
    <row r="250" spans="1:4" x14ac:dyDescent="0.25">
      <c r="A250" s="472" t="s">
        <v>98</v>
      </c>
      <c r="B250" s="501" t="s">
        <v>534</v>
      </c>
      <c r="C250" s="531" t="s">
        <v>572</v>
      </c>
      <c r="D250" s="247"/>
    </row>
    <row r="251" spans="1:4" x14ac:dyDescent="0.25">
      <c r="A251" s="479" t="s">
        <v>98</v>
      </c>
      <c r="B251" s="506" t="s">
        <v>535</v>
      </c>
      <c r="C251" s="367" t="s">
        <v>572</v>
      </c>
      <c r="D251" s="247"/>
    </row>
    <row r="252" spans="1:4" ht="15.75" thickBot="1" x14ac:dyDescent="0.3">
      <c r="A252" s="481" t="s">
        <v>98</v>
      </c>
      <c r="B252" s="508" t="s">
        <v>536</v>
      </c>
      <c r="C252" s="530" t="s">
        <v>572</v>
      </c>
      <c r="D252" s="247"/>
    </row>
    <row r="253" spans="1:4" ht="15.75" thickTop="1" x14ac:dyDescent="0.25">
      <c r="A253" s="483" t="s">
        <v>99</v>
      </c>
      <c r="B253" s="510" t="s">
        <v>532</v>
      </c>
      <c r="C253" s="533">
        <v>440831</v>
      </c>
      <c r="D253" s="247"/>
    </row>
    <row r="254" spans="1:4" x14ac:dyDescent="0.25">
      <c r="A254" s="480" t="s">
        <v>99</v>
      </c>
      <c r="B254" s="507" t="s">
        <v>532</v>
      </c>
      <c r="C254" s="534">
        <v>440839</v>
      </c>
      <c r="D254" s="247"/>
    </row>
    <row r="255" spans="1:4" x14ac:dyDescent="0.25">
      <c r="A255" s="480" t="s">
        <v>99</v>
      </c>
      <c r="B255" s="507" t="s">
        <v>532</v>
      </c>
      <c r="C255" s="529">
        <v>440890</v>
      </c>
      <c r="D255" s="248"/>
    </row>
    <row r="256" spans="1:4" x14ac:dyDescent="0.25">
      <c r="A256" s="472" t="s">
        <v>99</v>
      </c>
      <c r="B256" s="501" t="s">
        <v>534</v>
      </c>
      <c r="C256" s="531" t="s">
        <v>573</v>
      </c>
      <c r="D256" s="247"/>
    </row>
    <row r="257" spans="1:4" x14ac:dyDescent="0.25">
      <c r="A257" s="472" t="s">
        <v>99</v>
      </c>
      <c r="B257" s="501" t="s">
        <v>534</v>
      </c>
      <c r="C257" s="531" t="s">
        <v>574</v>
      </c>
      <c r="D257" s="247"/>
    </row>
    <row r="258" spans="1:4" x14ac:dyDescent="0.25">
      <c r="A258" s="472" t="s">
        <v>99</v>
      </c>
      <c r="B258" s="501" t="s">
        <v>534</v>
      </c>
      <c r="C258" s="531" t="s">
        <v>575</v>
      </c>
      <c r="D258" s="247"/>
    </row>
    <row r="259" spans="1:4" x14ac:dyDescent="0.25">
      <c r="A259" s="472" t="s">
        <v>99</v>
      </c>
      <c r="B259" s="501" t="s">
        <v>535</v>
      </c>
      <c r="C259" s="531" t="s">
        <v>573</v>
      </c>
      <c r="D259" s="247"/>
    </row>
    <row r="260" spans="1:4" x14ac:dyDescent="0.25">
      <c r="A260" s="472" t="s">
        <v>99</v>
      </c>
      <c r="B260" s="501" t="s">
        <v>535</v>
      </c>
      <c r="C260" s="531" t="s">
        <v>574</v>
      </c>
      <c r="D260" s="247"/>
    </row>
    <row r="261" spans="1:4" x14ac:dyDescent="0.25">
      <c r="A261" s="479" t="s">
        <v>99</v>
      </c>
      <c r="B261" s="506" t="s">
        <v>535</v>
      </c>
      <c r="C261" s="367" t="s">
        <v>575</v>
      </c>
      <c r="D261" s="247"/>
    </row>
    <row r="262" spans="1:4" x14ac:dyDescent="0.25">
      <c r="A262" s="479" t="s">
        <v>99</v>
      </c>
      <c r="B262" s="506" t="s">
        <v>536</v>
      </c>
      <c r="C262" s="367">
        <v>440831</v>
      </c>
      <c r="D262" s="247"/>
    </row>
    <row r="263" spans="1:4" x14ac:dyDescent="0.25">
      <c r="A263" s="479" t="s">
        <v>99</v>
      </c>
      <c r="B263" s="506" t="s">
        <v>536</v>
      </c>
      <c r="C263" s="367">
        <v>440839</v>
      </c>
      <c r="D263" s="247"/>
    </row>
    <row r="264" spans="1:4" ht="15.75" thickBot="1" x14ac:dyDescent="0.3">
      <c r="A264" s="479" t="s">
        <v>99</v>
      </c>
      <c r="B264" s="506" t="s">
        <v>536</v>
      </c>
      <c r="C264" s="530">
        <v>440890</v>
      </c>
      <c r="D264" s="247"/>
    </row>
    <row r="265" spans="1:4" ht="15.75" thickTop="1" x14ac:dyDescent="0.25">
      <c r="A265" s="483" t="s">
        <v>100</v>
      </c>
      <c r="B265" s="510" t="s">
        <v>532</v>
      </c>
      <c r="C265" s="533">
        <v>440831</v>
      </c>
      <c r="D265" s="247"/>
    </row>
    <row r="266" spans="1:4" x14ac:dyDescent="0.25">
      <c r="A266" s="480" t="s">
        <v>100</v>
      </c>
      <c r="B266" s="507" t="s">
        <v>532</v>
      </c>
      <c r="C266" s="534">
        <v>440839</v>
      </c>
      <c r="D266" s="247"/>
    </row>
    <row r="267" spans="1:4" x14ac:dyDescent="0.25">
      <c r="A267" s="480" t="s">
        <v>100</v>
      </c>
      <c r="B267" s="507" t="s">
        <v>532</v>
      </c>
      <c r="C267" s="366">
        <v>440890</v>
      </c>
      <c r="D267" s="361" t="s">
        <v>539</v>
      </c>
    </row>
    <row r="268" spans="1:4" x14ac:dyDescent="0.25">
      <c r="A268" s="472" t="s">
        <v>100</v>
      </c>
      <c r="B268" s="501" t="s">
        <v>534</v>
      </c>
      <c r="C268" s="531" t="s">
        <v>573</v>
      </c>
      <c r="D268" s="247"/>
    </row>
    <row r="269" spans="1:4" x14ac:dyDescent="0.25">
      <c r="A269" s="472" t="s">
        <v>100</v>
      </c>
      <c r="B269" s="501" t="s">
        <v>534</v>
      </c>
      <c r="C269" s="531" t="s">
        <v>574</v>
      </c>
      <c r="D269" s="247"/>
    </row>
    <row r="270" spans="1:4" x14ac:dyDescent="0.25">
      <c r="A270" s="472" t="s">
        <v>100</v>
      </c>
      <c r="B270" s="501" t="s">
        <v>534</v>
      </c>
      <c r="C270" s="364" t="s">
        <v>575</v>
      </c>
      <c r="D270" s="361" t="s">
        <v>539</v>
      </c>
    </row>
    <row r="271" spans="1:4" x14ac:dyDescent="0.25">
      <c r="A271" s="472" t="s">
        <v>100</v>
      </c>
      <c r="B271" s="501" t="s">
        <v>535</v>
      </c>
      <c r="C271" s="531" t="s">
        <v>573</v>
      </c>
      <c r="D271" s="247"/>
    </row>
    <row r="272" spans="1:4" x14ac:dyDescent="0.25">
      <c r="A272" s="472" t="s">
        <v>100</v>
      </c>
      <c r="B272" s="501" t="s">
        <v>535</v>
      </c>
      <c r="C272" s="531" t="s">
        <v>574</v>
      </c>
      <c r="D272" s="247"/>
    </row>
    <row r="273" spans="1:4" x14ac:dyDescent="0.25">
      <c r="A273" s="479" t="s">
        <v>100</v>
      </c>
      <c r="B273" s="506" t="s">
        <v>535</v>
      </c>
      <c r="C273" s="365" t="s">
        <v>575</v>
      </c>
      <c r="D273" s="349" t="s">
        <v>539</v>
      </c>
    </row>
    <row r="274" spans="1:4" x14ac:dyDescent="0.25">
      <c r="A274" s="479" t="s">
        <v>100</v>
      </c>
      <c r="B274" s="506" t="s">
        <v>536</v>
      </c>
      <c r="C274" s="367">
        <v>440831</v>
      </c>
      <c r="D274" s="247"/>
    </row>
    <row r="275" spans="1:4" ht="15.75" thickBot="1" x14ac:dyDescent="0.3">
      <c r="A275" s="481" t="s">
        <v>100</v>
      </c>
      <c r="B275" s="508" t="s">
        <v>536</v>
      </c>
      <c r="C275" s="530">
        <v>440839</v>
      </c>
      <c r="D275" s="248"/>
    </row>
    <row r="276" spans="1:4" ht="15.75" thickTop="1" x14ac:dyDescent="0.25">
      <c r="A276" s="480">
        <v>8</v>
      </c>
      <c r="B276" s="507" t="s">
        <v>532</v>
      </c>
      <c r="C276" s="534">
        <v>4410</v>
      </c>
      <c r="D276" s="248"/>
    </row>
    <row r="277" spans="1:4" x14ac:dyDescent="0.25">
      <c r="A277" s="480">
        <v>8</v>
      </c>
      <c r="B277" s="507" t="s">
        <v>532</v>
      </c>
      <c r="C277" s="534">
        <v>4411</v>
      </c>
      <c r="D277" s="248"/>
    </row>
    <row r="278" spans="1:4" x14ac:dyDescent="0.25">
      <c r="A278" s="472">
        <v>8</v>
      </c>
      <c r="B278" s="501" t="s">
        <v>532</v>
      </c>
      <c r="C278" s="522">
        <v>441213</v>
      </c>
      <c r="D278" s="248"/>
    </row>
    <row r="279" spans="1:4" x14ac:dyDescent="0.25">
      <c r="A279" s="472">
        <v>8</v>
      </c>
      <c r="B279" s="501" t="s">
        <v>532</v>
      </c>
      <c r="C279" s="522">
        <v>441214</v>
      </c>
      <c r="D279" s="248"/>
    </row>
    <row r="280" spans="1:4" x14ac:dyDescent="0.25">
      <c r="A280" s="472">
        <v>8</v>
      </c>
      <c r="B280" s="501" t="s">
        <v>532</v>
      </c>
      <c r="C280" s="522">
        <v>441219</v>
      </c>
      <c r="D280" s="248"/>
    </row>
    <row r="281" spans="1:4" x14ac:dyDescent="0.25">
      <c r="A281" s="472">
        <v>8</v>
      </c>
      <c r="B281" s="501" t="s">
        <v>532</v>
      </c>
      <c r="C281" s="348" t="s">
        <v>576</v>
      </c>
      <c r="D281" s="361" t="s">
        <v>539</v>
      </c>
    </row>
    <row r="282" spans="1:4" x14ac:dyDescent="0.25">
      <c r="A282" s="472">
        <v>8</v>
      </c>
      <c r="B282" s="501" t="s">
        <v>534</v>
      </c>
      <c r="C282" s="522" t="s">
        <v>577</v>
      </c>
      <c r="D282" s="248"/>
    </row>
    <row r="283" spans="1:4" x14ac:dyDescent="0.25">
      <c r="A283" s="472">
        <v>8</v>
      </c>
      <c r="B283" s="501" t="s">
        <v>534</v>
      </c>
      <c r="C283" s="522">
        <v>4411</v>
      </c>
      <c r="D283" s="248"/>
    </row>
    <row r="284" spans="1:4" x14ac:dyDescent="0.25">
      <c r="A284" s="472">
        <v>8</v>
      </c>
      <c r="B284" s="501" t="s">
        <v>534</v>
      </c>
      <c r="C284" s="522" t="s">
        <v>578</v>
      </c>
      <c r="D284" s="248"/>
    </row>
    <row r="285" spans="1:4" x14ac:dyDescent="0.25">
      <c r="A285" s="472">
        <v>8</v>
      </c>
      <c r="B285" s="501" t="s">
        <v>534</v>
      </c>
      <c r="C285" s="522" t="s">
        <v>579</v>
      </c>
      <c r="D285" s="248"/>
    </row>
    <row r="286" spans="1:4" x14ac:dyDescent="0.25">
      <c r="A286" s="472">
        <v>8</v>
      </c>
      <c r="B286" s="501" t="s">
        <v>534</v>
      </c>
      <c r="C286" s="522" t="s">
        <v>580</v>
      </c>
      <c r="D286" s="248"/>
    </row>
    <row r="287" spans="1:4" x14ac:dyDescent="0.25">
      <c r="A287" s="472">
        <v>8</v>
      </c>
      <c r="B287" s="501" t="s">
        <v>534</v>
      </c>
      <c r="C287" s="522" t="s">
        <v>581</v>
      </c>
      <c r="D287" s="248"/>
    </row>
    <row r="288" spans="1:4" x14ac:dyDescent="0.25">
      <c r="A288" s="472">
        <v>8</v>
      </c>
      <c r="B288" s="501" t="s">
        <v>534</v>
      </c>
      <c r="C288" s="522" t="s">
        <v>576</v>
      </c>
      <c r="D288" s="248"/>
    </row>
    <row r="289" spans="1:4" x14ac:dyDescent="0.25">
      <c r="A289" s="472">
        <v>8</v>
      </c>
      <c r="B289" s="501" t="s">
        <v>535</v>
      </c>
      <c r="C289" s="522" t="s">
        <v>577</v>
      </c>
      <c r="D289" s="248"/>
    </row>
    <row r="290" spans="1:4" x14ac:dyDescent="0.25">
      <c r="A290" s="472">
        <v>8</v>
      </c>
      <c r="B290" s="501" t="s">
        <v>535</v>
      </c>
      <c r="C290" s="522">
        <v>4411</v>
      </c>
      <c r="D290" s="248"/>
    </row>
    <row r="291" spans="1:4" x14ac:dyDescent="0.25">
      <c r="A291" s="472">
        <v>8</v>
      </c>
      <c r="B291" s="501" t="s">
        <v>535</v>
      </c>
      <c r="C291" s="522" t="s">
        <v>578</v>
      </c>
      <c r="D291" s="248"/>
    </row>
    <row r="292" spans="1:4" x14ac:dyDescent="0.25">
      <c r="A292" s="472">
        <v>8</v>
      </c>
      <c r="B292" s="501" t="s">
        <v>535</v>
      </c>
      <c r="C292" s="522" t="s">
        <v>579</v>
      </c>
      <c r="D292" s="248"/>
    </row>
    <row r="293" spans="1:4" x14ac:dyDescent="0.25">
      <c r="A293" s="472">
        <v>8</v>
      </c>
      <c r="B293" s="501" t="s">
        <v>535</v>
      </c>
      <c r="C293" s="522" t="s">
        <v>580</v>
      </c>
      <c r="D293" s="248"/>
    </row>
    <row r="294" spans="1:4" x14ac:dyDescent="0.25">
      <c r="A294" s="472">
        <v>8</v>
      </c>
      <c r="B294" s="501" t="s">
        <v>535</v>
      </c>
      <c r="C294" s="522" t="s">
        <v>581</v>
      </c>
      <c r="D294" s="248"/>
    </row>
    <row r="295" spans="1:4" x14ac:dyDescent="0.25">
      <c r="A295" s="479">
        <v>8</v>
      </c>
      <c r="B295" s="506" t="s">
        <v>535</v>
      </c>
      <c r="C295" s="522" t="s">
        <v>576</v>
      </c>
      <c r="D295" s="248"/>
    </row>
    <row r="296" spans="1:4" x14ac:dyDescent="0.25">
      <c r="A296" s="479">
        <v>8</v>
      </c>
      <c r="B296" s="506" t="s">
        <v>536</v>
      </c>
      <c r="C296" s="522">
        <v>4410</v>
      </c>
      <c r="D296" s="248"/>
    </row>
    <row r="297" spans="1:4" x14ac:dyDescent="0.25">
      <c r="A297" s="479">
        <v>8</v>
      </c>
      <c r="B297" s="506" t="s">
        <v>536</v>
      </c>
      <c r="C297" s="522">
        <v>4411</v>
      </c>
      <c r="D297" s="248"/>
    </row>
    <row r="298" spans="1:4" x14ac:dyDescent="0.25">
      <c r="A298" s="479">
        <v>8</v>
      </c>
      <c r="B298" s="506" t="s">
        <v>536</v>
      </c>
      <c r="C298" s="522">
        <v>441231</v>
      </c>
      <c r="D298" s="248"/>
    </row>
    <row r="299" spans="1:4" x14ac:dyDescent="0.25">
      <c r="A299" s="479">
        <v>8</v>
      </c>
      <c r="B299" s="506" t="s">
        <v>536</v>
      </c>
      <c r="C299" s="522">
        <v>441233</v>
      </c>
      <c r="D299" s="248"/>
    </row>
    <row r="300" spans="1:4" x14ac:dyDescent="0.25">
      <c r="A300" s="479">
        <v>8</v>
      </c>
      <c r="B300" s="506" t="s">
        <v>536</v>
      </c>
      <c r="C300" s="522">
        <v>441234</v>
      </c>
      <c r="D300" s="248"/>
    </row>
    <row r="301" spans="1:4" x14ac:dyDescent="0.25">
      <c r="A301" s="479">
        <v>8</v>
      </c>
      <c r="B301" s="506" t="s">
        <v>536</v>
      </c>
      <c r="C301" s="522">
        <v>441239</v>
      </c>
      <c r="D301" s="248"/>
    </row>
    <row r="302" spans="1:4" x14ac:dyDescent="0.25">
      <c r="A302" s="479">
        <v>8</v>
      </c>
      <c r="B302" s="506" t="s">
        <v>536</v>
      </c>
      <c r="C302" s="522">
        <v>441294</v>
      </c>
      <c r="D302" s="248"/>
    </row>
    <row r="303" spans="1:4" ht="15.75" thickBot="1" x14ac:dyDescent="0.3">
      <c r="A303" s="479">
        <v>8</v>
      </c>
      <c r="B303" s="506" t="s">
        <v>536</v>
      </c>
      <c r="C303" s="522">
        <v>441299</v>
      </c>
      <c r="D303" s="248"/>
    </row>
    <row r="304" spans="1:4" ht="15.75" thickTop="1" x14ac:dyDescent="0.25">
      <c r="A304" s="483">
        <v>8.1</v>
      </c>
      <c r="B304" s="510" t="s">
        <v>532</v>
      </c>
      <c r="C304" s="532">
        <v>441213</v>
      </c>
      <c r="D304" s="248"/>
    </row>
    <row r="305" spans="1:4" x14ac:dyDescent="0.25">
      <c r="A305" s="480">
        <v>8.1</v>
      </c>
      <c r="B305" s="507" t="s">
        <v>532</v>
      </c>
      <c r="C305" s="359">
        <v>441214</v>
      </c>
      <c r="D305" s="248"/>
    </row>
    <row r="306" spans="1:4" x14ac:dyDescent="0.25">
      <c r="A306" s="480">
        <v>8.1</v>
      </c>
      <c r="B306" s="507" t="s">
        <v>532</v>
      </c>
      <c r="C306" s="359">
        <v>441219</v>
      </c>
      <c r="D306" s="248"/>
    </row>
    <row r="307" spans="1:4" x14ac:dyDescent="0.25">
      <c r="A307" s="480">
        <v>8.1</v>
      </c>
      <c r="B307" s="507" t="s">
        <v>532</v>
      </c>
      <c r="C307" s="350">
        <v>441299</v>
      </c>
      <c r="D307" s="361" t="s">
        <v>539</v>
      </c>
    </row>
    <row r="308" spans="1:4" x14ac:dyDescent="0.25">
      <c r="A308" s="471">
        <v>8.1</v>
      </c>
      <c r="B308" s="500" t="s">
        <v>534</v>
      </c>
      <c r="C308" s="528" t="s">
        <v>578</v>
      </c>
      <c r="D308" s="248"/>
    </row>
    <row r="309" spans="1:4" x14ac:dyDescent="0.25">
      <c r="A309" s="472">
        <v>8.1</v>
      </c>
      <c r="B309" s="501" t="s">
        <v>534</v>
      </c>
      <c r="C309" s="531" t="s">
        <v>579</v>
      </c>
      <c r="D309" s="248"/>
    </row>
    <row r="310" spans="1:4" x14ac:dyDescent="0.25">
      <c r="A310" s="472">
        <v>8.1</v>
      </c>
      <c r="B310" s="501" t="s">
        <v>534</v>
      </c>
      <c r="C310" s="531" t="s">
        <v>580</v>
      </c>
      <c r="D310" s="248"/>
    </row>
    <row r="311" spans="1:4" x14ac:dyDescent="0.25">
      <c r="A311" s="472">
        <v>8.1</v>
      </c>
      <c r="B311" s="501" t="s">
        <v>534</v>
      </c>
      <c r="C311" s="531" t="s">
        <v>581</v>
      </c>
      <c r="D311" s="248"/>
    </row>
    <row r="312" spans="1:4" x14ac:dyDescent="0.25">
      <c r="A312" s="472">
        <v>8.1</v>
      </c>
      <c r="B312" s="501" t="s">
        <v>534</v>
      </c>
      <c r="C312" s="531" t="s">
        <v>576</v>
      </c>
      <c r="D312" s="248"/>
    </row>
    <row r="313" spans="1:4" x14ac:dyDescent="0.25">
      <c r="A313" s="480">
        <v>8.1</v>
      </c>
      <c r="B313" s="507" t="s">
        <v>535</v>
      </c>
      <c r="C313" s="529">
        <v>441231</v>
      </c>
      <c r="D313" s="248"/>
    </row>
    <row r="314" spans="1:4" x14ac:dyDescent="0.25">
      <c r="A314" s="480">
        <v>8.1</v>
      </c>
      <c r="B314" s="507" t="s">
        <v>535</v>
      </c>
      <c r="C314" s="529">
        <v>441232</v>
      </c>
      <c r="D314" s="248"/>
    </row>
    <row r="315" spans="1:4" x14ac:dyDescent="0.25">
      <c r="A315" s="480">
        <v>8.1</v>
      </c>
      <c r="B315" s="507" t="s">
        <v>535</v>
      </c>
      <c r="C315" s="529">
        <v>441239</v>
      </c>
      <c r="D315" s="248"/>
    </row>
    <row r="316" spans="1:4" x14ac:dyDescent="0.25">
      <c r="A316" s="480">
        <v>8.1</v>
      </c>
      <c r="B316" s="507" t="s">
        <v>535</v>
      </c>
      <c r="C316" s="529">
        <v>441294</v>
      </c>
      <c r="D316" s="248"/>
    </row>
    <row r="317" spans="1:4" x14ac:dyDescent="0.25">
      <c r="A317" s="480">
        <v>8.1</v>
      </c>
      <c r="B317" s="507" t="s">
        <v>535</v>
      </c>
      <c r="C317" s="529">
        <v>441299</v>
      </c>
      <c r="D317" s="248"/>
    </row>
    <row r="318" spans="1:4" x14ac:dyDescent="0.25">
      <c r="A318" s="480">
        <v>8.1</v>
      </c>
      <c r="B318" s="507" t="s">
        <v>536</v>
      </c>
      <c r="C318" s="529">
        <v>441231</v>
      </c>
      <c r="D318" s="248"/>
    </row>
    <row r="319" spans="1:4" x14ac:dyDescent="0.25">
      <c r="A319" s="480">
        <v>8.1</v>
      </c>
      <c r="B319" s="507" t="s">
        <v>536</v>
      </c>
      <c r="C319" s="529">
        <v>441233</v>
      </c>
      <c r="D319" s="248"/>
    </row>
    <row r="320" spans="1:4" x14ac:dyDescent="0.25">
      <c r="A320" s="480">
        <v>8.1</v>
      </c>
      <c r="B320" s="507" t="s">
        <v>536</v>
      </c>
      <c r="C320" s="529">
        <v>441234</v>
      </c>
      <c r="D320" s="248"/>
    </row>
    <row r="321" spans="1:4" x14ac:dyDescent="0.25">
      <c r="A321" s="480">
        <v>8.1</v>
      </c>
      <c r="B321" s="507" t="s">
        <v>536</v>
      </c>
      <c r="C321" s="529">
        <v>441239</v>
      </c>
      <c r="D321" s="248"/>
    </row>
    <row r="322" spans="1:4" x14ac:dyDescent="0.25">
      <c r="A322" s="480">
        <v>8.1</v>
      </c>
      <c r="B322" s="507" t="s">
        <v>536</v>
      </c>
      <c r="C322" s="529">
        <v>441294</v>
      </c>
      <c r="D322" s="248"/>
    </row>
    <row r="323" spans="1:4" ht="15.75" thickBot="1" x14ac:dyDescent="0.3">
      <c r="A323" s="482">
        <v>8.1</v>
      </c>
      <c r="B323" s="507" t="s">
        <v>536</v>
      </c>
      <c r="C323" s="535">
        <v>441299</v>
      </c>
      <c r="D323" s="248"/>
    </row>
    <row r="324" spans="1:4" ht="15.75" thickTop="1" x14ac:dyDescent="0.25">
      <c r="A324" s="483" t="s">
        <v>105</v>
      </c>
      <c r="B324" s="510" t="s">
        <v>532</v>
      </c>
      <c r="C324" s="532">
        <v>441219</v>
      </c>
      <c r="D324" s="248"/>
    </row>
    <row r="325" spans="1:4" x14ac:dyDescent="0.25">
      <c r="A325" s="480" t="s">
        <v>105</v>
      </c>
      <c r="B325" s="507" t="s">
        <v>532</v>
      </c>
      <c r="C325" s="366">
        <v>441299</v>
      </c>
      <c r="D325" s="361" t="s">
        <v>539</v>
      </c>
    </row>
    <row r="326" spans="1:4" x14ac:dyDescent="0.25">
      <c r="A326" s="472" t="s">
        <v>105</v>
      </c>
      <c r="B326" s="501" t="s">
        <v>534</v>
      </c>
      <c r="C326" s="531" t="s">
        <v>580</v>
      </c>
      <c r="D326" s="247"/>
    </row>
    <row r="327" spans="1:4" x14ac:dyDescent="0.25">
      <c r="A327" s="480" t="s">
        <v>105</v>
      </c>
      <c r="B327" s="507" t="s">
        <v>534</v>
      </c>
      <c r="C327" s="366">
        <v>441294</v>
      </c>
      <c r="D327" s="361" t="s">
        <v>539</v>
      </c>
    </row>
    <row r="328" spans="1:4" x14ac:dyDescent="0.25">
      <c r="A328" s="480" t="s">
        <v>105</v>
      </c>
      <c r="B328" s="507" t="s">
        <v>534</v>
      </c>
      <c r="C328" s="366">
        <v>441299</v>
      </c>
      <c r="D328" s="361" t="s">
        <v>539</v>
      </c>
    </row>
    <row r="329" spans="1:4" x14ac:dyDescent="0.25">
      <c r="A329" s="357" t="s">
        <v>105</v>
      </c>
      <c r="B329" s="358" t="s">
        <v>535</v>
      </c>
      <c r="C329" s="359" t="s">
        <v>580</v>
      </c>
      <c r="D329" s="247"/>
    </row>
    <row r="330" spans="1:4" x14ac:dyDescent="0.25">
      <c r="A330" s="357" t="s">
        <v>105</v>
      </c>
      <c r="B330" s="358" t="s">
        <v>535</v>
      </c>
      <c r="C330" s="350">
        <v>441294</v>
      </c>
      <c r="D330" s="361" t="s">
        <v>539</v>
      </c>
    </row>
    <row r="331" spans="1:4" x14ac:dyDescent="0.25">
      <c r="A331" s="357" t="s">
        <v>105</v>
      </c>
      <c r="B331" s="358" t="s">
        <v>535</v>
      </c>
      <c r="C331" s="350">
        <v>441299</v>
      </c>
      <c r="D331" s="361" t="s">
        <v>539</v>
      </c>
    </row>
    <row r="332" spans="1:4" x14ac:dyDescent="0.25">
      <c r="A332" s="357" t="s">
        <v>105</v>
      </c>
      <c r="B332" s="358" t="s">
        <v>536</v>
      </c>
      <c r="C332" s="359">
        <v>441239</v>
      </c>
      <c r="D332" s="248"/>
    </row>
    <row r="333" spans="1:4" x14ac:dyDescent="0.25">
      <c r="A333" s="357" t="s">
        <v>105</v>
      </c>
      <c r="B333" s="358" t="s">
        <v>536</v>
      </c>
      <c r="C333" s="350">
        <v>441294</v>
      </c>
      <c r="D333" s="361" t="s">
        <v>539</v>
      </c>
    </row>
    <row r="334" spans="1:4" ht="15.75" thickBot="1" x14ac:dyDescent="0.3">
      <c r="A334" s="473" t="s">
        <v>105</v>
      </c>
      <c r="B334" s="505" t="s">
        <v>536</v>
      </c>
      <c r="C334" s="351">
        <v>441299</v>
      </c>
      <c r="D334" s="361" t="s">
        <v>539</v>
      </c>
    </row>
    <row r="335" spans="1:4" ht="15.75" thickTop="1" x14ac:dyDescent="0.25">
      <c r="A335" s="354" t="s">
        <v>106</v>
      </c>
      <c r="B335" s="355" t="s">
        <v>532</v>
      </c>
      <c r="C335" s="525">
        <v>441213</v>
      </c>
      <c r="D335" s="248"/>
    </row>
    <row r="336" spans="1:4" x14ac:dyDescent="0.25">
      <c r="A336" s="357" t="s">
        <v>106</v>
      </c>
      <c r="B336" s="358" t="s">
        <v>532</v>
      </c>
      <c r="C336" s="359">
        <v>441214</v>
      </c>
      <c r="D336" s="248"/>
    </row>
    <row r="337" spans="1:4" x14ac:dyDescent="0.25">
      <c r="A337" s="357" t="s">
        <v>106</v>
      </c>
      <c r="B337" s="358" t="s">
        <v>532</v>
      </c>
      <c r="C337" s="350">
        <v>441299</v>
      </c>
      <c r="D337" s="361" t="s">
        <v>539</v>
      </c>
    </row>
    <row r="338" spans="1:4" x14ac:dyDescent="0.25">
      <c r="A338" s="471" t="s">
        <v>106</v>
      </c>
      <c r="B338" s="500" t="s">
        <v>534</v>
      </c>
      <c r="C338" s="528" t="s">
        <v>578</v>
      </c>
      <c r="D338" s="247"/>
    </row>
    <row r="339" spans="1:4" x14ac:dyDescent="0.25">
      <c r="A339" s="472" t="s">
        <v>106</v>
      </c>
      <c r="B339" s="501" t="s">
        <v>534</v>
      </c>
      <c r="C339" s="531" t="s">
        <v>579</v>
      </c>
      <c r="D339" s="247"/>
    </row>
    <row r="340" spans="1:4" x14ac:dyDescent="0.25">
      <c r="A340" s="472" t="s">
        <v>106</v>
      </c>
      <c r="B340" s="501" t="s">
        <v>534</v>
      </c>
      <c r="C340" s="364" t="s">
        <v>581</v>
      </c>
      <c r="D340" s="349" t="s">
        <v>539</v>
      </c>
    </row>
    <row r="341" spans="1:4" x14ac:dyDescent="0.25">
      <c r="A341" s="472" t="s">
        <v>106</v>
      </c>
      <c r="B341" s="501" t="s">
        <v>534</v>
      </c>
      <c r="C341" s="364" t="s">
        <v>576</v>
      </c>
      <c r="D341" s="349" t="s">
        <v>539</v>
      </c>
    </row>
    <row r="342" spans="1:4" x14ac:dyDescent="0.25">
      <c r="A342" s="472" t="s">
        <v>106</v>
      </c>
      <c r="B342" s="501" t="s">
        <v>535</v>
      </c>
      <c r="C342" s="531" t="s">
        <v>578</v>
      </c>
      <c r="D342" s="247"/>
    </row>
    <row r="343" spans="1:4" x14ac:dyDescent="0.25">
      <c r="A343" s="472" t="s">
        <v>106</v>
      </c>
      <c r="B343" s="501" t="s">
        <v>535</v>
      </c>
      <c r="C343" s="531" t="s">
        <v>579</v>
      </c>
      <c r="D343" s="247"/>
    </row>
    <row r="344" spans="1:4" x14ac:dyDescent="0.25">
      <c r="A344" s="472" t="s">
        <v>106</v>
      </c>
      <c r="B344" s="501" t="s">
        <v>535</v>
      </c>
      <c r="C344" s="364" t="s">
        <v>581</v>
      </c>
      <c r="D344" s="349" t="s">
        <v>539</v>
      </c>
    </row>
    <row r="345" spans="1:4" x14ac:dyDescent="0.25">
      <c r="A345" s="479" t="s">
        <v>106</v>
      </c>
      <c r="B345" s="506" t="s">
        <v>535</v>
      </c>
      <c r="C345" s="365" t="s">
        <v>576</v>
      </c>
      <c r="D345" s="349" t="s">
        <v>539</v>
      </c>
    </row>
    <row r="346" spans="1:4" x14ac:dyDescent="0.25">
      <c r="A346" s="479" t="s">
        <v>106</v>
      </c>
      <c r="B346" s="506" t="s">
        <v>536</v>
      </c>
      <c r="C346" s="367">
        <v>441231</v>
      </c>
      <c r="D346" s="247"/>
    </row>
    <row r="347" spans="1:4" x14ac:dyDescent="0.25">
      <c r="A347" s="479" t="s">
        <v>106</v>
      </c>
      <c r="B347" s="506" t="s">
        <v>536</v>
      </c>
      <c r="C347" s="367">
        <v>441233</v>
      </c>
      <c r="D347" s="247"/>
    </row>
    <row r="348" spans="1:4" x14ac:dyDescent="0.25">
      <c r="A348" s="479" t="s">
        <v>106</v>
      </c>
      <c r="B348" s="506" t="s">
        <v>536</v>
      </c>
      <c r="C348" s="367">
        <v>441234</v>
      </c>
      <c r="D348" s="247"/>
    </row>
    <row r="349" spans="1:4" x14ac:dyDescent="0.25">
      <c r="A349" s="479" t="s">
        <v>106</v>
      </c>
      <c r="B349" s="506" t="s">
        <v>536</v>
      </c>
      <c r="C349" s="365">
        <v>441294</v>
      </c>
      <c r="D349" s="349" t="s">
        <v>539</v>
      </c>
    </row>
    <row r="350" spans="1:4" ht="15.75" thickBot="1" x14ac:dyDescent="0.3">
      <c r="A350" s="479" t="s">
        <v>106</v>
      </c>
      <c r="B350" s="506" t="s">
        <v>536</v>
      </c>
      <c r="C350" s="363">
        <v>441299</v>
      </c>
      <c r="D350" s="349" t="s">
        <v>539</v>
      </c>
    </row>
    <row r="351" spans="1:4" ht="15.75" thickTop="1" x14ac:dyDescent="0.25">
      <c r="A351" s="483" t="s">
        <v>107</v>
      </c>
      <c r="B351" s="510" t="s">
        <v>532</v>
      </c>
      <c r="C351" s="532">
        <v>441213</v>
      </c>
      <c r="D351" s="247"/>
    </row>
    <row r="352" spans="1:4" x14ac:dyDescent="0.25">
      <c r="A352" s="480" t="s">
        <v>107</v>
      </c>
      <c r="B352" s="507" t="s">
        <v>532</v>
      </c>
      <c r="C352" s="366">
        <v>441214</v>
      </c>
      <c r="D352" s="349" t="s">
        <v>539</v>
      </c>
    </row>
    <row r="353" spans="1:4" x14ac:dyDescent="0.25">
      <c r="A353" s="480" t="s">
        <v>107</v>
      </c>
      <c r="B353" s="507" t="s">
        <v>532</v>
      </c>
      <c r="C353" s="350">
        <v>441299</v>
      </c>
      <c r="D353" s="349" t="s">
        <v>539</v>
      </c>
    </row>
    <row r="354" spans="1:4" x14ac:dyDescent="0.25">
      <c r="A354" s="471" t="s">
        <v>107</v>
      </c>
      <c r="B354" s="500" t="s">
        <v>534</v>
      </c>
      <c r="C354" s="528" t="s">
        <v>578</v>
      </c>
      <c r="D354" s="247"/>
    </row>
    <row r="355" spans="1:4" x14ac:dyDescent="0.25">
      <c r="A355" s="472" t="s">
        <v>107</v>
      </c>
      <c r="B355" s="501" t="s">
        <v>534</v>
      </c>
      <c r="C355" s="364" t="s">
        <v>579</v>
      </c>
      <c r="D355" s="349" t="s">
        <v>539</v>
      </c>
    </row>
    <row r="356" spans="1:4" x14ac:dyDescent="0.25">
      <c r="A356" s="472" t="s">
        <v>107</v>
      </c>
      <c r="B356" s="501" t="s">
        <v>534</v>
      </c>
      <c r="C356" s="364" t="s">
        <v>581</v>
      </c>
      <c r="D356" s="361" t="s">
        <v>539</v>
      </c>
    </row>
    <row r="357" spans="1:4" x14ac:dyDescent="0.25">
      <c r="A357" s="472" t="s">
        <v>107</v>
      </c>
      <c r="B357" s="501" t="s">
        <v>534</v>
      </c>
      <c r="C357" s="364" t="s">
        <v>576</v>
      </c>
      <c r="D357" s="361" t="s">
        <v>539</v>
      </c>
    </row>
    <row r="358" spans="1:4" x14ac:dyDescent="0.25">
      <c r="A358" s="472" t="s">
        <v>107</v>
      </c>
      <c r="B358" s="501" t="s">
        <v>535</v>
      </c>
      <c r="C358" s="531" t="s">
        <v>578</v>
      </c>
      <c r="D358" s="247"/>
    </row>
    <row r="359" spans="1:4" x14ac:dyDescent="0.25">
      <c r="A359" s="472" t="s">
        <v>107</v>
      </c>
      <c r="B359" s="501" t="s">
        <v>535</v>
      </c>
      <c r="C359" s="364" t="s">
        <v>579</v>
      </c>
      <c r="D359" s="361" t="s">
        <v>539</v>
      </c>
    </row>
    <row r="360" spans="1:4" x14ac:dyDescent="0.25">
      <c r="A360" s="472" t="s">
        <v>107</v>
      </c>
      <c r="B360" s="501" t="s">
        <v>535</v>
      </c>
      <c r="C360" s="364" t="s">
        <v>581</v>
      </c>
      <c r="D360" s="361" t="s">
        <v>539</v>
      </c>
    </row>
    <row r="361" spans="1:4" x14ac:dyDescent="0.25">
      <c r="A361" s="479" t="s">
        <v>107</v>
      </c>
      <c r="B361" s="506" t="s">
        <v>535</v>
      </c>
      <c r="C361" s="365" t="s">
        <v>576</v>
      </c>
      <c r="D361" s="361" t="s">
        <v>539</v>
      </c>
    </row>
    <row r="362" spans="1:4" x14ac:dyDescent="0.25">
      <c r="A362" s="479" t="s">
        <v>107</v>
      </c>
      <c r="B362" s="506" t="s">
        <v>536</v>
      </c>
      <c r="C362" s="367">
        <v>441231</v>
      </c>
      <c r="D362" s="248"/>
    </row>
    <row r="363" spans="1:4" x14ac:dyDescent="0.25">
      <c r="A363" s="479" t="s">
        <v>107</v>
      </c>
      <c r="B363" s="506" t="s">
        <v>536</v>
      </c>
      <c r="C363" s="365">
        <v>441294</v>
      </c>
      <c r="D363" s="361" t="s">
        <v>539</v>
      </c>
    </row>
    <row r="364" spans="1:4" ht="15.75" thickBot="1" x14ac:dyDescent="0.3">
      <c r="A364" s="479" t="s">
        <v>107</v>
      </c>
      <c r="B364" s="506" t="s">
        <v>536</v>
      </c>
      <c r="C364" s="363">
        <v>441299</v>
      </c>
      <c r="D364" s="361" t="s">
        <v>539</v>
      </c>
    </row>
    <row r="365" spans="1:4" ht="15.75" thickTop="1" x14ac:dyDescent="0.25">
      <c r="A365" s="354">
        <v>8.1999999999999993</v>
      </c>
      <c r="B365" s="355" t="s">
        <v>532</v>
      </c>
      <c r="C365" s="525">
        <v>4410</v>
      </c>
      <c r="D365" s="247"/>
    </row>
    <row r="366" spans="1:4" x14ac:dyDescent="0.25">
      <c r="A366" s="357">
        <v>8.1999999999999993</v>
      </c>
      <c r="B366" s="358" t="s">
        <v>534</v>
      </c>
      <c r="C366" s="359">
        <v>4410</v>
      </c>
      <c r="D366" s="247"/>
    </row>
    <row r="367" spans="1:4" x14ac:dyDescent="0.25">
      <c r="A367" s="357">
        <v>8.1999999999999993</v>
      </c>
      <c r="B367" s="358" t="s">
        <v>535</v>
      </c>
      <c r="C367" s="359">
        <v>4410</v>
      </c>
      <c r="D367" s="247"/>
    </row>
    <row r="368" spans="1:4" ht="15.75" thickBot="1" x14ac:dyDescent="0.3">
      <c r="A368" s="357">
        <v>8.1999999999999993</v>
      </c>
      <c r="B368" s="358" t="s">
        <v>536</v>
      </c>
      <c r="C368" s="359">
        <v>4410</v>
      </c>
      <c r="D368" s="247"/>
    </row>
    <row r="369" spans="1:4" ht="15.75" thickTop="1" x14ac:dyDescent="0.25">
      <c r="A369" s="354" t="s">
        <v>110</v>
      </c>
      <c r="B369" s="355" t="s">
        <v>532</v>
      </c>
      <c r="C369" s="356">
        <v>441021</v>
      </c>
      <c r="D369" s="349" t="s">
        <v>539</v>
      </c>
    </row>
    <row r="370" spans="1:4" x14ac:dyDescent="0.25">
      <c r="A370" s="357" t="s">
        <v>110</v>
      </c>
      <c r="B370" s="358" t="s">
        <v>532</v>
      </c>
      <c r="C370" s="350">
        <v>441029</v>
      </c>
      <c r="D370" s="349" t="s">
        <v>539</v>
      </c>
    </row>
    <row r="371" spans="1:4" x14ac:dyDescent="0.25">
      <c r="A371" s="471" t="s">
        <v>110</v>
      </c>
      <c r="B371" s="500" t="s">
        <v>534</v>
      </c>
      <c r="C371" s="528" t="s">
        <v>582</v>
      </c>
      <c r="D371" s="247"/>
    </row>
    <row r="372" spans="1:4" x14ac:dyDescent="0.25">
      <c r="A372" s="480" t="s">
        <v>110</v>
      </c>
      <c r="B372" s="507" t="s">
        <v>535</v>
      </c>
      <c r="C372" s="529" t="s">
        <v>582</v>
      </c>
      <c r="D372" s="247"/>
    </row>
    <row r="373" spans="1:4" ht="15.75" thickBot="1" x14ac:dyDescent="0.3">
      <c r="A373" s="481" t="s">
        <v>110</v>
      </c>
      <c r="B373" s="508" t="s">
        <v>536</v>
      </c>
      <c r="C373" s="530" t="s">
        <v>582</v>
      </c>
      <c r="D373" s="247"/>
    </row>
    <row r="374" spans="1:4" ht="15.75" thickTop="1" x14ac:dyDescent="0.25">
      <c r="A374" s="354">
        <v>8.3000000000000007</v>
      </c>
      <c r="B374" s="355" t="s">
        <v>532</v>
      </c>
      <c r="C374" s="525">
        <v>4411</v>
      </c>
      <c r="D374" s="247"/>
    </row>
    <row r="375" spans="1:4" x14ac:dyDescent="0.25">
      <c r="A375" s="471">
        <v>8.3000000000000007</v>
      </c>
      <c r="B375" s="500" t="s">
        <v>534</v>
      </c>
      <c r="C375" s="528">
        <v>4411</v>
      </c>
      <c r="D375" s="247"/>
    </row>
    <row r="376" spans="1:4" x14ac:dyDescent="0.25">
      <c r="A376" s="357">
        <v>8.3000000000000007</v>
      </c>
      <c r="B376" s="358" t="s">
        <v>535</v>
      </c>
      <c r="C376" s="359">
        <v>4411</v>
      </c>
      <c r="D376" s="247"/>
    </row>
    <row r="377" spans="1:4" ht="15.75" thickBot="1" x14ac:dyDescent="0.3">
      <c r="A377" s="357">
        <v>8.3000000000000007</v>
      </c>
      <c r="B377" s="358" t="s">
        <v>536</v>
      </c>
      <c r="C377" s="359">
        <v>4411</v>
      </c>
      <c r="D377" s="247"/>
    </row>
    <row r="378" spans="1:4" ht="15.75" thickTop="1" x14ac:dyDescent="0.25">
      <c r="A378" s="354" t="s">
        <v>114</v>
      </c>
      <c r="B378" s="355" t="s">
        <v>532</v>
      </c>
      <c r="C378" s="356">
        <v>441111</v>
      </c>
      <c r="D378" s="349" t="s">
        <v>539</v>
      </c>
    </row>
    <row r="379" spans="1:4" x14ac:dyDescent="0.25">
      <c r="A379" s="357" t="s">
        <v>114</v>
      </c>
      <c r="B379" s="358" t="s">
        <v>532</v>
      </c>
      <c r="C379" s="350">
        <v>441119</v>
      </c>
      <c r="D379" s="349" t="s">
        <v>539</v>
      </c>
    </row>
    <row r="380" spans="1:4" x14ac:dyDescent="0.25">
      <c r="A380" s="471" t="s">
        <v>114</v>
      </c>
      <c r="B380" s="500" t="s">
        <v>534</v>
      </c>
      <c r="C380" s="528" t="s">
        <v>583</v>
      </c>
      <c r="D380" s="247"/>
    </row>
    <row r="381" spans="1:4" x14ac:dyDescent="0.25">
      <c r="A381" s="480" t="s">
        <v>114</v>
      </c>
      <c r="B381" s="507" t="s">
        <v>535</v>
      </c>
      <c r="C381" s="529" t="s">
        <v>583</v>
      </c>
      <c r="D381" s="247"/>
    </row>
    <row r="382" spans="1:4" ht="15.75" thickBot="1" x14ac:dyDescent="0.3">
      <c r="A382" s="481" t="s">
        <v>114</v>
      </c>
      <c r="B382" s="508" t="s">
        <v>536</v>
      </c>
      <c r="C382" s="530" t="s">
        <v>583</v>
      </c>
      <c r="D382" s="247"/>
    </row>
    <row r="383" spans="1:4" ht="15.75" thickTop="1" x14ac:dyDescent="0.25">
      <c r="A383" s="354" t="s">
        <v>116</v>
      </c>
      <c r="B383" s="355" t="s">
        <v>532</v>
      </c>
      <c r="C383" s="356">
        <v>441111</v>
      </c>
      <c r="D383" s="349" t="s">
        <v>539</v>
      </c>
    </row>
    <row r="384" spans="1:4" x14ac:dyDescent="0.25">
      <c r="A384" s="357" t="s">
        <v>116</v>
      </c>
      <c r="B384" s="358" t="s">
        <v>532</v>
      </c>
      <c r="C384" s="350">
        <v>441119</v>
      </c>
      <c r="D384" s="349" t="s">
        <v>539</v>
      </c>
    </row>
    <row r="385" spans="1:4" x14ac:dyDescent="0.25">
      <c r="A385" s="357" t="s">
        <v>116</v>
      </c>
      <c r="B385" s="358" t="s">
        <v>532</v>
      </c>
      <c r="C385" s="350">
        <v>441121</v>
      </c>
      <c r="D385" s="349" t="s">
        <v>539</v>
      </c>
    </row>
    <row r="386" spans="1:4" x14ac:dyDescent="0.25">
      <c r="A386" s="357" t="s">
        <v>116</v>
      </c>
      <c r="B386" s="358" t="s">
        <v>532</v>
      </c>
      <c r="C386" s="350">
        <v>441129</v>
      </c>
      <c r="D386" s="349" t="s">
        <v>539</v>
      </c>
    </row>
    <row r="387" spans="1:4" x14ac:dyDescent="0.25">
      <c r="A387" s="471" t="s">
        <v>116</v>
      </c>
      <c r="B387" s="500" t="s">
        <v>534</v>
      </c>
      <c r="C387" s="528" t="s">
        <v>584</v>
      </c>
      <c r="D387" s="247"/>
    </row>
    <row r="388" spans="1:4" x14ac:dyDescent="0.25">
      <c r="A388" s="357" t="s">
        <v>116</v>
      </c>
      <c r="B388" s="358" t="s">
        <v>534</v>
      </c>
      <c r="C388" s="359" t="s">
        <v>585</v>
      </c>
      <c r="D388" s="247"/>
    </row>
    <row r="389" spans="1:4" x14ac:dyDescent="0.25">
      <c r="A389" s="357" t="s">
        <v>116</v>
      </c>
      <c r="B389" s="358" t="s">
        <v>534</v>
      </c>
      <c r="C389" s="350" t="s">
        <v>586</v>
      </c>
      <c r="D389" s="361" t="s">
        <v>539</v>
      </c>
    </row>
    <row r="390" spans="1:4" x14ac:dyDescent="0.25">
      <c r="A390" s="471" t="s">
        <v>116</v>
      </c>
      <c r="B390" s="500" t="s">
        <v>535</v>
      </c>
      <c r="C390" s="528" t="s">
        <v>584</v>
      </c>
      <c r="D390" s="247"/>
    </row>
    <row r="391" spans="1:4" x14ac:dyDescent="0.25">
      <c r="A391" s="472" t="s">
        <v>116</v>
      </c>
      <c r="B391" s="501" t="s">
        <v>535</v>
      </c>
      <c r="C391" s="531" t="s">
        <v>585</v>
      </c>
      <c r="D391" s="247"/>
    </row>
    <row r="392" spans="1:4" x14ac:dyDescent="0.25">
      <c r="A392" s="479" t="s">
        <v>116</v>
      </c>
      <c r="B392" s="506" t="s">
        <v>535</v>
      </c>
      <c r="C392" s="365" t="s">
        <v>586</v>
      </c>
      <c r="D392" s="361" t="s">
        <v>539</v>
      </c>
    </row>
    <row r="393" spans="1:4" x14ac:dyDescent="0.25">
      <c r="A393" s="479" t="s">
        <v>116</v>
      </c>
      <c r="B393" s="506" t="s">
        <v>536</v>
      </c>
      <c r="C393" s="367">
        <v>441112</v>
      </c>
      <c r="D393" s="247"/>
    </row>
    <row r="394" spans="1:4" x14ac:dyDescent="0.25">
      <c r="A394" s="479" t="s">
        <v>116</v>
      </c>
      <c r="B394" s="506" t="s">
        <v>536</v>
      </c>
      <c r="C394" s="367">
        <v>441113</v>
      </c>
      <c r="D394" s="247"/>
    </row>
    <row r="395" spans="1:4" ht="15.75" thickBot="1" x14ac:dyDescent="0.3">
      <c r="A395" s="481" t="s">
        <v>116</v>
      </c>
      <c r="B395" s="508" t="s">
        <v>536</v>
      </c>
      <c r="C395" s="363">
        <v>441114</v>
      </c>
      <c r="D395" s="361" t="s">
        <v>539</v>
      </c>
    </row>
    <row r="396" spans="1:4" ht="15.75" thickTop="1" x14ac:dyDescent="0.25">
      <c r="A396" s="483" t="s">
        <v>118</v>
      </c>
      <c r="B396" s="355" t="s">
        <v>532</v>
      </c>
      <c r="C396" s="532">
        <v>441131</v>
      </c>
      <c r="D396" s="247"/>
    </row>
    <row r="397" spans="1:4" x14ac:dyDescent="0.25">
      <c r="A397" s="480" t="s">
        <v>118</v>
      </c>
      <c r="B397" s="358" t="s">
        <v>532</v>
      </c>
      <c r="C397" s="529">
        <v>441139</v>
      </c>
      <c r="D397" s="247"/>
    </row>
    <row r="398" spans="1:4" x14ac:dyDescent="0.25">
      <c r="A398" s="480" t="s">
        <v>118</v>
      </c>
      <c r="B398" s="358" t="s">
        <v>532</v>
      </c>
      <c r="C398" s="529">
        <v>441191</v>
      </c>
      <c r="D398" s="247"/>
    </row>
    <row r="399" spans="1:4" x14ac:dyDescent="0.25">
      <c r="A399" s="480" t="s">
        <v>118</v>
      </c>
      <c r="B399" s="358" t="s">
        <v>532</v>
      </c>
      <c r="C399" s="529">
        <v>441199</v>
      </c>
      <c r="D399" s="247"/>
    </row>
    <row r="400" spans="1:4" x14ac:dyDescent="0.25">
      <c r="A400" s="480" t="s">
        <v>118</v>
      </c>
      <c r="B400" s="358" t="s">
        <v>534</v>
      </c>
      <c r="C400" s="366">
        <v>441114</v>
      </c>
      <c r="D400" s="349" t="s">
        <v>539</v>
      </c>
    </row>
    <row r="401" spans="1:4" x14ac:dyDescent="0.25">
      <c r="A401" s="480" t="s">
        <v>118</v>
      </c>
      <c r="B401" s="500" t="s">
        <v>534</v>
      </c>
      <c r="C401" s="528" t="s">
        <v>587</v>
      </c>
      <c r="D401" s="247"/>
    </row>
    <row r="402" spans="1:4" x14ac:dyDescent="0.25">
      <c r="A402" s="480" t="s">
        <v>118</v>
      </c>
      <c r="B402" s="501" t="s">
        <v>534</v>
      </c>
      <c r="C402" s="531" t="s">
        <v>588</v>
      </c>
      <c r="D402" s="247"/>
    </row>
    <row r="403" spans="1:4" x14ac:dyDescent="0.25">
      <c r="A403" s="480" t="s">
        <v>118</v>
      </c>
      <c r="B403" s="501" t="s">
        <v>535</v>
      </c>
      <c r="C403" s="364">
        <v>441114</v>
      </c>
      <c r="D403" s="349" t="s">
        <v>539</v>
      </c>
    </row>
    <row r="404" spans="1:4" x14ac:dyDescent="0.25">
      <c r="A404" s="480" t="s">
        <v>118</v>
      </c>
      <c r="B404" s="501" t="s">
        <v>535</v>
      </c>
      <c r="C404" s="531" t="s">
        <v>587</v>
      </c>
      <c r="D404" s="247"/>
    </row>
    <row r="405" spans="1:4" x14ac:dyDescent="0.25">
      <c r="A405" s="480" t="s">
        <v>118</v>
      </c>
      <c r="B405" s="506" t="s">
        <v>535</v>
      </c>
      <c r="C405" s="367" t="s">
        <v>588</v>
      </c>
      <c r="D405" s="247"/>
    </row>
    <row r="406" spans="1:4" x14ac:dyDescent="0.25">
      <c r="A406" s="480" t="s">
        <v>118</v>
      </c>
      <c r="B406" s="506" t="s">
        <v>536</v>
      </c>
      <c r="C406" s="365">
        <v>441114</v>
      </c>
      <c r="D406" s="361" t="s">
        <v>539</v>
      </c>
    </row>
    <row r="407" spans="1:4" x14ac:dyDescent="0.25">
      <c r="A407" s="480" t="s">
        <v>118</v>
      </c>
      <c r="B407" s="506" t="s">
        <v>536</v>
      </c>
      <c r="C407" s="367">
        <v>441193</v>
      </c>
      <c r="D407" s="247"/>
    </row>
    <row r="408" spans="1:4" ht="15.75" thickBot="1" x14ac:dyDescent="0.3">
      <c r="A408" s="480" t="s">
        <v>118</v>
      </c>
      <c r="B408" s="508" t="s">
        <v>536</v>
      </c>
      <c r="C408" s="530" t="s">
        <v>588</v>
      </c>
      <c r="D408" s="247"/>
    </row>
    <row r="409" spans="1:4" ht="15.75" thickTop="1" x14ac:dyDescent="0.25">
      <c r="A409" s="354">
        <v>9</v>
      </c>
      <c r="B409" s="355" t="s">
        <v>532</v>
      </c>
      <c r="C409" s="525">
        <v>4701</v>
      </c>
      <c r="D409" s="247"/>
    </row>
    <row r="410" spans="1:4" x14ac:dyDescent="0.25">
      <c r="A410" s="357">
        <v>9</v>
      </c>
      <c r="B410" s="358" t="s">
        <v>532</v>
      </c>
      <c r="C410" s="359">
        <v>4702</v>
      </c>
      <c r="D410" s="247"/>
    </row>
    <row r="411" spans="1:4" x14ac:dyDescent="0.25">
      <c r="A411" s="357">
        <v>9</v>
      </c>
      <c r="B411" s="358" t="s">
        <v>532</v>
      </c>
      <c r="C411" s="359">
        <v>4703</v>
      </c>
      <c r="D411" s="247"/>
    </row>
    <row r="412" spans="1:4" x14ac:dyDescent="0.25">
      <c r="A412" s="357">
        <v>9</v>
      </c>
      <c r="B412" s="358" t="s">
        <v>532</v>
      </c>
      <c r="C412" s="359">
        <v>4704</v>
      </c>
      <c r="D412" s="247"/>
    </row>
    <row r="413" spans="1:4" x14ac:dyDescent="0.25">
      <c r="A413" s="357">
        <v>9</v>
      </c>
      <c r="B413" s="358" t="s">
        <v>532</v>
      </c>
      <c r="C413" s="359">
        <v>4705</v>
      </c>
      <c r="D413" s="247"/>
    </row>
    <row r="414" spans="1:4" x14ac:dyDescent="0.25">
      <c r="A414" s="480">
        <v>9</v>
      </c>
      <c r="B414" s="507" t="s">
        <v>534</v>
      </c>
      <c r="C414" s="536">
        <v>4701</v>
      </c>
      <c r="D414" s="247"/>
    </row>
    <row r="415" spans="1:4" x14ac:dyDescent="0.25">
      <c r="A415" s="480">
        <v>9</v>
      </c>
      <c r="B415" s="507" t="s">
        <v>534</v>
      </c>
      <c r="C415" s="536">
        <v>4702</v>
      </c>
      <c r="D415" s="247"/>
    </row>
    <row r="416" spans="1:4" x14ac:dyDescent="0.25">
      <c r="A416" s="480">
        <v>9</v>
      </c>
      <c r="B416" s="507" t="s">
        <v>534</v>
      </c>
      <c r="C416" s="536">
        <v>4703</v>
      </c>
      <c r="D416" s="247"/>
    </row>
    <row r="417" spans="1:4" x14ac:dyDescent="0.25">
      <c r="A417" s="480">
        <v>9</v>
      </c>
      <c r="B417" s="507" t="s">
        <v>534</v>
      </c>
      <c r="C417" s="536">
        <v>4704</v>
      </c>
      <c r="D417" s="247"/>
    </row>
    <row r="418" spans="1:4" x14ac:dyDescent="0.25">
      <c r="A418" s="480">
        <v>9</v>
      </c>
      <c r="B418" s="507" t="s">
        <v>534</v>
      </c>
      <c r="C418" s="536">
        <v>4705</v>
      </c>
      <c r="D418" s="247"/>
    </row>
    <row r="419" spans="1:4" x14ac:dyDescent="0.25">
      <c r="A419" s="480">
        <v>9</v>
      </c>
      <c r="B419" s="507" t="s">
        <v>535</v>
      </c>
      <c r="C419" s="536" t="s">
        <v>589</v>
      </c>
      <c r="D419" s="247"/>
    </row>
    <row r="420" spans="1:4" x14ac:dyDescent="0.25">
      <c r="A420" s="480">
        <v>9</v>
      </c>
      <c r="B420" s="507" t="s">
        <v>535</v>
      </c>
      <c r="C420" s="536">
        <v>4702</v>
      </c>
      <c r="D420" s="247"/>
    </row>
    <row r="421" spans="1:4" x14ac:dyDescent="0.25">
      <c r="A421" s="480">
        <v>9</v>
      </c>
      <c r="B421" s="507" t="s">
        <v>535</v>
      </c>
      <c r="C421" s="536">
        <v>4703</v>
      </c>
      <c r="D421" s="247"/>
    </row>
    <row r="422" spans="1:4" x14ac:dyDescent="0.25">
      <c r="A422" s="480">
        <v>9</v>
      </c>
      <c r="B422" s="507" t="s">
        <v>535</v>
      </c>
      <c r="C422" s="536">
        <v>4704</v>
      </c>
      <c r="D422" s="247"/>
    </row>
    <row r="423" spans="1:4" x14ac:dyDescent="0.25">
      <c r="A423" s="480">
        <v>9</v>
      </c>
      <c r="B423" s="507" t="s">
        <v>535</v>
      </c>
      <c r="C423" s="536" t="s">
        <v>590</v>
      </c>
      <c r="D423" s="247"/>
    </row>
    <row r="424" spans="1:4" x14ac:dyDescent="0.25">
      <c r="A424" s="480">
        <v>9</v>
      </c>
      <c r="B424" s="507" t="s">
        <v>536</v>
      </c>
      <c r="C424" s="536">
        <v>4701</v>
      </c>
      <c r="D424" s="247"/>
    </row>
    <row r="425" spans="1:4" x14ac:dyDescent="0.25">
      <c r="A425" s="480">
        <v>9</v>
      </c>
      <c r="B425" s="507" t="s">
        <v>536</v>
      </c>
      <c r="C425" s="536">
        <v>4702</v>
      </c>
      <c r="D425" s="247"/>
    </row>
    <row r="426" spans="1:4" x14ac:dyDescent="0.25">
      <c r="A426" s="480">
        <v>9</v>
      </c>
      <c r="B426" s="507" t="s">
        <v>536</v>
      </c>
      <c r="C426" s="536">
        <v>4703</v>
      </c>
      <c r="D426" s="247"/>
    </row>
    <row r="427" spans="1:4" x14ac:dyDescent="0.25">
      <c r="A427" s="480">
        <v>9</v>
      </c>
      <c r="B427" s="507" t="s">
        <v>536</v>
      </c>
      <c r="C427" s="536">
        <v>4704</v>
      </c>
      <c r="D427" s="247"/>
    </row>
    <row r="428" spans="1:4" ht="15.75" thickBot="1" x14ac:dyDescent="0.3">
      <c r="A428" s="480">
        <v>9</v>
      </c>
      <c r="B428" s="507" t="s">
        <v>536</v>
      </c>
      <c r="C428" s="536">
        <v>4705</v>
      </c>
      <c r="D428" s="247"/>
    </row>
    <row r="429" spans="1:4" ht="15.75" thickTop="1" x14ac:dyDescent="0.25">
      <c r="A429" s="354">
        <v>9.1</v>
      </c>
      <c r="B429" s="355" t="s">
        <v>532</v>
      </c>
      <c r="C429" s="525">
        <v>4701</v>
      </c>
      <c r="D429" s="247"/>
    </row>
    <row r="430" spans="1:4" x14ac:dyDescent="0.25">
      <c r="A430" s="357">
        <v>9.1</v>
      </c>
      <c r="B430" s="358" t="s">
        <v>532</v>
      </c>
      <c r="C430" s="359">
        <v>4705</v>
      </c>
      <c r="D430" s="247"/>
    </row>
    <row r="431" spans="1:4" x14ac:dyDescent="0.25">
      <c r="A431" s="357">
        <v>9.1</v>
      </c>
      <c r="B431" s="358" t="s">
        <v>534</v>
      </c>
      <c r="C431" s="359" t="s">
        <v>589</v>
      </c>
      <c r="D431" s="247"/>
    </row>
    <row r="432" spans="1:4" x14ac:dyDescent="0.25">
      <c r="A432" s="357">
        <v>9.1</v>
      </c>
      <c r="B432" s="358" t="s">
        <v>534</v>
      </c>
      <c r="C432" s="359" t="s">
        <v>590</v>
      </c>
      <c r="D432" s="247"/>
    </row>
    <row r="433" spans="1:4" x14ac:dyDescent="0.25">
      <c r="A433" s="471">
        <v>9.1</v>
      </c>
      <c r="B433" s="500" t="s">
        <v>535</v>
      </c>
      <c r="C433" s="528" t="s">
        <v>589</v>
      </c>
      <c r="D433" s="247"/>
    </row>
    <row r="434" spans="1:4" x14ac:dyDescent="0.25">
      <c r="A434" s="480">
        <v>9.1</v>
      </c>
      <c r="B434" s="507" t="s">
        <v>535</v>
      </c>
      <c r="C434" s="529" t="s">
        <v>590</v>
      </c>
      <c r="D434" s="247"/>
    </row>
    <row r="435" spans="1:4" x14ac:dyDescent="0.25">
      <c r="A435" s="480">
        <v>9.1</v>
      </c>
      <c r="B435" s="507" t="s">
        <v>536</v>
      </c>
      <c r="C435" s="529">
        <v>4701</v>
      </c>
      <c r="D435" s="247"/>
    </row>
    <row r="436" spans="1:4" ht="15.75" thickBot="1" x14ac:dyDescent="0.3">
      <c r="A436" s="481">
        <v>9.1</v>
      </c>
      <c r="B436" s="508" t="s">
        <v>536</v>
      </c>
      <c r="C436" s="530">
        <v>4705</v>
      </c>
      <c r="D436" s="247"/>
    </row>
    <row r="437" spans="1:4" ht="15.75" thickTop="1" x14ac:dyDescent="0.25">
      <c r="A437" s="354">
        <v>9.1999999999999993</v>
      </c>
      <c r="B437" s="355" t="s">
        <v>532</v>
      </c>
      <c r="C437" s="525">
        <v>4703</v>
      </c>
      <c r="D437" s="247"/>
    </row>
    <row r="438" spans="1:4" x14ac:dyDescent="0.25">
      <c r="A438" s="357">
        <v>9.1999999999999993</v>
      </c>
      <c r="B438" s="358" t="s">
        <v>532</v>
      </c>
      <c r="C438" s="359">
        <v>4704</v>
      </c>
      <c r="D438" s="247"/>
    </row>
    <row r="439" spans="1:4" x14ac:dyDescent="0.25">
      <c r="A439" s="471">
        <v>9.1999999999999993</v>
      </c>
      <c r="B439" s="500" t="s">
        <v>534</v>
      </c>
      <c r="C439" s="528">
        <v>4703</v>
      </c>
      <c r="D439" s="247"/>
    </row>
    <row r="440" spans="1:4" x14ac:dyDescent="0.25">
      <c r="A440" s="471">
        <v>9.1999999999999993</v>
      </c>
      <c r="B440" s="500" t="s">
        <v>534</v>
      </c>
      <c r="C440" s="528">
        <v>4704</v>
      </c>
      <c r="D440" s="247"/>
    </row>
    <row r="441" spans="1:4" x14ac:dyDescent="0.25">
      <c r="A441" s="472">
        <v>9.1999999999999993</v>
      </c>
      <c r="B441" s="501" t="s">
        <v>535</v>
      </c>
      <c r="C441" s="531">
        <v>4703</v>
      </c>
      <c r="D441" s="247"/>
    </row>
    <row r="442" spans="1:4" x14ac:dyDescent="0.25">
      <c r="A442" s="472">
        <v>9.1999999999999993</v>
      </c>
      <c r="B442" s="501" t="s">
        <v>535</v>
      </c>
      <c r="C442" s="531">
        <v>4704</v>
      </c>
      <c r="D442" s="247"/>
    </row>
    <row r="443" spans="1:4" x14ac:dyDescent="0.25">
      <c r="A443" s="479">
        <v>9.1999999999999993</v>
      </c>
      <c r="B443" s="506" t="s">
        <v>536</v>
      </c>
      <c r="C443" s="367">
        <v>4703</v>
      </c>
      <c r="D443" s="247"/>
    </row>
    <row r="444" spans="1:4" ht="15.75" thickBot="1" x14ac:dyDescent="0.3">
      <c r="A444" s="481">
        <v>9.1999999999999993</v>
      </c>
      <c r="B444" s="508" t="s">
        <v>536</v>
      </c>
      <c r="C444" s="530">
        <v>4704</v>
      </c>
      <c r="D444" s="247"/>
    </row>
    <row r="445" spans="1:4" ht="15.75" thickTop="1" x14ac:dyDescent="0.25">
      <c r="A445" s="354" t="s">
        <v>126</v>
      </c>
      <c r="B445" s="355" t="s">
        <v>532</v>
      </c>
      <c r="C445" s="525">
        <v>4703</v>
      </c>
      <c r="D445" s="247"/>
    </row>
    <row r="446" spans="1:4" x14ac:dyDescent="0.25">
      <c r="A446" s="471" t="s">
        <v>126</v>
      </c>
      <c r="B446" s="500" t="s">
        <v>534</v>
      </c>
      <c r="C446" s="359">
        <v>4703</v>
      </c>
      <c r="D446" s="247"/>
    </row>
    <row r="447" spans="1:4" x14ac:dyDescent="0.25">
      <c r="A447" s="357" t="s">
        <v>126</v>
      </c>
      <c r="B447" s="501" t="s">
        <v>535</v>
      </c>
      <c r="C447" s="359">
        <v>4703</v>
      </c>
      <c r="D447" s="247"/>
    </row>
    <row r="448" spans="1:4" ht="15.75" thickBot="1" x14ac:dyDescent="0.3">
      <c r="A448" s="481" t="s">
        <v>126</v>
      </c>
      <c r="B448" s="501" t="s">
        <v>536</v>
      </c>
      <c r="C448" s="359">
        <v>4703</v>
      </c>
      <c r="D448" s="247"/>
    </row>
    <row r="449" spans="1:4" ht="15.75" thickTop="1" x14ac:dyDescent="0.25">
      <c r="A449" s="354" t="s">
        <v>128</v>
      </c>
      <c r="B449" s="355" t="s">
        <v>532</v>
      </c>
      <c r="C449" s="525">
        <v>470321</v>
      </c>
      <c r="D449" s="247"/>
    </row>
    <row r="450" spans="1:4" x14ac:dyDescent="0.25">
      <c r="A450" s="357" t="s">
        <v>128</v>
      </c>
      <c r="B450" s="358" t="s">
        <v>532</v>
      </c>
      <c r="C450" s="359">
        <v>470329</v>
      </c>
      <c r="D450" s="247"/>
    </row>
    <row r="451" spans="1:4" x14ac:dyDescent="0.25">
      <c r="A451" s="471" t="s">
        <v>128</v>
      </c>
      <c r="B451" s="500" t="s">
        <v>534</v>
      </c>
      <c r="C451" s="528" t="s">
        <v>591</v>
      </c>
      <c r="D451" s="247"/>
    </row>
    <row r="452" spans="1:4" x14ac:dyDescent="0.25">
      <c r="A452" s="472" t="s">
        <v>128</v>
      </c>
      <c r="B452" s="501" t="s">
        <v>534</v>
      </c>
      <c r="C452" s="531" t="s">
        <v>592</v>
      </c>
      <c r="D452" s="247"/>
    </row>
    <row r="453" spans="1:4" x14ac:dyDescent="0.25">
      <c r="A453" s="472" t="s">
        <v>128</v>
      </c>
      <c r="B453" s="501" t="s">
        <v>535</v>
      </c>
      <c r="C453" s="531" t="s">
        <v>591</v>
      </c>
      <c r="D453" s="247"/>
    </row>
    <row r="454" spans="1:4" x14ac:dyDescent="0.25">
      <c r="A454" s="479" t="s">
        <v>128</v>
      </c>
      <c r="B454" s="506" t="s">
        <v>535</v>
      </c>
      <c r="C454" s="367" t="s">
        <v>592</v>
      </c>
      <c r="D454" s="247"/>
    </row>
    <row r="455" spans="1:4" x14ac:dyDescent="0.25">
      <c r="A455" s="479" t="s">
        <v>128</v>
      </c>
      <c r="B455" s="506" t="s">
        <v>536</v>
      </c>
      <c r="C455" s="367">
        <v>470321</v>
      </c>
      <c r="D455" s="247"/>
    </row>
    <row r="456" spans="1:4" ht="15.75" thickBot="1" x14ac:dyDescent="0.3">
      <c r="A456" s="481" t="s">
        <v>128</v>
      </c>
      <c r="B456" s="508" t="s">
        <v>536</v>
      </c>
      <c r="C456" s="530" t="s">
        <v>592</v>
      </c>
      <c r="D456" s="247"/>
    </row>
    <row r="457" spans="1:4" ht="15.75" thickTop="1" x14ac:dyDescent="0.25">
      <c r="A457" s="354" t="s">
        <v>130</v>
      </c>
      <c r="B457" s="355" t="s">
        <v>532</v>
      </c>
      <c r="C457" s="532">
        <v>4704</v>
      </c>
      <c r="D457" s="247"/>
    </row>
    <row r="458" spans="1:4" x14ac:dyDescent="0.25">
      <c r="A458" s="472" t="s">
        <v>130</v>
      </c>
      <c r="B458" s="501" t="s">
        <v>534</v>
      </c>
      <c r="C458" s="528">
        <v>4704</v>
      </c>
      <c r="D458" s="247"/>
    </row>
    <row r="459" spans="1:4" x14ac:dyDescent="0.25">
      <c r="A459" s="472" t="s">
        <v>130</v>
      </c>
      <c r="B459" s="501" t="s">
        <v>535</v>
      </c>
      <c r="C459" s="528">
        <v>4704</v>
      </c>
      <c r="D459" s="247"/>
    </row>
    <row r="460" spans="1:4" ht="15.75" thickBot="1" x14ac:dyDescent="0.3">
      <c r="A460" s="481" t="s">
        <v>130</v>
      </c>
      <c r="B460" s="508" t="s">
        <v>536</v>
      </c>
      <c r="C460" s="528">
        <v>4704</v>
      </c>
      <c r="D460" s="247"/>
    </row>
    <row r="461" spans="1:4" ht="15.75" thickTop="1" x14ac:dyDescent="0.25">
      <c r="A461" s="483">
        <v>9.3000000000000007</v>
      </c>
      <c r="B461" s="510" t="s">
        <v>532</v>
      </c>
      <c r="C461" s="532">
        <v>4702</v>
      </c>
      <c r="D461" s="247"/>
    </row>
    <row r="462" spans="1:4" x14ac:dyDescent="0.25">
      <c r="A462" s="471">
        <v>9.3000000000000007</v>
      </c>
      <c r="B462" s="500" t="s">
        <v>534</v>
      </c>
      <c r="C462" s="528" t="s">
        <v>593</v>
      </c>
      <c r="D462" s="247"/>
    </row>
    <row r="463" spans="1:4" x14ac:dyDescent="0.25">
      <c r="A463" s="480">
        <v>9.3000000000000007</v>
      </c>
      <c r="B463" s="507" t="s">
        <v>535</v>
      </c>
      <c r="C463" s="529" t="s">
        <v>593</v>
      </c>
      <c r="D463" s="247"/>
    </row>
    <row r="464" spans="1:4" ht="15.75" thickBot="1" x14ac:dyDescent="0.3">
      <c r="A464" s="481">
        <v>9.3000000000000007</v>
      </c>
      <c r="B464" s="508" t="s">
        <v>536</v>
      </c>
      <c r="C464" s="530" t="s">
        <v>593</v>
      </c>
      <c r="D464" s="247"/>
    </row>
    <row r="465" spans="1:4" ht="15.75" thickTop="1" x14ac:dyDescent="0.25">
      <c r="A465" s="354">
        <v>10</v>
      </c>
      <c r="B465" s="355" t="s">
        <v>532</v>
      </c>
      <c r="C465" s="532">
        <v>4706</v>
      </c>
      <c r="D465" s="247"/>
    </row>
    <row r="466" spans="1:4" x14ac:dyDescent="0.25">
      <c r="A466" s="480">
        <v>10</v>
      </c>
      <c r="B466" s="507" t="s">
        <v>534</v>
      </c>
      <c r="C466" s="522">
        <v>4706</v>
      </c>
      <c r="D466" s="247"/>
    </row>
    <row r="467" spans="1:4" x14ac:dyDescent="0.25">
      <c r="A467" s="472">
        <v>10</v>
      </c>
      <c r="B467" s="501" t="s">
        <v>535</v>
      </c>
      <c r="C467" s="531">
        <v>4706</v>
      </c>
      <c r="D467" s="247"/>
    </row>
    <row r="468" spans="1:4" ht="15.75" thickBot="1" x14ac:dyDescent="0.3">
      <c r="A468" s="481">
        <v>10</v>
      </c>
      <c r="B468" s="508" t="s">
        <v>536</v>
      </c>
      <c r="C468" s="530">
        <v>4706</v>
      </c>
      <c r="D468" s="247"/>
    </row>
    <row r="469" spans="1:4" ht="15.75" thickTop="1" x14ac:dyDescent="0.25">
      <c r="A469" s="483">
        <v>10.1</v>
      </c>
      <c r="B469" s="510" t="s">
        <v>532</v>
      </c>
      <c r="C469" s="521">
        <v>470610</v>
      </c>
      <c r="D469" s="247"/>
    </row>
    <row r="470" spans="1:4" x14ac:dyDescent="0.25">
      <c r="A470" s="480">
        <v>10.1</v>
      </c>
      <c r="B470" s="507" t="s">
        <v>532</v>
      </c>
      <c r="C470" s="522">
        <v>470691</v>
      </c>
      <c r="D470" s="247"/>
    </row>
    <row r="471" spans="1:4" x14ac:dyDescent="0.25">
      <c r="A471" s="480">
        <v>10.1</v>
      </c>
      <c r="B471" s="507" t="s">
        <v>532</v>
      </c>
      <c r="C471" s="522">
        <v>470692</v>
      </c>
      <c r="D471" s="247"/>
    </row>
    <row r="472" spans="1:4" x14ac:dyDescent="0.25">
      <c r="A472" s="480">
        <v>10.1</v>
      </c>
      <c r="B472" s="507" t="s">
        <v>532</v>
      </c>
      <c r="C472" s="522">
        <v>470693</v>
      </c>
      <c r="D472" s="247"/>
    </row>
    <row r="473" spans="1:4" x14ac:dyDescent="0.25">
      <c r="A473" s="480">
        <v>10.1</v>
      </c>
      <c r="B473" s="507" t="s">
        <v>534</v>
      </c>
      <c r="C473" s="522" t="s">
        <v>594</v>
      </c>
      <c r="D473" s="247"/>
    </row>
    <row r="474" spans="1:4" x14ac:dyDescent="0.25">
      <c r="A474" s="472">
        <v>10.1</v>
      </c>
      <c r="B474" s="501" t="s">
        <v>534</v>
      </c>
      <c r="C474" s="531" t="s">
        <v>595</v>
      </c>
      <c r="D474" s="247"/>
    </row>
    <row r="475" spans="1:4" x14ac:dyDescent="0.25">
      <c r="A475" s="472">
        <v>10.1</v>
      </c>
      <c r="B475" s="501" t="s">
        <v>534</v>
      </c>
      <c r="C475" s="531" t="s">
        <v>596</v>
      </c>
      <c r="D475" s="247"/>
    </row>
    <row r="476" spans="1:4" x14ac:dyDescent="0.25">
      <c r="A476" s="472">
        <v>10.1</v>
      </c>
      <c r="B476" s="501" t="s">
        <v>534</v>
      </c>
      <c r="C476" s="531" t="s">
        <v>597</v>
      </c>
      <c r="D476" s="247"/>
    </row>
    <row r="477" spans="1:4" x14ac:dyDescent="0.25">
      <c r="A477" s="472">
        <v>10.1</v>
      </c>
      <c r="B477" s="501" t="s">
        <v>534</v>
      </c>
      <c r="C477" s="531" t="s">
        <v>598</v>
      </c>
      <c r="D477" s="247"/>
    </row>
    <row r="478" spans="1:4" x14ac:dyDescent="0.25">
      <c r="A478" s="472">
        <v>10.1</v>
      </c>
      <c r="B478" s="501" t="s">
        <v>535</v>
      </c>
      <c r="C478" s="531" t="s">
        <v>594</v>
      </c>
      <c r="D478" s="247"/>
    </row>
    <row r="479" spans="1:4" x14ac:dyDescent="0.25">
      <c r="A479" s="472">
        <v>10.1</v>
      </c>
      <c r="B479" s="501" t="s">
        <v>535</v>
      </c>
      <c r="C479" s="531" t="s">
        <v>595</v>
      </c>
      <c r="D479" s="247"/>
    </row>
    <row r="480" spans="1:4" x14ac:dyDescent="0.25">
      <c r="A480" s="472">
        <v>10.1</v>
      </c>
      <c r="B480" s="501" t="s">
        <v>535</v>
      </c>
      <c r="C480" s="531" t="s">
        <v>596</v>
      </c>
      <c r="D480" s="247"/>
    </row>
    <row r="481" spans="1:4" x14ac:dyDescent="0.25">
      <c r="A481" s="472">
        <v>10.1</v>
      </c>
      <c r="B481" s="501" t="s">
        <v>535</v>
      </c>
      <c r="C481" s="531" t="s">
        <v>597</v>
      </c>
      <c r="D481" s="247"/>
    </row>
    <row r="482" spans="1:4" x14ac:dyDescent="0.25">
      <c r="A482" s="472">
        <v>10.1</v>
      </c>
      <c r="B482" s="506" t="s">
        <v>535</v>
      </c>
      <c r="C482" s="367" t="s">
        <v>598</v>
      </c>
      <c r="D482" s="247"/>
    </row>
    <row r="483" spans="1:4" x14ac:dyDescent="0.25">
      <c r="A483" s="472">
        <v>10.1</v>
      </c>
      <c r="B483" s="506" t="s">
        <v>536</v>
      </c>
      <c r="C483" s="367">
        <v>470610</v>
      </c>
      <c r="D483" s="247"/>
    </row>
    <row r="484" spans="1:4" x14ac:dyDescent="0.25">
      <c r="A484" s="472">
        <v>10.1</v>
      </c>
      <c r="B484" s="506" t="s">
        <v>536</v>
      </c>
      <c r="C484" s="367">
        <v>470630</v>
      </c>
      <c r="D484" s="247"/>
    </row>
    <row r="485" spans="1:4" x14ac:dyDescent="0.25">
      <c r="A485" s="472">
        <v>10.1</v>
      </c>
      <c r="B485" s="506" t="s">
        <v>536</v>
      </c>
      <c r="C485" s="367">
        <v>470691</v>
      </c>
      <c r="D485" s="247"/>
    </row>
    <row r="486" spans="1:4" x14ac:dyDescent="0.25">
      <c r="A486" s="472">
        <v>10.1</v>
      </c>
      <c r="B486" s="506" t="s">
        <v>536</v>
      </c>
      <c r="C486" s="367">
        <v>470692</v>
      </c>
      <c r="D486" s="247"/>
    </row>
    <row r="487" spans="1:4" ht="15.75" thickBot="1" x14ac:dyDescent="0.3">
      <c r="A487" s="481">
        <v>10.1</v>
      </c>
      <c r="B487" s="506" t="s">
        <v>536</v>
      </c>
      <c r="C487" s="530" t="s">
        <v>598</v>
      </c>
      <c r="D487" s="247"/>
    </row>
    <row r="488" spans="1:4" ht="15.75" thickTop="1" x14ac:dyDescent="0.25">
      <c r="A488" s="483">
        <v>10.199999999999999</v>
      </c>
      <c r="B488" s="510" t="s">
        <v>532</v>
      </c>
      <c r="C488" s="521">
        <v>470620</v>
      </c>
      <c r="D488" s="247"/>
    </row>
    <row r="489" spans="1:4" x14ac:dyDescent="0.25">
      <c r="A489" s="480">
        <v>10.199999999999999</v>
      </c>
      <c r="B489" s="507" t="s">
        <v>534</v>
      </c>
      <c r="C489" s="522" t="s">
        <v>599</v>
      </c>
      <c r="D489" s="247"/>
    </row>
    <row r="490" spans="1:4" x14ac:dyDescent="0.25">
      <c r="A490" s="480">
        <v>10.199999999999999</v>
      </c>
      <c r="B490" s="507" t="s">
        <v>535</v>
      </c>
      <c r="C490" s="522" t="s">
        <v>599</v>
      </c>
      <c r="D490" s="247"/>
    </row>
    <row r="491" spans="1:4" ht="15.75" thickBot="1" x14ac:dyDescent="0.3">
      <c r="A491" s="481">
        <v>10.199999999999999</v>
      </c>
      <c r="B491" s="508" t="s">
        <v>536</v>
      </c>
      <c r="C491" s="530" t="s">
        <v>599</v>
      </c>
      <c r="D491" s="247"/>
    </row>
    <row r="492" spans="1:4" ht="15.75" thickTop="1" x14ac:dyDescent="0.25">
      <c r="A492" s="483">
        <v>11</v>
      </c>
      <c r="B492" s="510" t="s">
        <v>532</v>
      </c>
      <c r="C492" s="521">
        <v>4707</v>
      </c>
      <c r="D492" s="247"/>
    </row>
    <row r="493" spans="1:4" x14ac:dyDescent="0.25">
      <c r="A493" s="480">
        <v>11</v>
      </c>
      <c r="B493" s="507" t="s">
        <v>534</v>
      </c>
      <c r="C493" s="522" t="s">
        <v>600</v>
      </c>
      <c r="D493" s="247"/>
    </row>
    <row r="494" spans="1:4" x14ac:dyDescent="0.25">
      <c r="A494" s="480">
        <v>11</v>
      </c>
      <c r="B494" s="507" t="s">
        <v>535</v>
      </c>
      <c r="C494" s="522" t="s">
        <v>600</v>
      </c>
      <c r="D494" s="247"/>
    </row>
    <row r="495" spans="1:4" ht="15.75" thickBot="1" x14ac:dyDescent="0.3">
      <c r="A495" s="481">
        <v>11</v>
      </c>
      <c r="B495" s="508" t="s">
        <v>536</v>
      </c>
      <c r="C495" s="530" t="s">
        <v>600</v>
      </c>
      <c r="D495" s="247"/>
    </row>
    <row r="496" spans="1:4" ht="15.75" thickTop="1" x14ac:dyDescent="0.25">
      <c r="A496" s="354">
        <v>12</v>
      </c>
      <c r="B496" s="355" t="s">
        <v>532</v>
      </c>
      <c r="C496" s="525">
        <v>4801</v>
      </c>
      <c r="D496" s="247"/>
    </row>
    <row r="497" spans="1:4" x14ac:dyDescent="0.25">
      <c r="A497" s="357">
        <v>12</v>
      </c>
      <c r="B497" s="358" t="s">
        <v>532</v>
      </c>
      <c r="C497" s="359">
        <v>4802</v>
      </c>
      <c r="D497" s="247"/>
    </row>
    <row r="498" spans="1:4" x14ac:dyDescent="0.25">
      <c r="A498" s="357">
        <v>12</v>
      </c>
      <c r="B498" s="358" t="s">
        <v>532</v>
      </c>
      <c r="C498" s="359">
        <v>4803</v>
      </c>
      <c r="D498" s="247"/>
    </row>
    <row r="499" spans="1:4" x14ac:dyDescent="0.25">
      <c r="A499" s="357">
        <v>12</v>
      </c>
      <c r="B499" s="358" t="s">
        <v>532</v>
      </c>
      <c r="C499" s="359">
        <v>4804</v>
      </c>
      <c r="D499" s="247"/>
    </row>
    <row r="500" spans="1:4" x14ac:dyDescent="0.25">
      <c r="A500" s="357">
        <v>12</v>
      </c>
      <c r="B500" s="358" t="s">
        <v>532</v>
      </c>
      <c r="C500" s="359">
        <v>4805</v>
      </c>
      <c r="D500" s="247"/>
    </row>
    <row r="501" spans="1:4" x14ac:dyDescent="0.25">
      <c r="A501" s="357">
        <v>12</v>
      </c>
      <c r="B501" s="358" t="s">
        <v>532</v>
      </c>
      <c r="C501" s="359">
        <v>4806</v>
      </c>
      <c r="D501" s="247"/>
    </row>
    <row r="502" spans="1:4" x14ac:dyDescent="0.25">
      <c r="A502" s="357">
        <v>12</v>
      </c>
      <c r="B502" s="358" t="s">
        <v>532</v>
      </c>
      <c r="C502" s="359">
        <v>4808</v>
      </c>
      <c r="D502" s="247"/>
    </row>
    <row r="503" spans="1:4" x14ac:dyDescent="0.25">
      <c r="A503" s="357">
        <v>12</v>
      </c>
      <c r="B503" s="358" t="s">
        <v>532</v>
      </c>
      <c r="C503" s="359">
        <v>4809</v>
      </c>
      <c r="D503" s="247"/>
    </row>
    <row r="504" spans="1:4" x14ac:dyDescent="0.25">
      <c r="A504" s="357">
        <v>12</v>
      </c>
      <c r="B504" s="358" t="s">
        <v>532</v>
      </c>
      <c r="C504" s="359">
        <v>4810</v>
      </c>
      <c r="D504" s="247"/>
    </row>
    <row r="505" spans="1:4" x14ac:dyDescent="0.25">
      <c r="A505" s="357">
        <v>12</v>
      </c>
      <c r="B505" s="358" t="s">
        <v>532</v>
      </c>
      <c r="C505" s="359">
        <v>481151</v>
      </c>
      <c r="D505" s="247"/>
    </row>
    <row r="506" spans="1:4" x14ac:dyDescent="0.25">
      <c r="A506" s="357">
        <v>12</v>
      </c>
      <c r="B506" s="358" t="s">
        <v>532</v>
      </c>
      <c r="C506" s="359">
        <v>481159</v>
      </c>
      <c r="D506" s="247"/>
    </row>
    <row r="507" spans="1:4" x14ac:dyDescent="0.25">
      <c r="A507" s="357">
        <v>12</v>
      </c>
      <c r="B507" s="358" t="s">
        <v>532</v>
      </c>
      <c r="C507" s="359">
        <v>4812</v>
      </c>
      <c r="D507" s="247"/>
    </row>
    <row r="508" spans="1:4" x14ac:dyDescent="0.25">
      <c r="A508" s="357">
        <v>12</v>
      </c>
      <c r="B508" s="358" t="s">
        <v>532</v>
      </c>
      <c r="C508" s="359">
        <v>4813</v>
      </c>
      <c r="D508" s="247"/>
    </row>
    <row r="509" spans="1:4" x14ac:dyDescent="0.25">
      <c r="A509" s="480">
        <v>12</v>
      </c>
      <c r="B509" s="507" t="s">
        <v>534</v>
      </c>
      <c r="C509" s="522" t="s">
        <v>601</v>
      </c>
      <c r="D509" s="247"/>
    </row>
    <row r="510" spans="1:4" x14ac:dyDescent="0.25">
      <c r="A510" s="357">
        <v>12</v>
      </c>
      <c r="B510" s="358" t="s">
        <v>534</v>
      </c>
      <c r="C510" s="359">
        <v>4802</v>
      </c>
      <c r="D510" s="247"/>
    </row>
    <row r="511" spans="1:4" x14ac:dyDescent="0.25">
      <c r="A511" s="357">
        <v>12</v>
      </c>
      <c r="B511" s="358" t="s">
        <v>534</v>
      </c>
      <c r="C511" s="359" t="s">
        <v>602</v>
      </c>
      <c r="D511" s="247"/>
    </row>
    <row r="512" spans="1:4" x14ac:dyDescent="0.25">
      <c r="A512" s="357">
        <v>12</v>
      </c>
      <c r="B512" s="358" t="s">
        <v>534</v>
      </c>
      <c r="C512" s="359">
        <v>4804</v>
      </c>
      <c r="D512" s="247"/>
    </row>
    <row r="513" spans="1:4" x14ac:dyDescent="0.25">
      <c r="A513" s="357">
        <v>12</v>
      </c>
      <c r="B513" s="358" t="s">
        <v>534</v>
      </c>
      <c r="C513" s="359">
        <v>4805</v>
      </c>
      <c r="D513" s="247"/>
    </row>
    <row r="514" spans="1:4" x14ac:dyDescent="0.25">
      <c r="A514" s="357">
        <v>12</v>
      </c>
      <c r="B514" s="358" t="s">
        <v>534</v>
      </c>
      <c r="C514" s="359">
        <v>4806</v>
      </c>
      <c r="D514" s="247"/>
    </row>
    <row r="515" spans="1:4" x14ac:dyDescent="0.25">
      <c r="A515" s="357">
        <v>12</v>
      </c>
      <c r="B515" s="358" t="s">
        <v>534</v>
      </c>
      <c r="C515" s="359" t="s">
        <v>603</v>
      </c>
      <c r="D515" s="247"/>
    </row>
    <row r="516" spans="1:4" x14ac:dyDescent="0.25">
      <c r="A516" s="357">
        <v>12</v>
      </c>
      <c r="B516" s="358" t="s">
        <v>534</v>
      </c>
      <c r="C516" s="359">
        <v>4809</v>
      </c>
      <c r="D516" s="247"/>
    </row>
    <row r="517" spans="1:4" x14ac:dyDescent="0.25">
      <c r="A517" s="357">
        <v>12</v>
      </c>
      <c r="B517" s="358" t="s">
        <v>534</v>
      </c>
      <c r="C517" s="359">
        <v>4810</v>
      </c>
      <c r="D517" s="247"/>
    </row>
    <row r="518" spans="1:4" x14ac:dyDescent="0.25">
      <c r="A518" s="357">
        <v>12</v>
      </c>
      <c r="B518" s="358" t="s">
        <v>534</v>
      </c>
      <c r="C518" s="359" t="s">
        <v>604</v>
      </c>
      <c r="D518" s="247"/>
    </row>
    <row r="519" spans="1:4" x14ac:dyDescent="0.25">
      <c r="A519" s="357">
        <v>12</v>
      </c>
      <c r="B519" s="358" t="s">
        <v>534</v>
      </c>
      <c r="C519" s="359" t="s">
        <v>605</v>
      </c>
      <c r="D519" s="247"/>
    </row>
    <row r="520" spans="1:4" x14ac:dyDescent="0.25">
      <c r="A520" s="357">
        <v>12</v>
      </c>
      <c r="B520" s="358" t="s">
        <v>534</v>
      </c>
      <c r="C520" s="359" t="s">
        <v>606</v>
      </c>
      <c r="D520" s="247"/>
    </row>
    <row r="521" spans="1:4" x14ac:dyDescent="0.25">
      <c r="A521" s="357">
        <v>12</v>
      </c>
      <c r="B521" s="358" t="s">
        <v>534</v>
      </c>
      <c r="C521" s="359" t="s">
        <v>607</v>
      </c>
      <c r="D521" s="247"/>
    </row>
    <row r="522" spans="1:4" x14ac:dyDescent="0.25">
      <c r="A522" s="357">
        <v>12</v>
      </c>
      <c r="B522" s="358" t="s">
        <v>535</v>
      </c>
      <c r="C522" s="359" t="s">
        <v>601</v>
      </c>
      <c r="D522" s="247"/>
    </row>
    <row r="523" spans="1:4" x14ac:dyDescent="0.25">
      <c r="A523" s="357">
        <v>12</v>
      </c>
      <c r="B523" s="358" t="s">
        <v>535</v>
      </c>
      <c r="C523" s="359">
        <v>4802</v>
      </c>
      <c r="D523" s="247"/>
    </row>
    <row r="524" spans="1:4" x14ac:dyDescent="0.25">
      <c r="A524" s="357">
        <v>12</v>
      </c>
      <c r="B524" s="358" t="s">
        <v>535</v>
      </c>
      <c r="C524" s="359" t="s">
        <v>602</v>
      </c>
      <c r="D524" s="247"/>
    </row>
    <row r="525" spans="1:4" x14ac:dyDescent="0.25">
      <c r="A525" s="357">
        <v>12</v>
      </c>
      <c r="B525" s="358" t="s">
        <v>535</v>
      </c>
      <c r="C525" s="359">
        <v>4804</v>
      </c>
      <c r="D525" s="247"/>
    </row>
    <row r="526" spans="1:4" x14ac:dyDescent="0.25">
      <c r="A526" s="357">
        <v>12</v>
      </c>
      <c r="B526" s="358" t="s">
        <v>535</v>
      </c>
      <c r="C526" s="359">
        <v>4805</v>
      </c>
      <c r="D526" s="247"/>
    </row>
    <row r="527" spans="1:4" x14ac:dyDescent="0.25">
      <c r="A527" s="357">
        <v>12</v>
      </c>
      <c r="B527" s="358" t="s">
        <v>535</v>
      </c>
      <c r="C527" s="359">
        <v>4806</v>
      </c>
      <c r="D527" s="247"/>
    </row>
    <row r="528" spans="1:4" x14ac:dyDescent="0.25">
      <c r="A528" s="357">
        <v>12</v>
      </c>
      <c r="B528" s="358" t="s">
        <v>535</v>
      </c>
      <c r="C528" s="359" t="s">
        <v>603</v>
      </c>
      <c r="D528" s="247"/>
    </row>
    <row r="529" spans="1:4" x14ac:dyDescent="0.25">
      <c r="A529" s="357">
        <v>12</v>
      </c>
      <c r="B529" s="358" t="s">
        <v>535</v>
      </c>
      <c r="C529" s="359">
        <v>4809</v>
      </c>
      <c r="D529" s="247"/>
    </row>
    <row r="530" spans="1:4" x14ac:dyDescent="0.25">
      <c r="A530" s="357">
        <v>12</v>
      </c>
      <c r="B530" s="358" t="s">
        <v>535</v>
      </c>
      <c r="C530" s="359">
        <v>4810</v>
      </c>
      <c r="D530" s="247"/>
    </row>
    <row r="531" spans="1:4" x14ac:dyDescent="0.25">
      <c r="A531" s="357">
        <v>12</v>
      </c>
      <c r="B531" s="358" t="s">
        <v>535</v>
      </c>
      <c r="C531" s="359" t="s">
        <v>604</v>
      </c>
      <c r="D531" s="247"/>
    </row>
    <row r="532" spans="1:4" x14ac:dyDescent="0.25">
      <c r="A532" s="357">
        <v>12</v>
      </c>
      <c r="B532" s="358" t="s">
        <v>535</v>
      </c>
      <c r="C532" s="359" t="s">
        <v>605</v>
      </c>
      <c r="D532" s="247"/>
    </row>
    <row r="533" spans="1:4" x14ac:dyDescent="0.25">
      <c r="A533" s="357">
        <v>12</v>
      </c>
      <c r="B533" s="358" t="s">
        <v>535</v>
      </c>
      <c r="C533" s="359" t="s">
        <v>606</v>
      </c>
      <c r="D533" s="247"/>
    </row>
    <row r="534" spans="1:4" x14ac:dyDescent="0.25">
      <c r="A534" s="357">
        <v>12</v>
      </c>
      <c r="B534" s="358" t="s">
        <v>535</v>
      </c>
      <c r="C534" s="359" t="s">
        <v>607</v>
      </c>
      <c r="D534" s="247"/>
    </row>
    <row r="535" spans="1:4" x14ac:dyDescent="0.25">
      <c r="A535" s="357">
        <v>12</v>
      </c>
      <c r="B535" s="358" t="s">
        <v>536</v>
      </c>
      <c r="C535" s="359">
        <v>4801</v>
      </c>
      <c r="D535" s="247"/>
    </row>
    <row r="536" spans="1:4" x14ac:dyDescent="0.25">
      <c r="A536" s="357">
        <v>12</v>
      </c>
      <c r="B536" s="358" t="s">
        <v>536</v>
      </c>
      <c r="C536" s="359">
        <v>4802</v>
      </c>
      <c r="D536" s="247"/>
    </row>
    <row r="537" spans="1:4" x14ac:dyDescent="0.25">
      <c r="A537" s="357">
        <v>12</v>
      </c>
      <c r="B537" s="358" t="s">
        <v>536</v>
      </c>
      <c r="C537" s="359">
        <v>4803</v>
      </c>
      <c r="D537" s="247"/>
    </row>
    <row r="538" spans="1:4" x14ac:dyDescent="0.25">
      <c r="A538" s="357">
        <v>12</v>
      </c>
      <c r="B538" s="358" t="s">
        <v>536</v>
      </c>
      <c r="C538" s="359">
        <v>4804</v>
      </c>
      <c r="D538" s="247"/>
    </row>
    <row r="539" spans="1:4" x14ac:dyDescent="0.25">
      <c r="A539" s="357">
        <v>12</v>
      </c>
      <c r="B539" s="358" t="s">
        <v>536</v>
      </c>
      <c r="C539" s="359">
        <v>4805</v>
      </c>
      <c r="D539" s="247"/>
    </row>
    <row r="540" spans="1:4" x14ac:dyDescent="0.25">
      <c r="A540" s="357">
        <v>12</v>
      </c>
      <c r="B540" s="358" t="s">
        <v>536</v>
      </c>
      <c r="C540" s="359">
        <v>4806</v>
      </c>
      <c r="D540" s="247"/>
    </row>
    <row r="541" spans="1:4" x14ac:dyDescent="0.25">
      <c r="A541" s="357">
        <v>12</v>
      </c>
      <c r="B541" s="358" t="s">
        <v>536</v>
      </c>
      <c r="C541" s="359">
        <v>4808</v>
      </c>
      <c r="D541" s="247"/>
    </row>
    <row r="542" spans="1:4" x14ac:dyDescent="0.25">
      <c r="A542" s="357">
        <v>12</v>
      </c>
      <c r="B542" s="358" t="s">
        <v>536</v>
      </c>
      <c r="C542" s="359">
        <v>4809</v>
      </c>
      <c r="D542" s="247"/>
    </row>
    <row r="543" spans="1:4" x14ac:dyDescent="0.25">
      <c r="A543" s="357">
        <v>12</v>
      </c>
      <c r="B543" s="358" t="s">
        <v>536</v>
      </c>
      <c r="C543" s="359">
        <v>4810</v>
      </c>
      <c r="D543" s="247"/>
    </row>
    <row r="544" spans="1:4" x14ac:dyDescent="0.25">
      <c r="A544" s="357">
        <v>12</v>
      </c>
      <c r="B544" s="358" t="s">
        <v>536</v>
      </c>
      <c r="C544" s="359">
        <v>481151</v>
      </c>
      <c r="D544" s="247"/>
    </row>
    <row r="545" spans="1:4" x14ac:dyDescent="0.25">
      <c r="A545" s="357">
        <v>12</v>
      </c>
      <c r="B545" s="358" t="s">
        <v>536</v>
      </c>
      <c r="C545" s="359">
        <v>481159</v>
      </c>
      <c r="D545" s="247"/>
    </row>
    <row r="546" spans="1:4" x14ac:dyDescent="0.25">
      <c r="A546" s="357">
        <v>12</v>
      </c>
      <c r="B546" s="358" t="s">
        <v>536</v>
      </c>
      <c r="C546" s="359">
        <v>4812</v>
      </c>
      <c r="D546" s="247"/>
    </row>
    <row r="547" spans="1:4" ht="15.75" thickBot="1" x14ac:dyDescent="0.3">
      <c r="A547" s="357">
        <v>12</v>
      </c>
      <c r="B547" s="358" t="s">
        <v>536</v>
      </c>
      <c r="C547" s="359">
        <v>4813</v>
      </c>
      <c r="D547" s="247"/>
    </row>
    <row r="548" spans="1:4" ht="15.75" thickTop="1" x14ac:dyDescent="0.25">
      <c r="A548" s="354">
        <v>12.1</v>
      </c>
      <c r="B548" s="355" t="s">
        <v>532</v>
      </c>
      <c r="C548" s="525">
        <v>4801</v>
      </c>
      <c r="D548" s="247"/>
    </row>
    <row r="549" spans="1:4" x14ac:dyDescent="0.25">
      <c r="A549" s="357">
        <v>12.1</v>
      </c>
      <c r="B549" s="358" t="s">
        <v>532</v>
      </c>
      <c r="C549" s="359">
        <v>480210</v>
      </c>
      <c r="D549" s="247"/>
    </row>
    <row r="550" spans="1:4" x14ac:dyDescent="0.25">
      <c r="A550" s="357">
        <v>12.1</v>
      </c>
      <c r="B550" s="358" t="s">
        <v>532</v>
      </c>
      <c r="C550" s="359">
        <v>480220</v>
      </c>
      <c r="D550" s="247"/>
    </row>
    <row r="551" spans="1:4" x14ac:dyDescent="0.25">
      <c r="A551" s="357">
        <v>12.1</v>
      </c>
      <c r="B551" s="358" t="s">
        <v>532</v>
      </c>
      <c r="C551" s="359">
        <v>480254</v>
      </c>
      <c r="D551" s="247"/>
    </row>
    <row r="552" spans="1:4" x14ac:dyDescent="0.25">
      <c r="A552" s="357">
        <v>12.1</v>
      </c>
      <c r="B552" s="358" t="s">
        <v>532</v>
      </c>
      <c r="C552" s="359">
        <v>480255</v>
      </c>
      <c r="D552" s="247"/>
    </row>
    <row r="553" spans="1:4" x14ac:dyDescent="0.25">
      <c r="A553" s="357">
        <v>12.1</v>
      </c>
      <c r="B553" s="358" t="s">
        <v>532</v>
      </c>
      <c r="C553" s="359">
        <v>480256</v>
      </c>
      <c r="D553" s="247"/>
    </row>
    <row r="554" spans="1:4" x14ac:dyDescent="0.25">
      <c r="A554" s="357">
        <v>12.1</v>
      </c>
      <c r="B554" s="358" t="s">
        <v>532</v>
      </c>
      <c r="C554" s="359">
        <v>480257</v>
      </c>
      <c r="D554" s="247"/>
    </row>
    <row r="555" spans="1:4" x14ac:dyDescent="0.25">
      <c r="A555" s="357">
        <v>12.1</v>
      </c>
      <c r="B555" s="358" t="s">
        <v>532</v>
      </c>
      <c r="C555" s="359">
        <v>480258</v>
      </c>
      <c r="D555" s="247"/>
    </row>
    <row r="556" spans="1:4" x14ac:dyDescent="0.25">
      <c r="A556" s="357">
        <v>12.1</v>
      </c>
      <c r="B556" s="358" t="s">
        <v>532</v>
      </c>
      <c r="C556" s="359">
        <v>480261</v>
      </c>
      <c r="D556" s="247"/>
    </row>
    <row r="557" spans="1:4" x14ac:dyDescent="0.25">
      <c r="A557" s="357">
        <v>12.1</v>
      </c>
      <c r="B557" s="358" t="s">
        <v>532</v>
      </c>
      <c r="C557" s="359">
        <v>480262</v>
      </c>
      <c r="D557" s="247"/>
    </row>
    <row r="558" spans="1:4" x14ac:dyDescent="0.25">
      <c r="A558" s="357">
        <v>12.1</v>
      </c>
      <c r="B558" s="358" t="s">
        <v>532</v>
      </c>
      <c r="C558" s="359">
        <v>480269</v>
      </c>
      <c r="D558" s="247"/>
    </row>
    <row r="559" spans="1:4" x14ac:dyDescent="0.25">
      <c r="A559" s="357">
        <v>12.1</v>
      </c>
      <c r="B559" s="358" t="s">
        <v>532</v>
      </c>
      <c r="C559" s="359">
        <v>4809</v>
      </c>
      <c r="D559" s="247"/>
    </row>
    <row r="560" spans="1:4" x14ac:dyDescent="0.25">
      <c r="A560" s="357">
        <v>12.1</v>
      </c>
      <c r="B560" s="358" t="s">
        <v>532</v>
      </c>
      <c r="C560" s="359">
        <v>481013</v>
      </c>
      <c r="D560" s="247"/>
    </row>
    <row r="561" spans="1:4" x14ac:dyDescent="0.25">
      <c r="A561" s="357">
        <v>12.1</v>
      </c>
      <c r="B561" s="358" t="s">
        <v>532</v>
      </c>
      <c r="C561" s="359">
        <v>481014</v>
      </c>
      <c r="D561" s="247"/>
    </row>
    <row r="562" spans="1:4" x14ac:dyDescent="0.25">
      <c r="A562" s="357">
        <v>12.1</v>
      </c>
      <c r="B562" s="358" t="s">
        <v>532</v>
      </c>
      <c r="C562" s="359">
        <v>481019</v>
      </c>
      <c r="D562" s="247"/>
    </row>
    <row r="563" spans="1:4" x14ac:dyDescent="0.25">
      <c r="A563" s="480">
        <v>12.1</v>
      </c>
      <c r="B563" s="507" t="s">
        <v>532</v>
      </c>
      <c r="C563" s="522">
        <v>481022</v>
      </c>
      <c r="D563" s="247"/>
    </row>
    <row r="564" spans="1:4" x14ac:dyDescent="0.25">
      <c r="A564" s="480">
        <v>12.1</v>
      </c>
      <c r="B564" s="507" t="s">
        <v>532</v>
      </c>
      <c r="C564" s="522">
        <v>481029</v>
      </c>
      <c r="D564" s="247"/>
    </row>
    <row r="565" spans="1:4" x14ac:dyDescent="0.25">
      <c r="A565" s="480">
        <v>12.1</v>
      </c>
      <c r="B565" s="507" t="s">
        <v>534</v>
      </c>
      <c r="C565" s="522" t="s">
        <v>601</v>
      </c>
      <c r="D565" s="247"/>
    </row>
    <row r="566" spans="1:4" x14ac:dyDescent="0.25">
      <c r="A566" s="357">
        <v>12.1</v>
      </c>
      <c r="B566" s="358" t="s">
        <v>534</v>
      </c>
      <c r="C566" s="522" t="s">
        <v>608</v>
      </c>
      <c r="D566" s="247"/>
    </row>
    <row r="567" spans="1:4" x14ac:dyDescent="0.25">
      <c r="A567" s="357">
        <v>12.1</v>
      </c>
      <c r="B567" s="358" t="s">
        <v>534</v>
      </c>
      <c r="C567" s="522" t="s">
        <v>609</v>
      </c>
      <c r="D567" s="247"/>
    </row>
    <row r="568" spans="1:4" x14ac:dyDescent="0.25">
      <c r="A568" s="357">
        <v>12.1</v>
      </c>
      <c r="B568" s="358" t="s">
        <v>534</v>
      </c>
      <c r="C568" s="522" t="s">
        <v>610</v>
      </c>
      <c r="D568" s="247"/>
    </row>
    <row r="569" spans="1:4" x14ac:dyDescent="0.25">
      <c r="A569" s="357">
        <v>12.1</v>
      </c>
      <c r="B569" s="358" t="s">
        <v>534</v>
      </c>
      <c r="C569" s="522" t="s">
        <v>611</v>
      </c>
      <c r="D569" s="247"/>
    </row>
    <row r="570" spans="1:4" x14ac:dyDescent="0.25">
      <c r="A570" s="357">
        <v>12.1</v>
      </c>
      <c r="B570" s="358" t="s">
        <v>534</v>
      </c>
      <c r="C570" s="522" t="s">
        <v>612</v>
      </c>
      <c r="D570" s="247"/>
    </row>
    <row r="571" spans="1:4" x14ac:dyDescent="0.25">
      <c r="A571" s="357">
        <v>12.1</v>
      </c>
      <c r="B571" s="358" t="s">
        <v>534</v>
      </c>
      <c r="C571" s="522" t="s">
        <v>613</v>
      </c>
      <c r="D571" s="247"/>
    </row>
    <row r="572" spans="1:4" x14ac:dyDescent="0.25">
      <c r="A572" s="357">
        <v>12.1</v>
      </c>
      <c r="B572" s="358" t="s">
        <v>534</v>
      </c>
      <c r="C572" s="522" t="s">
        <v>614</v>
      </c>
      <c r="D572" s="247"/>
    </row>
    <row r="573" spans="1:4" x14ac:dyDescent="0.25">
      <c r="A573" s="357">
        <v>12.1</v>
      </c>
      <c r="B573" s="358" t="s">
        <v>534</v>
      </c>
      <c r="C573" s="522" t="s">
        <v>615</v>
      </c>
      <c r="D573" s="247"/>
    </row>
    <row r="574" spans="1:4" x14ac:dyDescent="0.25">
      <c r="A574" s="357">
        <v>12.1</v>
      </c>
      <c r="B574" s="358" t="s">
        <v>534</v>
      </c>
      <c r="C574" s="522" t="s">
        <v>616</v>
      </c>
      <c r="D574" s="247"/>
    </row>
    <row r="575" spans="1:4" x14ac:dyDescent="0.25">
      <c r="A575" s="357">
        <v>12.1</v>
      </c>
      <c r="B575" s="358" t="s">
        <v>534</v>
      </c>
      <c r="C575" s="522" t="s">
        <v>617</v>
      </c>
      <c r="D575" s="247"/>
    </row>
    <row r="576" spans="1:4" x14ac:dyDescent="0.25">
      <c r="A576" s="357">
        <v>12.1</v>
      </c>
      <c r="B576" s="358" t="s">
        <v>534</v>
      </c>
      <c r="C576" s="522">
        <v>4809</v>
      </c>
      <c r="D576" s="247"/>
    </row>
    <row r="577" spans="1:4" x14ac:dyDescent="0.25">
      <c r="A577" s="357">
        <v>12.1</v>
      </c>
      <c r="B577" s="358" t="s">
        <v>534</v>
      </c>
      <c r="C577" s="522" t="s">
        <v>618</v>
      </c>
      <c r="D577" s="247"/>
    </row>
    <row r="578" spans="1:4" x14ac:dyDescent="0.25">
      <c r="A578" s="357">
        <v>12.1</v>
      </c>
      <c r="B578" s="358" t="s">
        <v>534</v>
      </c>
      <c r="C578" s="522" t="s">
        <v>619</v>
      </c>
      <c r="D578" s="247"/>
    </row>
    <row r="579" spans="1:4" x14ac:dyDescent="0.25">
      <c r="A579" s="357">
        <v>12.1</v>
      </c>
      <c r="B579" s="358" t="s">
        <v>534</v>
      </c>
      <c r="C579" s="522" t="s">
        <v>620</v>
      </c>
      <c r="D579" s="247"/>
    </row>
    <row r="580" spans="1:4" x14ac:dyDescent="0.25">
      <c r="A580" s="357">
        <v>12.1</v>
      </c>
      <c r="B580" s="358" t="s">
        <v>534</v>
      </c>
      <c r="C580" s="522" t="s">
        <v>621</v>
      </c>
      <c r="D580" s="247"/>
    </row>
    <row r="581" spans="1:4" x14ac:dyDescent="0.25">
      <c r="A581" s="357">
        <v>12.1</v>
      </c>
      <c r="B581" s="358" t="s">
        <v>534</v>
      </c>
      <c r="C581" s="522" t="s">
        <v>622</v>
      </c>
      <c r="D581" s="247"/>
    </row>
    <row r="582" spans="1:4" x14ac:dyDescent="0.25">
      <c r="A582" s="357">
        <v>12.1</v>
      </c>
      <c r="B582" s="358" t="s">
        <v>535</v>
      </c>
      <c r="C582" s="522" t="s">
        <v>601</v>
      </c>
      <c r="D582" s="247"/>
    </row>
    <row r="583" spans="1:4" x14ac:dyDescent="0.25">
      <c r="A583" s="357">
        <v>12.1</v>
      </c>
      <c r="B583" s="358" t="s">
        <v>535</v>
      </c>
      <c r="C583" s="522" t="s">
        <v>608</v>
      </c>
      <c r="D583" s="247"/>
    </row>
    <row r="584" spans="1:4" x14ac:dyDescent="0.25">
      <c r="A584" s="357">
        <v>12.1</v>
      </c>
      <c r="B584" s="358" t="s">
        <v>535</v>
      </c>
      <c r="C584" s="522" t="s">
        <v>609</v>
      </c>
      <c r="D584" s="247"/>
    </row>
    <row r="585" spans="1:4" x14ac:dyDescent="0.25">
      <c r="A585" s="357">
        <v>12.1</v>
      </c>
      <c r="B585" s="358" t="s">
        <v>535</v>
      </c>
      <c r="C585" s="522" t="s">
        <v>610</v>
      </c>
      <c r="D585" s="247"/>
    </row>
    <row r="586" spans="1:4" x14ac:dyDescent="0.25">
      <c r="A586" s="357">
        <v>12.1</v>
      </c>
      <c r="B586" s="358" t="s">
        <v>535</v>
      </c>
      <c r="C586" s="522" t="s">
        <v>611</v>
      </c>
      <c r="D586" s="247"/>
    </row>
    <row r="587" spans="1:4" x14ac:dyDescent="0.25">
      <c r="A587" s="357">
        <v>12.1</v>
      </c>
      <c r="B587" s="358" t="s">
        <v>535</v>
      </c>
      <c r="C587" s="522" t="s">
        <v>612</v>
      </c>
      <c r="D587" s="247"/>
    </row>
    <row r="588" spans="1:4" x14ac:dyDescent="0.25">
      <c r="A588" s="357">
        <v>12.1</v>
      </c>
      <c r="B588" s="358" t="s">
        <v>535</v>
      </c>
      <c r="C588" s="522" t="s">
        <v>613</v>
      </c>
      <c r="D588" s="247"/>
    </row>
    <row r="589" spans="1:4" x14ac:dyDescent="0.25">
      <c r="A589" s="357">
        <v>12.1</v>
      </c>
      <c r="B589" s="358" t="s">
        <v>535</v>
      </c>
      <c r="C589" s="522" t="s">
        <v>614</v>
      </c>
      <c r="D589" s="247"/>
    </row>
    <row r="590" spans="1:4" x14ac:dyDescent="0.25">
      <c r="A590" s="357">
        <v>12.1</v>
      </c>
      <c r="B590" s="358" t="s">
        <v>535</v>
      </c>
      <c r="C590" s="522" t="s">
        <v>615</v>
      </c>
      <c r="D590" s="247"/>
    </row>
    <row r="591" spans="1:4" x14ac:dyDescent="0.25">
      <c r="A591" s="357">
        <v>12.1</v>
      </c>
      <c r="B591" s="358" t="s">
        <v>535</v>
      </c>
      <c r="C591" s="522" t="s">
        <v>616</v>
      </c>
      <c r="D591" s="247"/>
    </row>
    <row r="592" spans="1:4" x14ac:dyDescent="0.25">
      <c r="A592" s="357">
        <v>12.1</v>
      </c>
      <c r="B592" s="358" t="s">
        <v>535</v>
      </c>
      <c r="C592" s="522" t="s">
        <v>617</v>
      </c>
      <c r="D592" s="247"/>
    </row>
    <row r="593" spans="1:4" x14ac:dyDescent="0.25">
      <c r="A593" s="357">
        <v>12.1</v>
      </c>
      <c r="B593" s="358" t="s">
        <v>535</v>
      </c>
      <c r="C593" s="522">
        <v>4809</v>
      </c>
      <c r="D593" s="247"/>
    </row>
    <row r="594" spans="1:4" x14ac:dyDescent="0.25">
      <c r="A594" s="357">
        <v>12.1</v>
      </c>
      <c r="B594" s="358" t="s">
        <v>535</v>
      </c>
      <c r="C594" s="522" t="s">
        <v>618</v>
      </c>
      <c r="D594" s="247"/>
    </row>
    <row r="595" spans="1:4" x14ac:dyDescent="0.25">
      <c r="A595" s="357">
        <v>12.1</v>
      </c>
      <c r="B595" s="358" t="s">
        <v>535</v>
      </c>
      <c r="C595" s="522" t="s">
        <v>619</v>
      </c>
      <c r="D595" s="247"/>
    </row>
    <row r="596" spans="1:4" x14ac:dyDescent="0.25">
      <c r="A596" s="357">
        <v>12.1</v>
      </c>
      <c r="B596" s="358" t="s">
        <v>535</v>
      </c>
      <c r="C596" s="522" t="s">
        <v>620</v>
      </c>
      <c r="D596" s="247"/>
    </row>
    <row r="597" spans="1:4" x14ac:dyDescent="0.25">
      <c r="A597" s="357">
        <v>12.1</v>
      </c>
      <c r="B597" s="358" t="s">
        <v>535</v>
      </c>
      <c r="C597" s="522" t="s">
        <v>621</v>
      </c>
      <c r="D597" s="247"/>
    </row>
    <row r="598" spans="1:4" x14ac:dyDescent="0.25">
      <c r="A598" s="357">
        <v>12.1</v>
      </c>
      <c r="B598" s="358" t="s">
        <v>535</v>
      </c>
      <c r="C598" s="522" t="s">
        <v>622</v>
      </c>
      <c r="D598" s="247"/>
    </row>
    <row r="599" spans="1:4" x14ac:dyDescent="0.25">
      <c r="A599" s="357">
        <v>12.1</v>
      </c>
      <c r="B599" s="358" t="s">
        <v>536</v>
      </c>
      <c r="C599" s="522">
        <v>4801</v>
      </c>
      <c r="D599" s="247"/>
    </row>
    <row r="600" spans="1:4" x14ac:dyDescent="0.25">
      <c r="A600" s="357">
        <v>12.1</v>
      </c>
      <c r="B600" s="358" t="s">
        <v>536</v>
      </c>
      <c r="C600" s="522">
        <v>480210</v>
      </c>
      <c r="D600" s="247"/>
    </row>
    <row r="601" spans="1:4" x14ac:dyDescent="0.25">
      <c r="A601" s="357">
        <v>12.1</v>
      </c>
      <c r="B601" s="358" t="s">
        <v>536</v>
      </c>
      <c r="C601" s="522">
        <v>480220</v>
      </c>
      <c r="D601" s="247"/>
    </row>
    <row r="602" spans="1:4" x14ac:dyDescent="0.25">
      <c r="A602" s="357">
        <v>12.1</v>
      </c>
      <c r="B602" s="358" t="s">
        <v>536</v>
      </c>
      <c r="C602" s="522">
        <v>480254</v>
      </c>
      <c r="D602" s="247"/>
    </row>
    <row r="603" spans="1:4" x14ac:dyDescent="0.25">
      <c r="A603" s="357">
        <v>12.1</v>
      </c>
      <c r="B603" s="358" t="s">
        <v>536</v>
      </c>
      <c r="C603" s="522">
        <v>480255</v>
      </c>
      <c r="D603" s="247"/>
    </row>
    <row r="604" spans="1:4" x14ac:dyDescent="0.25">
      <c r="A604" s="357">
        <v>12.1</v>
      </c>
      <c r="B604" s="358" t="s">
        <v>536</v>
      </c>
      <c r="C604" s="522">
        <v>480256</v>
      </c>
      <c r="D604" s="247"/>
    </row>
    <row r="605" spans="1:4" x14ac:dyDescent="0.25">
      <c r="A605" s="357">
        <v>12.1</v>
      </c>
      <c r="B605" s="358" t="s">
        <v>536</v>
      </c>
      <c r="C605" s="522">
        <v>480257</v>
      </c>
      <c r="D605" s="247"/>
    </row>
    <row r="606" spans="1:4" x14ac:dyDescent="0.25">
      <c r="A606" s="357">
        <v>12.1</v>
      </c>
      <c r="B606" s="358" t="s">
        <v>536</v>
      </c>
      <c r="C606" s="522">
        <v>480258</v>
      </c>
      <c r="D606" s="247"/>
    </row>
    <row r="607" spans="1:4" x14ac:dyDescent="0.25">
      <c r="A607" s="357">
        <v>12.1</v>
      </c>
      <c r="B607" s="358" t="s">
        <v>536</v>
      </c>
      <c r="C607" s="522">
        <v>480261</v>
      </c>
      <c r="D607" s="247"/>
    </row>
    <row r="608" spans="1:4" x14ac:dyDescent="0.25">
      <c r="A608" s="357">
        <v>12.1</v>
      </c>
      <c r="B608" s="358" t="s">
        <v>536</v>
      </c>
      <c r="C608" s="522">
        <v>480262</v>
      </c>
      <c r="D608" s="247"/>
    </row>
    <row r="609" spans="1:4" x14ac:dyDescent="0.25">
      <c r="A609" s="357">
        <v>12.1</v>
      </c>
      <c r="B609" s="358" t="s">
        <v>536</v>
      </c>
      <c r="C609" s="522">
        <v>480269</v>
      </c>
      <c r="D609" s="247"/>
    </row>
    <row r="610" spans="1:4" x14ac:dyDescent="0.25">
      <c r="A610" s="357">
        <v>12.1</v>
      </c>
      <c r="B610" s="358" t="s">
        <v>536</v>
      </c>
      <c r="C610" s="522">
        <v>4809</v>
      </c>
      <c r="D610" s="247"/>
    </row>
    <row r="611" spans="1:4" x14ac:dyDescent="0.25">
      <c r="A611" s="357">
        <v>12.1</v>
      </c>
      <c r="B611" s="358" t="s">
        <v>536</v>
      </c>
      <c r="C611" s="522">
        <v>481013</v>
      </c>
      <c r="D611" s="247"/>
    </row>
    <row r="612" spans="1:4" x14ac:dyDescent="0.25">
      <c r="A612" s="357">
        <v>12.1</v>
      </c>
      <c r="B612" s="358" t="s">
        <v>536</v>
      </c>
      <c r="C612" s="522">
        <v>481014</v>
      </c>
      <c r="D612" s="247"/>
    </row>
    <row r="613" spans="1:4" x14ac:dyDescent="0.25">
      <c r="A613" s="357">
        <v>12.1</v>
      </c>
      <c r="B613" s="358" t="s">
        <v>536</v>
      </c>
      <c r="C613" s="522">
        <v>481019</v>
      </c>
      <c r="D613" s="247"/>
    </row>
    <row r="614" spans="1:4" x14ac:dyDescent="0.25">
      <c r="A614" s="357">
        <v>12.1</v>
      </c>
      <c r="B614" s="358" t="s">
        <v>536</v>
      </c>
      <c r="C614" s="522">
        <v>481022</v>
      </c>
      <c r="D614" s="247"/>
    </row>
    <row r="615" spans="1:4" ht="15.75" thickBot="1" x14ac:dyDescent="0.3">
      <c r="A615" s="357">
        <v>12.1</v>
      </c>
      <c r="B615" s="358" t="s">
        <v>536</v>
      </c>
      <c r="C615" s="522">
        <v>481029</v>
      </c>
      <c r="D615" s="247"/>
    </row>
    <row r="616" spans="1:4" ht="15.75" thickTop="1" x14ac:dyDescent="0.25">
      <c r="A616" s="483" t="s">
        <v>146</v>
      </c>
      <c r="B616" s="510" t="s">
        <v>532</v>
      </c>
      <c r="C616" s="521">
        <v>4801</v>
      </c>
      <c r="D616" s="247"/>
    </row>
    <row r="617" spans="1:4" x14ac:dyDescent="0.25">
      <c r="A617" s="480" t="s">
        <v>146</v>
      </c>
      <c r="B617" s="507" t="s">
        <v>534</v>
      </c>
      <c r="C617" s="522" t="s">
        <v>601</v>
      </c>
      <c r="D617" s="247"/>
    </row>
    <row r="618" spans="1:4" x14ac:dyDescent="0.25">
      <c r="A618" s="480" t="s">
        <v>146</v>
      </c>
      <c r="B618" s="507" t="s">
        <v>535</v>
      </c>
      <c r="C618" s="522" t="s">
        <v>601</v>
      </c>
      <c r="D618" s="247"/>
    </row>
    <row r="619" spans="1:4" ht="15.75" thickBot="1" x14ac:dyDescent="0.3">
      <c r="A619" s="481" t="s">
        <v>146</v>
      </c>
      <c r="B619" s="508" t="s">
        <v>536</v>
      </c>
      <c r="C619" s="530" t="s">
        <v>601</v>
      </c>
      <c r="D619" s="247"/>
    </row>
    <row r="620" spans="1:4" ht="15.75" thickTop="1" x14ac:dyDescent="0.25">
      <c r="A620" s="354" t="s">
        <v>148</v>
      </c>
      <c r="B620" s="355" t="s">
        <v>532</v>
      </c>
      <c r="C620" s="525">
        <v>480261</v>
      </c>
      <c r="D620" s="247"/>
    </row>
    <row r="621" spans="1:4" x14ac:dyDescent="0.25">
      <c r="A621" s="357" t="s">
        <v>148</v>
      </c>
      <c r="B621" s="358" t="s">
        <v>532</v>
      </c>
      <c r="C621" s="359">
        <v>480262</v>
      </c>
      <c r="D621" s="247"/>
    </row>
    <row r="622" spans="1:4" x14ac:dyDescent="0.25">
      <c r="A622" s="357" t="s">
        <v>148</v>
      </c>
      <c r="B622" s="358" t="s">
        <v>532</v>
      </c>
      <c r="C622" s="359">
        <v>480269</v>
      </c>
      <c r="D622" s="247"/>
    </row>
    <row r="623" spans="1:4" x14ac:dyDescent="0.25">
      <c r="A623" s="480" t="s">
        <v>148</v>
      </c>
      <c r="B623" s="507" t="s">
        <v>534</v>
      </c>
      <c r="C623" s="522" t="s">
        <v>615</v>
      </c>
      <c r="D623" s="247"/>
    </row>
    <row r="624" spans="1:4" x14ac:dyDescent="0.25">
      <c r="A624" s="472" t="s">
        <v>148</v>
      </c>
      <c r="B624" s="501" t="s">
        <v>534</v>
      </c>
      <c r="C624" s="531" t="s">
        <v>616</v>
      </c>
      <c r="D624" s="247"/>
    </row>
    <row r="625" spans="1:4" x14ac:dyDescent="0.25">
      <c r="A625" s="472" t="s">
        <v>148</v>
      </c>
      <c r="B625" s="501" t="s">
        <v>534</v>
      </c>
      <c r="C625" s="531" t="s">
        <v>617</v>
      </c>
      <c r="D625" s="247"/>
    </row>
    <row r="626" spans="1:4" x14ac:dyDescent="0.25">
      <c r="A626" s="472" t="s">
        <v>148</v>
      </c>
      <c r="B626" s="501" t="s">
        <v>535</v>
      </c>
      <c r="C626" s="531" t="s">
        <v>615</v>
      </c>
      <c r="D626" s="247"/>
    </row>
    <row r="627" spans="1:4" x14ac:dyDescent="0.25">
      <c r="A627" s="472" t="s">
        <v>148</v>
      </c>
      <c r="B627" s="501" t="s">
        <v>535</v>
      </c>
      <c r="C627" s="531" t="s">
        <v>616</v>
      </c>
      <c r="D627" s="247"/>
    </row>
    <row r="628" spans="1:4" x14ac:dyDescent="0.25">
      <c r="A628" s="479" t="s">
        <v>148</v>
      </c>
      <c r="B628" s="506" t="s">
        <v>535</v>
      </c>
      <c r="C628" s="367" t="s">
        <v>617</v>
      </c>
      <c r="D628" s="247"/>
    </row>
    <row r="629" spans="1:4" x14ac:dyDescent="0.25">
      <c r="A629" s="472" t="s">
        <v>148</v>
      </c>
      <c r="B629" s="506" t="s">
        <v>536</v>
      </c>
      <c r="C629" s="367">
        <v>480261</v>
      </c>
      <c r="D629" s="247"/>
    </row>
    <row r="630" spans="1:4" x14ac:dyDescent="0.25">
      <c r="A630" s="472" t="s">
        <v>148</v>
      </c>
      <c r="B630" s="506" t="s">
        <v>536</v>
      </c>
      <c r="C630" s="367">
        <v>480262</v>
      </c>
      <c r="D630" s="247"/>
    </row>
    <row r="631" spans="1:4" ht="15.75" thickBot="1" x14ac:dyDescent="0.3">
      <c r="A631" s="479" t="s">
        <v>148</v>
      </c>
      <c r="B631" s="506" t="s">
        <v>536</v>
      </c>
      <c r="C631" s="367">
        <v>480269</v>
      </c>
      <c r="D631" s="247"/>
    </row>
    <row r="632" spans="1:4" ht="15.75" thickTop="1" x14ac:dyDescent="0.25">
      <c r="A632" s="354" t="s">
        <v>150</v>
      </c>
      <c r="B632" s="355" t="s">
        <v>532</v>
      </c>
      <c r="C632" s="525">
        <v>480210</v>
      </c>
      <c r="D632" s="247"/>
    </row>
    <row r="633" spans="1:4" x14ac:dyDescent="0.25">
      <c r="A633" s="357" t="s">
        <v>150</v>
      </c>
      <c r="B633" s="358" t="s">
        <v>532</v>
      </c>
      <c r="C633" s="359">
        <v>480220</v>
      </c>
      <c r="D633" s="247"/>
    </row>
    <row r="634" spans="1:4" x14ac:dyDescent="0.25">
      <c r="A634" s="357" t="s">
        <v>150</v>
      </c>
      <c r="B634" s="358" t="s">
        <v>532</v>
      </c>
      <c r="C634" s="359">
        <v>480254</v>
      </c>
      <c r="D634" s="247"/>
    </row>
    <row r="635" spans="1:4" x14ac:dyDescent="0.25">
      <c r="A635" s="357" t="s">
        <v>150</v>
      </c>
      <c r="B635" s="358" t="s">
        <v>532</v>
      </c>
      <c r="C635" s="359">
        <v>480255</v>
      </c>
      <c r="D635" s="247"/>
    </row>
    <row r="636" spans="1:4" x14ac:dyDescent="0.25">
      <c r="A636" s="357" t="s">
        <v>150</v>
      </c>
      <c r="B636" s="358" t="s">
        <v>532</v>
      </c>
      <c r="C636" s="359">
        <v>480256</v>
      </c>
      <c r="D636" s="247"/>
    </row>
    <row r="637" spans="1:4" x14ac:dyDescent="0.25">
      <c r="A637" s="357" t="s">
        <v>150</v>
      </c>
      <c r="B637" s="358" t="s">
        <v>532</v>
      </c>
      <c r="C637" s="359">
        <v>480257</v>
      </c>
      <c r="D637" s="247"/>
    </row>
    <row r="638" spans="1:4" x14ac:dyDescent="0.25">
      <c r="A638" s="357" t="s">
        <v>150</v>
      </c>
      <c r="B638" s="358" t="s">
        <v>532</v>
      </c>
      <c r="C638" s="359">
        <v>480258</v>
      </c>
      <c r="D638" s="247"/>
    </row>
    <row r="639" spans="1:4" x14ac:dyDescent="0.25">
      <c r="A639" s="471" t="s">
        <v>150</v>
      </c>
      <c r="B639" s="500" t="s">
        <v>534</v>
      </c>
      <c r="C639" s="528" t="s">
        <v>608</v>
      </c>
      <c r="D639" s="247"/>
    </row>
    <row r="640" spans="1:4" x14ac:dyDescent="0.25">
      <c r="A640" s="472" t="s">
        <v>150</v>
      </c>
      <c r="B640" s="501" t="s">
        <v>534</v>
      </c>
      <c r="C640" s="531" t="s">
        <v>609</v>
      </c>
      <c r="D640" s="247"/>
    </row>
    <row r="641" spans="1:4" x14ac:dyDescent="0.25">
      <c r="A641" s="472" t="s">
        <v>150</v>
      </c>
      <c r="B641" s="501" t="s">
        <v>534</v>
      </c>
      <c r="C641" s="531" t="s">
        <v>610</v>
      </c>
      <c r="D641" s="247"/>
    </row>
    <row r="642" spans="1:4" x14ac:dyDescent="0.25">
      <c r="A642" s="472" t="s">
        <v>150</v>
      </c>
      <c r="B642" s="501" t="s">
        <v>534</v>
      </c>
      <c r="C642" s="531" t="s">
        <v>611</v>
      </c>
      <c r="D642" s="247"/>
    </row>
    <row r="643" spans="1:4" x14ac:dyDescent="0.25">
      <c r="A643" s="472" t="s">
        <v>150</v>
      </c>
      <c r="B643" s="501" t="s">
        <v>534</v>
      </c>
      <c r="C643" s="531" t="s">
        <v>612</v>
      </c>
      <c r="D643" s="247"/>
    </row>
    <row r="644" spans="1:4" x14ac:dyDescent="0.25">
      <c r="A644" s="472" t="s">
        <v>150</v>
      </c>
      <c r="B644" s="501" t="s">
        <v>534</v>
      </c>
      <c r="C644" s="531" t="s">
        <v>613</v>
      </c>
      <c r="D644" s="247"/>
    </row>
    <row r="645" spans="1:4" x14ac:dyDescent="0.25">
      <c r="A645" s="472" t="s">
        <v>150</v>
      </c>
      <c r="B645" s="501" t="s">
        <v>534</v>
      </c>
      <c r="C645" s="531" t="s">
        <v>614</v>
      </c>
      <c r="D645" s="247"/>
    </row>
    <row r="646" spans="1:4" x14ac:dyDescent="0.25">
      <c r="A646" s="472" t="s">
        <v>150</v>
      </c>
      <c r="B646" s="501" t="s">
        <v>535</v>
      </c>
      <c r="C646" s="531" t="s">
        <v>608</v>
      </c>
      <c r="D646" s="247"/>
    </row>
    <row r="647" spans="1:4" x14ac:dyDescent="0.25">
      <c r="A647" s="472" t="s">
        <v>150</v>
      </c>
      <c r="B647" s="501" t="s">
        <v>535</v>
      </c>
      <c r="C647" s="531" t="s">
        <v>609</v>
      </c>
      <c r="D647" s="247"/>
    </row>
    <row r="648" spans="1:4" x14ac:dyDescent="0.25">
      <c r="A648" s="472" t="s">
        <v>150</v>
      </c>
      <c r="B648" s="501" t="s">
        <v>535</v>
      </c>
      <c r="C648" s="531" t="s">
        <v>610</v>
      </c>
      <c r="D648" s="247"/>
    </row>
    <row r="649" spans="1:4" x14ac:dyDescent="0.25">
      <c r="A649" s="472" t="s">
        <v>150</v>
      </c>
      <c r="B649" s="501" t="s">
        <v>535</v>
      </c>
      <c r="C649" s="531" t="s">
        <v>611</v>
      </c>
      <c r="D649" s="247"/>
    </row>
    <row r="650" spans="1:4" x14ac:dyDescent="0.25">
      <c r="A650" s="472" t="s">
        <v>150</v>
      </c>
      <c r="B650" s="501" t="s">
        <v>535</v>
      </c>
      <c r="C650" s="531" t="s">
        <v>612</v>
      </c>
      <c r="D650" s="247"/>
    </row>
    <row r="651" spans="1:4" x14ac:dyDescent="0.25">
      <c r="A651" s="472" t="s">
        <v>150</v>
      </c>
      <c r="B651" s="501" t="s">
        <v>535</v>
      </c>
      <c r="C651" s="531" t="s">
        <v>613</v>
      </c>
      <c r="D651" s="247"/>
    </row>
    <row r="652" spans="1:4" x14ac:dyDescent="0.25">
      <c r="A652" s="479" t="s">
        <v>150</v>
      </c>
      <c r="B652" s="506" t="s">
        <v>535</v>
      </c>
      <c r="C652" s="367" t="s">
        <v>614</v>
      </c>
      <c r="D652" s="247"/>
    </row>
    <row r="653" spans="1:4" x14ac:dyDescent="0.25">
      <c r="A653" s="472" t="s">
        <v>150</v>
      </c>
      <c r="B653" s="501" t="s">
        <v>536</v>
      </c>
      <c r="C653" s="531">
        <v>480210</v>
      </c>
      <c r="D653" s="247"/>
    </row>
    <row r="654" spans="1:4" x14ac:dyDescent="0.25">
      <c r="A654" s="479" t="s">
        <v>150</v>
      </c>
      <c r="B654" s="506" t="s">
        <v>536</v>
      </c>
      <c r="C654" s="367">
        <v>480220</v>
      </c>
      <c r="D654" s="247"/>
    </row>
    <row r="655" spans="1:4" x14ac:dyDescent="0.25">
      <c r="A655" s="472" t="s">
        <v>150</v>
      </c>
      <c r="B655" s="501" t="s">
        <v>536</v>
      </c>
      <c r="C655" s="531">
        <v>480254</v>
      </c>
      <c r="D655" s="247"/>
    </row>
    <row r="656" spans="1:4" x14ac:dyDescent="0.25">
      <c r="A656" s="479" t="s">
        <v>150</v>
      </c>
      <c r="B656" s="506" t="s">
        <v>536</v>
      </c>
      <c r="C656" s="367">
        <v>480255</v>
      </c>
      <c r="D656" s="247"/>
    </row>
    <row r="657" spans="1:4" x14ac:dyDescent="0.25">
      <c r="A657" s="472" t="s">
        <v>150</v>
      </c>
      <c r="B657" s="501" t="s">
        <v>536</v>
      </c>
      <c r="C657" s="531">
        <v>480256</v>
      </c>
      <c r="D657" s="247"/>
    </row>
    <row r="658" spans="1:4" x14ac:dyDescent="0.25">
      <c r="A658" s="479" t="s">
        <v>150</v>
      </c>
      <c r="B658" s="506" t="s">
        <v>536</v>
      </c>
      <c r="C658" s="367">
        <v>480257</v>
      </c>
      <c r="D658" s="247"/>
    </row>
    <row r="659" spans="1:4" ht="15.75" thickBot="1" x14ac:dyDescent="0.3">
      <c r="A659" s="472" t="s">
        <v>150</v>
      </c>
      <c r="B659" s="501" t="s">
        <v>536</v>
      </c>
      <c r="C659" s="531">
        <v>480258</v>
      </c>
      <c r="D659" s="247"/>
    </row>
    <row r="660" spans="1:4" ht="15.75" thickTop="1" x14ac:dyDescent="0.25">
      <c r="A660" s="484" t="s">
        <v>152</v>
      </c>
      <c r="B660" s="510" t="s">
        <v>532</v>
      </c>
      <c r="C660" s="525">
        <v>4809</v>
      </c>
      <c r="D660" s="247"/>
    </row>
    <row r="661" spans="1:4" x14ac:dyDescent="0.25">
      <c r="A661" s="471" t="s">
        <v>152</v>
      </c>
      <c r="B661" s="507" t="s">
        <v>532</v>
      </c>
      <c r="C661" s="359">
        <v>481013</v>
      </c>
      <c r="D661" s="247"/>
    </row>
    <row r="662" spans="1:4" x14ac:dyDescent="0.25">
      <c r="A662" s="471" t="s">
        <v>152</v>
      </c>
      <c r="B662" s="507" t="s">
        <v>532</v>
      </c>
      <c r="C662" s="359">
        <v>481014</v>
      </c>
      <c r="D662" s="247"/>
    </row>
    <row r="663" spans="1:4" x14ac:dyDescent="0.25">
      <c r="A663" s="471" t="s">
        <v>152</v>
      </c>
      <c r="B663" s="507" t="s">
        <v>532</v>
      </c>
      <c r="C663" s="359">
        <v>481019</v>
      </c>
      <c r="D663" s="247"/>
    </row>
    <row r="664" spans="1:4" x14ac:dyDescent="0.25">
      <c r="A664" s="471" t="s">
        <v>152</v>
      </c>
      <c r="B664" s="507" t="s">
        <v>532</v>
      </c>
      <c r="C664" s="359">
        <v>481022</v>
      </c>
      <c r="D664" s="247"/>
    </row>
    <row r="665" spans="1:4" x14ac:dyDescent="0.25">
      <c r="A665" s="471" t="s">
        <v>152</v>
      </c>
      <c r="B665" s="507" t="s">
        <v>532</v>
      </c>
      <c r="C665" s="359">
        <v>481029</v>
      </c>
      <c r="D665" s="247"/>
    </row>
    <row r="666" spans="1:4" x14ac:dyDescent="0.25">
      <c r="A666" s="471" t="s">
        <v>152</v>
      </c>
      <c r="B666" s="500" t="s">
        <v>534</v>
      </c>
      <c r="C666" s="528">
        <v>4809</v>
      </c>
      <c r="D666" s="247"/>
    </row>
    <row r="667" spans="1:4" x14ac:dyDescent="0.25">
      <c r="A667" s="472" t="s">
        <v>152</v>
      </c>
      <c r="B667" s="501" t="s">
        <v>534</v>
      </c>
      <c r="C667" s="531" t="s">
        <v>618</v>
      </c>
      <c r="D667" s="247"/>
    </row>
    <row r="668" spans="1:4" x14ac:dyDescent="0.25">
      <c r="A668" s="472" t="s">
        <v>152</v>
      </c>
      <c r="B668" s="501" t="s">
        <v>534</v>
      </c>
      <c r="C668" s="531" t="s">
        <v>619</v>
      </c>
      <c r="D668" s="247"/>
    </row>
    <row r="669" spans="1:4" x14ac:dyDescent="0.25">
      <c r="A669" s="472" t="s">
        <v>152</v>
      </c>
      <c r="B669" s="501" t="s">
        <v>534</v>
      </c>
      <c r="C669" s="531" t="s">
        <v>620</v>
      </c>
      <c r="D669" s="247"/>
    </row>
    <row r="670" spans="1:4" x14ac:dyDescent="0.25">
      <c r="A670" s="472" t="s">
        <v>152</v>
      </c>
      <c r="B670" s="501" t="s">
        <v>534</v>
      </c>
      <c r="C670" s="531" t="s">
        <v>621</v>
      </c>
      <c r="D670" s="247"/>
    </row>
    <row r="671" spans="1:4" x14ac:dyDescent="0.25">
      <c r="A671" s="472" t="s">
        <v>152</v>
      </c>
      <c r="B671" s="501" t="s">
        <v>534</v>
      </c>
      <c r="C671" s="531" t="s">
        <v>622</v>
      </c>
      <c r="D671" s="247"/>
    </row>
    <row r="672" spans="1:4" x14ac:dyDescent="0.25">
      <c r="A672" s="472" t="s">
        <v>152</v>
      </c>
      <c r="B672" s="501" t="s">
        <v>535</v>
      </c>
      <c r="C672" s="531">
        <v>4809</v>
      </c>
      <c r="D672" s="247"/>
    </row>
    <row r="673" spans="1:4" x14ac:dyDescent="0.25">
      <c r="A673" s="472" t="s">
        <v>152</v>
      </c>
      <c r="B673" s="501" t="s">
        <v>535</v>
      </c>
      <c r="C673" s="531" t="s">
        <v>618</v>
      </c>
      <c r="D673" s="247"/>
    </row>
    <row r="674" spans="1:4" x14ac:dyDescent="0.25">
      <c r="A674" s="472" t="s">
        <v>152</v>
      </c>
      <c r="B674" s="501" t="s">
        <v>535</v>
      </c>
      <c r="C674" s="531" t="s">
        <v>619</v>
      </c>
      <c r="D674" s="247"/>
    </row>
    <row r="675" spans="1:4" x14ac:dyDescent="0.25">
      <c r="A675" s="472" t="s">
        <v>152</v>
      </c>
      <c r="B675" s="501" t="s">
        <v>535</v>
      </c>
      <c r="C675" s="531" t="s">
        <v>620</v>
      </c>
      <c r="D675" s="247"/>
    </row>
    <row r="676" spans="1:4" x14ac:dyDescent="0.25">
      <c r="A676" s="472" t="s">
        <v>152</v>
      </c>
      <c r="B676" s="501" t="s">
        <v>535</v>
      </c>
      <c r="C676" s="531" t="s">
        <v>621</v>
      </c>
      <c r="D676" s="247"/>
    </row>
    <row r="677" spans="1:4" x14ac:dyDescent="0.25">
      <c r="A677" s="479" t="s">
        <v>152</v>
      </c>
      <c r="B677" s="506" t="s">
        <v>535</v>
      </c>
      <c r="C677" s="367" t="s">
        <v>622</v>
      </c>
      <c r="D677" s="247"/>
    </row>
    <row r="678" spans="1:4" x14ac:dyDescent="0.25">
      <c r="A678" s="472" t="s">
        <v>152</v>
      </c>
      <c r="B678" s="506" t="s">
        <v>536</v>
      </c>
      <c r="C678" s="367">
        <v>4809</v>
      </c>
      <c r="D678" s="247"/>
    </row>
    <row r="679" spans="1:4" x14ac:dyDescent="0.25">
      <c r="A679" s="479" t="s">
        <v>152</v>
      </c>
      <c r="B679" s="506" t="s">
        <v>536</v>
      </c>
      <c r="C679" s="367">
        <v>481013</v>
      </c>
      <c r="D679" s="247"/>
    </row>
    <row r="680" spans="1:4" x14ac:dyDescent="0.25">
      <c r="A680" s="472" t="s">
        <v>152</v>
      </c>
      <c r="B680" s="506" t="s">
        <v>536</v>
      </c>
      <c r="C680" s="367">
        <v>481014</v>
      </c>
      <c r="D680" s="247"/>
    </row>
    <row r="681" spans="1:4" x14ac:dyDescent="0.25">
      <c r="A681" s="479" t="s">
        <v>152</v>
      </c>
      <c r="B681" s="506" t="s">
        <v>536</v>
      </c>
      <c r="C681" s="367">
        <v>481019</v>
      </c>
      <c r="D681" s="247"/>
    </row>
    <row r="682" spans="1:4" x14ac:dyDescent="0.25">
      <c r="A682" s="472" t="s">
        <v>152</v>
      </c>
      <c r="B682" s="506" t="s">
        <v>536</v>
      </c>
      <c r="C682" s="367">
        <v>481022</v>
      </c>
      <c r="D682" s="247"/>
    </row>
    <row r="683" spans="1:4" ht="15.75" thickBot="1" x14ac:dyDescent="0.3">
      <c r="A683" s="479" t="s">
        <v>152</v>
      </c>
      <c r="B683" s="506" t="s">
        <v>536</v>
      </c>
      <c r="C683" s="530">
        <v>481029</v>
      </c>
      <c r="D683" s="247"/>
    </row>
    <row r="684" spans="1:4" ht="15.75" thickTop="1" x14ac:dyDescent="0.25">
      <c r="A684" s="483">
        <v>12.2</v>
      </c>
      <c r="B684" s="510" t="s">
        <v>532</v>
      </c>
      <c r="C684" s="532">
        <v>4803</v>
      </c>
      <c r="D684" s="247"/>
    </row>
    <row r="685" spans="1:4" x14ac:dyDescent="0.25">
      <c r="A685" s="471">
        <v>12.2</v>
      </c>
      <c r="B685" s="500" t="s">
        <v>534</v>
      </c>
      <c r="C685" s="528" t="s">
        <v>602</v>
      </c>
      <c r="D685" s="247"/>
    </row>
    <row r="686" spans="1:4" x14ac:dyDescent="0.25">
      <c r="A686" s="480">
        <v>12.2</v>
      </c>
      <c r="B686" s="507" t="s">
        <v>535</v>
      </c>
      <c r="C686" s="529" t="s">
        <v>602</v>
      </c>
      <c r="D686" s="247"/>
    </row>
    <row r="687" spans="1:4" ht="15.75" thickBot="1" x14ac:dyDescent="0.3">
      <c r="A687" s="481">
        <v>12.2</v>
      </c>
      <c r="B687" s="508" t="s">
        <v>536</v>
      </c>
      <c r="C687" s="530" t="s">
        <v>602</v>
      </c>
      <c r="D687" s="247"/>
    </row>
    <row r="688" spans="1:4" ht="15.75" thickTop="1" x14ac:dyDescent="0.25">
      <c r="A688" s="483">
        <v>12.3</v>
      </c>
      <c r="B688" s="510" t="s">
        <v>532</v>
      </c>
      <c r="C688" s="525">
        <v>480411</v>
      </c>
      <c r="D688" s="247"/>
    </row>
    <row r="689" spans="1:4" x14ac:dyDescent="0.25">
      <c r="A689" s="480">
        <v>12.3</v>
      </c>
      <c r="B689" s="507" t="s">
        <v>532</v>
      </c>
      <c r="C689" s="359">
        <v>480419</v>
      </c>
      <c r="D689" s="247"/>
    </row>
    <row r="690" spans="1:4" x14ac:dyDescent="0.25">
      <c r="A690" s="480">
        <v>12.3</v>
      </c>
      <c r="B690" s="507" t="s">
        <v>532</v>
      </c>
      <c r="C690" s="359">
        <v>480421</v>
      </c>
      <c r="D690" s="247"/>
    </row>
    <row r="691" spans="1:4" x14ac:dyDescent="0.25">
      <c r="A691" s="480">
        <v>12.3</v>
      </c>
      <c r="B691" s="507" t="s">
        <v>532</v>
      </c>
      <c r="C691" s="359">
        <v>480429</v>
      </c>
      <c r="D691" s="247"/>
    </row>
    <row r="692" spans="1:4" x14ac:dyDescent="0.25">
      <c r="A692" s="480">
        <v>12.3</v>
      </c>
      <c r="B692" s="507" t="s">
        <v>532</v>
      </c>
      <c r="C692" s="359">
        <v>480431</v>
      </c>
      <c r="D692" s="247"/>
    </row>
    <row r="693" spans="1:4" x14ac:dyDescent="0.25">
      <c r="A693" s="480">
        <v>12.3</v>
      </c>
      <c r="B693" s="507" t="s">
        <v>532</v>
      </c>
      <c r="C693" s="359">
        <v>480439</v>
      </c>
      <c r="D693" s="247"/>
    </row>
    <row r="694" spans="1:4" x14ac:dyDescent="0.25">
      <c r="A694" s="480">
        <v>12.3</v>
      </c>
      <c r="B694" s="507" t="s">
        <v>532</v>
      </c>
      <c r="C694" s="359">
        <v>480442</v>
      </c>
      <c r="D694" s="247"/>
    </row>
    <row r="695" spans="1:4" x14ac:dyDescent="0.25">
      <c r="A695" s="480">
        <v>12.3</v>
      </c>
      <c r="B695" s="507" t="s">
        <v>532</v>
      </c>
      <c r="C695" s="359">
        <v>480449</v>
      </c>
      <c r="D695" s="247"/>
    </row>
    <row r="696" spans="1:4" x14ac:dyDescent="0.25">
      <c r="A696" s="480">
        <v>12.3</v>
      </c>
      <c r="B696" s="507" t="s">
        <v>532</v>
      </c>
      <c r="C696" s="359">
        <v>480451</v>
      </c>
      <c r="D696" s="247"/>
    </row>
    <row r="697" spans="1:4" x14ac:dyDescent="0.25">
      <c r="A697" s="480">
        <v>12.3</v>
      </c>
      <c r="B697" s="507" t="s">
        <v>532</v>
      </c>
      <c r="C697" s="359">
        <v>480452</v>
      </c>
      <c r="D697" s="247"/>
    </row>
    <row r="698" spans="1:4" x14ac:dyDescent="0.25">
      <c r="A698" s="480">
        <v>12.3</v>
      </c>
      <c r="B698" s="507" t="s">
        <v>532</v>
      </c>
      <c r="C698" s="359">
        <v>480459</v>
      </c>
      <c r="D698" s="247"/>
    </row>
    <row r="699" spans="1:4" x14ac:dyDescent="0.25">
      <c r="A699" s="480">
        <v>12.3</v>
      </c>
      <c r="B699" s="507" t="s">
        <v>532</v>
      </c>
      <c r="C699" s="359">
        <v>480511</v>
      </c>
      <c r="D699" s="247"/>
    </row>
    <row r="700" spans="1:4" x14ac:dyDescent="0.25">
      <c r="A700" s="480">
        <v>12.3</v>
      </c>
      <c r="B700" s="507" t="s">
        <v>532</v>
      </c>
      <c r="C700" s="359">
        <v>480512</v>
      </c>
      <c r="D700" s="247"/>
    </row>
    <row r="701" spans="1:4" x14ac:dyDescent="0.25">
      <c r="A701" s="480">
        <v>12.3</v>
      </c>
      <c r="B701" s="507" t="s">
        <v>532</v>
      </c>
      <c r="C701" s="359">
        <v>480519</v>
      </c>
      <c r="D701" s="247"/>
    </row>
    <row r="702" spans="1:4" x14ac:dyDescent="0.25">
      <c r="A702" s="480">
        <v>12.3</v>
      </c>
      <c r="B702" s="507" t="s">
        <v>532</v>
      </c>
      <c r="C702" s="359">
        <v>480524</v>
      </c>
      <c r="D702" s="247"/>
    </row>
    <row r="703" spans="1:4" x14ac:dyDescent="0.25">
      <c r="A703" s="480">
        <v>12.3</v>
      </c>
      <c r="B703" s="507" t="s">
        <v>532</v>
      </c>
      <c r="C703" s="359">
        <v>480525</v>
      </c>
      <c r="D703" s="247"/>
    </row>
    <row r="704" spans="1:4" x14ac:dyDescent="0.25">
      <c r="A704" s="480">
        <v>12.3</v>
      </c>
      <c r="B704" s="507" t="s">
        <v>532</v>
      </c>
      <c r="C704" s="359">
        <v>480530</v>
      </c>
      <c r="D704" s="247"/>
    </row>
    <row r="705" spans="1:4" x14ac:dyDescent="0.25">
      <c r="A705" s="480">
        <v>12.3</v>
      </c>
      <c r="B705" s="507" t="s">
        <v>532</v>
      </c>
      <c r="C705" s="359">
        <v>480591</v>
      </c>
      <c r="D705" s="247"/>
    </row>
    <row r="706" spans="1:4" x14ac:dyDescent="0.25">
      <c r="A706" s="480">
        <v>12.3</v>
      </c>
      <c r="B706" s="507" t="s">
        <v>532</v>
      </c>
      <c r="C706" s="359">
        <v>480592</v>
      </c>
      <c r="D706" s="247"/>
    </row>
    <row r="707" spans="1:4" x14ac:dyDescent="0.25">
      <c r="A707" s="480">
        <v>12.3</v>
      </c>
      <c r="B707" s="507" t="s">
        <v>532</v>
      </c>
      <c r="C707" s="359">
        <v>480593</v>
      </c>
      <c r="D707" s="247"/>
    </row>
    <row r="708" spans="1:4" x14ac:dyDescent="0.25">
      <c r="A708" s="480">
        <v>12.3</v>
      </c>
      <c r="B708" s="507" t="s">
        <v>532</v>
      </c>
      <c r="C708" s="359">
        <v>480610</v>
      </c>
      <c r="D708" s="247"/>
    </row>
    <row r="709" spans="1:4" x14ac:dyDescent="0.25">
      <c r="A709" s="480">
        <v>12.3</v>
      </c>
      <c r="B709" s="507" t="s">
        <v>532</v>
      </c>
      <c r="C709" s="359">
        <v>480620</v>
      </c>
      <c r="D709" s="247"/>
    </row>
    <row r="710" spans="1:4" x14ac:dyDescent="0.25">
      <c r="A710" s="480">
        <v>12.3</v>
      </c>
      <c r="B710" s="507" t="s">
        <v>532</v>
      </c>
      <c r="C710" s="359">
        <v>480640</v>
      </c>
      <c r="D710" s="247"/>
    </row>
    <row r="711" spans="1:4" x14ac:dyDescent="0.25">
      <c r="A711" s="480">
        <v>12.3</v>
      </c>
      <c r="B711" s="507" t="s">
        <v>532</v>
      </c>
      <c r="C711" s="359">
        <v>4808</v>
      </c>
      <c r="D711" s="247"/>
    </row>
    <row r="712" spans="1:4" x14ac:dyDescent="0.25">
      <c r="A712" s="480">
        <v>12.3</v>
      </c>
      <c r="B712" s="507" t="s">
        <v>532</v>
      </c>
      <c r="C712" s="359">
        <v>481031</v>
      </c>
      <c r="D712" s="247"/>
    </row>
    <row r="713" spans="1:4" x14ac:dyDescent="0.25">
      <c r="A713" s="480">
        <v>12.3</v>
      </c>
      <c r="B713" s="507" t="s">
        <v>532</v>
      </c>
      <c r="C713" s="359">
        <v>481032</v>
      </c>
      <c r="D713" s="247"/>
    </row>
    <row r="714" spans="1:4" x14ac:dyDescent="0.25">
      <c r="A714" s="480">
        <v>12.3</v>
      </c>
      <c r="B714" s="507" t="s">
        <v>532</v>
      </c>
      <c r="C714" s="359">
        <v>481039</v>
      </c>
      <c r="D714" s="247"/>
    </row>
    <row r="715" spans="1:4" x14ac:dyDescent="0.25">
      <c r="A715" s="480">
        <v>12.3</v>
      </c>
      <c r="B715" s="507" t="s">
        <v>532</v>
      </c>
      <c r="C715" s="359">
        <v>481092</v>
      </c>
      <c r="D715" s="247"/>
    </row>
    <row r="716" spans="1:4" x14ac:dyDescent="0.25">
      <c r="A716" s="480">
        <v>12.3</v>
      </c>
      <c r="B716" s="507" t="s">
        <v>532</v>
      </c>
      <c r="C716" s="359">
        <v>481099</v>
      </c>
      <c r="D716" s="247"/>
    </row>
    <row r="717" spans="1:4" x14ac:dyDescent="0.25">
      <c r="A717" s="480">
        <v>12.3</v>
      </c>
      <c r="B717" s="507" t="s">
        <v>532</v>
      </c>
      <c r="C717" s="359">
        <v>481151</v>
      </c>
      <c r="D717" s="247"/>
    </row>
    <row r="718" spans="1:4" x14ac:dyDescent="0.25">
      <c r="A718" s="480">
        <v>12.3</v>
      </c>
      <c r="B718" s="507" t="s">
        <v>532</v>
      </c>
      <c r="C718" s="529">
        <v>481159</v>
      </c>
      <c r="D718" s="247"/>
    </row>
    <row r="719" spans="1:4" x14ac:dyDescent="0.25">
      <c r="A719" s="471">
        <v>12.3</v>
      </c>
      <c r="B719" s="500" t="s">
        <v>534</v>
      </c>
      <c r="C719" s="528">
        <v>480411</v>
      </c>
      <c r="D719" s="247"/>
    </row>
    <row r="720" spans="1:4" x14ac:dyDescent="0.25">
      <c r="A720" s="480">
        <v>12.3</v>
      </c>
      <c r="B720" s="507" t="s">
        <v>534</v>
      </c>
      <c r="C720" s="522">
        <v>480419</v>
      </c>
      <c r="D720" s="247"/>
    </row>
    <row r="721" spans="1:4" x14ac:dyDescent="0.25">
      <c r="A721" s="480">
        <v>12.3</v>
      </c>
      <c r="B721" s="507" t="s">
        <v>534</v>
      </c>
      <c r="C721" s="522">
        <v>480421</v>
      </c>
      <c r="D721" s="247"/>
    </row>
    <row r="722" spans="1:4" x14ac:dyDescent="0.25">
      <c r="A722" s="480">
        <v>12.3</v>
      </c>
      <c r="B722" s="507" t="s">
        <v>534</v>
      </c>
      <c r="C722" s="522">
        <v>480429</v>
      </c>
      <c r="D722" s="247"/>
    </row>
    <row r="723" spans="1:4" x14ac:dyDescent="0.25">
      <c r="A723" s="480">
        <v>12.3</v>
      </c>
      <c r="B723" s="507" t="s">
        <v>534</v>
      </c>
      <c r="C723" s="522">
        <v>480431</v>
      </c>
      <c r="D723" s="247"/>
    </row>
    <row r="724" spans="1:4" x14ac:dyDescent="0.25">
      <c r="A724" s="480">
        <v>12.3</v>
      </c>
      <c r="B724" s="507" t="s">
        <v>534</v>
      </c>
      <c r="C724" s="522">
        <v>480439</v>
      </c>
      <c r="D724" s="247"/>
    </row>
    <row r="725" spans="1:4" x14ac:dyDescent="0.25">
      <c r="A725" s="480">
        <v>12.3</v>
      </c>
      <c r="B725" s="507" t="s">
        <v>534</v>
      </c>
      <c r="C725" s="522">
        <v>480442</v>
      </c>
      <c r="D725" s="247"/>
    </row>
    <row r="726" spans="1:4" x14ac:dyDescent="0.25">
      <c r="A726" s="480">
        <v>12.3</v>
      </c>
      <c r="B726" s="507" t="s">
        <v>534</v>
      </c>
      <c r="C726" s="522">
        <v>480449</v>
      </c>
      <c r="D726" s="247"/>
    </row>
    <row r="727" spans="1:4" x14ac:dyDescent="0.25">
      <c r="A727" s="480">
        <v>12.3</v>
      </c>
      <c r="B727" s="507" t="s">
        <v>534</v>
      </c>
      <c r="C727" s="522">
        <v>480451</v>
      </c>
      <c r="D727" s="247"/>
    </row>
    <row r="728" spans="1:4" x14ac:dyDescent="0.25">
      <c r="A728" s="480">
        <v>12.3</v>
      </c>
      <c r="B728" s="507" t="s">
        <v>534</v>
      </c>
      <c r="C728" s="522">
        <v>480452</v>
      </c>
      <c r="D728" s="247"/>
    </row>
    <row r="729" spans="1:4" x14ac:dyDescent="0.25">
      <c r="A729" s="480">
        <v>12.3</v>
      </c>
      <c r="B729" s="507" t="s">
        <v>534</v>
      </c>
      <c r="C729" s="522">
        <v>480459</v>
      </c>
      <c r="D729" s="247"/>
    </row>
    <row r="730" spans="1:4" x14ac:dyDescent="0.25">
      <c r="A730" s="480">
        <v>12.3</v>
      </c>
      <c r="B730" s="507" t="s">
        <v>534</v>
      </c>
      <c r="C730" s="522">
        <v>480511</v>
      </c>
      <c r="D730" s="247"/>
    </row>
    <row r="731" spans="1:4" x14ac:dyDescent="0.25">
      <c r="A731" s="480">
        <v>12.3</v>
      </c>
      <c r="B731" s="507" t="s">
        <v>534</v>
      </c>
      <c r="C731" s="522">
        <v>480512</v>
      </c>
      <c r="D731" s="247"/>
    </row>
    <row r="732" spans="1:4" x14ac:dyDescent="0.25">
      <c r="A732" s="480">
        <v>12.3</v>
      </c>
      <c r="B732" s="507" t="s">
        <v>534</v>
      </c>
      <c r="C732" s="522">
        <v>480519</v>
      </c>
      <c r="D732" s="247"/>
    </row>
    <row r="733" spans="1:4" x14ac:dyDescent="0.25">
      <c r="A733" s="480">
        <v>12.3</v>
      </c>
      <c r="B733" s="507" t="s">
        <v>534</v>
      </c>
      <c r="C733" s="522">
        <v>480524</v>
      </c>
      <c r="D733" s="247"/>
    </row>
    <row r="734" spans="1:4" x14ac:dyDescent="0.25">
      <c r="A734" s="480">
        <v>12.3</v>
      </c>
      <c r="B734" s="507" t="s">
        <v>534</v>
      </c>
      <c r="C734" s="522">
        <v>480525</v>
      </c>
      <c r="D734" s="247"/>
    </row>
    <row r="735" spans="1:4" x14ac:dyDescent="0.25">
      <c r="A735" s="480">
        <v>12.3</v>
      </c>
      <c r="B735" s="507" t="s">
        <v>534</v>
      </c>
      <c r="C735" s="522">
        <v>480530</v>
      </c>
      <c r="D735" s="247"/>
    </row>
    <row r="736" spans="1:4" x14ac:dyDescent="0.25">
      <c r="A736" s="480">
        <v>12.3</v>
      </c>
      <c r="B736" s="507" t="s">
        <v>534</v>
      </c>
      <c r="C736" s="522">
        <v>480591</v>
      </c>
      <c r="D736" s="247"/>
    </row>
    <row r="737" spans="1:4" x14ac:dyDescent="0.25">
      <c r="A737" s="480">
        <v>12.3</v>
      </c>
      <c r="B737" s="507" t="s">
        <v>534</v>
      </c>
      <c r="C737" s="522">
        <v>480592</v>
      </c>
      <c r="D737" s="247"/>
    </row>
    <row r="738" spans="1:4" x14ac:dyDescent="0.25">
      <c r="A738" s="480">
        <v>12.3</v>
      </c>
      <c r="B738" s="507" t="s">
        <v>534</v>
      </c>
      <c r="C738" s="522">
        <v>480593</v>
      </c>
      <c r="D738" s="247"/>
    </row>
    <row r="739" spans="1:4" x14ac:dyDescent="0.25">
      <c r="A739" s="480">
        <v>12.3</v>
      </c>
      <c r="B739" s="507" t="s">
        <v>534</v>
      </c>
      <c r="C739" s="522">
        <v>480610</v>
      </c>
      <c r="D739" s="247"/>
    </row>
    <row r="740" spans="1:4" x14ac:dyDescent="0.25">
      <c r="A740" s="480">
        <v>12.3</v>
      </c>
      <c r="B740" s="507" t="s">
        <v>534</v>
      </c>
      <c r="C740" s="522">
        <v>480620</v>
      </c>
      <c r="D740" s="247"/>
    </row>
    <row r="741" spans="1:4" x14ac:dyDescent="0.25">
      <c r="A741" s="480">
        <v>12.3</v>
      </c>
      <c r="B741" s="507" t="s">
        <v>534</v>
      </c>
      <c r="C741" s="522">
        <v>480640</v>
      </c>
      <c r="D741" s="247"/>
    </row>
    <row r="742" spans="1:4" x14ac:dyDescent="0.25">
      <c r="A742" s="480">
        <v>12.3</v>
      </c>
      <c r="B742" s="507" t="s">
        <v>534</v>
      </c>
      <c r="C742" s="522">
        <v>4808</v>
      </c>
      <c r="D742" s="247"/>
    </row>
    <row r="743" spans="1:4" x14ac:dyDescent="0.25">
      <c r="A743" s="480">
        <v>12.3</v>
      </c>
      <c r="B743" s="507" t="s">
        <v>534</v>
      </c>
      <c r="C743" s="522">
        <v>481031</v>
      </c>
      <c r="D743" s="247"/>
    </row>
    <row r="744" spans="1:4" x14ac:dyDescent="0.25">
      <c r="A744" s="480">
        <v>12.3</v>
      </c>
      <c r="B744" s="507" t="s">
        <v>534</v>
      </c>
      <c r="C744" s="522">
        <v>481032</v>
      </c>
      <c r="D744" s="247"/>
    </row>
    <row r="745" spans="1:4" x14ac:dyDescent="0.25">
      <c r="A745" s="480">
        <v>12.3</v>
      </c>
      <c r="B745" s="507" t="s">
        <v>534</v>
      </c>
      <c r="C745" s="522">
        <v>481039</v>
      </c>
      <c r="D745" s="247"/>
    </row>
    <row r="746" spans="1:4" x14ac:dyDescent="0.25">
      <c r="A746" s="480">
        <v>12.3</v>
      </c>
      <c r="B746" s="507" t="s">
        <v>534</v>
      </c>
      <c r="C746" s="522">
        <v>481092</v>
      </c>
      <c r="D746" s="247"/>
    </row>
    <row r="747" spans="1:4" x14ac:dyDescent="0.25">
      <c r="A747" s="480">
        <v>12.3</v>
      </c>
      <c r="B747" s="507" t="s">
        <v>534</v>
      </c>
      <c r="C747" s="522">
        <v>481099</v>
      </c>
      <c r="D747" s="247"/>
    </row>
    <row r="748" spans="1:4" x14ac:dyDescent="0.25">
      <c r="A748" s="480">
        <v>12.3</v>
      </c>
      <c r="B748" s="507" t="s">
        <v>534</v>
      </c>
      <c r="C748" s="522">
        <v>481151</v>
      </c>
      <c r="D748" s="247"/>
    </row>
    <row r="749" spans="1:4" x14ac:dyDescent="0.25">
      <c r="A749" s="480">
        <v>12.3</v>
      </c>
      <c r="B749" s="507" t="s">
        <v>534</v>
      </c>
      <c r="C749" s="522">
        <v>481159</v>
      </c>
      <c r="D749" s="247"/>
    </row>
    <row r="750" spans="1:4" x14ac:dyDescent="0.25">
      <c r="A750" s="480">
        <v>12.3</v>
      </c>
      <c r="B750" s="507" t="s">
        <v>535</v>
      </c>
      <c r="C750" s="522">
        <v>480411</v>
      </c>
      <c r="D750" s="247"/>
    </row>
    <row r="751" spans="1:4" x14ac:dyDescent="0.25">
      <c r="A751" s="480">
        <v>12.3</v>
      </c>
      <c r="B751" s="507" t="s">
        <v>535</v>
      </c>
      <c r="C751" s="522">
        <v>480419</v>
      </c>
      <c r="D751" s="247"/>
    </row>
    <row r="752" spans="1:4" x14ac:dyDescent="0.25">
      <c r="A752" s="480">
        <v>12.3</v>
      </c>
      <c r="B752" s="507" t="s">
        <v>535</v>
      </c>
      <c r="C752" s="522">
        <v>480421</v>
      </c>
      <c r="D752" s="247"/>
    </row>
    <row r="753" spans="1:4" x14ac:dyDescent="0.25">
      <c r="A753" s="480">
        <v>12.3</v>
      </c>
      <c r="B753" s="507" t="s">
        <v>535</v>
      </c>
      <c r="C753" s="522">
        <v>480429</v>
      </c>
      <c r="D753" s="247"/>
    </row>
    <row r="754" spans="1:4" x14ac:dyDescent="0.25">
      <c r="A754" s="480">
        <v>12.3</v>
      </c>
      <c r="B754" s="507" t="s">
        <v>535</v>
      </c>
      <c r="C754" s="522">
        <v>480431</v>
      </c>
      <c r="D754" s="247"/>
    </row>
    <row r="755" spans="1:4" x14ac:dyDescent="0.25">
      <c r="A755" s="480">
        <v>12.3</v>
      </c>
      <c r="B755" s="507" t="s">
        <v>535</v>
      </c>
      <c r="C755" s="522">
        <v>480439</v>
      </c>
      <c r="D755" s="247"/>
    </row>
    <row r="756" spans="1:4" x14ac:dyDescent="0.25">
      <c r="A756" s="480">
        <v>12.3</v>
      </c>
      <c r="B756" s="507" t="s">
        <v>535</v>
      </c>
      <c r="C756" s="522">
        <v>480442</v>
      </c>
      <c r="D756" s="247"/>
    </row>
    <row r="757" spans="1:4" x14ac:dyDescent="0.25">
      <c r="A757" s="480">
        <v>12.3</v>
      </c>
      <c r="B757" s="507" t="s">
        <v>535</v>
      </c>
      <c r="C757" s="522">
        <v>480449</v>
      </c>
      <c r="D757" s="247"/>
    </row>
    <row r="758" spans="1:4" x14ac:dyDescent="0.25">
      <c r="A758" s="480">
        <v>12.3</v>
      </c>
      <c r="B758" s="507" t="s">
        <v>535</v>
      </c>
      <c r="C758" s="522">
        <v>480451</v>
      </c>
      <c r="D758" s="247"/>
    </row>
    <row r="759" spans="1:4" x14ac:dyDescent="0.25">
      <c r="A759" s="480">
        <v>12.3</v>
      </c>
      <c r="B759" s="507" t="s">
        <v>535</v>
      </c>
      <c r="C759" s="522">
        <v>480452</v>
      </c>
      <c r="D759" s="247"/>
    </row>
    <row r="760" spans="1:4" x14ac:dyDescent="0.25">
      <c r="A760" s="480">
        <v>12.3</v>
      </c>
      <c r="B760" s="507" t="s">
        <v>535</v>
      </c>
      <c r="C760" s="522">
        <v>480459</v>
      </c>
      <c r="D760" s="247"/>
    </row>
    <row r="761" spans="1:4" x14ac:dyDescent="0.25">
      <c r="A761" s="480">
        <v>12.3</v>
      </c>
      <c r="B761" s="507" t="s">
        <v>535</v>
      </c>
      <c r="C761" s="522">
        <v>480511</v>
      </c>
      <c r="D761" s="247"/>
    </row>
    <row r="762" spans="1:4" x14ac:dyDescent="0.25">
      <c r="A762" s="480">
        <v>12.3</v>
      </c>
      <c r="B762" s="507" t="s">
        <v>535</v>
      </c>
      <c r="C762" s="522">
        <v>480512</v>
      </c>
      <c r="D762" s="247"/>
    </row>
    <row r="763" spans="1:4" x14ac:dyDescent="0.25">
      <c r="A763" s="480">
        <v>12.3</v>
      </c>
      <c r="B763" s="507" t="s">
        <v>535</v>
      </c>
      <c r="C763" s="522">
        <v>480519</v>
      </c>
      <c r="D763" s="247"/>
    </row>
    <row r="764" spans="1:4" x14ac:dyDescent="0.25">
      <c r="A764" s="480">
        <v>12.3</v>
      </c>
      <c r="B764" s="507" t="s">
        <v>535</v>
      </c>
      <c r="C764" s="522">
        <v>480524</v>
      </c>
      <c r="D764" s="247"/>
    </row>
    <row r="765" spans="1:4" x14ac:dyDescent="0.25">
      <c r="A765" s="480">
        <v>12.3</v>
      </c>
      <c r="B765" s="507" t="s">
        <v>535</v>
      </c>
      <c r="C765" s="522">
        <v>480525</v>
      </c>
      <c r="D765" s="247"/>
    </row>
    <row r="766" spans="1:4" x14ac:dyDescent="0.25">
      <c r="A766" s="480">
        <v>12.3</v>
      </c>
      <c r="B766" s="507" t="s">
        <v>535</v>
      </c>
      <c r="C766" s="522">
        <v>480530</v>
      </c>
      <c r="D766" s="247"/>
    </row>
    <row r="767" spans="1:4" x14ac:dyDescent="0.25">
      <c r="A767" s="480">
        <v>12.3</v>
      </c>
      <c r="B767" s="507" t="s">
        <v>535</v>
      </c>
      <c r="C767" s="522">
        <v>480591</v>
      </c>
      <c r="D767" s="247"/>
    </row>
    <row r="768" spans="1:4" x14ac:dyDescent="0.25">
      <c r="A768" s="480">
        <v>12.3</v>
      </c>
      <c r="B768" s="507" t="s">
        <v>535</v>
      </c>
      <c r="C768" s="522">
        <v>480592</v>
      </c>
      <c r="D768" s="247"/>
    </row>
    <row r="769" spans="1:4" x14ac:dyDescent="0.25">
      <c r="A769" s="480">
        <v>12.3</v>
      </c>
      <c r="B769" s="507" t="s">
        <v>535</v>
      </c>
      <c r="C769" s="522">
        <v>480593</v>
      </c>
      <c r="D769" s="247"/>
    </row>
    <row r="770" spans="1:4" x14ac:dyDescent="0.25">
      <c r="A770" s="480">
        <v>12.3</v>
      </c>
      <c r="B770" s="507" t="s">
        <v>535</v>
      </c>
      <c r="C770" s="522">
        <v>480610</v>
      </c>
      <c r="D770" s="247"/>
    </row>
    <row r="771" spans="1:4" x14ac:dyDescent="0.25">
      <c r="A771" s="480">
        <v>12.3</v>
      </c>
      <c r="B771" s="507" t="s">
        <v>535</v>
      </c>
      <c r="C771" s="522">
        <v>480620</v>
      </c>
      <c r="D771" s="247"/>
    </row>
    <row r="772" spans="1:4" x14ac:dyDescent="0.25">
      <c r="A772" s="480">
        <v>12.3</v>
      </c>
      <c r="B772" s="507" t="s">
        <v>535</v>
      </c>
      <c r="C772" s="522">
        <v>480640</v>
      </c>
      <c r="D772" s="247"/>
    </row>
    <row r="773" spans="1:4" x14ac:dyDescent="0.25">
      <c r="A773" s="480">
        <v>12.3</v>
      </c>
      <c r="B773" s="507" t="s">
        <v>535</v>
      </c>
      <c r="C773" s="522">
        <v>4808</v>
      </c>
      <c r="D773" s="247"/>
    </row>
    <row r="774" spans="1:4" x14ac:dyDescent="0.25">
      <c r="A774" s="357">
        <v>12.3</v>
      </c>
      <c r="B774" s="358" t="s">
        <v>535</v>
      </c>
      <c r="C774" s="522">
        <v>481031</v>
      </c>
      <c r="D774" s="247"/>
    </row>
    <row r="775" spans="1:4" x14ac:dyDescent="0.25">
      <c r="A775" s="357">
        <v>12.3</v>
      </c>
      <c r="B775" s="358" t="s">
        <v>535</v>
      </c>
      <c r="C775" s="522">
        <v>481032</v>
      </c>
      <c r="D775" s="247"/>
    </row>
    <row r="776" spans="1:4" x14ac:dyDescent="0.25">
      <c r="A776" s="357">
        <v>12.3</v>
      </c>
      <c r="B776" s="358" t="s">
        <v>535</v>
      </c>
      <c r="C776" s="522">
        <v>481039</v>
      </c>
      <c r="D776" s="247"/>
    </row>
    <row r="777" spans="1:4" x14ac:dyDescent="0.25">
      <c r="A777" s="357">
        <v>12.3</v>
      </c>
      <c r="B777" s="358" t="s">
        <v>535</v>
      </c>
      <c r="C777" s="522">
        <v>481092</v>
      </c>
      <c r="D777" s="247"/>
    </row>
    <row r="778" spans="1:4" x14ac:dyDescent="0.25">
      <c r="A778" s="357">
        <v>12.3</v>
      </c>
      <c r="B778" s="358" t="s">
        <v>535</v>
      </c>
      <c r="C778" s="522">
        <v>481099</v>
      </c>
      <c r="D778" s="247"/>
    </row>
    <row r="779" spans="1:4" x14ac:dyDescent="0.25">
      <c r="A779" s="357">
        <v>12.3</v>
      </c>
      <c r="B779" s="358" t="s">
        <v>535</v>
      </c>
      <c r="C779" s="522">
        <v>481151</v>
      </c>
      <c r="D779" s="247"/>
    </row>
    <row r="780" spans="1:4" x14ac:dyDescent="0.25">
      <c r="A780" s="357">
        <v>12.3</v>
      </c>
      <c r="B780" s="358" t="s">
        <v>535</v>
      </c>
      <c r="C780" s="522">
        <v>481159</v>
      </c>
      <c r="D780" s="247"/>
    </row>
    <row r="781" spans="1:4" x14ac:dyDescent="0.25">
      <c r="A781" s="357">
        <v>12.3</v>
      </c>
      <c r="B781" s="358" t="s">
        <v>536</v>
      </c>
      <c r="C781" s="522">
        <v>480411</v>
      </c>
      <c r="D781" s="247"/>
    </row>
    <row r="782" spans="1:4" x14ac:dyDescent="0.25">
      <c r="A782" s="357">
        <v>12.3</v>
      </c>
      <c r="B782" s="358" t="s">
        <v>536</v>
      </c>
      <c r="C782" s="522">
        <v>480419</v>
      </c>
      <c r="D782" s="247"/>
    </row>
    <row r="783" spans="1:4" x14ac:dyDescent="0.25">
      <c r="A783" s="357">
        <v>12.3</v>
      </c>
      <c r="B783" s="358" t="s">
        <v>536</v>
      </c>
      <c r="C783" s="522">
        <v>480421</v>
      </c>
      <c r="D783" s="247"/>
    </row>
    <row r="784" spans="1:4" x14ac:dyDescent="0.25">
      <c r="A784" s="357">
        <v>12.3</v>
      </c>
      <c r="B784" s="358" t="s">
        <v>536</v>
      </c>
      <c r="C784" s="522">
        <v>480429</v>
      </c>
      <c r="D784" s="247"/>
    </row>
    <row r="785" spans="1:4" x14ac:dyDescent="0.25">
      <c r="A785" s="480">
        <v>12.3</v>
      </c>
      <c r="B785" s="507" t="s">
        <v>536</v>
      </c>
      <c r="C785" s="522">
        <v>480431</v>
      </c>
      <c r="D785" s="247"/>
    </row>
    <row r="786" spans="1:4" x14ac:dyDescent="0.25">
      <c r="A786" s="480">
        <v>12.3</v>
      </c>
      <c r="B786" s="507" t="s">
        <v>536</v>
      </c>
      <c r="C786" s="522">
        <v>480439</v>
      </c>
      <c r="D786" s="247"/>
    </row>
    <row r="787" spans="1:4" x14ac:dyDescent="0.25">
      <c r="A787" s="480">
        <v>12.3</v>
      </c>
      <c r="B787" s="507" t="s">
        <v>536</v>
      </c>
      <c r="C787" s="522">
        <v>480442</v>
      </c>
      <c r="D787" s="247"/>
    </row>
    <row r="788" spans="1:4" x14ac:dyDescent="0.25">
      <c r="A788" s="480">
        <v>12.3</v>
      </c>
      <c r="B788" s="507" t="s">
        <v>536</v>
      </c>
      <c r="C788" s="522">
        <v>480449</v>
      </c>
      <c r="D788" s="247"/>
    </row>
    <row r="789" spans="1:4" x14ac:dyDescent="0.25">
      <c r="A789" s="480">
        <v>12.3</v>
      </c>
      <c r="B789" s="507" t="s">
        <v>536</v>
      </c>
      <c r="C789" s="522">
        <v>480451</v>
      </c>
      <c r="D789" s="247"/>
    </row>
    <row r="790" spans="1:4" x14ac:dyDescent="0.25">
      <c r="A790" s="480">
        <v>12.3</v>
      </c>
      <c r="B790" s="507" t="s">
        <v>536</v>
      </c>
      <c r="C790" s="522">
        <v>480452</v>
      </c>
      <c r="D790" s="247"/>
    </row>
    <row r="791" spans="1:4" x14ac:dyDescent="0.25">
      <c r="A791" s="480">
        <v>12.3</v>
      </c>
      <c r="B791" s="507" t="s">
        <v>536</v>
      </c>
      <c r="C791" s="522">
        <v>480459</v>
      </c>
      <c r="D791" s="247"/>
    </row>
    <row r="792" spans="1:4" x14ac:dyDescent="0.25">
      <c r="A792" s="480">
        <v>12.3</v>
      </c>
      <c r="B792" s="507" t="s">
        <v>536</v>
      </c>
      <c r="C792" s="522">
        <v>480511</v>
      </c>
      <c r="D792" s="247"/>
    </row>
    <row r="793" spans="1:4" x14ac:dyDescent="0.25">
      <c r="A793" s="480">
        <v>12.3</v>
      </c>
      <c r="B793" s="507" t="s">
        <v>536</v>
      </c>
      <c r="C793" s="522">
        <v>480512</v>
      </c>
      <c r="D793" s="247"/>
    </row>
    <row r="794" spans="1:4" x14ac:dyDescent="0.25">
      <c r="A794" s="480">
        <v>12.3</v>
      </c>
      <c r="B794" s="507" t="s">
        <v>536</v>
      </c>
      <c r="C794" s="522">
        <v>480519</v>
      </c>
      <c r="D794" s="247"/>
    </row>
    <row r="795" spans="1:4" x14ac:dyDescent="0.25">
      <c r="A795" s="480">
        <v>12.3</v>
      </c>
      <c r="B795" s="507" t="s">
        <v>536</v>
      </c>
      <c r="C795" s="522">
        <v>480524</v>
      </c>
      <c r="D795" s="247"/>
    </row>
    <row r="796" spans="1:4" x14ac:dyDescent="0.25">
      <c r="A796" s="480">
        <v>12.3</v>
      </c>
      <c r="B796" s="507" t="s">
        <v>536</v>
      </c>
      <c r="C796" s="522">
        <v>480525</v>
      </c>
      <c r="D796" s="247"/>
    </row>
    <row r="797" spans="1:4" x14ac:dyDescent="0.25">
      <c r="A797" s="480">
        <v>12.3</v>
      </c>
      <c r="B797" s="507" t="s">
        <v>536</v>
      </c>
      <c r="C797" s="522">
        <v>480530</v>
      </c>
      <c r="D797" s="247"/>
    </row>
    <row r="798" spans="1:4" x14ac:dyDescent="0.25">
      <c r="A798" s="480">
        <v>12.3</v>
      </c>
      <c r="B798" s="507" t="s">
        <v>536</v>
      </c>
      <c r="C798" s="522">
        <v>480591</v>
      </c>
      <c r="D798" s="247"/>
    </row>
    <row r="799" spans="1:4" x14ac:dyDescent="0.25">
      <c r="A799" s="480">
        <v>12.3</v>
      </c>
      <c r="B799" s="507" t="s">
        <v>536</v>
      </c>
      <c r="C799" s="522">
        <v>480592</v>
      </c>
      <c r="D799" s="247"/>
    </row>
    <row r="800" spans="1:4" x14ac:dyDescent="0.25">
      <c r="A800" s="480">
        <v>12.3</v>
      </c>
      <c r="B800" s="507" t="s">
        <v>536</v>
      </c>
      <c r="C800" s="522">
        <v>480593</v>
      </c>
      <c r="D800" s="247"/>
    </row>
    <row r="801" spans="1:4" x14ac:dyDescent="0.25">
      <c r="A801" s="480">
        <v>12.3</v>
      </c>
      <c r="B801" s="507" t="s">
        <v>536</v>
      </c>
      <c r="C801" s="522">
        <v>480610</v>
      </c>
      <c r="D801" s="247"/>
    </row>
    <row r="802" spans="1:4" x14ac:dyDescent="0.25">
      <c r="A802" s="480">
        <v>12.3</v>
      </c>
      <c r="B802" s="507" t="s">
        <v>536</v>
      </c>
      <c r="C802" s="522">
        <v>480620</v>
      </c>
      <c r="D802" s="247"/>
    </row>
    <row r="803" spans="1:4" x14ac:dyDescent="0.25">
      <c r="A803" s="480">
        <v>12.3</v>
      </c>
      <c r="B803" s="507" t="s">
        <v>536</v>
      </c>
      <c r="C803" s="522">
        <v>480640</v>
      </c>
      <c r="D803" s="247"/>
    </row>
    <row r="804" spans="1:4" x14ac:dyDescent="0.25">
      <c r="A804" s="480">
        <v>12.3</v>
      </c>
      <c r="B804" s="507" t="s">
        <v>536</v>
      </c>
      <c r="C804" s="522">
        <v>4808</v>
      </c>
      <c r="D804" s="247"/>
    </row>
    <row r="805" spans="1:4" x14ac:dyDescent="0.25">
      <c r="A805" s="480">
        <v>12.3</v>
      </c>
      <c r="B805" s="507" t="s">
        <v>536</v>
      </c>
      <c r="C805" s="522">
        <v>481031</v>
      </c>
      <c r="D805" s="247"/>
    </row>
    <row r="806" spans="1:4" x14ac:dyDescent="0.25">
      <c r="A806" s="480">
        <v>12.3</v>
      </c>
      <c r="B806" s="507" t="s">
        <v>536</v>
      </c>
      <c r="C806" s="522">
        <v>481032</v>
      </c>
      <c r="D806" s="247"/>
    </row>
    <row r="807" spans="1:4" x14ac:dyDescent="0.25">
      <c r="A807" s="480">
        <v>12.3</v>
      </c>
      <c r="B807" s="507" t="s">
        <v>536</v>
      </c>
      <c r="C807" s="522">
        <v>481039</v>
      </c>
      <c r="D807" s="247"/>
    </row>
    <row r="808" spans="1:4" x14ac:dyDescent="0.25">
      <c r="A808" s="480">
        <v>12.3</v>
      </c>
      <c r="B808" s="507" t="s">
        <v>536</v>
      </c>
      <c r="C808" s="522">
        <v>481092</v>
      </c>
      <c r="D808" s="247"/>
    </row>
    <row r="809" spans="1:4" x14ac:dyDescent="0.25">
      <c r="A809" s="480">
        <v>12.3</v>
      </c>
      <c r="B809" s="507" t="s">
        <v>536</v>
      </c>
      <c r="C809" s="522">
        <v>481099</v>
      </c>
      <c r="D809" s="247"/>
    </row>
    <row r="810" spans="1:4" x14ac:dyDescent="0.25">
      <c r="A810" s="480">
        <v>12.3</v>
      </c>
      <c r="B810" s="507" t="s">
        <v>536</v>
      </c>
      <c r="C810" s="522">
        <v>481151</v>
      </c>
      <c r="D810" s="247"/>
    </row>
    <row r="811" spans="1:4" ht="15.75" thickBot="1" x14ac:dyDescent="0.3">
      <c r="A811" s="480">
        <v>12.3</v>
      </c>
      <c r="B811" s="507" t="s">
        <v>536</v>
      </c>
      <c r="C811" s="537">
        <v>481159</v>
      </c>
      <c r="D811" s="247"/>
    </row>
    <row r="812" spans="1:4" ht="15.75" thickTop="1" x14ac:dyDescent="0.25">
      <c r="A812" s="483" t="s">
        <v>156</v>
      </c>
      <c r="B812" s="510" t="s">
        <v>532</v>
      </c>
      <c r="C812" s="525">
        <v>480411</v>
      </c>
      <c r="D812" s="247"/>
    </row>
    <row r="813" spans="1:4" x14ac:dyDescent="0.25">
      <c r="A813" s="480" t="s">
        <v>156</v>
      </c>
      <c r="B813" s="507" t="s">
        <v>532</v>
      </c>
      <c r="C813" s="359">
        <v>480419</v>
      </c>
      <c r="D813" s="247"/>
    </row>
    <row r="814" spans="1:4" x14ac:dyDescent="0.25">
      <c r="A814" s="480" t="s">
        <v>156</v>
      </c>
      <c r="B814" s="507" t="s">
        <v>532</v>
      </c>
      <c r="C814" s="359">
        <v>480511</v>
      </c>
      <c r="D814" s="247"/>
    </row>
    <row r="815" spans="1:4" x14ac:dyDescent="0.25">
      <c r="A815" s="480" t="s">
        <v>156</v>
      </c>
      <c r="B815" s="507" t="s">
        <v>532</v>
      </c>
      <c r="C815" s="359">
        <v>480512</v>
      </c>
      <c r="D815" s="247"/>
    </row>
    <row r="816" spans="1:4" x14ac:dyDescent="0.25">
      <c r="A816" s="480" t="s">
        <v>156</v>
      </c>
      <c r="B816" s="507" t="s">
        <v>532</v>
      </c>
      <c r="C816" s="359">
        <v>480519</v>
      </c>
      <c r="D816" s="247"/>
    </row>
    <row r="817" spans="1:4" x14ac:dyDescent="0.25">
      <c r="A817" s="480" t="s">
        <v>156</v>
      </c>
      <c r="B817" s="507" t="s">
        <v>532</v>
      </c>
      <c r="C817" s="359">
        <v>480524</v>
      </c>
      <c r="D817" s="247"/>
    </row>
    <row r="818" spans="1:4" x14ac:dyDescent="0.25">
      <c r="A818" s="480" t="s">
        <v>156</v>
      </c>
      <c r="B818" s="507" t="s">
        <v>532</v>
      </c>
      <c r="C818" s="359">
        <v>480525</v>
      </c>
      <c r="D818" s="247"/>
    </row>
    <row r="819" spans="1:4" x14ac:dyDescent="0.25">
      <c r="A819" s="480" t="s">
        <v>156</v>
      </c>
      <c r="B819" s="507" t="s">
        <v>532</v>
      </c>
      <c r="C819" s="529">
        <v>480591</v>
      </c>
      <c r="D819" s="247"/>
    </row>
    <row r="820" spans="1:4" x14ac:dyDescent="0.25">
      <c r="A820" s="471" t="s">
        <v>156</v>
      </c>
      <c r="B820" s="500" t="s">
        <v>534</v>
      </c>
      <c r="C820" s="528">
        <v>480411</v>
      </c>
      <c r="D820" s="247"/>
    </row>
    <row r="821" spans="1:4" x14ac:dyDescent="0.25">
      <c r="A821" s="472" t="s">
        <v>156</v>
      </c>
      <c r="B821" s="501" t="s">
        <v>534</v>
      </c>
      <c r="C821" s="531">
        <v>480419</v>
      </c>
      <c r="D821" s="247"/>
    </row>
    <row r="822" spans="1:4" x14ac:dyDescent="0.25">
      <c r="A822" s="472" t="s">
        <v>156</v>
      </c>
      <c r="B822" s="501" t="s">
        <v>534</v>
      </c>
      <c r="C822" s="531">
        <v>480511</v>
      </c>
      <c r="D822" s="247"/>
    </row>
    <row r="823" spans="1:4" x14ac:dyDescent="0.25">
      <c r="A823" s="472" t="s">
        <v>156</v>
      </c>
      <c r="B823" s="501" t="s">
        <v>534</v>
      </c>
      <c r="C823" s="531">
        <v>480512</v>
      </c>
      <c r="D823" s="247"/>
    </row>
    <row r="824" spans="1:4" x14ac:dyDescent="0.25">
      <c r="A824" s="472" t="s">
        <v>156</v>
      </c>
      <c r="B824" s="501" t="s">
        <v>534</v>
      </c>
      <c r="C824" s="531">
        <v>480519</v>
      </c>
      <c r="D824" s="247"/>
    </row>
    <row r="825" spans="1:4" x14ac:dyDescent="0.25">
      <c r="A825" s="472" t="s">
        <v>156</v>
      </c>
      <c r="B825" s="501" t="s">
        <v>534</v>
      </c>
      <c r="C825" s="531">
        <v>480524</v>
      </c>
      <c r="D825" s="247"/>
    </row>
    <row r="826" spans="1:4" x14ac:dyDescent="0.25">
      <c r="A826" s="472" t="s">
        <v>156</v>
      </c>
      <c r="B826" s="501" t="s">
        <v>534</v>
      </c>
      <c r="C826" s="531">
        <v>480525</v>
      </c>
      <c r="D826" s="247"/>
    </row>
    <row r="827" spans="1:4" x14ac:dyDescent="0.25">
      <c r="A827" s="472" t="s">
        <v>156</v>
      </c>
      <c r="B827" s="501" t="s">
        <v>534</v>
      </c>
      <c r="C827" s="531">
        <v>480591</v>
      </c>
      <c r="D827" s="247"/>
    </row>
    <row r="828" spans="1:4" x14ac:dyDescent="0.25">
      <c r="A828" s="472" t="s">
        <v>156</v>
      </c>
      <c r="B828" s="501" t="s">
        <v>535</v>
      </c>
      <c r="C828" s="531">
        <v>480411</v>
      </c>
      <c r="D828" s="247"/>
    </row>
    <row r="829" spans="1:4" x14ac:dyDescent="0.25">
      <c r="A829" s="472" t="s">
        <v>156</v>
      </c>
      <c r="B829" s="501" t="s">
        <v>535</v>
      </c>
      <c r="C829" s="531">
        <v>480419</v>
      </c>
      <c r="D829" s="247"/>
    </row>
    <row r="830" spans="1:4" x14ac:dyDescent="0.25">
      <c r="A830" s="472" t="s">
        <v>156</v>
      </c>
      <c r="B830" s="501" t="s">
        <v>535</v>
      </c>
      <c r="C830" s="531">
        <v>480511</v>
      </c>
      <c r="D830" s="247"/>
    </row>
    <row r="831" spans="1:4" x14ac:dyDescent="0.25">
      <c r="A831" s="472" t="s">
        <v>156</v>
      </c>
      <c r="B831" s="501" t="s">
        <v>535</v>
      </c>
      <c r="C831" s="531">
        <v>480512</v>
      </c>
      <c r="D831" s="247"/>
    </row>
    <row r="832" spans="1:4" x14ac:dyDescent="0.25">
      <c r="A832" s="472" t="s">
        <v>156</v>
      </c>
      <c r="B832" s="501" t="s">
        <v>535</v>
      </c>
      <c r="C832" s="531">
        <v>480519</v>
      </c>
      <c r="D832" s="247"/>
    </row>
    <row r="833" spans="1:4" x14ac:dyDescent="0.25">
      <c r="A833" s="472" t="s">
        <v>156</v>
      </c>
      <c r="B833" s="501" t="s">
        <v>535</v>
      </c>
      <c r="C833" s="531">
        <v>480524</v>
      </c>
      <c r="D833" s="247"/>
    </row>
    <row r="834" spans="1:4" x14ac:dyDescent="0.25">
      <c r="A834" s="472" t="s">
        <v>156</v>
      </c>
      <c r="B834" s="501" t="s">
        <v>535</v>
      </c>
      <c r="C834" s="531">
        <v>480525</v>
      </c>
      <c r="D834" s="247"/>
    </row>
    <row r="835" spans="1:4" x14ac:dyDescent="0.25">
      <c r="A835" s="479" t="s">
        <v>156</v>
      </c>
      <c r="B835" s="506" t="s">
        <v>535</v>
      </c>
      <c r="C835" s="367">
        <v>480591</v>
      </c>
      <c r="D835" s="247"/>
    </row>
    <row r="836" spans="1:4" x14ac:dyDescent="0.25">
      <c r="A836" s="472" t="s">
        <v>156</v>
      </c>
      <c r="B836" s="506" t="s">
        <v>535</v>
      </c>
      <c r="C836" s="367">
        <v>480411</v>
      </c>
      <c r="D836" s="247"/>
    </row>
    <row r="837" spans="1:4" x14ac:dyDescent="0.25">
      <c r="A837" s="479" t="s">
        <v>156</v>
      </c>
      <c r="B837" s="506" t="s">
        <v>535</v>
      </c>
      <c r="C837" s="367">
        <v>480419</v>
      </c>
      <c r="D837" s="247"/>
    </row>
    <row r="838" spans="1:4" x14ac:dyDescent="0.25">
      <c r="A838" s="472" t="s">
        <v>156</v>
      </c>
      <c r="B838" s="506" t="s">
        <v>535</v>
      </c>
      <c r="C838" s="367">
        <v>480511</v>
      </c>
      <c r="D838" s="247"/>
    </row>
    <row r="839" spans="1:4" x14ac:dyDescent="0.25">
      <c r="A839" s="479" t="s">
        <v>156</v>
      </c>
      <c r="B839" s="506" t="s">
        <v>535</v>
      </c>
      <c r="C839" s="367">
        <v>480512</v>
      </c>
      <c r="D839" s="247"/>
    </row>
    <row r="840" spans="1:4" x14ac:dyDescent="0.25">
      <c r="A840" s="472" t="s">
        <v>156</v>
      </c>
      <c r="B840" s="506" t="s">
        <v>535</v>
      </c>
      <c r="C840" s="367">
        <v>480519</v>
      </c>
      <c r="D840" s="247"/>
    </row>
    <row r="841" spans="1:4" x14ac:dyDescent="0.25">
      <c r="A841" s="479" t="s">
        <v>156</v>
      </c>
      <c r="B841" s="506" t="s">
        <v>535</v>
      </c>
      <c r="C841" s="367">
        <v>480524</v>
      </c>
      <c r="D841" s="247"/>
    </row>
    <row r="842" spans="1:4" x14ac:dyDescent="0.25">
      <c r="A842" s="472" t="s">
        <v>156</v>
      </c>
      <c r="B842" s="506" t="s">
        <v>535</v>
      </c>
      <c r="C842" s="367">
        <v>480525</v>
      </c>
      <c r="D842" s="247"/>
    </row>
    <row r="843" spans="1:4" ht="15.75" thickBot="1" x14ac:dyDescent="0.3">
      <c r="A843" s="479" t="s">
        <v>156</v>
      </c>
      <c r="B843" s="508" t="s">
        <v>535</v>
      </c>
      <c r="C843" s="530">
        <v>480591</v>
      </c>
      <c r="D843" s="247"/>
    </row>
    <row r="844" spans="1:4" ht="15.75" thickTop="1" x14ac:dyDescent="0.25">
      <c r="A844" s="483" t="s">
        <v>158</v>
      </c>
      <c r="B844" s="510" t="s">
        <v>532</v>
      </c>
      <c r="C844" s="525">
        <v>480442</v>
      </c>
      <c r="D844" s="247"/>
    </row>
    <row r="845" spans="1:4" x14ac:dyDescent="0.25">
      <c r="A845" s="480" t="s">
        <v>158</v>
      </c>
      <c r="B845" s="507" t="s">
        <v>532</v>
      </c>
      <c r="C845" s="359">
        <v>480449</v>
      </c>
      <c r="D845" s="247"/>
    </row>
    <row r="846" spans="1:4" x14ac:dyDescent="0.25">
      <c r="A846" s="480" t="s">
        <v>158</v>
      </c>
      <c r="B846" s="507" t="s">
        <v>532</v>
      </c>
      <c r="C846" s="359">
        <v>480451</v>
      </c>
      <c r="D846" s="247"/>
    </row>
    <row r="847" spans="1:4" x14ac:dyDescent="0.25">
      <c r="A847" s="480" t="s">
        <v>158</v>
      </c>
      <c r="B847" s="507" t="s">
        <v>532</v>
      </c>
      <c r="C847" s="359">
        <v>480452</v>
      </c>
      <c r="D847" s="247"/>
    </row>
    <row r="848" spans="1:4" x14ac:dyDescent="0.25">
      <c r="A848" s="480" t="s">
        <v>158</v>
      </c>
      <c r="B848" s="507" t="s">
        <v>532</v>
      </c>
      <c r="C848" s="359">
        <v>480459</v>
      </c>
      <c r="D848" s="247"/>
    </row>
    <row r="849" spans="1:4" x14ac:dyDescent="0.25">
      <c r="A849" s="480" t="s">
        <v>158</v>
      </c>
      <c r="B849" s="507" t="s">
        <v>532</v>
      </c>
      <c r="C849" s="359">
        <v>480592</v>
      </c>
      <c r="D849" s="247"/>
    </row>
    <row r="850" spans="1:4" x14ac:dyDescent="0.25">
      <c r="A850" s="480" t="s">
        <v>158</v>
      </c>
      <c r="B850" s="507" t="s">
        <v>532</v>
      </c>
      <c r="C850" s="359">
        <v>481032</v>
      </c>
      <c r="D850" s="247"/>
    </row>
    <row r="851" spans="1:4" x14ac:dyDescent="0.25">
      <c r="A851" s="480" t="s">
        <v>158</v>
      </c>
      <c r="B851" s="507" t="s">
        <v>532</v>
      </c>
      <c r="C851" s="359">
        <v>481039</v>
      </c>
      <c r="D851" s="247"/>
    </row>
    <row r="852" spans="1:4" x14ac:dyDescent="0.25">
      <c r="A852" s="480" t="s">
        <v>158</v>
      </c>
      <c r="B852" s="507" t="s">
        <v>532</v>
      </c>
      <c r="C852" s="359">
        <v>481092</v>
      </c>
      <c r="D852" s="247"/>
    </row>
    <row r="853" spans="1:4" x14ac:dyDescent="0.25">
      <c r="A853" s="480" t="s">
        <v>158</v>
      </c>
      <c r="B853" s="507" t="s">
        <v>532</v>
      </c>
      <c r="C853" s="359">
        <v>481151</v>
      </c>
      <c r="D853" s="247"/>
    </row>
    <row r="854" spans="1:4" x14ac:dyDescent="0.25">
      <c r="A854" s="480" t="s">
        <v>158</v>
      </c>
      <c r="B854" s="507" t="s">
        <v>532</v>
      </c>
      <c r="C854" s="529">
        <v>481159</v>
      </c>
      <c r="D854" s="247"/>
    </row>
    <row r="855" spans="1:4" x14ac:dyDescent="0.25">
      <c r="A855" s="471" t="s">
        <v>158</v>
      </c>
      <c r="B855" s="500" t="s">
        <v>534</v>
      </c>
      <c r="C855" s="528">
        <v>480442</v>
      </c>
      <c r="D855" s="247"/>
    </row>
    <row r="856" spans="1:4" x14ac:dyDescent="0.25">
      <c r="A856" s="472" t="s">
        <v>158</v>
      </c>
      <c r="B856" s="501" t="s">
        <v>534</v>
      </c>
      <c r="C856" s="531">
        <v>480449</v>
      </c>
      <c r="D856" s="247"/>
    </row>
    <row r="857" spans="1:4" x14ac:dyDescent="0.25">
      <c r="A857" s="472" t="s">
        <v>158</v>
      </c>
      <c r="B857" s="501" t="s">
        <v>534</v>
      </c>
      <c r="C857" s="531">
        <v>480451</v>
      </c>
      <c r="D857" s="247"/>
    </row>
    <row r="858" spans="1:4" x14ac:dyDescent="0.25">
      <c r="A858" s="472" t="s">
        <v>158</v>
      </c>
      <c r="B858" s="501" t="s">
        <v>534</v>
      </c>
      <c r="C858" s="531">
        <v>480452</v>
      </c>
      <c r="D858" s="247"/>
    </row>
    <row r="859" spans="1:4" x14ac:dyDescent="0.25">
      <c r="A859" s="472" t="s">
        <v>158</v>
      </c>
      <c r="B859" s="501" t="s">
        <v>534</v>
      </c>
      <c r="C859" s="531">
        <v>480459</v>
      </c>
      <c r="D859" s="247"/>
    </row>
    <row r="860" spans="1:4" x14ac:dyDescent="0.25">
      <c r="A860" s="472" t="s">
        <v>158</v>
      </c>
      <c r="B860" s="501" t="s">
        <v>534</v>
      </c>
      <c r="C860" s="531">
        <v>480592</v>
      </c>
      <c r="D860" s="247"/>
    </row>
    <row r="861" spans="1:4" x14ac:dyDescent="0.25">
      <c r="A861" s="472" t="s">
        <v>158</v>
      </c>
      <c r="B861" s="501" t="s">
        <v>534</v>
      </c>
      <c r="C861" s="531">
        <v>481032</v>
      </c>
      <c r="D861" s="247"/>
    </row>
    <row r="862" spans="1:4" x14ac:dyDescent="0.25">
      <c r="A862" s="472" t="s">
        <v>158</v>
      </c>
      <c r="B862" s="501" t="s">
        <v>534</v>
      </c>
      <c r="C862" s="531">
        <v>481039</v>
      </c>
      <c r="D862" s="247"/>
    </row>
    <row r="863" spans="1:4" x14ac:dyDescent="0.25">
      <c r="A863" s="472" t="s">
        <v>158</v>
      </c>
      <c r="B863" s="501" t="s">
        <v>534</v>
      </c>
      <c r="C863" s="531">
        <v>481092</v>
      </c>
      <c r="D863" s="247"/>
    </row>
    <row r="864" spans="1:4" x14ac:dyDescent="0.25">
      <c r="A864" s="472" t="s">
        <v>158</v>
      </c>
      <c r="B864" s="501" t="s">
        <v>534</v>
      </c>
      <c r="C864" s="531">
        <v>481151</v>
      </c>
      <c r="D864" s="247"/>
    </row>
    <row r="865" spans="1:4" x14ac:dyDescent="0.25">
      <c r="A865" s="472" t="s">
        <v>158</v>
      </c>
      <c r="B865" s="501" t="s">
        <v>534</v>
      </c>
      <c r="C865" s="531">
        <v>481159</v>
      </c>
      <c r="D865" s="247"/>
    </row>
    <row r="866" spans="1:4" x14ac:dyDescent="0.25">
      <c r="A866" s="472" t="s">
        <v>158</v>
      </c>
      <c r="B866" s="501" t="s">
        <v>535</v>
      </c>
      <c r="C866" s="531">
        <v>480442</v>
      </c>
      <c r="D866" s="247"/>
    </row>
    <row r="867" spans="1:4" x14ac:dyDescent="0.25">
      <c r="A867" s="472" t="s">
        <v>158</v>
      </c>
      <c r="B867" s="501" t="s">
        <v>535</v>
      </c>
      <c r="C867" s="531">
        <v>480449</v>
      </c>
      <c r="D867" s="247"/>
    </row>
    <row r="868" spans="1:4" x14ac:dyDescent="0.25">
      <c r="A868" s="472" t="s">
        <v>158</v>
      </c>
      <c r="B868" s="501" t="s">
        <v>535</v>
      </c>
      <c r="C868" s="531">
        <v>480451</v>
      </c>
      <c r="D868" s="247"/>
    </row>
    <row r="869" spans="1:4" x14ac:dyDescent="0.25">
      <c r="A869" s="472" t="s">
        <v>158</v>
      </c>
      <c r="B869" s="501" t="s">
        <v>535</v>
      </c>
      <c r="C869" s="531">
        <v>480452</v>
      </c>
      <c r="D869" s="247"/>
    </row>
    <row r="870" spans="1:4" x14ac:dyDescent="0.25">
      <c r="A870" s="472" t="s">
        <v>158</v>
      </c>
      <c r="B870" s="501" t="s">
        <v>535</v>
      </c>
      <c r="C870" s="531">
        <v>480459</v>
      </c>
      <c r="D870" s="247"/>
    </row>
    <row r="871" spans="1:4" x14ac:dyDescent="0.25">
      <c r="A871" s="472" t="s">
        <v>158</v>
      </c>
      <c r="B871" s="501" t="s">
        <v>535</v>
      </c>
      <c r="C871" s="531">
        <v>480592</v>
      </c>
      <c r="D871" s="247"/>
    </row>
    <row r="872" spans="1:4" x14ac:dyDescent="0.25">
      <c r="A872" s="472" t="s">
        <v>158</v>
      </c>
      <c r="B872" s="501" t="s">
        <v>535</v>
      </c>
      <c r="C872" s="531">
        <v>481032</v>
      </c>
      <c r="D872" s="247"/>
    </row>
    <row r="873" spans="1:4" x14ac:dyDescent="0.25">
      <c r="A873" s="472" t="s">
        <v>158</v>
      </c>
      <c r="B873" s="501" t="s">
        <v>535</v>
      </c>
      <c r="C873" s="531">
        <v>481039</v>
      </c>
      <c r="D873" s="247"/>
    </row>
    <row r="874" spans="1:4" x14ac:dyDescent="0.25">
      <c r="A874" s="472" t="s">
        <v>158</v>
      </c>
      <c r="B874" s="501" t="s">
        <v>535</v>
      </c>
      <c r="C874" s="531">
        <v>481092</v>
      </c>
      <c r="D874" s="247"/>
    </row>
    <row r="875" spans="1:4" x14ac:dyDescent="0.25">
      <c r="A875" s="472" t="s">
        <v>158</v>
      </c>
      <c r="B875" s="501" t="s">
        <v>535</v>
      </c>
      <c r="C875" s="531">
        <v>481151</v>
      </c>
      <c r="D875" s="247"/>
    </row>
    <row r="876" spans="1:4" x14ac:dyDescent="0.25">
      <c r="A876" s="479" t="s">
        <v>158</v>
      </c>
      <c r="B876" s="506" t="s">
        <v>535</v>
      </c>
      <c r="C876" s="367">
        <v>481159</v>
      </c>
      <c r="D876" s="247"/>
    </row>
    <row r="877" spans="1:4" x14ac:dyDescent="0.25">
      <c r="A877" s="472" t="s">
        <v>158</v>
      </c>
      <c r="B877" s="506" t="s">
        <v>536</v>
      </c>
      <c r="C877" s="367">
        <v>480442</v>
      </c>
      <c r="D877" s="247"/>
    </row>
    <row r="878" spans="1:4" x14ac:dyDescent="0.25">
      <c r="A878" s="479" t="s">
        <v>158</v>
      </c>
      <c r="B878" s="506" t="s">
        <v>536</v>
      </c>
      <c r="C878" s="367">
        <v>480449</v>
      </c>
      <c r="D878" s="247"/>
    </row>
    <row r="879" spans="1:4" x14ac:dyDescent="0.25">
      <c r="A879" s="472" t="s">
        <v>158</v>
      </c>
      <c r="B879" s="506" t="s">
        <v>536</v>
      </c>
      <c r="C879" s="367">
        <v>480451</v>
      </c>
      <c r="D879" s="247"/>
    </row>
    <row r="880" spans="1:4" x14ac:dyDescent="0.25">
      <c r="A880" s="479" t="s">
        <v>158</v>
      </c>
      <c r="B880" s="506" t="s">
        <v>536</v>
      </c>
      <c r="C880" s="367">
        <v>480452</v>
      </c>
      <c r="D880" s="247"/>
    </row>
    <row r="881" spans="1:4" x14ac:dyDescent="0.25">
      <c r="A881" s="472" t="s">
        <v>158</v>
      </c>
      <c r="B881" s="506" t="s">
        <v>536</v>
      </c>
      <c r="C881" s="367">
        <v>480459</v>
      </c>
      <c r="D881" s="247"/>
    </row>
    <row r="882" spans="1:4" x14ac:dyDescent="0.25">
      <c r="A882" s="479" t="s">
        <v>158</v>
      </c>
      <c r="B882" s="506" t="s">
        <v>536</v>
      </c>
      <c r="C882" s="367">
        <v>480592</v>
      </c>
      <c r="D882" s="247"/>
    </row>
    <row r="883" spans="1:4" x14ac:dyDescent="0.25">
      <c r="A883" s="472" t="s">
        <v>158</v>
      </c>
      <c r="B883" s="506" t="s">
        <v>536</v>
      </c>
      <c r="C883" s="367">
        <v>481032</v>
      </c>
      <c r="D883" s="247"/>
    </row>
    <row r="884" spans="1:4" x14ac:dyDescent="0.25">
      <c r="A884" s="479" t="s">
        <v>158</v>
      </c>
      <c r="B884" s="506" t="s">
        <v>536</v>
      </c>
      <c r="C884" s="367">
        <v>481039</v>
      </c>
      <c r="D884" s="247"/>
    </row>
    <row r="885" spans="1:4" x14ac:dyDescent="0.25">
      <c r="A885" s="472" t="s">
        <v>158</v>
      </c>
      <c r="B885" s="506" t="s">
        <v>536</v>
      </c>
      <c r="C885" s="367">
        <v>481092</v>
      </c>
      <c r="D885" s="247"/>
    </row>
    <row r="886" spans="1:4" x14ac:dyDescent="0.25">
      <c r="A886" s="479" t="s">
        <v>158</v>
      </c>
      <c r="B886" s="506" t="s">
        <v>536</v>
      </c>
      <c r="C886" s="367">
        <v>481151</v>
      </c>
      <c r="D886" s="247"/>
    </row>
    <row r="887" spans="1:4" ht="15.75" thickBot="1" x14ac:dyDescent="0.3">
      <c r="A887" s="472" t="s">
        <v>158</v>
      </c>
      <c r="B887" s="506" t="s">
        <v>536</v>
      </c>
      <c r="C887" s="530">
        <v>481159</v>
      </c>
      <c r="D887" s="247"/>
    </row>
    <row r="888" spans="1:4" ht="15.75" thickTop="1" x14ac:dyDescent="0.25">
      <c r="A888" s="483" t="s">
        <v>160</v>
      </c>
      <c r="B888" s="510" t="s">
        <v>532</v>
      </c>
      <c r="C888" s="532">
        <v>480421</v>
      </c>
      <c r="D888" s="247"/>
    </row>
    <row r="889" spans="1:4" x14ac:dyDescent="0.25">
      <c r="A889" s="480" t="s">
        <v>160</v>
      </c>
      <c r="B889" s="507" t="s">
        <v>532</v>
      </c>
      <c r="C889" s="529" t="s">
        <v>623</v>
      </c>
      <c r="D889" s="247"/>
    </row>
    <row r="890" spans="1:4" x14ac:dyDescent="0.25">
      <c r="A890" s="480" t="s">
        <v>160</v>
      </c>
      <c r="B890" s="507" t="s">
        <v>532</v>
      </c>
      <c r="C890" s="529" t="s">
        <v>624</v>
      </c>
      <c r="D890" s="247"/>
    </row>
    <row r="891" spans="1:4" x14ac:dyDescent="0.25">
      <c r="A891" s="480" t="s">
        <v>160</v>
      </c>
      <c r="B891" s="507" t="s">
        <v>532</v>
      </c>
      <c r="C891" s="529">
        <v>480439</v>
      </c>
      <c r="D891" s="247"/>
    </row>
    <row r="892" spans="1:4" x14ac:dyDescent="0.25">
      <c r="A892" s="480" t="s">
        <v>160</v>
      </c>
      <c r="B892" s="507" t="s">
        <v>532</v>
      </c>
      <c r="C892" s="359">
        <v>480530</v>
      </c>
      <c r="D892" s="247"/>
    </row>
    <row r="893" spans="1:4" x14ac:dyDescent="0.25">
      <c r="A893" s="480" t="s">
        <v>160</v>
      </c>
      <c r="B893" s="507" t="s">
        <v>532</v>
      </c>
      <c r="C893" s="359">
        <v>480610</v>
      </c>
      <c r="D893" s="247"/>
    </row>
    <row r="894" spans="1:4" x14ac:dyDescent="0.25">
      <c r="A894" s="480" t="s">
        <v>160</v>
      </c>
      <c r="B894" s="507" t="s">
        <v>532</v>
      </c>
      <c r="C894" s="359">
        <v>480620</v>
      </c>
      <c r="D894" s="247"/>
    </row>
    <row r="895" spans="1:4" x14ac:dyDescent="0.25">
      <c r="A895" s="480" t="s">
        <v>160</v>
      </c>
      <c r="B895" s="507" t="s">
        <v>532</v>
      </c>
      <c r="C895" s="359">
        <v>480640</v>
      </c>
      <c r="D895" s="247"/>
    </row>
    <row r="896" spans="1:4" x14ac:dyDescent="0.25">
      <c r="A896" s="480" t="s">
        <v>160</v>
      </c>
      <c r="B896" s="507" t="s">
        <v>532</v>
      </c>
      <c r="C896" s="359">
        <v>4808</v>
      </c>
      <c r="D896" s="247"/>
    </row>
    <row r="897" spans="1:4" x14ac:dyDescent="0.25">
      <c r="A897" s="480" t="s">
        <v>160</v>
      </c>
      <c r="B897" s="507" t="s">
        <v>532</v>
      </c>
      <c r="C897" s="359">
        <v>481031</v>
      </c>
      <c r="D897" s="247"/>
    </row>
    <row r="898" spans="1:4" x14ac:dyDescent="0.25">
      <c r="A898" s="480" t="s">
        <v>160</v>
      </c>
      <c r="B898" s="507" t="s">
        <v>532</v>
      </c>
      <c r="C898" s="359">
        <v>481099</v>
      </c>
      <c r="D898" s="247"/>
    </row>
    <row r="899" spans="1:4" x14ac:dyDescent="0.25">
      <c r="A899" s="471" t="s">
        <v>160</v>
      </c>
      <c r="B899" s="500" t="s">
        <v>534</v>
      </c>
      <c r="C899" s="528">
        <v>480421</v>
      </c>
      <c r="D899" s="247"/>
    </row>
    <row r="900" spans="1:4" x14ac:dyDescent="0.25">
      <c r="A900" s="472" t="s">
        <v>160</v>
      </c>
      <c r="B900" s="501" t="s">
        <v>534</v>
      </c>
      <c r="C900" s="531">
        <v>480429</v>
      </c>
      <c r="D900" s="247"/>
    </row>
    <row r="901" spans="1:4" x14ac:dyDescent="0.25">
      <c r="A901" s="472" t="s">
        <v>160</v>
      </c>
      <c r="B901" s="501" t="s">
        <v>534</v>
      </c>
      <c r="C901" s="531">
        <v>480431</v>
      </c>
      <c r="D901" s="247"/>
    </row>
    <row r="902" spans="1:4" x14ac:dyDescent="0.25">
      <c r="A902" s="472" t="s">
        <v>160</v>
      </c>
      <c r="B902" s="501" t="s">
        <v>534</v>
      </c>
      <c r="C902" s="531">
        <v>480439</v>
      </c>
      <c r="D902" s="247"/>
    </row>
    <row r="903" spans="1:4" x14ac:dyDescent="0.25">
      <c r="A903" s="472" t="s">
        <v>160</v>
      </c>
      <c r="B903" s="501" t="s">
        <v>534</v>
      </c>
      <c r="C903" s="531">
        <v>480530</v>
      </c>
      <c r="D903" s="247"/>
    </row>
    <row r="904" spans="1:4" x14ac:dyDescent="0.25">
      <c r="A904" s="472" t="s">
        <v>160</v>
      </c>
      <c r="B904" s="501" t="s">
        <v>534</v>
      </c>
      <c r="C904" s="531">
        <v>480610</v>
      </c>
      <c r="D904" s="247"/>
    </row>
    <row r="905" spans="1:4" x14ac:dyDescent="0.25">
      <c r="A905" s="472" t="s">
        <v>160</v>
      </c>
      <c r="B905" s="501" t="s">
        <v>534</v>
      </c>
      <c r="C905" s="531">
        <v>480620</v>
      </c>
      <c r="D905" s="247"/>
    </row>
    <row r="906" spans="1:4" x14ac:dyDescent="0.25">
      <c r="A906" s="472" t="s">
        <v>160</v>
      </c>
      <c r="B906" s="501" t="s">
        <v>534</v>
      </c>
      <c r="C906" s="531">
        <v>480640</v>
      </c>
      <c r="D906" s="247"/>
    </row>
    <row r="907" spans="1:4" x14ac:dyDescent="0.25">
      <c r="A907" s="472" t="s">
        <v>160</v>
      </c>
      <c r="B907" s="501" t="s">
        <v>534</v>
      </c>
      <c r="C907" s="531">
        <v>4808</v>
      </c>
      <c r="D907" s="247"/>
    </row>
    <row r="908" spans="1:4" x14ac:dyDescent="0.25">
      <c r="A908" s="472" t="s">
        <v>160</v>
      </c>
      <c r="B908" s="501" t="s">
        <v>534</v>
      </c>
      <c r="C908" s="531">
        <v>481031</v>
      </c>
      <c r="D908" s="247"/>
    </row>
    <row r="909" spans="1:4" x14ac:dyDescent="0.25">
      <c r="A909" s="472" t="s">
        <v>160</v>
      </c>
      <c r="B909" s="501" t="s">
        <v>534</v>
      </c>
      <c r="C909" s="531">
        <v>481099</v>
      </c>
      <c r="D909" s="247"/>
    </row>
    <row r="910" spans="1:4" x14ac:dyDescent="0.25">
      <c r="A910" s="472" t="s">
        <v>160</v>
      </c>
      <c r="B910" s="501" t="s">
        <v>535</v>
      </c>
      <c r="C910" s="531">
        <v>480421</v>
      </c>
      <c r="D910" s="247"/>
    </row>
    <row r="911" spans="1:4" x14ac:dyDescent="0.25">
      <c r="A911" s="472" t="s">
        <v>160</v>
      </c>
      <c r="B911" s="501" t="s">
        <v>535</v>
      </c>
      <c r="C911" s="531">
        <v>480429</v>
      </c>
      <c r="D911" s="247"/>
    </row>
    <row r="912" spans="1:4" x14ac:dyDescent="0.25">
      <c r="A912" s="472" t="s">
        <v>160</v>
      </c>
      <c r="B912" s="501" t="s">
        <v>535</v>
      </c>
      <c r="C912" s="531">
        <v>480431</v>
      </c>
      <c r="D912" s="247"/>
    </row>
    <row r="913" spans="1:4" x14ac:dyDescent="0.25">
      <c r="A913" s="472" t="s">
        <v>160</v>
      </c>
      <c r="B913" s="501" t="s">
        <v>535</v>
      </c>
      <c r="C913" s="531">
        <v>480439</v>
      </c>
      <c r="D913" s="247"/>
    </row>
    <row r="914" spans="1:4" x14ac:dyDescent="0.25">
      <c r="A914" s="472" t="s">
        <v>160</v>
      </c>
      <c r="B914" s="501" t="s">
        <v>535</v>
      </c>
      <c r="C914" s="531">
        <v>480530</v>
      </c>
      <c r="D914" s="247"/>
    </row>
    <row r="915" spans="1:4" x14ac:dyDescent="0.25">
      <c r="A915" s="472" t="s">
        <v>160</v>
      </c>
      <c r="B915" s="501" t="s">
        <v>535</v>
      </c>
      <c r="C915" s="531">
        <v>480610</v>
      </c>
      <c r="D915" s="247"/>
    </row>
    <row r="916" spans="1:4" x14ac:dyDescent="0.25">
      <c r="A916" s="472" t="s">
        <v>160</v>
      </c>
      <c r="B916" s="501" t="s">
        <v>535</v>
      </c>
      <c r="C916" s="531">
        <v>480620</v>
      </c>
      <c r="D916" s="247"/>
    </row>
    <row r="917" spans="1:4" x14ac:dyDescent="0.25">
      <c r="A917" s="472" t="s">
        <v>160</v>
      </c>
      <c r="B917" s="501" t="s">
        <v>535</v>
      </c>
      <c r="C917" s="531">
        <v>480640</v>
      </c>
      <c r="D917" s="247"/>
    </row>
    <row r="918" spans="1:4" x14ac:dyDescent="0.25">
      <c r="A918" s="472" t="s">
        <v>160</v>
      </c>
      <c r="B918" s="501" t="s">
        <v>535</v>
      </c>
      <c r="C918" s="531">
        <v>4808</v>
      </c>
      <c r="D918" s="247"/>
    </row>
    <row r="919" spans="1:4" x14ac:dyDescent="0.25">
      <c r="A919" s="472" t="s">
        <v>160</v>
      </c>
      <c r="B919" s="501" t="s">
        <v>535</v>
      </c>
      <c r="C919" s="531">
        <v>481031</v>
      </c>
      <c r="D919" s="247"/>
    </row>
    <row r="920" spans="1:4" x14ac:dyDescent="0.25">
      <c r="A920" s="479" t="s">
        <v>160</v>
      </c>
      <c r="B920" s="506" t="s">
        <v>535</v>
      </c>
      <c r="C920" s="367">
        <v>481099</v>
      </c>
      <c r="D920" s="247"/>
    </row>
    <row r="921" spans="1:4" x14ac:dyDescent="0.25">
      <c r="A921" s="472" t="s">
        <v>160</v>
      </c>
      <c r="B921" s="506" t="s">
        <v>536</v>
      </c>
      <c r="C921" s="367">
        <v>480421</v>
      </c>
      <c r="D921" s="247"/>
    </row>
    <row r="922" spans="1:4" x14ac:dyDescent="0.25">
      <c r="A922" s="479" t="s">
        <v>160</v>
      </c>
      <c r="B922" s="506" t="s">
        <v>536</v>
      </c>
      <c r="C922" s="367">
        <v>480429</v>
      </c>
      <c r="D922" s="247"/>
    </row>
    <row r="923" spans="1:4" x14ac:dyDescent="0.25">
      <c r="A923" s="472" t="s">
        <v>160</v>
      </c>
      <c r="B923" s="506" t="s">
        <v>536</v>
      </c>
      <c r="C923" s="367">
        <v>480431</v>
      </c>
      <c r="D923" s="247"/>
    </row>
    <row r="924" spans="1:4" x14ac:dyDescent="0.25">
      <c r="A924" s="479" t="s">
        <v>160</v>
      </c>
      <c r="B924" s="506" t="s">
        <v>536</v>
      </c>
      <c r="C924" s="367">
        <v>480439</v>
      </c>
      <c r="D924" s="247"/>
    </row>
    <row r="925" spans="1:4" x14ac:dyDescent="0.25">
      <c r="A925" s="472" t="s">
        <v>160</v>
      </c>
      <c r="B925" s="506" t="s">
        <v>536</v>
      </c>
      <c r="C925" s="367">
        <v>480530</v>
      </c>
      <c r="D925" s="247"/>
    </row>
    <row r="926" spans="1:4" x14ac:dyDescent="0.25">
      <c r="A926" s="479" t="s">
        <v>160</v>
      </c>
      <c r="B926" s="506" t="s">
        <v>536</v>
      </c>
      <c r="C926" s="367">
        <v>480610</v>
      </c>
      <c r="D926" s="247"/>
    </row>
    <row r="927" spans="1:4" x14ac:dyDescent="0.25">
      <c r="A927" s="472" t="s">
        <v>160</v>
      </c>
      <c r="B927" s="506" t="s">
        <v>536</v>
      </c>
      <c r="C927" s="367">
        <v>480620</v>
      </c>
      <c r="D927" s="247"/>
    </row>
    <row r="928" spans="1:4" x14ac:dyDescent="0.25">
      <c r="A928" s="479" t="s">
        <v>160</v>
      </c>
      <c r="B928" s="506" t="s">
        <v>536</v>
      </c>
      <c r="C928" s="367">
        <v>480640</v>
      </c>
      <c r="D928" s="247"/>
    </row>
    <row r="929" spans="1:4" x14ac:dyDescent="0.25">
      <c r="A929" s="472" t="s">
        <v>160</v>
      </c>
      <c r="B929" s="506" t="s">
        <v>536</v>
      </c>
      <c r="C929" s="367">
        <v>4808</v>
      </c>
      <c r="D929" s="247"/>
    </row>
    <row r="930" spans="1:4" x14ac:dyDescent="0.25">
      <c r="A930" s="479" t="s">
        <v>160</v>
      </c>
      <c r="B930" s="506" t="s">
        <v>536</v>
      </c>
      <c r="C930" s="367">
        <v>481031</v>
      </c>
      <c r="D930" s="247"/>
    </row>
    <row r="931" spans="1:4" ht="15.75" thickBot="1" x14ac:dyDescent="0.3">
      <c r="A931" s="472" t="s">
        <v>160</v>
      </c>
      <c r="B931" s="506" t="s">
        <v>536</v>
      </c>
      <c r="C931" s="530">
        <v>481099</v>
      </c>
      <c r="D931" s="247"/>
    </row>
    <row r="932" spans="1:4" ht="15.75" thickTop="1" x14ac:dyDescent="0.25">
      <c r="A932" s="483" t="s">
        <v>162</v>
      </c>
      <c r="B932" s="510" t="s">
        <v>532</v>
      </c>
      <c r="C932" s="525">
        <v>480593</v>
      </c>
      <c r="D932" s="247"/>
    </row>
    <row r="933" spans="1:4" x14ac:dyDescent="0.25">
      <c r="A933" s="471" t="s">
        <v>162</v>
      </c>
      <c r="B933" s="500" t="s">
        <v>534</v>
      </c>
      <c r="C933" s="528" t="s">
        <v>625</v>
      </c>
      <c r="D933" s="247"/>
    </row>
    <row r="934" spans="1:4" x14ac:dyDescent="0.25">
      <c r="A934" s="480" t="s">
        <v>162</v>
      </c>
      <c r="B934" s="507" t="s">
        <v>535</v>
      </c>
      <c r="C934" s="529" t="s">
        <v>625</v>
      </c>
      <c r="D934" s="247"/>
    </row>
    <row r="935" spans="1:4" ht="15.75" thickBot="1" x14ac:dyDescent="0.3">
      <c r="A935" s="481" t="s">
        <v>162</v>
      </c>
      <c r="B935" s="508" t="s">
        <v>536</v>
      </c>
      <c r="C935" s="530" t="s">
        <v>625</v>
      </c>
      <c r="D935" s="247"/>
    </row>
    <row r="936" spans="1:4" ht="15.75" thickTop="1" x14ac:dyDescent="0.25">
      <c r="A936" s="483">
        <v>12.4</v>
      </c>
      <c r="B936" s="510" t="s">
        <v>532</v>
      </c>
      <c r="C936" s="525">
        <v>480240</v>
      </c>
      <c r="D936" s="247"/>
    </row>
    <row r="937" spans="1:4" x14ac:dyDescent="0.25">
      <c r="A937" s="480">
        <v>12.4</v>
      </c>
      <c r="B937" s="507" t="s">
        <v>532</v>
      </c>
      <c r="C937" s="359">
        <v>480441</v>
      </c>
      <c r="D937" s="247"/>
    </row>
    <row r="938" spans="1:4" x14ac:dyDescent="0.25">
      <c r="A938" s="480">
        <v>12.4</v>
      </c>
      <c r="B938" s="507" t="s">
        <v>532</v>
      </c>
      <c r="C938" s="359">
        <v>480540</v>
      </c>
      <c r="D938" s="247"/>
    </row>
    <row r="939" spans="1:4" x14ac:dyDescent="0.25">
      <c r="A939" s="480">
        <v>12.4</v>
      </c>
      <c r="B939" s="507" t="s">
        <v>532</v>
      </c>
      <c r="C939" s="359">
        <v>480550</v>
      </c>
      <c r="D939" s="247"/>
    </row>
    <row r="940" spans="1:4" x14ac:dyDescent="0.25">
      <c r="A940" s="480">
        <v>12.4</v>
      </c>
      <c r="B940" s="507" t="s">
        <v>532</v>
      </c>
      <c r="C940" s="359">
        <v>480630</v>
      </c>
      <c r="D940" s="247"/>
    </row>
    <row r="941" spans="1:4" x14ac:dyDescent="0.25">
      <c r="A941" s="480">
        <v>12.4</v>
      </c>
      <c r="B941" s="507" t="s">
        <v>532</v>
      </c>
      <c r="C941" s="359">
        <v>4812</v>
      </c>
      <c r="D941" s="247"/>
    </row>
    <row r="942" spans="1:4" x14ac:dyDescent="0.25">
      <c r="A942" s="480">
        <v>12.4</v>
      </c>
      <c r="B942" s="507" t="s">
        <v>532</v>
      </c>
      <c r="C942" s="359">
        <v>4813</v>
      </c>
      <c r="D942" s="247"/>
    </row>
    <row r="943" spans="1:4" x14ac:dyDescent="0.25">
      <c r="A943" s="471">
        <v>12.4</v>
      </c>
      <c r="B943" s="500" t="s">
        <v>534</v>
      </c>
      <c r="C943" s="528">
        <v>480240</v>
      </c>
      <c r="D943" s="247"/>
    </row>
    <row r="944" spans="1:4" x14ac:dyDescent="0.25">
      <c r="A944" s="472">
        <v>12.4</v>
      </c>
      <c r="B944" s="501" t="s">
        <v>534</v>
      </c>
      <c r="C944" s="531">
        <v>480441</v>
      </c>
      <c r="D944" s="247"/>
    </row>
    <row r="945" spans="1:4" x14ac:dyDescent="0.25">
      <c r="A945" s="472">
        <v>12.4</v>
      </c>
      <c r="B945" s="501" t="s">
        <v>534</v>
      </c>
      <c r="C945" s="531">
        <v>480540</v>
      </c>
      <c r="D945" s="247"/>
    </row>
    <row r="946" spans="1:4" x14ac:dyDescent="0.25">
      <c r="A946" s="472">
        <v>12.4</v>
      </c>
      <c r="B946" s="501" t="s">
        <v>534</v>
      </c>
      <c r="C946" s="531">
        <v>480550</v>
      </c>
      <c r="D946" s="247"/>
    </row>
    <row r="947" spans="1:4" x14ac:dyDescent="0.25">
      <c r="A947" s="472">
        <v>12.4</v>
      </c>
      <c r="B947" s="501" t="s">
        <v>534</v>
      </c>
      <c r="C947" s="531">
        <v>480630</v>
      </c>
      <c r="D947" s="247"/>
    </row>
    <row r="948" spans="1:4" x14ac:dyDescent="0.25">
      <c r="A948" s="472">
        <v>12.4</v>
      </c>
      <c r="B948" s="501" t="s">
        <v>534</v>
      </c>
      <c r="C948" s="531">
        <v>4812</v>
      </c>
      <c r="D948" s="247"/>
    </row>
    <row r="949" spans="1:4" x14ac:dyDescent="0.25">
      <c r="A949" s="472">
        <v>12.4</v>
      </c>
      <c r="B949" s="501" t="s">
        <v>534</v>
      </c>
      <c r="C949" s="531">
        <v>4813</v>
      </c>
      <c r="D949" s="247"/>
    </row>
    <row r="950" spans="1:4" x14ac:dyDescent="0.25">
      <c r="A950" s="472">
        <v>12.4</v>
      </c>
      <c r="B950" s="501" t="s">
        <v>535</v>
      </c>
      <c r="C950" s="531">
        <v>480240</v>
      </c>
      <c r="D950" s="247"/>
    </row>
    <row r="951" spans="1:4" x14ac:dyDescent="0.25">
      <c r="A951" s="472">
        <v>12.4</v>
      </c>
      <c r="B951" s="501" t="s">
        <v>535</v>
      </c>
      <c r="C951" s="531">
        <v>480441</v>
      </c>
      <c r="D951" s="247"/>
    </row>
    <row r="952" spans="1:4" x14ac:dyDescent="0.25">
      <c r="A952" s="472">
        <v>12.4</v>
      </c>
      <c r="B952" s="501" t="s">
        <v>535</v>
      </c>
      <c r="C952" s="531">
        <v>480540</v>
      </c>
      <c r="D952" s="247"/>
    </row>
    <row r="953" spans="1:4" x14ac:dyDescent="0.25">
      <c r="A953" s="472">
        <v>12.4</v>
      </c>
      <c r="B953" s="501" t="s">
        <v>535</v>
      </c>
      <c r="C953" s="531">
        <v>480550</v>
      </c>
      <c r="D953" s="247"/>
    </row>
    <row r="954" spans="1:4" x14ac:dyDescent="0.25">
      <c r="A954" s="472">
        <v>12.4</v>
      </c>
      <c r="B954" s="501" t="s">
        <v>535</v>
      </c>
      <c r="C954" s="531">
        <v>480630</v>
      </c>
      <c r="D954" s="247"/>
    </row>
    <row r="955" spans="1:4" x14ac:dyDescent="0.25">
      <c r="A955" s="472">
        <v>12.4</v>
      </c>
      <c r="B955" s="501" t="s">
        <v>535</v>
      </c>
      <c r="C955" s="531">
        <v>4812</v>
      </c>
      <c r="D955" s="247"/>
    </row>
    <row r="956" spans="1:4" x14ac:dyDescent="0.25">
      <c r="A956" s="479">
        <v>12.4</v>
      </c>
      <c r="B956" s="506" t="s">
        <v>535</v>
      </c>
      <c r="C956" s="367">
        <v>4813</v>
      </c>
      <c r="D956" s="247"/>
    </row>
    <row r="957" spans="1:4" x14ac:dyDescent="0.25">
      <c r="A957" s="472">
        <v>12.4</v>
      </c>
      <c r="B957" s="506" t="s">
        <v>536</v>
      </c>
      <c r="C957" s="367">
        <v>480240</v>
      </c>
      <c r="D957" s="247"/>
    </row>
    <row r="958" spans="1:4" x14ac:dyDescent="0.25">
      <c r="A958" s="479">
        <v>12.4</v>
      </c>
      <c r="B958" s="506" t="s">
        <v>536</v>
      </c>
      <c r="C958" s="367">
        <v>480441</v>
      </c>
      <c r="D958" s="247"/>
    </row>
    <row r="959" spans="1:4" x14ac:dyDescent="0.25">
      <c r="A959" s="472">
        <v>12.4</v>
      </c>
      <c r="B959" s="506" t="s">
        <v>536</v>
      </c>
      <c r="C959" s="367">
        <v>480540</v>
      </c>
      <c r="D959" s="247"/>
    </row>
    <row r="960" spans="1:4" x14ac:dyDescent="0.25">
      <c r="A960" s="479">
        <v>12.4</v>
      </c>
      <c r="B960" s="506" t="s">
        <v>536</v>
      </c>
      <c r="C960" s="367">
        <v>480550</v>
      </c>
      <c r="D960" s="247"/>
    </row>
    <row r="961" spans="1:4" x14ac:dyDescent="0.25">
      <c r="A961" s="472">
        <v>12.4</v>
      </c>
      <c r="B961" s="506" t="s">
        <v>536</v>
      </c>
      <c r="C961" s="367">
        <v>480630</v>
      </c>
      <c r="D961" s="247"/>
    </row>
    <row r="962" spans="1:4" x14ac:dyDescent="0.25">
      <c r="A962" s="479">
        <v>12.4</v>
      </c>
      <c r="B962" s="506" t="s">
        <v>536</v>
      </c>
      <c r="C962" s="367">
        <v>4812</v>
      </c>
      <c r="D962" s="247"/>
    </row>
    <row r="963" spans="1:4" ht="15.75" thickBot="1" x14ac:dyDescent="0.3">
      <c r="A963" s="472">
        <v>12.4</v>
      </c>
      <c r="B963" s="506" t="s">
        <v>536</v>
      </c>
      <c r="C963" s="367">
        <v>4813</v>
      </c>
      <c r="D963" s="247"/>
    </row>
    <row r="964" spans="1:4" ht="15.75" thickTop="1" x14ac:dyDescent="0.25">
      <c r="A964" s="483">
        <v>13.1</v>
      </c>
      <c r="B964" s="510" t="s">
        <v>532</v>
      </c>
      <c r="C964" s="532">
        <v>440910</v>
      </c>
      <c r="D964" s="247"/>
    </row>
    <row r="965" spans="1:4" x14ac:dyDescent="0.25">
      <c r="A965" s="480">
        <v>13.1</v>
      </c>
      <c r="B965" s="507" t="s">
        <v>532</v>
      </c>
      <c r="C965" s="366">
        <v>440920</v>
      </c>
      <c r="D965" s="349" t="s">
        <v>539</v>
      </c>
    </row>
    <row r="966" spans="1:4" x14ac:dyDescent="0.25">
      <c r="A966" s="471">
        <v>13.1</v>
      </c>
      <c r="B966" s="500" t="s">
        <v>534</v>
      </c>
      <c r="C966" s="528" t="s">
        <v>626</v>
      </c>
      <c r="D966" s="247"/>
    </row>
    <row r="967" spans="1:4" x14ac:dyDescent="0.25">
      <c r="A967" s="479">
        <v>13.1</v>
      </c>
      <c r="B967" s="506" t="s">
        <v>534</v>
      </c>
      <c r="C967" s="367" t="s">
        <v>627</v>
      </c>
      <c r="D967" s="247"/>
    </row>
    <row r="968" spans="1:4" x14ac:dyDescent="0.25">
      <c r="A968" s="471">
        <v>13.1</v>
      </c>
      <c r="B968" s="500" t="s">
        <v>535</v>
      </c>
      <c r="C968" s="528" t="s">
        <v>626</v>
      </c>
      <c r="D968" s="247"/>
    </row>
    <row r="969" spans="1:4" x14ac:dyDescent="0.25">
      <c r="A969" s="357">
        <v>13.1</v>
      </c>
      <c r="B969" s="358" t="s">
        <v>535</v>
      </c>
      <c r="C969" s="359" t="s">
        <v>627</v>
      </c>
      <c r="D969" s="247"/>
    </row>
    <row r="970" spans="1:4" x14ac:dyDescent="0.25">
      <c r="A970" s="471">
        <v>13.1</v>
      </c>
      <c r="B970" s="358" t="s">
        <v>536</v>
      </c>
      <c r="C970" s="359">
        <v>440910</v>
      </c>
      <c r="D970" s="247"/>
    </row>
    <row r="971" spans="1:4" x14ac:dyDescent="0.25">
      <c r="A971" s="357">
        <v>13.1</v>
      </c>
      <c r="B971" s="358" t="s">
        <v>536</v>
      </c>
      <c r="C971" s="359">
        <v>440922</v>
      </c>
      <c r="D971" s="247"/>
    </row>
    <row r="972" spans="1:4" ht="15.75" thickBot="1" x14ac:dyDescent="0.3">
      <c r="A972" s="471">
        <v>13.1</v>
      </c>
      <c r="B972" s="511" t="s">
        <v>536</v>
      </c>
      <c r="C972" s="538">
        <v>440929</v>
      </c>
      <c r="D972" s="247"/>
    </row>
    <row r="973" spans="1:4" ht="15.75" thickTop="1" x14ac:dyDescent="0.25">
      <c r="A973" s="354" t="s">
        <v>201</v>
      </c>
      <c r="B973" s="355" t="s">
        <v>532</v>
      </c>
      <c r="C973" s="525">
        <v>440910</v>
      </c>
      <c r="D973" s="247"/>
    </row>
    <row r="974" spans="1:4" x14ac:dyDescent="0.25">
      <c r="A974" s="485" t="s">
        <v>201</v>
      </c>
      <c r="B974" s="512" t="s">
        <v>534</v>
      </c>
      <c r="C974" s="539" t="s">
        <v>626</v>
      </c>
      <c r="D974" s="247" t="s">
        <v>628</v>
      </c>
    </row>
    <row r="975" spans="1:4" x14ac:dyDescent="0.25">
      <c r="A975" s="486" t="s">
        <v>201</v>
      </c>
      <c r="B975" s="513" t="s">
        <v>535</v>
      </c>
      <c r="C975" s="540" t="s">
        <v>626</v>
      </c>
      <c r="D975" s="247"/>
    </row>
    <row r="976" spans="1:4" ht="15.75" thickBot="1" x14ac:dyDescent="0.3">
      <c r="A976" s="487" t="s">
        <v>201</v>
      </c>
      <c r="B976" s="514" t="s">
        <v>536</v>
      </c>
      <c r="C976" s="541" t="s">
        <v>626</v>
      </c>
      <c r="D976" s="247" t="s">
        <v>628</v>
      </c>
    </row>
    <row r="977" spans="1:4" ht="15.75" thickTop="1" x14ac:dyDescent="0.25">
      <c r="A977" s="354" t="s">
        <v>202</v>
      </c>
      <c r="B977" s="355" t="s">
        <v>532</v>
      </c>
      <c r="C977" s="356">
        <v>440920</v>
      </c>
      <c r="D977" s="349" t="s">
        <v>539</v>
      </c>
    </row>
    <row r="978" spans="1:4" x14ac:dyDescent="0.25">
      <c r="A978" s="485" t="s">
        <v>202</v>
      </c>
      <c r="B978" s="512" t="s">
        <v>534</v>
      </c>
      <c r="C978" s="539" t="s">
        <v>627</v>
      </c>
      <c r="D978" s="247" t="s">
        <v>628</v>
      </c>
    </row>
    <row r="979" spans="1:4" x14ac:dyDescent="0.25">
      <c r="A979" s="486" t="s">
        <v>202</v>
      </c>
      <c r="B979" s="513" t="s">
        <v>535</v>
      </c>
      <c r="C979" s="540" t="s">
        <v>627</v>
      </c>
      <c r="D979" s="247"/>
    </row>
    <row r="980" spans="1:4" x14ac:dyDescent="0.25">
      <c r="A980" s="486" t="s">
        <v>202</v>
      </c>
      <c r="B980" s="513" t="s">
        <v>536</v>
      </c>
      <c r="C980" s="540">
        <v>440922</v>
      </c>
      <c r="D980" s="247"/>
    </row>
    <row r="981" spans="1:4" ht="15.75" thickBot="1" x14ac:dyDescent="0.3">
      <c r="A981" s="487" t="s">
        <v>202</v>
      </c>
      <c r="B981" s="514" t="s">
        <v>536</v>
      </c>
      <c r="C981" s="541">
        <v>440929</v>
      </c>
      <c r="D981" s="247" t="s">
        <v>628</v>
      </c>
    </row>
    <row r="982" spans="1:4" ht="15.75" thickTop="1" x14ac:dyDescent="0.25">
      <c r="A982" s="354" t="s">
        <v>203</v>
      </c>
      <c r="B982" s="355" t="s">
        <v>532</v>
      </c>
      <c r="C982" s="356">
        <v>440920</v>
      </c>
      <c r="D982" s="349" t="s">
        <v>539</v>
      </c>
    </row>
    <row r="983" spans="1:4" x14ac:dyDescent="0.25">
      <c r="A983" s="485" t="s">
        <v>203</v>
      </c>
      <c r="B983" s="512" t="s">
        <v>534</v>
      </c>
      <c r="C983" s="372" t="s">
        <v>627</v>
      </c>
      <c r="D983" s="349" t="s">
        <v>539</v>
      </c>
    </row>
    <row r="984" spans="1:4" x14ac:dyDescent="0.25">
      <c r="A984" s="486" t="s">
        <v>203</v>
      </c>
      <c r="B984" s="513" t="s">
        <v>535</v>
      </c>
      <c r="C984" s="371" t="s">
        <v>627</v>
      </c>
      <c r="D984" s="349" t="s">
        <v>539</v>
      </c>
    </row>
    <row r="985" spans="1:4" ht="15.75" thickBot="1" x14ac:dyDescent="0.3">
      <c r="A985" s="487" t="s">
        <v>203</v>
      </c>
      <c r="B985" s="514" t="s">
        <v>536</v>
      </c>
      <c r="C985" s="541">
        <v>440922</v>
      </c>
      <c r="D985" s="247"/>
    </row>
    <row r="986" spans="1:4" ht="15.75" thickTop="1" x14ac:dyDescent="0.25">
      <c r="A986" s="488">
        <v>13.2</v>
      </c>
      <c r="B986" s="515" t="s">
        <v>532</v>
      </c>
      <c r="C986" s="542">
        <v>4415</v>
      </c>
      <c r="D986" s="247"/>
    </row>
    <row r="987" spans="1:4" x14ac:dyDescent="0.25">
      <c r="A987" s="357">
        <v>13.2</v>
      </c>
      <c r="B987" s="358" t="s">
        <v>532</v>
      </c>
      <c r="C987" s="359">
        <v>4416</v>
      </c>
      <c r="D987" s="247"/>
    </row>
    <row r="988" spans="1:4" x14ac:dyDescent="0.25">
      <c r="A988" s="357">
        <v>13.2</v>
      </c>
      <c r="B988" s="512" t="s">
        <v>534</v>
      </c>
      <c r="C988" s="539">
        <v>4415</v>
      </c>
      <c r="D988" s="247" t="s">
        <v>628</v>
      </c>
    </row>
    <row r="989" spans="1:4" x14ac:dyDescent="0.25">
      <c r="A989" s="480">
        <v>13.2</v>
      </c>
      <c r="B989" s="506" t="s">
        <v>534</v>
      </c>
      <c r="C989" s="529">
        <v>4416</v>
      </c>
      <c r="D989" s="247"/>
    </row>
    <row r="990" spans="1:4" x14ac:dyDescent="0.25">
      <c r="A990" s="471">
        <v>13.2</v>
      </c>
      <c r="B990" s="500" t="s">
        <v>535</v>
      </c>
      <c r="C990" s="528">
        <v>4415</v>
      </c>
      <c r="D990" s="247" t="s">
        <v>628</v>
      </c>
    </row>
    <row r="991" spans="1:4" x14ac:dyDescent="0.25">
      <c r="A991" s="480">
        <v>13.2</v>
      </c>
      <c r="B991" s="507" t="s">
        <v>535</v>
      </c>
      <c r="C991" s="529">
        <v>4416</v>
      </c>
      <c r="D991" s="247"/>
    </row>
    <row r="992" spans="1:4" x14ac:dyDescent="0.25">
      <c r="A992" s="471">
        <v>13.2</v>
      </c>
      <c r="B992" s="507" t="s">
        <v>536</v>
      </c>
      <c r="C992" s="529">
        <v>4415</v>
      </c>
      <c r="D992" s="247"/>
    </row>
    <row r="993" spans="1:4" ht="15.75" thickBot="1" x14ac:dyDescent="0.3">
      <c r="A993" s="482">
        <v>13.2</v>
      </c>
      <c r="B993" s="509" t="s">
        <v>536</v>
      </c>
      <c r="C993" s="535">
        <v>4416</v>
      </c>
      <c r="D993" s="247" t="s">
        <v>628</v>
      </c>
    </row>
    <row r="994" spans="1:4" ht="15.75" thickTop="1" x14ac:dyDescent="0.25">
      <c r="A994" s="483">
        <v>13.3</v>
      </c>
      <c r="B994" s="510" t="s">
        <v>532</v>
      </c>
      <c r="C994" s="532">
        <v>4414</v>
      </c>
      <c r="D994" s="247"/>
    </row>
    <row r="995" spans="1:4" x14ac:dyDescent="0.25">
      <c r="A995" s="480">
        <v>13.3</v>
      </c>
      <c r="B995" s="507" t="s">
        <v>532</v>
      </c>
      <c r="C995" s="366">
        <v>4419</v>
      </c>
      <c r="D995" s="349" t="s">
        <v>539</v>
      </c>
    </row>
    <row r="996" spans="1:4" x14ac:dyDescent="0.25">
      <c r="A996" s="480">
        <v>13.3</v>
      </c>
      <c r="B996" s="507" t="s">
        <v>532</v>
      </c>
      <c r="C996" s="529">
        <v>4420</v>
      </c>
      <c r="D996" s="247"/>
    </row>
    <row r="997" spans="1:4" x14ac:dyDescent="0.25">
      <c r="A997" s="471">
        <v>13.3</v>
      </c>
      <c r="B997" s="500" t="s">
        <v>534</v>
      </c>
      <c r="C997" s="528" t="s">
        <v>629</v>
      </c>
      <c r="D997" s="247" t="s">
        <v>628</v>
      </c>
    </row>
    <row r="998" spans="1:4" x14ac:dyDescent="0.25">
      <c r="A998" s="479">
        <v>13.3</v>
      </c>
      <c r="B998" s="506" t="s">
        <v>534</v>
      </c>
      <c r="C998" s="365" t="s">
        <v>630</v>
      </c>
      <c r="D998" s="349" t="s">
        <v>539</v>
      </c>
    </row>
    <row r="999" spans="1:4" x14ac:dyDescent="0.25">
      <c r="A999" s="480">
        <v>13.3</v>
      </c>
      <c r="B999" s="507" t="s">
        <v>534</v>
      </c>
      <c r="C999" s="529">
        <v>4420</v>
      </c>
      <c r="D999" s="247" t="s">
        <v>628</v>
      </c>
    </row>
    <row r="1000" spans="1:4" x14ac:dyDescent="0.25">
      <c r="A1000" s="471">
        <v>13.3</v>
      </c>
      <c r="B1000" s="500" t="s">
        <v>535</v>
      </c>
      <c r="C1000" s="528" t="s">
        <v>629</v>
      </c>
      <c r="D1000" s="247" t="s">
        <v>628</v>
      </c>
    </row>
    <row r="1001" spans="1:4" x14ac:dyDescent="0.25">
      <c r="A1001" s="471">
        <v>13.3</v>
      </c>
      <c r="B1001" s="500" t="s">
        <v>535</v>
      </c>
      <c r="C1001" s="369" t="s">
        <v>630</v>
      </c>
      <c r="D1001" s="349" t="s">
        <v>539</v>
      </c>
    </row>
    <row r="1002" spans="1:4" x14ac:dyDescent="0.25">
      <c r="A1002" s="471">
        <v>13.3</v>
      </c>
      <c r="B1002" s="500" t="s">
        <v>535</v>
      </c>
      <c r="C1002" s="528">
        <v>4420</v>
      </c>
      <c r="D1002" s="247" t="s">
        <v>628</v>
      </c>
    </row>
    <row r="1003" spans="1:4" x14ac:dyDescent="0.25">
      <c r="A1003" s="471">
        <v>13.3</v>
      </c>
      <c r="B1003" s="507" t="s">
        <v>536</v>
      </c>
      <c r="C1003" s="529">
        <v>4414</v>
      </c>
      <c r="D1003" s="247"/>
    </row>
    <row r="1004" spans="1:4" x14ac:dyDescent="0.25">
      <c r="A1004" s="480">
        <v>13.3</v>
      </c>
      <c r="B1004" s="507" t="s">
        <v>536</v>
      </c>
      <c r="C1004" s="529">
        <v>441990</v>
      </c>
      <c r="D1004" s="247"/>
    </row>
    <row r="1005" spans="1:4" ht="15.75" thickBot="1" x14ac:dyDescent="0.3">
      <c r="A1005" s="482">
        <v>13.3</v>
      </c>
      <c r="B1005" s="509" t="s">
        <v>536</v>
      </c>
      <c r="C1005" s="535">
        <v>4420</v>
      </c>
      <c r="D1005" s="247"/>
    </row>
    <row r="1006" spans="1:4" ht="15.75" thickTop="1" x14ac:dyDescent="0.25">
      <c r="A1006" s="354">
        <v>13.4</v>
      </c>
      <c r="B1006" s="510" t="s">
        <v>532</v>
      </c>
      <c r="C1006" s="525">
        <v>441810</v>
      </c>
      <c r="D1006" s="247"/>
    </row>
    <row r="1007" spans="1:4" x14ac:dyDescent="0.25">
      <c r="A1007" s="357">
        <v>13.4</v>
      </c>
      <c r="B1007" s="507" t="s">
        <v>532</v>
      </c>
      <c r="C1007" s="359">
        <v>441820</v>
      </c>
      <c r="D1007" s="247"/>
    </row>
    <row r="1008" spans="1:4" x14ac:dyDescent="0.25">
      <c r="A1008" s="357">
        <v>13.4</v>
      </c>
      <c r="B1008" s="507" t="s">
        <v>532</v>
      </c>
      <c r="C1008" s="359">
        <v>441830</v>
      </c>
      <c r="D1008" s="247"/>
    </row>
    <row r="1009" spans="1:4" x14ac:dyDescent="0.25">
      <c r="A1009" s="357">
        <v>13.4</v>
      </c>
      <c r="B1009" s="507" t="s">
        <v>532</v>
      </c>
      <c r="C1009" s="359">
        <v>441840</v>
      </c>
      <c r="D1009" s="247"/>
    </row>
    <row r="1010" spans="1:4" x14ac:dyDescent="0.25">
      <c r="A1010" s="357">
        <v>13.4</v>
      </c>
      <c r="B1010" s="507" t="s">
        <v>532</v>
      </c>
      <c r="C1010" s="359">
        <v>441850</v>
      </c>
      <c r="D1010" s="247"/>
    </row>
    <row r="1011" spans="1:4" x14ac:dyDescent="0.25">
      <c r="A1011" s="357">
        <v>13.4</v>
      </c>
      <c r="B1011" s="507" t="s">
        <v>532</v>
      </c>
      <c r="C1011" s="350">
        <v>441890</v>
      </c>
      <c r="D1011" s="349" t="s">
        <v>539</v>
      </c>
    </row>
    <row r="1012" spans="1:4" x14ac:dyDescent="0.25">
      <c r="A1012" s="357">
        <v>13.4</v>
      </c>
      <c r="B1012" s="500" t="s">
        <v>534</v>
      </c>
      <c r="C1012" s="528">
        <v>441810</v>
      </c>
      <c r="D1012" s="247" t="s">
        <v>628</v>
      </c>
    </row>
    <row r="1013" spans="1:4" x14ac:dyDescent="0.25">
      <c r="A1013" s="357">
        <v>13.4</v>
      </c>
      <c r="B1013" s="500" t="s">
        <v>534</v>
      </c>
      <c r="C1013" s="529">
        <v>481820</v>
      </c>
      <c r="D1013" s="247"/>
    </row>
    <row r="1014" spans="1:4" x14ac:dyDescent="0.25">
      <c r="A1014" s="357">
        <v>13.4</v>
      </c>
      <c r="B1014" s="500" t="s">
        <v>534</v>
      </c>
      <c r="C1014" s="529">
        <v>441840</v>
      </c>
      <c r="D1014" s="247"/>
    </row>
    <row r="1015" spans="1:4" x14ac:dyDescent="0.25">
      <c r="A1015" s="357">
        <v>13.4</v>
      </c>
      <c r="B1015" s="500" t="s">
        <v>534</v>
      </c>
      <c r="C1015" s="529">
        <v>441850</v>
      </c>
      <c r="D1015" s="247"/>
    </row>
    <row r="1016" spans="1:4" x14ac:dyDescent="0.25">
      <c r="A1016" s="357">
        <v>13.4</v>
      </c>
      <c r="B1016" s="500" t="s">
        <v>534</v>
      </c>
      <c r="C1016" s="529">
        <v>441860</v>
      </c>
      <c r="D1016" s="247"/>
    </row>
    <row r="1017" spans="1:4" x14ac:dyDescent="0.25">
      <c r="A1017" s="357">
        <v>13.4</v>
      </c>
      <c r="B1017" s="500" t="s">
        <v>534</v>
      </c>
      <c r="C1017" s="366">
        <v>441871</v>
      </c>
      <c r="D1017" s="349" t="s">
        <v>539</v>
      </c>
    </row>
    <row r="1018" spans="1:4" x14ac:dyDescent="0.25">
      <c r="A1018" s="357">
        <v>13.4</v>
      </c>
      <c r="B1018" s="500" t="s">
        <v>534</v>
      </c>
      <c r="C1018" s="366">
        <v>441872</v>
      </c>
      <c r="D1018" s="349" t="s">
        <v>539</v>
      </c>
    </row>
    <row r="1019" spans="1:4" x14ac:dyDescent="0.25">
      <c r="A1019" s="357">
        <v>13.4</v>
      </c>
      <c r="B1019" s="500" t="s">
        <v>534</v>
      </c>
      <c r="C1019" s="366">
        <v>441879</v>
      </c>
      <c r="D1019" s="349" t="s">
        <v>539</v>
      </c>
    </row>
    <row r="1020" spans="1:4" x14ac:dyDescent="0.25">
      <c r="A1020" s="357">
        <v>13.4</v>
      </c>
      <c r="B1020" s="507" t="s">
        <v>534</v>
      </c>
      <c r="C1020" s="366">
        <v>441890</v>
      </c>
      <c r="D1020" s="349" t="s">
        <v>539</v>
      </c>
    </row>
    <row r="1021" spans="1:4" x14ac:dyDescent="0.25">
      <c r="A1021" s="357">
        <v>13.4</v>
      </c>
      <c r="B1021" s="358" t="s">
        <v>535</v>
      </c>
      <c r="C1021" s="359">
        <v>441810</v>
      </c>
      <c r="D1021" s="247"/>
    </row>
    <row r="1022" spans="1:4" x14ac:dyDescent="0.25">
      <c r="A1022" s="357">
        <v>13.4</v>
      </c>
      <c r="B1022" s="358" t="s">
        <v>535</v>
      </c>
      <c r="C1022" s="359">
        <v>441820</v>
      </c>
      <c r="D1022" s="247"/>
    </row>
    <row r="1023" spans="1:4" x14ac:dyDescent="0.25">
      <c r="A1023" s="357">
        <v>13.4</v>
      </c>
      <c r="B1023" s="358" t="s">
        <v>535</v>
      </c>
      <c r="C1023" s="359">
        <v>441840</v>
      </c>
      <c r="D1023" s="249"/>
    </row>
    <row r="1024" spans="1:4" x14ac:dyDescent="0.25">
      <c r="A1024" s="357">
        <v>13.4</v>
      </c>
      <c r="B1024" s="358" t="s">
        <v>535</v>
      </c>
      <c r="C1024" s="359">
        <v>441850</v>
      </c>
      <c r="D1024" s="249"/>
    </row>
    <row r="1025" spans="1:4" x14ac:dyDescent="0.25">
      <c r="A1025" s="357">
        <v>13.4</v>
      </c>
      <c r="B1025" s="358" t="s">
        <v>535</v>
      </c>
      <c r="C1025" s="359">
        <v>441860</v>
      </c>
      <c r="D1025" s="249"/>
    </row>
    <row r="1026" spans="1:4" x14ac:dyDescent="0.25">
      <c r="A1026" s="357">
        <v>13.4</v>
      </c>
      <c r="B1026" s="358" t="s">
        <v>535</v>
      </c>
      <c r="C1026" s="350">
        <v>441871</v>
      </c>
      <c r="D1026" s="349" t="s">
        <v>539</v>
      </c>
    </row>
    <row r="1027" spans="1:4" x14ac:dyDescent="0.25">
      <c r="A1027" s="357">
        <v>13.4</v>
      </c>
      <c r="B1027" s="358" t="s">
        <v>535</v>
      </c>
      <c r="C1027" s="350">
        <v>441872</v>
      </c>
      <c r="D1027" s="349" t="s">
        <v>539</v>
      </c>
    </row>
    <row r="1028" spans="1:4" x14ac:dyDescent="0.25">
      <c r="A1028" s="357">
        <v>13.4</v>
      </c>
      <c r="B1028" s="358" t="s">
        <v>535</v>
      </c>
      <c r="C1028" s="350">
        <v>441879</v>
      </c>
      <c r="D1028" s="349" t="s">
        <v>539</v>
      </c>
    </row>
    <row r="1029" spans="1:4" x14ac:dyDescent="0.25">
      <c r="A1029" s="357">
        <v>13.4</v>
      </c>
      <c r="B1029" s="358" t="s">
        <v>535</v>
      </c>
      <c r="C1029" s="350">
        <v>441890</v>
      </c>
      <c r="D1029" s="349" t="s">
        <v>539</v>
      </c>
    </row>
    <row r="1030" spans="1:4" x14ac:dyDescent="0.25">
      <c r="A1030" s="357">
        <v>13.4</v>
      </c>
      <c r="B1030" s="358" t="s">
        <v>536</v>
      </c>
      <c r="C1030" s="359">
        <v>441810</v>
      </c>
      <c r="D1030" s="249"/>
    </row>
    <row r="1031" spans="1:4" x14ac:dyDescent="0.25">
      <c r="A1031" s="357">
        <v>13.4</v>
      </c>
      <c r="B1031" s="358" t="s">
        <v>536</v>
      </c>
      <c r="C1031" s="359">
        <v>441820</v>
      </c>
      <c r="D1031" s="249"/>
    </row>
    <row r="1032" spans="1:4" x14ac:dyDescent="0.25">
      <c r="A1032" s="357">
        <v>13.4</v>
      </c>
      <c r="B1032" s="358" t="s">
        <v>536</v>
      </c>
      <c r="C1032" s="359">
        <v>441840</v>
      </c>
      <c r="D1032" s="249"/>
    </row>
    <row r="1033" spans="1:4" x14ac:dyDescent="0.25">
      <c r="A1033" s="357">
        <v>13.4</v>
      </c>
      <c r="B1033" s="358" t="s">
        <v>536</v>
      </c>
      <c r="C1033" s="359">
        <v>441850</v>
      </c>
      <c r="D1033" s="249"/>
    </row>
    <row r="1034" spans="1:4" x14ac:dyDescent="0.25">
      <c r="A1034" s="357">
        <v>13.4</v>
      </c>
      <c r="B1034" s="358" t="s">
        <v>536</v>
      </c>
      <c r="C1034" s="359">
        <v>441860</v>
      </c>
      <c r="D1034" s="249"/>
    </row>
    <row r="1035" spans="1:4" x14ac:dyDescent="0.25">
      <c r="A1035" s="357">
        <v>13.4</v>
      </c>
      <c r="B1035" s="358" t="s">
        <v>536</v>
      </c>
      <c r="C1035" s="359">
        <v>441874</v>
      </c>
      <c r="D1035" s="249"/>
    </row>
    <row r="1036" spans="1:4" x14ac:dyDescent="0.25">
      <c r="A1036" s="357">
        <v>13.4</v>
      </c>
      <c r="B1036" s="358" t="s">
        <v>536</v>
      </c>
      <c r="C1036" s="359">
        <v>441875</v>
      </c>
      <c r="D1036" s="249"/>
    </row>
    <row r="1037" spans="1:4" x14ac:dyDescent="0.25">
      <c r="A1037" s="357">
        <v>13.4</v>
      </c>
      <c r="B1037" s="358" t="s">
        <v>536</v>
      </c>
      <c r="C1037" s="359">
        <v>441879</v>
      </c>
      <c r="D1037" s="249"/>
    </row>
    <row r="1038" spans="1:4" ht="15.75" thickBot="1" x14ac:dyDescent="0.3">
      <c r="A1038" s="357">
        <v>13.4</v>
      </c>
      <c r="B1038" s="358" t="s">
        <v>536</v>
      </c>
      <c r="C1038" s="523">
        <v>441899</v>
      </c>
      <c r="D1038" s="249"/>
    </row>
    <row r="1039" spans="1:4" ht="15.75" thickTop="1" x14ac:dyDescent="0.25">
      <c r="A1039" s="354">
        <v>13.5</v>
      </c>
      <c r="B1039" s="355" t="s">
        <v>532</v>
      </c>
      <c r="C1039" s="525">
        <v>940161</v>
      </c>
      <c r="D1039" s="249"/>
    </row>
    <row r="1040" spans="1:4" x14ac:dyDescent="0.25">
      <c r="A1040" s="357">
        <v>13.5</v>
      </c>
      <c r="B1040" s="358" t="s">
        <v>532</v>
      </c>
      <c r="C1040" s="359">
        <v>940169</v>
      </c>
      <c r="D1040" s="249"/>
    </row>
    <row r="1041" spans="1:4" x14ac:dyDescent="0.25">
      <c r="A1041" s="357">
        <v>13.5</v>
      </c>
      <c r="B1041" s="358" t="s">
        <v>532</v>
      </c>
      <c r="C1041" s="350">
        <v>940190</v>
      </c>
      <c r="D1041" s="374" t="s">
        <v>539</v>
      </c>
    </row>
    <row r="1042" spans="1:4" x14ac:dyDescent="0.25">
      <c r="A1042" s="357">
        <v>13.5</v>
      </c>
      <c r="B1042" s="358" t="s">
        <v>532</v>
      </c>
      <c r="C1042" s="543">
        <v>940330</v>
      </c>
      <c r="D1042" s="249"/>
    </row>
    <row r="1043" spans="1:4" x14ac:dyDescent="0.25">
      <c r="A1043" s="357">
        <v>13.5</v>
      </c>
      <c r="B1043" s="358" t="s">
        <v>532</v>
      </c>
      <c r="C1043" s="543">
        <v>940340</v>
      </c>
      <c r="D1043" s="249"/>
    </row>
    <row r="1044" spans="1:4" x14ac:dyDescent="0.25">
      <c r="A1044" s="357">
        <v>13.5</v>
      </c>
      <c r="B1044" s="358" t="s">
        <v>532</v>
      </c>
      <c r="C1044" s="543">
        <v>940350</v>
      </c>
      <c r="D1044" s="249"/>
    </row>
    <row r="1045" spans="1:4" x14ac:dyDescent="0.25">
      <c r="A1045" s="357">
        <v>13.5</v>
      </c>
      <c r="B1045" s="358" t="s">
        <v>532</v>
      </c>
      <c r="C1045" s="543">
        <v>940360</v>
      </c>
      <c r="D1045" s="249"/>
    </row>
    <row r="1046" spans="1:4" x14ac:dyDescent="0.25">
      <c r="A1046" s="357">
        <v>13.5</v>
      </c>
      <c r="B1046" s="358" t="s">
        <v>532</v>
      </c>
      <c r="C1046" s="377">
        <v>940390</v>
      </c>
      <c r="D1046" s="374" t="s">
        <v>539</v>
      </c>
    </row>
    <row r="1047" spans="1:4" x14ac:dyDescent="0.25">
      <c r="A1047" s="357">
        <v>13.5</v>
      </c>
      <c r="B1047" s="512" t="s">
        <v>534</v>
      </c>
      <c r="C1047" s="539">
        <v>940161</v>
      </c>
      <c r="D1047" s="249" t="s">
        <v>628</v>
      </c>
    </row>
    <row r="1048" spans="1:4" x14ac:dyDescent="0.25">
      <c r="A1048" s="357">
        <v>13.5</v>
      </c>
      <c r="B1048" s="516" t="s">
        <v>534</v>
      </c>
      <c r="C1048" s="543">
        <v>940169</v>
      </c>
      <c r="D1048" s="249" t="s">
        <v>628</v>
      </c>
    </row>
    <row r="1049" spans="1:4" x14ac:dyDescent="0.25">
      <c r="A1049" s="357">
        <v>13.5</v>
      </c>
      <c r="B1049" s="516" t="s">
        <v>534</v>
      </c>
      <c r="C1049" s="377">
        <v>940190</v>
      </c>
      <c r="D1049" s="374" t="s">
        <v>539</v>
      </c>
    </row>
    <row r="1050" spans="1:4" x14ac:dyDescent="0.25">
      <c r="A1050" s="357">
        <v>13.5</v>
      </c>
      <c r="B1050" s="516" t="s">
        <v>534</v>
      </c>
      <c r="C1050" s="543">
        <v>940330</v>
      </c>
      <c r="D1050" s="249" t="s">
        <v>628</v>
      </c>
    </row>
    <row r="1051" spans="1:4" x14ac:dyDescent="0.25">
      <c r="A1051" s="357">
        <v>13.5</v>
      </c>
      <c r="B1051" s="516" t="s">
        <v>534</v>
      </c>
      <c r="C1051" s="543">
        <v>940340</v>
      </c>
      <c r="D1051" s="249" t="s">
        <v>628</v>
      </c>
    </row>
    <row r="1052" spans="1:4" x14ac:dyDescent="0.25">
      <c r="A1052" s="357">
        <v>13.5</v>
      </c>
      <c r="B1052" s="516" t="s">
        <v>534</v>
      </c>
      <c r="C1052" s="543">
        <v>940350</v>
      </c>
      <c r="D1052" s="249" t="s">
        <v>628</v>
      </c>
    </row>
    <row r="1053" spans="1:4" x14ac:dyDescent="0.25">
      <c r="A1053" s="357">
        <v>13.5</v>
      </c>
      <c r="B1053" s="516" t="s">
        <v>534</v>
      </c>
      <c r="C1053" s="543">
        <v>940360</v>
      </c>
      <c r="D1053" s="249" t="s">
        <v>628</v>
      </c>
    </row>
    <row r="1054" spans="1:4" x14ac:dyDescent="0.25">
      <c r="A1054" s="357">
        <v>13.5</v>
      </c>
      <c r="B1054" s="516" t="s">
        <v>534</v>
      </c>
      <c r="C1054" s="377">
        <v>940390</v>
      </c>
      <c r="D1054" s="374" t="s">
        <v>539</v>
      </c>
    </row>
    <row r="1055" spans="1:4" x14ac:dyDescent="0.25">
      <c r="A1055" s="357">
        <v>13.5</v>
      </c>
      <c r="B1055" s="516" t="s">
        <v>535</v>
      </c>
      <c r="C1055" s="543">
        <v>940161</v>
      </c>
      <c r="D1055" s="249" t="s">
        <v>628</v>
      </c>
    </row>
    <row r="1056" spans="1:4" x14ac:dyDescent="0.25">
      <c r="A1056" s="357">
        <v>13.5</v>
      </c>
      <c r="B1056" s="516" t="s">
        <v>535</v>
      </c>
      <c r="C1056" s="543">
        <v>940169</v>
      </c>
      <c r="D1056" s="249" t="s">
        <v>628</v>
      </c>
    </row>
    <row r="1057" spans="1:4" x14ac:dyDescent="0.25">
      <c r="A1057" s="357">
        <v>13.5</v>
      </c>
      <c r="B1057" s="516" t="s">
        <v>535</v>
      </c>
      <c r="C1057" s="377">
        <v>940190</v>
      </c>
      <c r="D1057" s="374" t="s">
        <v>539</v>
      </c>
    </row>
    <row r="1058" spans="1:4" x14ac:dyDescent="0.25">
      <c r="A1058" s="357">
        <v>13.5</v>
      </c>
      <c r="B1058" s="516" t="s">
        <v>535</v>
      </c>
      <c r="C1058" s="543">
        <v>940330</v>
      </c>
      <c r="D1058" s="249" t="s">
        <v>628</v>
      </c>
    </row>
    <row r="1059" spans="1:4" x14ac:dyDescent="0.25">
      <c r="A1059" s="357">
        <v>13.5</v>
      </c>
      <c r="B1059" s="516" t="s">
        <v>535</v>
      </c>
      <c r="C1059" s="543">
        <v>940340</v>
      </c>
      <c r="D1059" s="249" t="s">
        <v>628</v>
      </c>
    </row>
    <row r="1060" spans="1:4" x14ac:dyDescent="0.25">
      <c r="A1060" s="357">
        <v>13.5</v>
      </c>
      <c r="B1060" s="516" t="s">
        <v>535</v>
      </c>
      <c r="C1060" s="543">
        <v>940350</v>
      </c>
      <c r="D1060" s="249" t="s">
        <v>628</v>
      </c>
    </row>
    <row r="1061" spans="1:4" x14ac:dyDescent="0.25">
      <c r="A1061" s="357">
        <v>13.5</v>
      </c>
      <c r="B1061" s="516" t="s">
        <v>535</v>
      </c>
      <c r="C1061" s="543">
        <v>940360</v>
      </c>
      <c r="D1061" s="249" t="s">
        <v>628</v>
      </c>
    </row>
    <row r="1062" spans="1:4" x14ac:dyDescent="0.25">
      <c r="A1062" s="357">
        <v>13.5</v>
      </c>
      <c r="B1062" s="517" t="s">
        <v>535</v>
      </c>
      <c r="C1062" s="373">
        <v>940390</v>
      </c>
      <c r="D1062" s="374" t="s">
        <v>539</v>
      </c>
    </row>
    <row r="1063" spans="1:4" x14ac:dyDescent="0.25">
      <c r="A1063" s="357">
        <v>13.5</v>
      </c>
      <c r="B1063" s="517" t="s">
        <v>536</v>
      </c>
      <c r="C1063" s="544">
        <v>940161</v>
      </c>
      <c r="D1063" s="249"/>
    </row>
    <row r="1064" spans="1:4" x14ac:dyDescent="0.25">
      <c r="A1064" s="357">
        <v>13.5</v>
      </c>
      <c r="B1064" s="517" t="s">
        <v>536</v>
      </c>
      <c r="C1064" s="544">
        <v>940169</v>
      </c>
      <c r="D1064" s="249"/>
    </row>
    <row r="1065" spans="1:4" x14ac:dyDescent="0.25">
      <c r="A1065" s="357">
        <v>13.5</v>
      </c>
      <c r="B1065" s="517" t="s">
        <v>536</v>
      </c>
      <c r="C1065" s="373">
        <v>940190</v>
      </c>
      <c r="D1065" s="374" t="s">
        <v>539</v>
      </c>
    </row>
    <row r="1066" spans="1:4" x14ac:dyDescent="0.25">
      <c r="A1066" s="357">
        <v>13.5</v>
      </c>
      <c r="B1066" s="517" t="s">
        <v>536</v>
      </c>
      <c r="C1066" s="544">
        <v>940330</v>
      </c>
      <c r="D1066" s="249"/>
    </row>
    <row r="1067" spans="1:4" x14ac:dyDescent="0.25">
      <c r="A1067" s="357">
        <v>13.5</v>
      </c>
      <c r="B1067" s="517" t="s">
        <v>536</v>
      </c>
      <c r="C1067" s="544">
        <v>940340</v>
      </c>
      <c r="D1067" s="249"/>
    </row>
    <row r="1068" spans="1:4" x14ac:dyDescent="0.25">
      <c r="A1068" s="357">
        <v>13.5</v>
      </c>
      <c r="B1068" s="517" t="s">
        <v>536</v>
      </c>
      <c r="C1068" s="544">
        <v>940350</v>
      </c>
      <c r="D1068" s="249"/>
    </row>
    <row r="1069" spans="1:4" x14ac:dyDescent="0.25">
      <c r="A1069" s="357">
        <v>13.5</v>
      </c>
      <c r="B1069" s="517" t="s">
        <v>536</v>
      </c>
      <c r="C1069" s="544">
        <v>940360</v>
      </c>
      <c r="D1069" s="249"/>
    </row>
    <row r="1070" spans="1:4" ht="15.75" thickBot="1" x14ac:dyDescent="0.3">
      <c r="A1070" s="357">
        <v>13.5</v>
      </c>
      <c r="B1070" s="517" t="s">
        <v>536</v>
      </c>
      <c r="C1070" s="370">
        <v>940390</v>
      </c>
      <c r="D1070" s="374" t="s">
        <v>539</v>
      </c>
    </row>
    <row r="1071" spans="1:4" ht="15.75" thickTop="1" x14ac:dyDescent="0.25">
      <c r="A1071" s="354">
        <v>13.6</v>
      </c>
      <c r="B1071" s="355" t="s">
        <v>532</v>
      </c>
      <c r="C1071" s="356">
        <v>9406</v>
      </c>
      <c r="D1071" s="374" t="s">
        <v>539</v>
      </c>
    </row>
    <row r="1072" spans="1:4" x14ac:dyDescent="0.25">
      <c r="A1072" s="471">
        <v>13.6</v>
      </c>
      <c r="B1072" s="500" t="s">
        <v>534</v>
      </c>
      <c r="C1072" s="369">
        <v>9406</v>
      </c>
      <c r="D1072" s="374" t="s">
        <v>539</v>
      </c>
    </row>
    <row r="1073" spans="1:4" x14ac:dyDescent="0.25">
      <c r="A1073" s="480">
        <v>13.6</v>
      </c>
      <c r="B1073" s="507" t="s">
        <v>535</v>
      </c>
      <c r="C1073" s="366">
        <v>9406</v>
      </c>
      <c r="D1073" s="374" t="s">
        <v>539</v>
      </c>
    </row>
    <row r="1074" spans="1:4" ht="15.75" thickBot="1" x14ac:dyDescent="0.3">
      <c r="A1074" s="481">
        <v>13.6</v>
      </c>
      <c r="B1074" s="508" t="s">
        <v>536</v>
      </c>
      <c r="C1074" s="530">
        <v>940610</v>
      </c>
      <c r="D1074" s="249"/>
    </row>
    <row r="1075" spans="1:4" ht="15.75" thickTop="1" x14ac:dyDescent="0.25">
      <c r="A1075" s="354">
        <v>13.7</v>
      </c>
      <c r="B1075" s="510" t="s">
        <v>532</v>
      </c>
      <c r="C1075" s="525">
        <v>4404</v>
      </c>
      <c r="D1075" s="247"/>
    </row>
    <row r="1076" spans="1:4" x14ac:dyDescent="0.25">
      <c r="A1076" s="357">
        <v>13.7</v>
      </c>
      <c r="B1076" s="507" t="s">
        <v>532</v>
      </c>
      <c r="C1076" s="359">
        <v>4405</v>
      </c>
      <c r="D1076" s="247"/>
    </row>
    <row r="1077" spans="1:4" x14ac:dyDescent="0.25">
      <c r="A1077" s="357">
        <v>13.7</v>
      </c>
      <c r="B1077" s="507" t="s">
        <v>532</v>
      </c>
      <c r="C1077" s="359">
        <v>4413</v>
      </c>
      <c r="D1077" s="247"/>
    </row>
    <row r="1078" spans="1:4" x14ac:dyDescent="0.25">
      <c r="A1078" s="357">
        <v>13.7</v>
      </c>
      <c r="B1078" s="507" t="s">
        <v>532</v>
      </c>
      <c r="C1078" s="359">
        <v>4417</v>
      </c>
      <c r="D1078" s="247"/>
    </row>
    <row r="1079" spans="1:4" x14ac:dyDescent="0.25">
      <c r="A1079" s="357">
        <v>13.7</v>
      </c>
      <c r="B1079" s="507" t="s">
        <v>532</v>
      </c>
      <c r="C1079" s="359">
        <v>442110</v>
      </c>
      <c r="D1079" s="247"/>
    </row>
    <row r="1080" spans="1:4" x14ac:dyDescent="0.25">
      <c r="A1080" s="357">
        <v>13.7</v>
      </c>
      <c r="B1080" s="507" t="s">
        <v>532</v>
      </c>
      <c r="C1080" s="350">
        <v>442190</v>
      </c>
      <c r="D1080" s="374" t="s">
        <v>539</v>
      </c>
    </row>
    <row r="1081" spans="1:4" x14ac:dyDescent="0.25">
      <c r="A1081" s="357">
        <v>13.7</v>
      </c>
      <c r="B1081" s="507" t="s">
        <v>534</v>
      </c>
      <c r="C1081" s="359">
        <v>4404</v>
      </c>
      <c r="D1081" s="247"/>
    </row>
    <row r="1082" spans="1:4" x14ac:dyDescent="0.25">
      <c r="A1082" s="357">
        <v>13.7</v>
      </c>
      <c r="B1082" s="507" t="s">
        <v>534</v>
      </c>
      <c r="C1082" s="359">
        <v>4405</v>
      </c>
      <c r="D1082" s="247"/>
    </row>
    <row r="1083" spans="1:4" x14ac:dyDescent="0.25">
      <c r="A1083" s="357">
        <v>13.7</v>
      </c>
      <c r="B1083" s="507" t="s">
        <v>534</v>
      </c>
      <c r="C1083" s="359">
        <v>4413</v>
      </c>
      <c r="D1083" s="247"/>
    </row>
    <row r="1084" spans="1:4" x14ac:dyDescent="0.25">
      <c r="A1084" s="471">
        <v>13.7</v>
      </c>
      <c r="B1084" s="500" t="s">
        <v>534</v>
      </c>
      <c r="C1084" s="528">
        <v>4417</v>
      </c>
      <c r="D1084" s="247" t="s">
        <v>628</v>
      </c>
    </row>
    <row r="1085" spans="1:4" x14ac:dyDescent="0.25">
      <c r="A1085" s="471">
        <v>13.7</v>
      </c>
      <c r="B1085" s="500" t="s">
        <v>534</v>
      </c>
      <c r="C1085" s="528">
        <v>442110</v>
      </c>
      <c r="D1085" s="247" t="s">
        <v>628</v>
      </c>
    </row>
    <row r="1086" spans="1:4" x14ac:dyDescent="0.25">
      <c r="A1086" s="471">
        <v>13.7</v>
      </c>
      <c r="B1086" s="500" t="s">
        <v>534</v>
      </c>
      <c r="C1086" s="369">
        <v>442190</v>
      </c>
      <c r="D1086" s="374" t="s">
        <v>539</v>
      </c>
    </row>
    <row r="1087" spans="1:4" x14ac:dyDescent="0.25">
      <c r="A1087" s="471">
        <v>13.7</v>
      </c>
      <c r="B1087" s="500" t="s">
        <v>535</v>
      </c>
      <c r="C1087" s="528">
        <v>4404</v>
      </c>
      <c r="D1087" s="247"/>
    </row>
    <row r="1088" spans="1:4" x14ac:dyDescent="0.25">
      <c r="A1088" s="471">
        <v>13.7</v>
      </c>
      <c r="B1088" s="500" t="s">
        <v>535</v>
      </c>
      <c r="C1088" s="528">
        <v>4405</v>
      </c>
      <c r="D1088" s="247"/>
    </row>
    <row r="1089" spans="1:4" x14ac:dyDescent="0.25">
      <c r="A1089" s="471">
        <v>13.7</v>
      </c>
      <c r="B1089" s="500" t="s">
        <v>535</v>
      </c>
      <c r="C1089" s="528">
        <v>4413</v>
      </c>
      <c r="D1089" s="247"/>
    </row>
    <row r="1090" spans="1:4" x14ac:dyDescent="0.25">
      <c r="A1090" s="471">
        <v>13.7</v>
      </c>
      <c r="B1090" s="500" t="s">
        <v>535</v>
      </c>
      <c r="C1090" s="528" t="s">
        <v>631</v>
      </c>
      <c r="D1090" s="247" t="s">
        <v>628</v>
      </c>
    </row>
    <row r="1091" spans="1:4" x14ac:dyDescent="0.25">
      <c r="A1091" s="471">
        <v>13.7</v>
      </c>
      <c r="B1091" s="500" t="s">
        <v>535</v>
      </c>
      <c r="C1091" s="528">
        <v>442110</v>
      </c>
      <c r="D1091" s="247"/>
    </row>
    <row r="1092" spans="1:4" x14ac:dyDescent="0.25">
      <c r="A1092" s="480">
        <v>13.7</v>
      </c>
      <c r="B1092" s="507" t="s">
        <v>535</v>
      </c>
      <c r="C1092" s="366">
        <v>442190</v>
      </c>
      <c r="D1092" s="374" t="s">
        <v>539</v>
      </c>
    </row>
    <row r="1093" spans="1:4" x14ac:dyDescent="0.25">
      <c r="A1093" s="471">
        <v>13.7</v>
      </c>
      <c r="B1093" s="507" t="s">
        <v>536</v>
      </c>
      <c r="C1093" s="529">
        <v>4404</v>
      </c>
      <c r="D1093" s="247"/>
    </row>
    <row r="1094" spans="1:4" x14ac:dyDescent="0.25">
      <c r="A1094" s="480">
        <v>13.7</v>
      </c>
      <c r="B1094" s="507" t="s">
        <v>536</v>
      </c>
      <c r="C1094" s="529">
        <v>4405</v>
      </c>
      <c r="D1094" s="247"/>
    </row>
    <row r="1095" spans="1:4" x14ac:dyDescent="0.25">
      <c r="A1095" s="471">
        <v>13.7</v>
      </c>
      <c r="B1095" s="507" t="s">
        <v>536</v>
      </c>
      <c r="C1095" s="529">
        <v>4413</v>
      </c>
      <c r="D1095" s="247"/>
    </row>
    <row r="1096" spans="1:4" x14ac:dyDescent="0.25">
      <c r="A1096" s="480">
        <v>13.7</v>
      </c>
      <c r="B1096" s="507" t="s">
        <v>536</v>
      </c>
      <c r="C1096" s="529">
        <v>4417</v>
      </c>
      <c r="D1096" s="247"/>
    </row>
    <row r="1097" spans="1:4" x14ac:dyDescent="0.25">
      <c r="A1097" s="471">
        <v>13.7</v>
      </c>
      <c r="B1097" s="507" t="s">
        <v>536</v>
      </c>
      <c r="C1097" s="529">
        <v>442110</v>
      </c>
      <c r="D1097" s="247"/>
    </row>
    <row r="1098" spans="1:4" ht="15.75" thickBot="1" x14ac:dyDescent="0.3">
      <c r="A1098" s="480">
        <v>13.7</v>
      </c>
      <c r="B1098" s="507" t="s">
        <v>536</v>
      </c>
      <c r="C1098" s="535">
        <v>442199</v>
      </c>
      <c r="D1098" s="247" t="s">
        <v>628</v>
      </c>
    </row>
    <row r="1099" spans="1:4" ht="15.75" thickTop="1" x14ac:dyDescent="0.25">
      <c r="A1099" s="354">
        <v>14.1</v>
      </c>
      <c r="B1099" s="355" t="s">
        <v>532</v>
      </c>
      <c r="C1099" s="525">
        <v>4807</v>
      </c>
      <c r="D1099" s="249"/>
    </row>
    <row r="1100" spans="1:4" x14ac:dyDescent="0.25">
      <c r="A1100" s="471">
        <v>14.1</v>
      </c>
      <c r="B1100" s="500" t="s">
        <v>534</v>
      </c>
      <c r="C1100" s="528" t="s">
        <v>632</v>
      </c>
      <c r="D1100" s="249" t="s">
        <v>628</v>
      </c>
    </row>
    <row r="1101" spans="1:4" x14ac:dyDescent="0.25">
      <c r="A1101" s="480">
        <v>14.1</v>
      </c>
      <c r="B1101" s="507" t="s">
        <v>535</v>
      </c>
      <c r="C1101" s="529" t="s">
        <v>632</v>
      </c>
      <c r="D1101" s="249"/>
    </row>
    <row r="1102" spans="1:4" ht="15.75" thickBot="1" x14ac:dyDescent="0.3">
      <c r="A1102" s="481">
        <v>14.1</v>
      </c>
      <c r="B1102" s="508" t="s">
        <v>536</v>
      </c>
      <c r="C1102" s="530" t="s">
        <v>632</v>
      </c>
      <c r="D1102" s="249" t="s">
        <v>628</v>
      </c>
    </row>
    <row r="1103" spans="1:4" ht="15.75" thickTop="1" x14ac:dyDescent="0.25">
      <c r="A1103" s="354">
        <v>14.2</v>
      </c>
      <c r="B1103" s="355" t="s">
        <v>532</v>
      </c>
      <c r="C1103" s="525">
        <v>481110</v>
      </c>
      <c r="D1103" s="249"/>
    </row>
    <row r="1104" spans="1:4" x14ac:dyDescent="0.25">
      <c r="A1104" s="357">
        <v>14.2</v>
      </c>
      <c r="B1104" s="358" t="s">
        <v>532</v>
      </c>
      <c r="C1104" s="359">
        <v>481141</v>
      </c>
      <c r="D1104" s="249"/>
    </row>
    <row r="1105" spans="1:4" x14ac:dyDescent="0.25">
      <c r="A1105" s="357">
        <v>14.2</v>
      </c>
      <c r="B1105" s="358" t="s">
        <v>532</v>
      </c>
      <c r="C1105" s="359">
        <v>481149</v>
      </c>
      <c r="D1105" s="249"/>
    </row>
    <row r="1106" spans="1:4" x14ac:dyDescent="0.25">
      <c r="A1106" s="357">
        <v>14.2</v>
      </c>
      <c r="B1106" s="358" t="s">
        <v>532</v>
      </c>
      <c r="C1106" s="359">
        <v>481160</v>
      </c>
      <c r="D1106" s="249"/>
    </row>
    <row r="1107" spans="1:4" x14ac:dyDescent="0.25">
      <c r="A1107" s="357">
        <v>14.2</v>
      </c>
      <c r="B1107" s="358" t="s">
        <v>532</v>
      </c>
      <c r="C1107" s="359">
        <v>481190</v>
      </c>
      <c r="D1107" s="249"/>
    </row>
    <row r="1108" spans="1:4" x14ac:dyDescent="0.25">
      <c r="A1108" s="471">
        <v>14.2</v>
      </c>
      <c r="B1108" s="500" t="s">
        <v>534</v>
      </c>
      <c r="C1108" s="528">
        <v>481110</v>
      </c>
      <c r="D1108" s="249" t="s">
        <v>628</v>
      </c>
    </row>
    <row r="1109" spans="1:4" x14ac:dyDescent="0.25">
      <c r="A1109" s="489">
        <v>14.2</v>
      </c>
      <c r="B1109" s="518" t="s">
        <v>534</v>
      </c>
      <c r="C1109" s="545">
        <v>481141</v>
      </c>
      <c r="D1109" s="249" t="s">
        <v>628</v>
      </c>
    </row>
    <row r="1110" spans="1:4" x14ac:dyDescent="0.25">
      <c r="A1110" s="489">
        <v>14.2</v>
      </c>
      <c r="B1110" s="518" t="s">
        <v>534</v>
      </c>
      <c r="C1110" s="545">
        <v>481149</v>
      </c>
      <c r="D1110" s="249" t="s">
        <v>628</v>
      </c>
    </row>
    <row r="1111" spans="1:4" x14ac:dyDescent="0.25">
      <c r="A1111" s="489">
        <v>14.2</v>
      </c>
      <c r="B1111" s="518" t="s">
        <v>534</v>
      </c>
      <c r="C1111" s="545">
        <v>481160</v>
      </c>
      <c r="D1111" s="249" t="s">
        <v>628</v>
      </c>
    </row>
    <row r="1112" spans="1:4" x14ac:dyDescent="0.25">
      <c r="A1112" s="489">
        <v>14.2</v>
      </c>
      <c r="B1112" s="518" t="s">
        <v>534</v>
      </c>
      <c r="C1112" s="545">
        <v>481190</v>
      </c>
      <c r="D1112" s="249" t="s">
        <v>628</v>
      </c>
    </row>
    <row r="1113" spans="1:4" x14ac:dyDescent="0.25">
      <c r="A1113" s="489">
        <v>14.2</v>
      </c>
      <c r="B1113" s="518" t="s">
        <v>535</v>
      </c>
      <c r="C1113" s="545">
        <v>481110</v>
      </c>
      <c r="D1113" s="249" t="s">
        <v>628</v>
      </c>
    </row>
    <row r="1114" spans="1:4" x14ac:dyDescent="0.25">
      <c r="A1114" s="489">
        <v>14.2</v>
      </c>
      <c r="B1114" s="518" t="s">
        <v>535</v>
      </c>
      <c r="C1114" s="545">
        <v>481141</v>
      </c>
      <c r="D1114" s="249" t="s">
        <v>628</v>
      </c>
    </row>
    <row r="1115" spans="1:4" x14ac:dyDescent="0.25">
      <c r="A1115" s="489">
        <v>14.2</v>
      </c>
      <c r="B1115" s="518" t="s">
        <v>535</v>
      </c>
      <c r="C1115" s="545">
        <v>481149</v>
      </c>
      <c r="D1115" s="249" t="s">
        <v>628</v>
      </c>
    </row>
    <row r="1116" spans="1:4" x14ac:dyDescent="0.25">
      <c r="A1116" s="489">
        <v>14.2</v>
      </c>
      <c r="B1116" s="518" t="s">
        <v>535</v>
      </c>
      <c r="C1116" s="545">
        <v>481160</v>
      </c>
      <c r="D1116" s="249" t="s">
        <v>628</v>
      </c>
    </row>
    <row r="1117" spans="1:4" x14ac:dyDescent="0.25">
      <c r="A1117" s="489">
        <v>14.2</v>
      </c>
      <c r="B1117" s="518" t="s">
        <v>535</v>
      </c>
      <c r="C1117" s="545">
        <v>481190</v>
      </c>
      <c r="D1117" s="249"/>
    </row>
    <row r="1118" spans="1:4" x14ac:dyDescent="0.25">
      <c r="A1118" s="489">
        <v>14.2</v>
      </c>
      <c r="B1118" s="518" t="s">
        <v>536</v>
      </c>
      <c r="C1118" s="545">
        <v>481110</v>
      </c>
      <c r="D1118" s="249"/>
    </row>
    <row r="1119" spans="1:4" x14ac:dyDescent="0.25">
      <c r="A1119" s="489">
        <v>14.2</v>
      </c>
      <c r="B1119" s="518" t="s">
        <v>536</v>
      </c>
      <c r="C1119" s="545">
        <v>481141</v>
      </c>
      <c r="D1119" s="249"/>
    </row>
    <row r="1120" spans="1:4" x14ac:dyDescent="0.25">
      <c r="A1120" s="489">
        <v>14.2</v>
      </c>
      <c r="B1120" s="518" t="s">
        <v>536</v>
      </c>
      <c r="C1120" s="545">
        <v>481149</v>
      </c>
      <c r="D1120" s="249"/>
    </row>
    <row r="1121" spans="1:4" x14ac:dyDescent="0.25">
      <c r="A1121" s="489">
        <v>14.2</v>
      </c>
      <c r="B1121" s="518" t="s">
        <v>536</v>
      </c>
      <c r="C1121" s="545">
        <v>481160</v>
      </c>
      <c r="D1121" s="249"/>
    </row>
    <row r="1122" spans="1:4" ht="15.75" thickBot="1" x14ac:dyDescent="0.3">
      <c r="A1122" s="489">
        <v>14.2</v>
      </c>
      <c r="B1122" s="519" t="s">
        <v>536</v>
      </c>
      <c r="C1122" s="546">
        <v>481190</v>
      </c>
      <c r="D1122" s="249" t="s">
        <v>628</v>
      </c>
    </row>
    <row r="1123" spans="1:4" ht="15.75" thickTop="1" x14ac:dyDescent="0.25">
      <c r="A1123" s="490">
        <v>14.3</v>
      </c>
      <c r="B1123" s="520" t="s">
        <v>532</v>
      </c>
      <c r="C1123" s="547">
        <v>4818</v>
      </c>
      <c r="D1123" s="249"/>
    </row>
    <row r="1124" spans="1:4" x14ac:dyDescent="0.25">
      <c r="A1124" s="489">
        <v>14.3</v>
      </c>
      <c r="B1124" s="513" t="s">
        <v>534</v>
      </c>
      <c r="C1124" s="540">
        <v>4818</v>
      </c>
      <c r="D1124" s="249"/>
    </row>
    <row r="1125" spans="1:4" x14ac:dyDescent="0.25">
      <c r="A1125" s="489">
        <v>14.3</v>
      </c>
      <c r="B1125" s="518" t="s">
        <v>535</v>
      </c>
      <c r="C1125" s="545">
        <v>4818</v>
      </c>
      <c r="D1125" s="249"/>
    </row>
    <row r="1126" spans="1:4" ht="15.75" thickBot="1" x14ac:dyDescent="0.3">
      <c r="A1126" s="489">
        <v>14.3</v>
      </c>
      <c r="B1126" s="519" t="s">
        <v>536</v>
      </c>
      <c r="C1126" s="546">
        <v>4818</v>
      </c>
      <c r="D1126" s="249"/>
    </row>
    <row r="1127" spans="1:4" ht="15.75" thickTop="1" x14ac:dyDescent="0.25">
      <c r="A1127" s="490">
        <v>14.4</v>
      </c>
      <c r="B1127" s="520" t="s">
        <v>532</v>
      </c>
      <c r="C1127" s="547">
        <v>4819</v>
      </c>
      <c r="D1127" s="249"/>
    </row>
    <row r="1128" spans="1:4" x14ac:dyDescent="0.25">
      <c r="A1128" s="485">
        <v>14.4</v>
      </c>
      <c r="B1128" s="512" t="s">
        <v>534</v>
      </c>
      <c r="C1128" s="539">
        <v>4819</v>
      </c>
      <c r="D1128" s="249"/>
    </row>
    <row r="1129" spans="1:4" x14ac:dyDescent="0.25">
      <c r="A1129" s="489">
        <v>14.4</v>
      </c>
      <c r="B1129" s="518" t="s">
        <v>535</v>
      </c>
      <c r="C1129" s="545">
        <v>4819</v>
      </c>
      <c r="D1129" s="249"/>
    </row>
    <row r="1130" spans="1:4" ht="15.75" thickBot="1" x14ac:dyDescent="0.3">
      <c r="A1130" s="491">
        <v>14.4</v>
      </c>
      <c r="B1130" s="519" t="s">
        <v>536</v>
      </c>
      <c r="C1130" s="546">
        <v>4819</v>
      </c>
      <c r="D1130" s="249"/>
    </row>
    <row r="1131" spans="1:4" ht="15.75" thickTop="1" x14ac:dyDescent="0.25">
      <c r="A1131" s="490">
        <v>14.5</v>
      </c>
      <c r="B1131" s="520" t="s">
        <v>532</v>
      </c>
      <c r="C1131" s="547">
        <v>4814</v>
      </c>
      <c r="D1131" s="249"/>
    </row>
    <row r="1132" spans="1:4" x14ac:dyDescent="0.25">
      <c r="A1132" s="489">
        <v>14.5</v>
      </c>
      <c r="B1132" s="518" t="s">
        <v>532</v>
      </c>
      <c r="C1132" s="545">
        <v>4816</v>
      </c>
      <c r="D1132" s="249"/>
    </row>
    <row r="1133" spans="1:4" x14ac:dyDescent="0.25">
      <c r="A1133" s="489">
        <v>14.5</v>
      </c>
      <c r="B1133" s="518" t="s">
        <v>532</v>
      </c>
      <c r="C1133" s="545">
        <v>4817</v>
      </c>
      <c r="D1133" s="249"/>
    </row>
    <row r="1134" spans="1:4" x14ac:dyDescent="0.25">
      <c r="A1134" s="489">
        <v>14.5</v>
      </c>
      <c r="B1134" s="518" t="s">
        <v>532</v>
      </c>
      <c r="C1134" s="545">
        <v>4820</v>
      </c>
      <c r="D1134" s="249"/>
    </row>
    <row r="1135" spans="1:4" x14ac:dyDescent="0.25">
      <c r="A1135" s="489">
        <v>14.5</v>
      </c>
      <c r="B1135" s="518" t="s">
        <v>532</v>
      </c>
      <c r="C1135" s="545">
        <v>4821</v>
      </c>
      <c r="D1135" s="249"/>
    </row>
    <row r="1136" spans="1:4" x14ac:dyDescent="0.25">
      <c r="A1136" s="489">
        <v>14.5</v>
      </c>
      <c r="B1136" s="518" t="s">
        <v>532</v>
      </c>
      <c r="C1136" s="545">
        <v>4822</v>
      </c>
      <c r="D1136" s="249"/>
    </row>
    <row r="1137" spans="1:4" x14ac:dyDescent="0.25">
      <c r="A1137" s="489">
        <v>14.5</v>
      </c>
      <c r="B1137" s="518" t="s">
        <v>532</v>
      </c>
      <c r="C1137" s="545">
        <v>4823</v>
      </c>
      <c r="D1137" s="249"/>
    </row>
    <row r="1138" spans="1:4" x14ac:dyDescent="0.25">
      <c r="A1138" s="492">
        <v>14.5</v>
      </c>
      <c r="B1138" s="516" t="s">
        <v>534</v>
      </c>
      <c r="C1138" s="543">
        <v>4814</v>
      </c>
      <c r="D1138" s="249"/>
    </row>
    <row r="1139" spans="1:4" x14ac:dyDescent="0.25">
      <c r="A1139" s="492">
        <v>14.5</v>
      </c>
      <c r="B1139" s="516" t="s">
        <v>534</v>
      </c>
      <c r="C1139" s="543">
        <v>4816</v>
      </c>
      <c r="D1139" s="249"/>
    </row>
    <row r="1140" spans="1:4" x14ac:dyDescent="0.25">
      <c r="A1140" s="492">
        <v>14.5</v>
      </c>
      <c r="B1140" s="516" t="s">
        <v>534</v>
      </c>
      <c r="C1140" s="543">
        <v>4817</v>
      </c>
      <c r="D1140" s="249"/>
    </row>
    <row r="1141" spans="1:4" x14ac:dyDescent="0.25">
      <c r="A1141" s="492">
        <v>14.5</v>
      </c>
      <c r="B1141" s="516" t="s">
        <v>534</v>
      </c>
      <c r="C1141" s="543">
        <v>4820</v>
      </c>
      <c r="D1141" s="249" t="s">
        <v>628</v>
      </c>
    </row>
    <row r="1142" spans="1:4" x14ac:dyDescent="0.25">
      <c r="A1142" s="492">
        <v>14.5</v>
      </c>
      <c r="B1142" s="516" t="s">
        <v>534</v>
      </c>
      <c r="C1142" s="543">
        <v>4821</v>
      </c>
      <c r="D1142" s="249"/>
    </row>
    <row r="1143" spans="1:4" x14ac:dyDescent="0.25">
      <c r="A1143" s="492">
        <v>14.5</v>
      </c>
      <c r="B1143" s="516" t="s">
        <v>534</v>
      </c>
      <c r="C1143" s="543">
        <v>4822</v>
      </c>
      <c r="D1143" s="249"/>
    </row>
    <row r="1144" spans="1:4" x14ac:dyDescent="0.25">
      <c r="A1144" s="492">
        <v>14.5</v>
      </c>
      <c r="B1144" s="516" t="s">
        <v>534</v>
      </c>
      <c r="C1144" s="543">
        <v>4823</v>
      </c>
      <c r="D1144" s="249"/>
    </row>
    <row r="1145" spans="1:4" x14ac:dyDescent="0.25">
      <c r="A1145" s="492">
        <v>14.5</v>
      </c>
      <c r="B1145" s="516" t="s">
        <v>535</v>
      </c>
      <c r="C1145" s="543">
        <v>4814</v>
      </c>
      <c r="D1145" s="249" t="s">
        <v>628</v>
      </c>
    </row>
    <row r="1146" spans="1:4" x14ac:dyDescent="0.25">
      <c r="A1146" s="492">
        <v>14.5</v>
      </c>
      <c r="B1146" s="516" t="s">
        <v>535</v>
      </c>
      <c r="C1146" s="543">
        <v>4816</v>
      </c>
      <c r="D1146" s="249"/>
    </row>
    <row r="1147" spans="1:4" x14ac:dyDescent="0.25">
      <c r="A1147" s="492">
        <v>14.5</v>
      </c>
      <c r="B1147" s="516" t="s">
        <v>535</v>
      </c>
      <c r="C1147" s="543">
        <v>4817</v>
      </c>
      <c r="D1147" s="249"/>
    </row>
    <row r="1148" spans="1:4" x14ac:dyDescent="0.25">
      <c r="A1148" s="492">
        <v>14.5</v>
      </c>
      <c r="B1148" s="516" t="s">
        <v>535</v>
      </c>
      <c r="C1148" s="543">
        <v>4820</v>
      </c>
      <c r="D1148" s="249"/>
    </row>
    <row r="1149" spans="1:4" x14ac:dyDescent="0.25">
      <c r="A1149" s="492">
        <v>14.5</v>
      </c>
      <c r="B1149" s="516" t="s">
        <v>535</v>
      </c>
      <c r="C1149" s="543">
        <v>4821</v>
      </c>
      <c r="D1149" s="249"/>
    </row>
    <row r="1150" spans="1:4" x14ac:dyDescent="0.25">
      <c r="A1150" s="492">
        <v>14.5</v>
      </c>
      <c r="B1150" s="516" t="s">
        <v>535</v>
      </c>
      <c r="C1150" s="543">
        <v>4822</v>
      </c>
      <c r="D1150" s="249"/>
    </row>
    <row r="1151" spans="1:4" x14ac:dyDescent="0.25">
      <c r="A1151" s="492">
        <v>14.5</v>
      </c>
      <c r="B1151" s="516" t="s">
        <v>535</v>
      </c>
      <c r="C1151" s="543">
        <v>4823</v>
      </c>
      <c r="D1151" s="249"/>
    </row>
    <row r="1152" spans="1:4" x14ac:dyDescent="0.25">
      <c r="A1152" s="492">
        <v>14.5</v>
      </c>
      <c r="B1152" s="516" t="s">
        <v>536</v>
      </c>
      <c r="C1152" s="543">
        <v>4814</v>
      </c>
      <c r="D1152" s="249"/>
    </row>
    <row r="1153" spans="1:4" x14ac:dyDescent="0.25">
      <c r="A1153" s="492">
        <v>14.5</v>
      </c>
      <c r="B1153" s="516" t="s">
        <v>536</v>
      </c>
      <c r="C1153" s="543">
        <v>4816</v>
      </c>
      <c r="D1153" s="249"/>
    </row>
    <row r="1154" spans="1:4" x14ac:dyDescent="0.25">
      <c r="A1154" s="492">
        <v>14.5</v>
      </c>
      <c r="B1154" s="516" t="s">
        <v>536</v>
      </c>
      <c r="C1154" s="543">
        <v>4817</v>
      </c>
      <c r="D1154" s="249"/>
    </row>
    <row r="1155" spans="1:4" x14ac:dyDescent="0.25">
      <c r="A1155" s="492">
        <v>14.5</v>
      </c>
      <c r="B1155" s="516" t="s">
        <v>536</v>
      </c>
      <c r="C1155" s="543">
        <v>4820</v>
      </c>
      <c r="D1155" s="249"/>
    </row>
    <row r="1156" spans="1:4" x14ac:dyDescent="0.25">
      <c r="A1156" s="492">
        <v>14.5</v>
      </c>
      <c r="B1156" s="516" t="s">
        <v>536</v>
      </c>
      <c r="C1156" s="543">
        <v>4821</v>
      </c>
      <c r="D1156" s="249"/>
    </row>
    <row r="1157" spans="1:4" x14ac:dyDescent="0.25">
      <c r="A1157" s="492">
        <v>14.5</v>
      </c>
      <c r="B1157" s="516" t="s">
        <v>536</v>
      </c>
      <c r="C1157" s="543">
        <v>4822</v>
      </c>
      <c r="D1157" s="249"/>
    </row>
    <row r="1158" spans="1:4" ht="15.75" thickBot="1" x14ac:dyDescent="0.3">
      <c r="A1158" s="487">
        <v>14.5</v>
      </c>
      <c r="B1158" s="514" t="s">
        <v>536</v>
      </c>
      <c r="C1158" s="541">
        <v>4823</v>
      </c>
      <c r="D1158" s="249"/>
    </row>
    <row r="1159" spans="1:4" ht="15.75" thickTop="1" x14ac:dyDescent="0.25">
      <c r="A1159" s="489" t="s">
        <v>216</v>
      </c>
      <c r="B1159" s="518" t="s">
        <v>532</v>
      </c>
      <c r="C1159" s="375">
        <v>482390</v>
      </c>
      <c r="D1159" s="374" t="s">
        <v>539</v>
      </c>
    </row>
    <row r="1160" spans="1:4" x14ac:dyDescent="0.25">
      <c r="A1160" s="493" t="s">
        <v>216</v>
      </c>
      <c r="B1160" s="516" t="s">
        <v>534</v>
      </c>
      <c r="C1160" s="377" t="s">
        <v>633</v>
      </c>
      <c r="D1160" s="374" t="s">
        <v>539</v>
      </c>
    </row>
    <row r="1161" spans="1:4" x14ac:dyDescent="0.25">
      <c r="A1161" s="494" t="s">
        <v>216</v>
      </c>
      <c r="B1161" s="517" t="s">
        <v>535</v>
      </c>
      <c r="C1161" s="373" t="s">
        <v>633</v>
      </c>
      <c r="D1161" s="374" t="s">
        <v>539</v>
      </c>
    </row>
    <row r="1162" spans="1:4" ht="15.75" thickBot="1" x14ac:dyDescent="0.3">
      <c r="A1162" s="495" t="s">
        <v>216</v>
      </c>
      <c r="B1162" s="514" t="s">
        <v>536</v>
      </c>
      <c r="C1162" s="370" t="s">
        <v>633</v>
      </c>
      <c r="D1162" s="374" t="s">
        <v>539</v>
      </c>
    </row>
    <row r="1163" spans="1:4" ht="15.75" thickTop="1" x14ac:dyDescent="0.25">
      <c r="A1163" s="490" t="s">
        <v>218</v>
      </c>
      <c r="B1163" s="520" t="s">
        <v>532</v>
      </c>
      <c r="C1163" s="547">
        <v>482370</v>
      </c>
      <c r="D1163" s="249"/>
    </row>
    <row r="1164" spans="1:4" x14ac:dyDescent="0.25">
      <c r="A1164" s="493" t="s">
        <v>218</v>
      </c>
      <c r="B1164" s="516" t="s">
        <v>534</v>
      </c>
      <c r="C1164" s="543" t="s">
        <v>634</v>
      </c>
      <c r="D1164" s="249" t="s">
        <v>628</v>
      </c>
    </row>
    <row r="1165" spans="1:4" x14ac:dyDescent="0.25">
      <c r="A1165" s="494" t="s">
        <v>218</v>
      </c>
      <c r="B1165" s="517" t="s">
        <v>535</v>
      </c>
      <c r="C1165" s="544" t="s">
        <v>634</v>
      </c>
      <c r="D1165" s="249"/>
    </row>
    <row r="1166" spans="1:4" ht="15.75" thickBot="1" x14ac:dyDescent="0.3">
      <c r="A1166" s="495" t="s">
        <v>218</v>
      </c>
      <c r="B1166" s="514" t="s">
        <v>536</v>
      </c>
      <c r="C1166" s="541" t="s">
        <v>634</v>
      </c>
      <c r="D1166" s="249" t="s">
        <v>628</v>
      </c>
    </row>
    <row r="1167" spans="1:4" ht="15.75" thickTop="1" x14ac:dyDescent="0.25">
      <c r="A1167" s="490" t="s">
        <v>220</v>
      </c>
      <c r="B1167" s="520" t="s">
        <v>532</v>
      </c>
      <c r="C1167" s="547" t="s">
        <v>635</v>
      </c>
      <c r="D1167" s="249"/>
    </row>
    <row r="1168" spans="1:4" x14ac:dyDescent="0.25">
      <c r="A1168" s="493" t="s">
        <v>220</v>
      </c>
      <c r="B1168" s="516" t="s">
        <v>534</v>
      </c>
      <c r="C1168" s="543" t="s">
        <v>635</v>
      </c>
      <c r="D1168" s="249" t="s">
        <v>628</v>
      </c>
    </row>
    <row r="1169" spans="1:4" x14ac:dyDescent="0.25">
      <c r="A1169" s="494" t="s">
        <v>220</v>
      </c>
      <c r="B1169" s="517" t="s">
        <v>535</v>
      </c>
      <c r="C1169" s="544" t="s">
        <v>635</v>
      </c>
      <c r="D1169" s="378"/>
    </row>
    <row r="1170" spans="1:4" ht="15.75" thickBot="1" x14ac:dyDescent="0.3">
      <c r="A1170" s="495" t="s">
        <v>220</v>
      </c>
      <c r="B1170" s="514" t="s">
        <v>536</v>
      </c>
      <c r="C1170" s="541" t="s">
        <v>635</v>
      </c>
      <c r="D1170" s="250" t="s">
        <v>628</v>
      </c>
    </row>
    <row r="1171" spans="1:4" ht="15.75" thickTop="1" x14ac:dyDescent="0.25">
      <c r="A1171" s="489">
        <v>12.6</v>
      </c>
      <c r="B1171" s="518" t="s">
        <v>532</v>
      </c>
      <c r="C1171" s="375">
        <v>482110</v>
      </c>
      <c r="D1171" s="374" t="s">
        <v>539</v>
      </c>
    </row>
    <row r="1172" spans="1:4" x14ac:dyDescent="0.25">
      <c r="A1172" s="489">
        <v>12.6</v>
      </c>
      <c r="B1172" s="518" t="s">
        <v>532</v>
      </c>
      <c r="C1172" s="375">
        <v>482190</v>
      </c>
      <c r="D1172" s="374" t="s">
        <v>539</v>
      </c>
    </row>
    <row r="1173" spans="1:4" x14ac:dyDescent="0.25">
      <c r="A1173" s="489">
        <v>12.6</v>
      </c>
      <c r="B1173" s="518" t="s">
        <v>532</v>
      </c>
      <c r="C1173" s="375">
        <v>482210</v>
      </c>
      <c r="D1173" s="374" t="s">
        <v>539</v>
      </c>
    </row>
    <row r="1174" spans="1:4" x14ac:dyDescent="0.25">
      <c r="A1174" s="489">
        <v>12.6</v>
      </c>
      <c r="B1174" s="518" t="s">
        <v>532</v>
      </c>
      <c r="C1174" s="375">
        <v>482290</v>
      </c>
      <c r="D1174" s="374" t="s">
        <v>539</v>
      </c>
    </row>
    <row r="1175" spans="1:4" x14ac:dyDescent="0.25">
      <c r="A1175" s="489">
        <v>12.6</v>
      </c>
      <c r="B1175" s="518" t="s">
        <v>532</v>
      </c>
      <c r="C1175" s="375">
        <v>482312</v>
      </c>
      <c r="D1175" s="374" t="s">
        <v>539</v>
      </c>
    </row>
    <row r="1176" spans="1:4" x14ac:dyDescent="0.25">
      <c r="A1176" s="489">
        <v>12.6</v>
      </c>
      <c r="B1176" s="518" t="s">
        <v>532</v>
      </c>
      <c r="C1176" s="375">
        <v>482319</v>
      </c>
      <c r="D1176" s="374" t="s">
        <v>539</v>
      </c>
    </row>
    <row r="1177" spans="1:4" x14ac:dyDescent="0.25">
      <c r="A1177" s="489">
        <v>12.6</v>
      </c>
      <c r="B1177" s="518" t="s">
        <v>532</v>
      </c>
      <c r="C1177" s="375">
        <v>482320</v>
      </c>
      <c r="D1177" s="374" t="s">
        <v>539</v>
      </c>
    </row>
    <row r="1178" spans="1:4" x14ac:dyDescent="0.25">
      <c r="A1178" s="489">
        <v>12.6</v>
      </c>
      <c r="B1178" s="518" t="s">
        <v>532</v>
      </c>
      <c r="C1178" s="375">
        <v>482340</v>
      </c>
      <c r="D1178" s="374" t="s">
        <v>539</v>
      </c>
    </row>
    <row r="1179" spans="1:4" x14ac:dyDescent="0.25">
      <c r="A1179" s="489">
        <v>12.6</v>
      </c>
      <c r="B1179" s="518" t="s">
        <v>532</v>
      </c>
      <c r="C1179" s="375">
        <v>482360</v>
      </c>
      <c r="D1179" s="374" t="s">
        <v>539</v>
      </c>
    </row>
    <row r="1180" spans="1:4" x14ac:dyDescent="0.25">
      <c r="A1180" s="489">
        <v>12.6</v>
      </c>
      <c r="B1180" s="518" t="s">
        <v>532</v>
      </c>
      <c r="C1180" s="375">
        <v>482370</v>
      </c>
      <c r="D1180" s="374" t="s">
        <v>539</v>
      </c>
    </row>
    <row r="1181" spans="1:4" x14ac:dyDescent="0.25">
      <c r="A1181" s="489">
        <v>12.6</v>
      </c>
      <c r="B1181" s="518" t="s">
        <v>532</v>
      </c>
      <c r="C1181" s="375">
        <v>482390</v>
      </c>
      <c r="D1181" s="374" t="s">
        <v>539</v>
      </c>
    </row>
    <row r="1182" spans="1:4" x14ac:dyDescent="0.25">
      <c r="A1182" s="489">
        <v>12.6</v>
      </c>
      <c r="B1182" s="518" t="s">
        <v>532</v>
      </c>
      <c r="C1182" s="375">
        <v>480210</v>
      </c>
      <c r="D1182" s="374" t="s">
        <v>539</v>
      </c>
    </row>
    <row r="1183" spans="1:4" x14ac:dyDescent="0.25">
      <c r="A1183" s="489">
        <v>12.6</v>
      </c>
      <c r="B1183" s="518" t="s">
        <v>532</v>
      </c>
      <c r="C1183" s="375">
        <v>480220</v>
      </c>
      <c r="D1183" s="374" t="s">
        <v>539</v>
      </c>
    </row>
    <row r="1184" spans="1:4" x14ac:dyDescent="0.25">
      <c r="A1184" s="489">
        <v>12.6</v>
      </c>
      <c r="B1184" s="518" t="s">
        <v>532</v>
      </c>
      <c r="C1184" s="375">
        <v>480230</v>
      </c>
      <c r="D1184" s="374" t="s">
        <v>539</v>
      </c>
    </row>
    <row r="1185" spans="1:4" x14ac:dyDescent="0.25">
      <c r="A1185" s="489">
        <v>12.6</v>
      </c>
      <c r="B1185" s="518" t="s">
        <v>532</v>
      </c>
      <c r="C1185" s="375">
        <v>480240</v>
      </c>
      <c r="D1185" s="374" t="s">
        <v>539</v>
      </c>
    </row>
    <row r="1186" spans="1:4" x14ac:dyDescent="0.25">
      <c r="A1186" s="489">
        <v>12.6</v>
      </c>
      <c r="B1186" s="518" t="s">
        <v>532</v>
      </c>
      <c r="C1186" s="375">
        <v>480254</v>
      </c>
      <c r="D1186" s="374" t="s">
        <v>539</v>
      </c>
    </row>
    <row r="1187" spans="1:4" x14ac:dyDescent="0.25">
      <c r="A1187" s="489">
        <v>12.6</v>
      </c>
      <c r="B1187" s="518" t="s">
        <v>532</v>
      </c>
      <c r="C1187" s="375">
        <v>480255</v>
      </c>
      <c r="D1187" s="374" t="s">
        <v>539</v>
      </c>
    </row>
    <row r="1188" spans="1:4" x14ac:dyDescent="0.25">
      <c r="A1188" s="489">
        <v>12.6</v>
      </c>
      <c r="B1188" s="518" t="s">
        <v>532</v>
      </c>
      <c r="C1188" s="375">
        <v>480256</v>
      </c>
      <c r="D1188" s="374" t="s">
        <v>539</v>
      </c>
    </row>
    <row r="1189" spans="1:4" x14ac:dyDescent="0.25">
      <c r="A1189" s="489">
        <v>12.6</v>
      </c>
      <c r="B1189" s="518" t="s">
        <v>532</v>
      </c>
      <c r="C1189" s="375">
        <v>480257</v>
      </c>
      <c r="D1189" s="374" t="s">
        <v>539</v>
      </c>
    </row>
    <row r="1190" spans="1:4" x14ac:dyDescent="0.25">
      <c r="A1190" s="489">
        <v>12.6</v>
      </c>
      <c r="B1190" s="518" t="s">
        <v>532</v>
      </c>
      <c r="C1190" s="375">
        <v>480258</v>
      </c>
      <c r="D1190" s="374" t="s">
        <v>539</v>
      </c>
    </row>
    <row r="1191" spans="1:4" x14ac:dyDescent="0.25">
      <c r="A1191" s="489">
        <v>12.6</v>
      </c>
      <c r="B1191" s="518" t="s">
        <v>532</v>
      </c>
      <c r="C1191" s="375">
        <v>480261</v>
      </c>
      <c r="D1191" s="374" t="s">
        <v>539</v>
      </c>
    </row>
    <row r="1192" spans="1:4" x14ac:dyDescent="0.25">
      <c r="A1192" s="489">
        <v>12.6</v>
      </c>
      <c r="B1192" s="518" t="s">
        <v>532</v>
      </c>
      <c r="C1192" s="375" t="s">
        <v>636</v>
      </c>
      <c r="D1192" s="374" t="s">
        <v>539</v>
      </c>
    </row>
    <row r="1193" spans="1:4" x14ac:dyDescent="0.25">
      <c r="A1193" s="489">
        <v>12.6</v>
      </c>
      <c r="B1193" s="518" t="s">
        <v>532</v>
      </c>
      <c r="C1193" s="375" t="s">
        <v>637</v>
      </c>
      <c r="D1193" s="374" t="s">
        <v>539</v>
      </c>
    </row>
    <row r="1194" spans="1:4" x14ac:dyDescent="0.25">
      <c r="A1194" s="489">
        <v>12.6</v>
      </c>
      <c r="B1194" s="518" t="s">
        <v>532</v>
      </c>
      <c r="C1194" s="375">
        <v>481013</v>
      </c>
      <c r="D1194" s="374" t="s">
        <v>539</v>
      </c>
    </row>
    <row r="1195" spans="1:4" x14ac:dyDescent="0.25">
      <c r="A1195" s="489">
        <v>12.6</v>
      </c>
      <c r="B1195" s="518" t="s">
        <v>532</v>
      </c>
      <c r="C1195" s="375">
        <v>481014</v>
      </c>
      <c r="D1195" s="374" t="s">
        <v>539</v>
      </c>
    </row>
    <row r="1196" spans="1:4" x14ac:dyDescent="0.25">
      <c r="A1196" s="489">
        <v>12.6</v>
      </c>
      <c r="B1196" s="518" t="s">
        <v>532</v>
      </c>
      <c r="C1196" s="375">
        <v>481019</v>
      </c>
      <c r="D1196" s="374" t="s">
        <v>539</v>
      </c>
    </row>
    <row r="1197" spans="1:4" x14ac:dyDescent="0.25">
      <c r="A1197" s="489">
        <v>12.6</v>
      </c>
      <c r="B1197" s="518" t="s">
        <v>532</v>
      </c>
      <c r="C1197" s="375">
        <v>481022</v>
      </c>
      <c r="D1197" s="374" t="s">
        <v>539</v>
      </c>
    </row>
    <row r="1198" spans="1:4" x14ac:dyDescent="0.25">
      <c r="A1198" s="489">
        <v>12.6</v>
      </c>
      <c r="B1198" s="518" t="s">
        <v>532</v>
      </c>
      <c r="C1198" s="375">
        <v>481029</v>
      </c>
      <c r="D1198" s="374" t="s">
        <v>539</v>
      </c>
    </row>
    <row r="1199" spans="1:4" x14ac:dyDescent="0.25">
      <c r="A1199" s="489">
        <v>12.6</v>
      </c>
      <c r="B1199" s="518" t="s">
        <v>532</v>
      </c>
      <c r="C1199" s="375">
        <v>481031</v>
      </c>
      <c r="D1199" s="374" t="s">
        <v>539</v>
      </c>
    </row>
    <row r="1200" spans="1:4" x14ac:dyDescent="0.25">
      <c r="A1200" s="489">
        <v>12.6</v>
      </c>
      <c r="B1200" s="518" t="s">
        <v>532</v>
      </c>
      <c r="C1200" s="375">
        <v>481032</v>
      </c>
      <c r="D1200" s="374" t="s">
        <v>539</v>
      </c>
    </row>
    <row r="1201" spans="1:4" x14ac:dyDescent="0.25">
      <c r="A1201" s="489">
        <v>12.6</v>
      </c>
      <c r="B1201" s="518" t="s">
        <v>532</v>
      </c>
      <c r="C1201" s="375">
        <v>481039</v>
      </c>
      <c r="D1201" s="374" t="s">
        <v>539</v>
      </c>
    </row>
    <row r="1202" spans="1:4" x14ac:dyDescent="0.25">
      <c r="A1202" s="489">
        <v>12.6</v>
      </c>
      <c r="B1202" s="518" t="s">
        <v>532</v>
      </c>
      <c r="C1202" s="375">
        <v>481092</v>
      </c>
      <c r="D1202" s="374" t="s">
        <v>539</v>
      </c>
    </row>
    <row r="1203" spans="1:4" x14ac:dyDescent="0.25">
      <c r="A1203" s="489">
        <v>12.6</v>
      </c>
      <c r="B1203" s="518" t="s">
        <v>532</v>
      </c>
      <c r="C1203" s="375" t="s">
        <v>638</v>
      </c>
      <c r="D1203" s="374" t="s">
        <v>539</v>
      </c>
    </row>
    <row r="1204" spans="1:4" x14ac:dyDescent="0.25">
      <c r="A1204" s="493" t="s">
        <v>639</v>
      </c>
      <c r="B1204" s="516" t="s">
        <v>534</v>
      </c>
      <c r="C1204" s="543">
        <v>481410</v>
      </c>
      <c r="D1204" s="249"/>
    </row>
    <row r="1205" spans="1:4" x14ac:dyDescent="0.25">
      <c r="A1205" s="493" t="s">
        <v>639</v>
      </c>
      <c r="B1205" s="516" t="s">
        <v>534</v>
      </c>
      <c r="C1205" s="543">
        <v>481420</v>
      </c>
      <c r="D1205" s="249"/>
    </row>
    <row r="1206" spans="1:4" x14ac:dyDescent="0.25">
      <c r="A1206" s="493" t="s">
        <v>639</v>
      </c>
      <c r="B1206" s="516" t="s">
        <v>534</v>
      </c>
      <c r="C1206" s="543">
        <v>481490</v>
      </c>
      <c r="D1206" s="249"/>
    </row>
    <row r="1207" spans="1:4" x14ac:dyDescent="0.25">
      <c r="A1207" s="493" t="s">
        <v>639</v>
      </c>
      <c r="B1207" s="516" t="s">
        <v>534</v>
      </c>
      <c r="C1207" s="543">
        <v>481710</v>
      </c>
      <c r="D1207" s="249"/>
    </row>
    <row r="1208" spans="1:4" x14ac:dyDescent="0.25">
      <c r="A1208" s="493" t="s">
        <v>639</v>
      </c>
      <c r="B1208" s="516" t="s">
        <v>534</v>
      </c>
      <c r="C1208" s="543">
        <v>481720</v>
      </c>
      <c r="D1208" s="249"/>
    </row>
    <row r="1209" spans="1:4" x14ac:dyDescent="0.25">
      <c r="A1209" s="493" t="s">
        <v>639</v>
      </c>
      <c r="B1209" s="516" t="s">
        <v>534</v>
      </c>
      <c r="C1209" s="543">
        <v>481730</v>
      </c>
      <c r="D1209" s="249"/>
    </row>
    <row r="1210" spans="1:4" x14ac:dyDescent="0.25">
      <c r="A1210" s="493" t="s">
        <v>639</v>
      </c>
      <c r="B1210" s="516" t="s">
        <v>534</v>
      </c>
      <c r="C1210" s="543">
        <v>482010</v>
      </c>
      <c r="D1210" s="249" t="s">
        <v>628</v>
      </c>
    </row>
    <row r="1211" spans="1:4" x14ac:dyDescent="0.25">
      <c r="A1211" s="493" t="s">
        <v>639</v>
      </c>
      <c r="B1211" s="516" t="s">
        <v>534</v>
      </c>
      <c r="C1211" s="543">
        <v>482020</v>
      </c>
      <c r="D1211" s="249"/>
    </row>
    <row r="1212" spans="1:4" x14ac:dyDescent="0.25">
      <c r="A1212" s="493" t="s">
        <v>639</v>
      </c>
      <c r="B1212" s="516" t="s">
        <v>534</v>
      </c>
      <c r="C1212" s="543">
        <v>482030</v>
      </c>
      <c r="D1212" s="249"/>
    </row>
    <row r="1213" spans="1:4" x14ac:dyDescent="0.25">
      <c r="A1213" s="493" t="s">
        <v>639</v>
      </c>
      <c r="B1213" s="516" t="s">
        <v>534</v>
      </c>
      <c r="C1213" s="543">
        <v>482040</v>
      </c>
      <c r="D1213" s="249"/>
    </row>
    <row r="1214" spans="1:4" x14ac:dyDescent="0.25">
      <c r="A1214" s="493" t="s">
        <v>639</v>
      </c>
      <c r="B1214" s="516" t="s">
        <v>534</v>
      </c>
      <c r="C1214" s="543">
        <v>482050</v>
      </c>
      <c r="D1214" s="249"/>
    </row>
    <row r="1215" spans="1:4" x14ac:dyDescent="0.25">
      <c r="A1215" s="493" t="s">
        <v>639</v>
      </c>
      <c r="B1215" s="516" t="s">
        <v>534</v>
      </c>
      <c r="C1215" s="543">
        <v>482090</v>
      </c>
      <c r="D1215" s="249"/>
    </row>
    <row r="1216" spans="1:4" x14ac:dyDescent="0.25">
      <c r="A1216" s="493" t="s">
        <v>639</v>
      </c>
      <c r="B1216" s="516" t="s">
        <v>534</v>
      </c>
      <c r="C1216" s="543">
        <v>482110</v>
      </c>
      <c r="D1216" s="249"/>
    </row>
    <row r="1217" spans="1:4" x14ac:dyDescent="0.25">
      <c r="A1217" s="492">
        <v>12.6</v>
      </c>
      <c r="B1217" s="516" t="s">
        <v>534</v>
      </c>
      <c r="C1217" s="543">
        <v>482190</v>
      </c>
      <c r="D1217" s="249"/>
    </row>
    <row r="1218" spans="1:4" x14ac:dyDescent="0.25">
      <c r="A1218" s="492">
        <v>12.6</v>
      </c>
      <c r="B1218" s="516" t="s">
        <v>534</v>
      </c>
      <c r="C1218" s="543">
        <v>482210</v>
      </c>
      <c r="D1218" s="249"/>
    </row>
    <row r="1219" spans="1:4" x14ac:dyDescent="0.25">
      <c r="A1219" s="492">
        <v>12.6</v>
      </c>
      <c r="B1219" s="516" t="s">
        <v>534</v>
      </c>
      <c r="C1219" s="543">
        <v>482290</v>
      </c>
      <c r="D1219" s="249"/>
    </row>
    <row r="1220" spans="1:4" x14ac:dyDescent="0.25">
      <c r="A1220" s="492">
        <v>12.6</v>
      </c>
      <c r="B1220" s="516" t="s">
        <v>534</v>
      </c>
      <c r="C1220" s="543">
        <v>482320</v>
      </c>
      <c r="D1220" s="249"/>
    </row>
    <row r="1221" spans="1:4" x14ac:dyDescent="0.25">
      <c r="A1221" s="492">
        <v>12.6</v>
      </c>
      <c r="B1221" s="516" t="s">
        <v>534</v>
      </c>
      <c r="C1221" s="543">
        <v>482340</v>
      </c>
      <c r="D1221" s="249"/>
    </row>
    <row r="1222" spans="1:4" x14ac:dyDescent="0.25">
      <c r="A1222" s="492">
        <v>12.6</v>
      </c>
      <c r="B1222" s="516" t="s">
        <v>534</v>
      </c>
      <c r="C1222" s="543">
        <v>482361</v>
      </c>
      <c r="D1222" s="249"/>
    </row>
    <row r="1223" spans="1:4" x14ac:dyDescent="0.25">
      <c r="A1223" s="492">
        <v>12.6</v>
      </c>
      <c r="B1223" s="516" t="s">
        <v>534</v>
      </c>
      <c r="C1223" s="543">
        <v>482369</v>
      </c>
      <c r="D1223" s="249"/>
    </row>
    <row r="1224" spans="1:4" x14ac:dyDescent="0.25">
      <c r="A1224" s="492">
        <v>12.6</v>
      </c>
      <c r="B1224" s="516" t="s">
        <v>534</v>
      </c>
      <c r="C1224" s="543">
        <v>482370</v>
      </c>
      <c r="D1224" s="249"/>
    </row>
    <row r="1225" spans="1:4" x14ac:dyDescent="0.25">
      <c r="A1225" s="492">
        <v>12.6</v>
      </c>
      <c r="B1225" s="516" t="s">
        <v>534</v>
      </c>
      <c r="C1225" s="543">
        <v>482390</v>
      </c>
      <c r="D1225" s="249"/>
    </row>
    <row r="1226" spans="1:4" x14ac:dyDescent="0.25">
      <c r="A1226" s="493" t="s">
        <v>639</v>
      </c>
      <c r="B1226" s="516" t="s">
        <v>535</v>
      </c>
      <c r="C1226" s="543">
        <v>481420</v>
      </c>
      <c r="D1226" s="249" t="s">
        <v>628</v>
      </c>
    </row>
    <row r="1227" spans="1:4" x14ac:dyDescent="0.25">
      <c r="A1227" s="493" t="s">
        <v>639</v>
      </c>
      <c r="B1227" s="516" t="s">
        <v>535</v>
      </c>
      <c r="C1227" s="543">
        <v>481490</v>
      </c>
      <c r="D1227" s="249"/>
    </row>
    <row r="1228" spans="1:4" x14ac:dyDescent="0.25">
      <c r="A1228" s="493" t="s">
        <v>639</v>
      </c>
      <c r="B1228" s="516" t="s">
        <v>535</v>
      </c>
      <c r="C1228" s="543">
        <v>481710</v>
      </c>
      <c r="D1228" s="249"/>
    </row>
    <row r="1229" spans="1:4" x14ac:dyDescent="0.25">
      <c r="A1229" s="493" t="s">
        <v>639</v>
      </c>
      <c r="B1229" s="516" t="s">
        <v>535</v>
      </c>
      <c r="C1229" s="543">
        <v>481720</v>
      </c>
      <c r="D1229" s="249"/>
    </row>
    <row r="1230" spans="1:4" x14ac:dyDescent="0.25">
      <c r="A1230" s="493" t="s">
        <v>639</v>
      </c>
      <c r="B1230" s="516" t="s">
        <v>535</v>
      </c>
      <c r="C1230" s="543">
        <v>481730</v>
      </c>
      <c r="D1230" s="249"/>
    </row>
    <row r="1231" spans="1:4" x14ac:dyDescent="0.25">
      <c r="A1231" s="493" t="s">
        <v>639</v>
      </c>
      <c r="B1231" s="516" t="s">
        <v>535</v>
      </c>
      <c r="C1231" s="543">
        <v>482020</v>
      </c>
      <c r="D1231" s="249"/>
    </row>
    <row r="1232" spans="1:4" x14ac:dyDescent="0.25">
      <c r="A1232" s="493" t="s">
        <v>639</v>
      </c>
      <c r="B1232" s="516" t="s">
        <v>535</v>
      </c>
      <c r="C1232" s="543">
        <v>482030</v>
      </c>
      <c r="D1232" s="249"/>
    </row>
    <row r="1233" spans="1:4" x14ac:dyDescent="0.25">
      <c r="A1233" s="493" t="s">
        <v>639</v>
      </c>
      <c r="B1233" s="516" t="s">
        <v>535</v>
      </c>
      <c r="C1233" s="543">
        <v>482040</v>
      </c>
      <c r="D1233" s="249"/>
    </row>
    <row r="1234" spans="1:4" x14ac:dyDescent="0.25">
      <c r="A1234" s="493" t="s">
        <v>639</v>
      </c>
      <c r="B1234" s="516" t="s">
        <v>535</v>
      </c>
      <c r="C1234" s="543">
        <v>482050</v>
      </c>
      <c r="D1234" s="249"/>
    </row>
    <row r="1235" spans="1:4" x14ac:dyDescent="0.25">
      <c r="A1235" s="493" t="s">
        <v>639</v>
      </c>
      <c r="B1235" s="516" t="s">
        <v>535</v>
      </c>
      <c r="C1235" s="543">
        <v>482090</v>
      </c>
      <c r="D1235" s="249"/>
    </row>
    <row r="1236" spans="1:4" x14ac:dyDescent="0.25">
      <c r="A1236" s="493" t="s">
        <v>639</v>
      </c>
      <c r="B1236" s="516" t="s">
        <v>535</v>
      </c>
      <c r="C1236" s="543">
        <v>482110</v>
      </c>
      <c r="D1236" s="249"/>
    </row>
    <row r="1237" spans="1:4" x14ac:dyDescent="0.25">
      <c r="A1237" s="493" t="s">
        <v>639</v>
      </c>
      <c r="B1237" s="516" t="s">
        <v>535</v>
      </c>
      <c r="C1237" s="543">
        <v>482190</v>
      </c>
      <c r="D1237" s="249"/>
    </row>
    <row r="1238" spans="1:4" x14ac:dyDescent="0.25">
      <c r="A1238" s="493" t="s">
        <v>639</v>
      </c>
      <c r="B1238" s="516" t="s">
        <v>535</v>
      </c>
      <c r="C1238" s="543">
        <v>482210</v>
      </c>
      <c r="D1238" s="249"/>
    </row>
    <row r="1239" spans="1:4" x14ac:dyDescent="0.25">
      <c r="A1239" s="493" t="s">
        <v>639</v>
      </c>
      <c r="B1239" s="516" t="s">
        <v>535</v>
      </c>
      <c r="C1239" s="543">
        <v>482290</v>
      </c>
      <c r="D1239" s="249"/>
    </row>
    <row r="1240" spans="1:4" x14ac:dyDescent="0.25">
      <c r="A1240" s="493" t="s">
        <v>639</v>
      </c>
      <c r="B1240" s="516" t="s">
        <v>535</v>
      </c>
      <c r="C1240" s="543">
        <v>482320</v>
      </c>
      <c r="D1240" s="249"/>
    </row>
    <row r="1241" spans="1:4" x14ac:dyDescent="0.25">
      <c r="A1241" s="493" t="s">
        <v>639</v>
      </c>
      <c r="B1241" s="516" t="s">
        <v>535</v>
      </c>
      <c r="C1241" s="543">
        <v>482340</v>
      </c>
      <c r="D1241" s="249"/>
    </row>
    <row r="1242" spans="1:4" x14ac:dyDescent="0.25">
      <c r="A1242" s="493" t="s">
        <v>639</v>
      </c>
      <c r="B1242" s="516" t="s">
        <v>535</v>
      </c>
      <c r="C1242" s="543">
        <v>482361</v>
      </c>
      <c r="D1242" s="249"/>
    </row>
    <row r="1243" spans="1:4" x14ac:dyDescent="0.25">
      <c r="A1243" s="493" t="s">
        <v>639</v>
      </c>
      <c r="B1243" s="516" t="s">
        <v>535</v>
      </c>
      <c r="C1243" s="543">
        <v>482369</v>
      </c>
      <c r="D1243" s="249"/>
    </row>
    <row r="1244" spans="1:4" x14ac:dyDescent="0.25">
      <c r="A1244" s="493" t="s">
        <v>639</v>
      </c>
      <c r="B1244" s="516" t="s">
        <v>535</v>
      </c>
      <c r="C1244" s="543">
        <v>482370</v>
      </c>
      <c r="D1244" s="249"/>
    </row>
    <row r="1245" spans="1:4" ht="15.75" thickBot="1" x14ac:dyDescent="0.3">
      <c r="A1245" s="495" t="s">
        <v>639</v>
      </c>
      <c r="B1245" s="514" t="s">
        <v>535</v>
      </c>
      <c r="C1245" s="541">
        <v>482390</v>
      </c>
      <c r="D1245" s="249"/>
    </row>
    <row r="1246" spans="1:4" ht="15.75" thickTop="1" x14ac:dyDescent="0.25">
      <c r="A1246" s="490" t="s">
        <v>640</v>
      </c>
      <c r="B1246" s="520" t="s">
        <v>532</v>
      </c>
      <c r="C1246" s="376">
        <v>480210</v>
      </c>
      <c r="D1246" s="374" t="s">
        <v>539</v>
      </c>
    </row>
    <row r="1247" spans="1:4" x14ac:dyDescent="0.25">
      <c r="A1247" s="489" t="s">
        <v>640</v>
      </c>
      <c r="B1247" s="518" t="s">
        <v>532</v>
      </c>
      <c r="C1247" s="375">
        <v>480220</v>
      </c>
      <c r="D1247" s="374" t="s">
        <v>539</v>
      </c>
    </row>
    <row r="1248" spans="1:4" x14ac:dyDescent="0.25">
      <c r="A1248" s="489" t="s">
        <v>640</v>
      </c>
      <c r="B1248" s="518" t="s">
        <v>532</v>
      </c>
      <c r="C1248" s="375">
        <v>480230</v>
      </c>
      <c r="D1248" s="374" t="s">
        <v>539</v>
      </c>
    </row>
    <row r="1249" spans="1:4" x14ac:dyDescent="0.25">
      <c r="A1249" s="489" t="s">
        <v>640</v>
      </c>
      <c r="B1249" s="518" t="s">
        <v>532</v>
      </c>
      <c r="C1249" s="375">
        <v>480240</v>
      </c>
      <c r="D1249" s="374" t="s">
        <v>539</v>
      </c>
    </row>
    <row r="1250" spans="1:4" x14ac:dyDescent="0.25">
      <c r="A1250" s="489" t="s">
        <v>640</v>
      </c>
      <c r="B1250" s="518" t="s">
        <v>532</v>
      </c>
      <c r="C1250" s="375">
        <v>480254</v>
      </c>
      <c r="D1250" s="374" t="s">
        <v>539</v>
      </c>
    </row>
    <row r="1251" spans="1:4" x14ac:dyDescent="0.25">
      <c r="A1251" s="489" t="s">
        <v>640</v>
      </c>
      <c r="B1251" s="518" t="s">
        <v>532</v>
      </c>
      <c r="C1251" s="375">
        <v>480255</v>
      </c>
      <c r="D1251" s="374" t="s">
        <v>539</v>
      </c>
    </row>
    <row r="1252" spans="1:4" x14ac:dyDescent="0.25">
      <c r="A1252" s="489" t="s">
        <v>640</v>
      </c>
      <c r="B1252" s="518" t="s">
        <v>532</v>
      </c>
      <c r="C1252" s="375">
        <v>480256</v>
      </c>
      <c r="D1252" s="374" t="s">
        <v>539</v>
      </c>
    </row>
    <row r="1253" spans="1:4" x14ac:dyDescent="0.25">
      <c r="A1253" s="489" t="s">
        <v>640</v>
      </c>
      <c r="B1253" s="518" t="s">
        <v>532</v>
      </c>
      <c r="C1253" s="375">
        <v>480257</v>
      </c>
      <c r="D1253" s="374" t="s">
        <v>539</v>
      </c>
    </row>
    <row r="1254" spans="1:4" x14ac:dyDescent="0.25">
      <c r="A1254" s="489" t="s">
        <v>640</v>
      </c>
      <c r="B1254" s="518" t="s">
        <v>532</v>
      </c>
      <c r="C1254" s="375">
        <v>480258</v>
      </c>
      <c r="D1254" s="374" t="s">
        <v>539</v>
      </c>
    </row>
    <row r="1255" spans="1:4" x14ac:dyDescent="0.25">
      <c r="A1255" s="489" t="s">
        <v>640</v>
      </c>
      <c r="B1255" s="518" t="s">
        <v>532</v>
      </c>
      <c r="C1255" s="375">
        <v>480261</v>
      </c>
      <c r="D1255" s="374" t="s">
        <v>539</v>
      </c>
    </row>
    <row r="1256" spans="1:4" x14ac:dyDescent="0.25">
      <c r="A1256" s="489" t="s">
        <v>640</v>
      </c>
      <c r="B1256" s="518" t="s">
        <v>532</v>
      </c>
      <c r="C1256" s="375" t="s">
        <v>636</v>
      </c>
      <c r="D1256" s="374" t="s">
        <v>539</v>
      </c>
    </row>
    <row r="1257" spans="1:4" x14ac:dyDescent="0.25">
      <c r="A1257" s="489" t="s">
        <v>640</v>
      </c>
      <c r="B1257" s="518" t="s">
        <v>532</v>
      </c>
      <c r="C1257" s="375" t="s">
        <v>637</v>
      </c>
      <c r="D1257" s="374" t="s">
        <v>539</v>
      </c>
    </row>
    <row r="1258" spans="1:4" x14ac:dyDescent="0.25">
      <c r="A1258" s="489" t="s">
        <v>640</v>
      </c>
      <c r="B1258" s="518" t="s">
        <v>532</v>
      </c>
      <c r="C1258" s="375">
        <v>481013</v>
      </c>
      <c r="D1258" s="374" t="s">
        <v>539</v>
      </c>
    </row>
    <row r="1259" spans="1:4" x14ac:dyDescent="0.25">
      <c r="A1259" s="489" t="s">
        <v>640</v>
      </c>
      <c r="B1259" s="518" t="s">
        <v>532</v>
      </c>
      <c r="C1259" s="375">
        <v>481014</v>
      </c>
      <c r="D1259" s="374" t="s">
        <v>539</v>
      </c>
    </row>
    <row r="1260" spans="1:4" x14ac:dyDescent="0.25">
      <c r="A1260" s="489" t="s">
        <v>640</v>
      </c>
      <c r="B1260" s="518" t="s">
        <v>532</v>
      </c>
      <c r="C1260" s="375">
        <v>481019</v>
      </c>
      <c r="D1260" s="374" t="s">
        <v>539</v>
      </c>
    </row>
    <row r="1261" spans="1:4" x14ac:dyDescent="0.25">
      <c r="A1261" s="489" t="s">
        <v>640</v>
      </c>
      <c r="B1261" s="518" t="s">
        <v>532</v>
      </c>
      <c r="C1261" s="375">
        <v>481022</v>
      </c>
      <c r="D1261" s="374" t="s">
        <v>539</v>
      </c>
    </row>
    <row r="1262" spans="1:4" x14ac:dyDescent="0.25">
      <c r="A1262" s="489" t="s">
        <v>640</v>
      </c>
      <c r="B1262" s="518" t="s">
        <v>532</v>
      </c>
      <c r="C1262" s="375">
        <v>481029</v>
      </c>
      <c r="D1262" s="374" t="s">
        <v>539</v>
      </c>
    </row>
    <row r="1263" spans="1:4" x14ac:dyDescent="0.25">
      <c r="A1263" s="489" t="s">
        <v>640</v>
      </c>
      <c r="B1263" s="518" t="s">
        <v>532</v>
      </c>
      <c r="C1263" s="375">
        <v>481031</v>
      </c>
      <c r="D1263" s="374" t="s">
        <v>539</v>
      </c>
    </row>
    <row r="1264" spans="1:4" x14ac:dyDescent="0.25">
      <c r="A1264" s="489" t="s">
        <v>640</v>
      </c>
      <c r="B1264" s="518" t="s">
        <v>532</v>
      </c>
      <c r="C1264" s="375">
        <v>481032</v>
      </c>
      <c r="D1264" s="374" t="s">
        <v>539</v>
      </c>
    </row>
    <row r="1265" spans="1:4" x14ac:dyDescent="0.25">
      <c r="A1265" s="489" t="s">
        <v>640</v>
      </c>
      <c r="B1265" s="518" t="s">
        <v>532</v>
      </c>
      <c r="C1265" s="375">
        <v>481039</v>
      </c>
      <c r="D1265" s="374" t="s">
        <v>539</v>
      </c>
    </row>
    <row r="1266" spans="1:4" x14ac:dyDescent="0.25">
      <c r="A1266" s="489" t="s">
        <v>640</v>
      </c>
      <c r="B1266" s="518" t="s">
        <v>532</v>
      </c>
      <c r="C1266" s="375">
        <v>481092</v>
      </c>
      <c r="D1266" s="374" t="s">
        <v>539</v>
      </c>
    </row>
    <row r="1267" spans="1:4" x14ac:dyDescent="0.25">
      <c r="A1267" s="489" t="s">
        <v>640</v>
      </c>
      <c r="B1267" s="518" t="s">
        <v>532</v>
      </c>
      <c r="C1267" s="375" t="s">
        <v>638</v>
      </c>
      <c r="D1267" s="374" t="s">
        <v>539</v>
      </c>
    </row>
    <row r="1268" spans="1:4" x14ac:dyDescent="0.25">
      <c r="A1268" s="489" t="s">
        <v>640</v>
      </c>
      <c r="B1268" s="518" t="s">
        <v>532</v>
      </c>
      <c r="C1268" s="375">
        <v>482390</v>
      </c>
      <c r="D1268" s="374" t="s">
        <v>539</v>
      </c>
    </row>
    <row r="1269" spans="1:4" x14ac:dyDescent="0.25">
      <c r="A1269" s="493" t="s">
        <v>640</v>
      </c>
      <c r="B1269" s="516" t="s">
        <v>534</v>
      </c>
      <c r="C1269" s="377" t="s">
        <v>633</v>
      </c>
      <c r="D1269" s="374" t="s">
        <v>539</v>
      </c>
    </row>
    <row r="1270" spans="1:4" ht="15.75" thickBot="1" x14ac:dyDescent="0.3">
      <c r="A1270" s="495" t="s">
        <v>640</v>
      </c>
      <c r="B1270" s="514" t="s">
        <v>535</v>
      </c>
      <c r="C1270" s="370" t="s">
        <v>633</v>
      </c>
      <c r="D1270" s="374" t="s">
        <v>539</v>
      </c>
    </row>
    <row r="1271" spans="1:4" ht="15.75" thickTop="1" x14ac:dyDescent="0.25">
      <c r="A1271" s="490" t="s">
        <v>641</v>
      </c>
      <c r="B1271" s="520" t="s">
        <v>532</v>
      </c>
      <c r="C1271" s="547">
        <v>482370</v>
      </c>
      <c r="D1271" s="249"/>
    </row>
    <row r="1272" spans="1:4" x14ac:dyDescent="0.25">
      <c r="A1272" s="493" t="s">
        <v>641</v>
      </c>
      <c r="B1272" s="516" t="s">
        <v>534</v>
      </c>
      <c r="C1272" s="543" t="s">
        <v>634</v>
      </c>
      <c r="D1272" s="249" t="s">
        <v>628</v>
      </c>
    </row>
    <row r="1273" spans="1:4" ht="15.75" thickBot="1" x14ac:dyDescent="0.3">
      <c r="A1273" s="495" t="s">
        <v>641</v>
      </c>
      <c r="B1273" s="514" t="s">
        <v>535</v>
      </c>
      <c r="C1273" s="541" t="s">
        <v>634</v>
      </c>
      <c r="D1273" s="249" t="s">
        <v>628</v>
      </c>
    </row>
    <row r="1274" spans="1:4" ht="15.75" thickTop="1" x14ac:dyDescent="0.25">
      <c r="A1274" s="490" t="s">
        <v>642</v>
      </c>
      <c r="B1274" s="520" t="s">
        <v>532</v>
      </c>
      <c r="C1274" s="547" t="s">
        <v>635</v>
      </c>
      <c r="D1274" s="249"/>
    </row>
    <row r="1275" spans="1:4" x14ac:dyDescent="0.25">
      <c r="A1275" s="493" t="s">
        <v>642</v>
      </c>
      <c r="B1275" s="516" t="s">
        <v>534</v>
      </c>
      <c r="C1275" s="543" t="s">
        <v>635</v>
      </c>
      <c r="D1275" s="249" t="s">
        <v>628</v>
      </c>
    </row>
    <row r="1276" spans="1:4" ht="15.75" thickBot="1" x14ac:dyDescent="0.3">
      <c r="A1276" s="495" t="s">
        <v>642</v>
      </c>
      <c r="B1276" s="514" t="s">
        <v>535</v>
      </c>
      <c r="C1276" s="541" t="s">
        <v>635</v>
      </c>
      <c r="D1276" s="250" t="s">
        <v>628</v>
      </c>
    </row>
    <row r="1277" spans="1:4" ht="15.75" thickTop="1" x14ac:dyDescent="0.15"/>
  </sheetData>
  <sheetProtection sheet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A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Normal="100" zoomScaleSheetLayoutView="160" workbookViewId="0">
      <selection activeCell="K3" sqref="K3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635" customWidth="1"/>
    <col min="4" max="11" width="16" style="6" customWidth="1"/>
    <col min="12" max="12" width="9.625" style="14"/>
    <col min="13" max="13" width="9.625" style="14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36" customFormat="1" ht="4.5" customHeight="1" thickBot="1" x14ac:dyDescent="0.25">
      <c r="A1" s="659"/>
      <c r="B1" s="660"/>
      <c r="C1" s="661"/>
      <c r="D1" s="660"/>
      <c r="E1" s="660"/>
      <c r="F1" s="660"/>
      <c r="G1" s="660"/>
      <c r="H1" s="660"/>
      <c r="I1" s="660"/>
      <c r="J1" s="660"/>
      <c r="K1" s="662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594" ht="15" customHeight="1" thickTop="1" x14ac:dyDescent="0.25">
      <c r="A2" s="663"/>
      <c r="B2" s="86"/>
      <c r="C2" s="900" t="s">
        <v>172</v>
      </c>
      <c r="D2" s="900"/>
      <c r="E2" s="900"/>
      <c r="F2" s="901"/>
      <c r="G2" s="555" t="s">
        <v>1</v>
      </c>
      <c r="H2" s="896" t="s">
        <v>173</v>
      </c>
      <c r="I2" s="896"/>
      <c r="J2" s="555" t="s">
        <v>174</v>
      </c>
      <c r="K2" s="863">
        <v>44715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5" customHeight="1" x14ac:dyDescent="0.25">
      <c r="A3" s="16"/>
      <c r="B3" s="14"/>
      <c r="C3" s="902"/>
      <c r="D3" s="902"/>
      <c r="E3" s="902"/>
      <c r="F3" s="903"/>
      <c r="G3" s="556" t="s">
        <v>175</v>
      </c>
      <c r="H3" s="703"/>
      <c r="I3" s="704"/>
      <c r="J3" s="704"/>
      <c r="K3" s="70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6"/>
      <c r="B4" s="14"/>
      <c r="C4" s="904" t="s">
        <v>11</v>
      </c>
      <c r="D4" s="904"/>
      <c r="E4" s="904"/>
      <c r="F4" s="874"/>
      <c r="G4" s="556" t="s">
        <v>5</v>
      </c>
      <c r="H4" s="704"/>
      <c r="I4" s="704" t="s">
        <v>8</v>
      </c>
      <c r="J4" s="704"/>
      <c r="K4" s="705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87" t="s">
        <v>176</v>
      </c>
      <c r="AA4" s="887"/>
      <c r="AB4" s="887"/>
    </row>
    <row r="5" spans="1:2594" ht="17.100000000000001" customHeight="1" x14ac:dyDescent="0.45">
      <c r="A5" s="16"/>
      <c r="B5" s="58" t="s">
        <v>0</v>
      </c>
      <c r="C5" s="905" t="s">
        <v>177</v>
      </c>
      <c r="D5" s="905"/>
      <c r="E5" s="905"/>
      <c r="F5" s="906"/>
      <c r="G5" s="556" t="s">
        <v>12</v>
      </c>
      <c r="H5" s="704"/>
      <c r="I5" s="706"/>
      <c r="J5" s="707" t="s">
        <v>13</v>
      </c>
      <c r="K5" s="705"/>
      <c r="N5" s="14"/>
      <c r="O5" s="708" t="s">
        <v>14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887"/>
      <c r="AA5" s="887"/>
      <c r="AB5" s="887"/>
    </row>
    <row r="6" spans="1:2594" ht="17.100000000000001" customHeight="1" thickBot="1" x14ac:dyDescent="0.4">
      <c r="A6" s="16"/>
      <c r="B6" s="112"/>
      <c r="C6" s="111"/>
      <c r="D6" s="113"/>
      <c r="E6" s="113"/>
      <c r="F6" s="14"/>
      <c r="G6" s="556" t="s">
        <v>17</v>
      </c>
      <c r="H6" s="704"/>
      <c r="I6" s="704"/>
      <c r="J6" s="704"/>
      <c r="K6" s="705"/>
      <c r="N6" s="14"/>
      <c r="O6" s="14"/>
      <c r="P6" s="14"/>
      <c r="Q6" s="14"/>
      <c r="R6" s="14"/>
      <c r="S6" s="14"/>
      <c r="T6" s="116" t="str">
        <f>G2</f>
        <v>Страна:</v>
      </c>
      <c r="U6" s="907" t="str">
        <f>H2</f>
        <v xml:space="preserve"> Uzbekistan</v>
      </c>
      <c r="V6" s="907"/>
      <c r="W6" s="907"/>
      <c r="X6" s="907"/>
      <c r="Y6" s="146"/>
      <c r="Z6" s="146"/>
      <c r="AA6" s="146"/>
      <c r="AC6" s="165" t="str">
        <f>G2</f>
        <v>Страна:</v>
      </c>
      <c r="AD6" s="145" t="str">
        <f>H2</f>
        <v xml:space="preserve"> Uzbekistan</v>
      </c>
    </row>
    <row r="7" spans="1:2594" ht="16.5" customHeight="1" x14ac:dyDescent="0.3">
      <c r="A7" s="54"/>
      <c r="B7" s="910" t="s">
        <v>178</v>
      </c>
      <c r="C7" s="910"/>
      <c r="D7" s="910"/>
      <c r="E7" s="841" t="s">
        <v>179</v>
      </c>
      <c r="F7" s="130" t="s">
        <v>0</v>
      </c>
      <c r="G7" s="72" t="s">
        <v>0</v>
      </c>
      <c r="H7" s="114"/>
      <c r="I7" s="114"/>
      <c r="J7" s="115"/>
      <c r="K7" s="664"/>
      <c r="N7" s="579"/>
      <c r="O7" s="580" t="s">
        <v>177</v>
      </c>
      <c r="P7" s="581"/>
      <c r="Q7" s="908" t="s">
        <v>15</v>
      </c>
      <c r="R7" s="908"/>
      <c r="S7" s="908"/>
      <c r="T7" s="908"/>
      <c r="U7" s="908"/>
      <c r="V7" s="908"/>
      <c r="W7" s="908"/>
      <c r="X7" s="909"/>
      <c r="Y7" s="142"/>
      <c r="Z7" s="149"/>
      <c r="AA7" s="137"/>
      <c r="AB7" s="150"/>
      <c r="AC7" s="151"/>
      <c r="AD7" s="152"/>
    </row>
    <row r="8" spans="1:2594" s="10" customFormat="1" ht="13.5" customHeight="1" x14ac:dyDescent="0.25">
      <c r="A8" s="665" t="s">
        <v>19</v>
      </c>
      <c r="B8" s="229" t="s">
        <v>0</v>
      </c>
      <c r="C8" s="63" t="s">
        <v>21</v>
      </c>
      <c r="D8" s="891" t="s">
        <v>180</v>
      </c>
      <c r="E8" s="892"/>
      <c r="F8" s="893"/>
      <c r="G8" s="894"/>
      <c r="H8" s="893" t="s">
        <v>181</v>
      </c>
      <c r="I8" s="893"/>
      <c r="J8" s="893"/>
      <c r="K8" s="897"/>
      <c r="L8" s="709"/>
      <c r="M8" s="709"/>
      <c r="N8" s="64" t="str">
        <f>A8</f>
        <v>Код</v>
      </c>
      <c r="O8" s="39"/>
      <c r="P8" s="66"/>
      <c r="Q8" s="892" t="str">
        <f>D8</f>
        <v>ИМПОРТ</v>
      </c>
      <c r="R8" s="892"/>
      <c r="S8" s="892"/>
      <c r="T8" s="894"/>
      <c r="U8" s="893" t="str">
        <f>H8</f>
        <v>ЭКСПОРТ</v>
      </c>
      <c r="V8" s="893" t="s">
        <v>0</v>
      </c>
      <c r="W8" s="893" t="s">
        <v>0</v>
      </c>
      <c r="X8" s="894" t="s">
        <v>0</v>
      </c>
      <c r="Y8" s="138"/>
      <c r="Z8" s="648" t="str">
        <f>A8</f>
        <v>Код</v>
      </c>
      <c r="AA8" s="138"/>
      <c r="AB8" s="153" t="s">
        <v>0</v>
      </c>
      <c r="AC8" s="898" t="s">
        <v>182</v>
      </c>
      <c r="AD8" s="899"/>
      <c r="AE8" s="10" t="s">
        <v>0</v>
      </c>
    </row>
    <row r="9" spans="1:2594" ht="11.25" customHeight="1" x14ac:dyDescent="0.25">
      <c r="A9" s="665" t="s">
        <v>24</v>
      </c>
      <c r="B9" s="31" t="s">
        <v>20</v>
      </c>
      <c r="C9" s="64" t="s">
        <v>183</v>
      </c>
      <c r="D9" s="890">
        <v>2020</v>
      </c>
      <c r="E9" s="889"/>
      <c r="F9" s="890">
        <f>D9+1</f>
        <v>2021</v>
      </c>
      <c r="G9" s="889"/>
      <c r="H9" s="888">
        <f>D9</f>
        <v>2020</v>
      </c>
      <c r="I9" s="889"/>
      <c r="J9" s="890">
        <f>F9</f>
        <v>2021</v>
      </c>
      <c r="K9" s="895"/>
      <c r="N9" s="582" t="str">
        <f>A9</f>
        <v>товара</v>
      </c>
      <c r="O9" s="39"/>
      <c r="P9" s="68"/>
      <c r="Q9" s="888">
        <f>D9</f>
        <v>2020</v>
      </c>
      <c r="R9" s="889" t="s">
        <v>0</v>
      </c>
      <c r="S9" s="890">
        <f>F9</f>
        <v>2021</v>
      </c>
      <c r="T9" s="889" t="s">
        <v>0</v>
      </c>
      <c r="U9" s="888">
        <f>H9</f>
        <v>2020</v>
      </c>
      <c r="V9" s="889" t="s">
        <v>0</v>
      </c>
      <c r="W9" s="890">
        <f>J9</f>
        <v>2021</v>
      </c>
      <c r="X9" s="889" t="s">
        <v>0</v>
      </c>
      <c r="Y9" s="67"/>
      <c r="Z9" s="649" t="str">
        <f>A9</f>
        <v>товара</v>
      </c>
      <c r="AA9" s="67"/>
      <c r="AB9" s="153" t="s">
        <v>0</v>
      </c>
      <c r="AC9" s="577">
        <f>H9</f>
        <v>2020</v>
      </c>
      <c r="AD9" s="654">
        <f>F9</f>
        <v>2021</v>
      </c>
      <c r="AE9" s="6" t="s">
        <v>0</v>
      </c>
    </row>
    <row r="10" spans="1:2594" ht="14.25" customHeight="1" x14ac:dyDescent="0.2">
      <c r="A10" s="666" t="s">
        <v>0</v>
      </c>
      <c r="B10" s="710"/>
      <c r="C10" s="33" t="s">
        <v>0</v>
      </c>
      <c r="D10" s="85" t="s">
        <v>25</v>
      </c>
      <c r="E10" s="85" t="s">
        <v>184</v>
      </c>
      <c r="F10" s="85" t="s">
        <v>25</v>
      </c>
      <c r="G10" s="85" t="s">
        <v>184</v>
      </c>
      <c r="H10" s="85" t="s">
        <v>25</v>
      </c>
      <c r="I10" s="85" t="s">
        <v>184</v>
      </c>
      <c r="J10" s="85" t="s">
        <v>25</v>
      </c>
      <c r="K10" s="667" t="s">
        <v>184</v>
      </c>
      <c r="N10" s="583" t="str">
        <f>A10</f>
        <v xml:space="preserve"> </v>
      </c>
      <c r="O10" s="217"/>
      <c r="P10" s="80"/>
      <c r="Q10" s="67" t="str">
        <f>D10</f>
        <v>Объем</v>
      </c>
      <c r="R10" s="63" t="str">
        <f>E10</f>
        <v>Стоимость</v>
      </c>
      <c r="S10" s="31" t="str">
        <f>F10</f>
        <v>Объем</v>
      </c>
      <c r="T10" s="63" t="str">
        <f>G10</f>
        <v>Стоимость</v>
      </c>
      <c r="U10" s="32" t="str">
        <f>H10</f>
        <v>Объем</v>
      </c>
      <c r="V10" s="63" t="str">
        <f>I10</f>
        <v>Стоимость</v>
      </c>
      <c r="W10" s="31" t="str">
        <f>J10</f>
        <v>Объем</v>
      </c>
      <c r="X10" s="63" t="str">
        <f>K10</f>
        <v>Стоимость</v>
      </c>
      <c r="Y10" s="67"/>
      <c r="Z10" s="186" t="str">
        <f>A10</f>
        <v xml:space="preserve"> </v>
      </c>
      <c r="AA10" s="141"/>
      <c r="AB10" s="148" t="s">
        <v>0</v>
      </c>
      <c r="AC10" s="183"/>
      <c r="AD10" s="184"/>
    </row>
    <row r="11" spans="1:2594" s="75" customFormat="1" ht="15" customHeight="1" x14ac:dyDescent="0.15">
      <c r="A11" s="288">
        <v>1</v>
      </c>
      <c r="B11" s="73" t="s">
        <v>32</v>
      </c>
      <c r="C11" s="283" t="s">
        <v>33</v>
      </c>
      <c r="D11" s="212"/>
      <c r="E11" s="212"/>
      <c r="F11" s="212"/>
      <c r="G11" s="212"/>
      <c r="H11" s="212"/>
      <c r="I11" s="212"/>
      <c r="J11" s="212"/>
      <c r="K11" s="668"/>
      <c r="L11" s="128"/>
      <c r="M11" s="128"/>
      <c r="N11" s="282">
        <f t="shared" ref="N11:O18" si="0">A11</f>
        <v>1</v>
      </c>
      <c r="O11" s="73" t="str">
        <f t="shared" si="0"/>
        <v>КРУГЛЫЙ ЛЕС (НЕОБРАБОТАННЫЕ ЛЕСОМАТЕРИАЛЫ)</v>
      </c>
      <c r="P11" s="283" t="s">
        <v>33</v>
      </c>
      <c r="Q11" s="117">
        <f>D11-(D12+D15)</f>
        <v>-294.74311899999998</v>
      </c>
      <c r="R11" s="118">
        <f t="shared" ref="R11:X11" si="1">E11-(E12+E15)</f>
        <v>-17570.657000000003</v>
      </c>
      <c r="S11" s="118">
        <f t="shared" si="1"/>
        <v>-259.49375600000002</v>
      </c>
      <c r="T11" s="118">
        <f t="shared" si="1"/>
        <v>-13234.210000000001</v>
      </c>
      <c r="U11" s="118">
        <f t="shared" si="1"/>
        <v>-8.3400000000000002E-3</v>
      </c>
      <c r="V11" s="118">
        <f t="shared" si="1"/>
        <v>-3.2329999999999997</v>
      </c>
      <c r="W11" s="118">
        <f t="shared" si="1"/>
        <v>-0.19507000000000002</v>
      </c>
      <c r="X11" s="584">
        <f t="shared" si="1"/>
        <v>-25.296999999999997</v>
      </c>
      <c r="Y11" s="147"/>
      <c r="Z11" s="155">
        <f>A11</f>
        <v>1</v>
      </c>
      <c r="AA11" s="73" t="str">
        <f t="shared" ref="AA11:AA20" si="2">B11</f>
        <v>КРУГЛЫЙ ЛЕС (НЕОБРАБОТАННЫЕ ЛЕСОМАТЕРИАЛЫ)</v>
      </c>
      <c r="AB11" s="283" t="s">
        <v>33</v>
      </c>
      <c r="AC11" s="157">
        <f>IF(ISNUMBER('CB1-Производство'!D13+D11-H11),'CB1-Производство'!D13+D11-H11,IF(ISNUMBER(H11-D11),"NT " &amp; H11-D11,"…"))</f>
        <v>0</v>
      </c>
      <c r="AD11" s="158">
        <f>IF(ISNUMBER('CB1-Производство'!E13+F11-J11),'CB1-Производство'!E13+F11-J11,IF(ISNUMBER(J11-F11),"NT " &amp; J11-F11,"…"))</f>
        <v>0</v>
      </c>
      <c r="AE11" s="380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30" x14ac:dyDescent="0.15">
      <c r="A12" s="388">
        <v>1.1000000000000001</v>
      </c>
      <c r="B12" s="624" t="s">
        <v>36</v>
      </c>
      <c r="C12" s="828" t="s">
        <v>77</v>
      </c>
      <c r="D12" s="831">
        <v>0.11696000000000001</v>
      </c>
      <c r="E12" s="831">
        <v>3.6760000000000002</v>
      </c>
      <c r="F12" s="831">
        <v>9.9599999999999994E-2</v>
      </c>
      <c r="G12" s="832">
        <v>2.7270000000000003</v>
      </c>
      <c r="H12" s="831">
        <v>5.1399999999999996E-3</v>
      </c>
      <c r="I12" s="831">
        <v>2.5779999999999998</v>
      </c>
      <c r="J12" s="831">
        <v>1.1220000000000001E-2</v>
      </c>
      <c r="K12" s="833">
        <v>9.0109999999999992</v>
      </c>
      <c r="L12" s="128"/>
      <c r="M12" s="128"/>
      <c r="N12" s="41">
        <f t="shared" si="0"/>
        <v>1.1000000000000001</v>
      </c>
      <c r="O12" s="336" t="str">
        <f t="shared" si="0"/>
        <v>ТОПЛИВНАЯ ДРЕВЕСИНА (ВКЛЮЧАЯ ДРЕВЕСИНУ ДЛЯ ПРОИЗВОДСТВА ДРЕВЕСНОГО УГЛЯ)</v>
      </c>
      <c r="P12" s="69" t="s">
        <v>33</v>
      </c>
      <c r="Q12" s="102">
        <f>D12-(D13+D14)</f>
        <v>0</v>
      </c>
      <c r="R12" s="98">
        <f t="shared" ref="R12:X12" si="3">E12-(E13+E14)</f>
        <v>0</v>
      </c>
      <c r="S12" s="98">
        <f t="shared" si="3"/>
        <v>0</v>
      </c>
      <c r="T12" s="98">
        <f t="shared" si="3"/>
        <v>0</v>
      </c>
      <c r="U12" s="98">
        <f t="shared" si="3"/>
        <v>0</v>
      </c>
      <c r="V12" s="98">
        <f t="shared" si="3"/>
        <v>0</v>
      </c>
      <c r="W12" s="98">
        <f t="shared" si="3"/>
        <v>0</v>
      </c>
      <c r="X12" s="99">
        <f t="shared" si="3"/>
        <v>0</v>
      </c>
      <c r="Y12" s="128"/>
      <c r="Z12" s="187">
        <f t="shared" ref="Z12:AA69" si="4">A12</f>
        <v>1.1000000000000001</v>
      </c>
      <c r="AA12" s="336" t="str">
        <f t="shared" si="2"/>
        <v>ТОПЛИВНАЯ ДРЕВЕСИНА (ВКЛЮЧАЯ ДРЕВЕСИНУ ДЛЯ ПРОИЗВОДСТВА ДРЕВЕСНОГО УГЛЯ)</v>
      </c>
      <c r="AB12" s="69" t="s">
        <v>33</v>
      </c>
      <c r="AC12" s="185">
        <f>IF(ISNUMBER('CB1-Производство'!D14+D12-H12),'CB1-Производство'!D14+D12-H12,IF(ISNUMBER(H12-D12),"NT " &amp; H12-D12,"…"))</f>
        <v>0.11182</v>
      </c>
      <c r="AD12" s="168">
        <f>IF(ISNUMBER('CB1-Производство'!E14+F12-J12),'CB1-Производство'!E14+F12-J12,IF(ISNUMBER(J12-F12),"NT " &amp; J12-F12,"…"))</f>
        <v>8.8379999999999986E-2</v>
      </c>
    </row>
    <row r="13" spans="1:2594" s="12" customFormat="1" ht="15" customHeight="1" x14ac:dyDescent="0.15">
      <c r="A13" s="388" t="s">
        <v>38</v>
      </c>
      <c r="B13" s="49" t="s">
        <v>39</v>
      </c>
      <c r="C13" s="828" t="s">
        <v>77</v>
      </c>
      <c r="D13" s="831">
        <v>0</v>
      </c>
      <c r="E13" s="831">
        <v>0</v>
      </c>
      <c r="F13" s="831">
        <v>0</v>
      </c>
      <c r="G13" s="832">
        <v>0</v>
      </c>
      <c r="H13" s="831">
        <v>0</v>
      </c>
      <c r="I13" s="831">
        <v>0</v>
      </c>
      <c r="J13" s="831">
        <v>0</v>
      </c>
      <c r="K13" s="833">
        <v>0</v>
      </c>
      <c r="L13" s="128"/>
      <c r="M13" s="128"/>
      <c r="N13" s="41" t="str">
        <f t="shared" ref="N13:N14" si="5">A13</f>
        <v>1.1.C</v>
      </c>
      <c r="O13" s="25" t="str">
        <f t="shared" ref="O13:O14" si="6">B13</f>
        <v>Хвойные породы</v>
      </c>
      <c r="P13" s="69" t="s">
        <v>33</v>
      </c>
      <c r="Q13" s="98"/>
      <c r="R13" s="98"/>
      <c r="S13" s="98"/>
      <c r="T13" s="98"/>
      <c r="U13" s="98"/>
      <c r="V13" s="98"/>
      <c r="W13" s="98"/>
      <c r="X13" s="99"/>
      <c r="Y13" s="128"/>
      <c r="Z13" s="187" t="str">
        <f t="shared" ref="Z13:Z14" si="7">A13</f>
        <v>1.1.C</v>
      </c>
      <c r="AA13" s="25" t="str">
        <f t="shared" ref="AA13:AA14" si="8">B13</f>
        <v>Хвойные породы</v>
      </c>
      <c r="AB13" s="69" t="s">
        <v>33</v>
      </c>
      <c r="AC13" s="185">
        <f>IF(ISNUMBER('CB1-Производство'!D15+D13-H13),'CB1-Производство'!D15+D13-H13,IF(ISNUMBER(H13-D13),"NT " &amp; H13-D13,"…"))</f>
        <v>0</v>
      </c>
      <c r="AD13" s="168">
        <f>IF(ISNUMBER('CB1-Производство'!E15+F13-J13),'CB1-Производство'!E15+F13-J13,IF(ISNUMBER(J13-F13),"NT " &amp; J13-F13,"…"))</f>
        <v>0</v>
      </c>
    </row>
    <row r="14" spans="1:2594" s="12" customFormat="1" ht="15" customHeight="1" x14ac:dyDescent="0.15">
      <c r="A14" s="388" t="s">
        <v>41</v>
      </c>
      <c r="B14" s="49" t="s">
        <v>42</v>
      </c>
      <c r="C14" s="828" t="s">
        <v>77</v>
      </c>
      <c r="D14" s="831">
        <v>0.11696000000000001</v>
      </c>
      <c r="E14" s="831">
        <v>3.6760000000000002</v>
      </c>
      <c r="F14" s="831">
        <v>9.9599999999999994E-2</v>
      </c>
      <c r="G14" s="832">
        <v>2.7270000000000003</v>
      </c>
      <c r="H14" s="831">
        <v>5.1399999999999996E-3</v>
      </c>
      <c r="I14" s="831">
        <v>2.5779999999999998</v>
      </c>
      <c r="J14" s="831">
        <v>1.1220000000000001E-2</v>
      </c>
      <c r="K14" s="833">
        <v>9.0109999999999992</v>
      </c>
      <c r="L14" s="128"/>
      <c r="M14" s="128"/>
      <c r="N14" s="41" t="str">
        <f t="shared" si="5"/>
        <v>1.1.NC</v>
      </c>
      <c r="O14" s="25" t="str">
        <f t="shared" si="6"/>
        <v>Лиственные породы</v>
      </c>
      <c r="P14" s="69" t="s">
        <v>33</v>
      </c>
      <c r="Q14" s="98"/>
      <c r="R14" s="98"/>
      <c r="S14" s="98"/>
      <c r="T14" s="98"/>
      <c r="U14" s="98"/>
      <c r="V14" s="98"/>
      <c r="W14" s="98"/>
      <c r="X14" s="99"/>
      <c r="Y14" s="128"/>
      <c r="Z14" s="187" t="str">
        <f t="shared" si="7"/>
        <v>1.1.NC</v>
      </c>
      <c r="AA14" s="25" t="str">
        <f t="shared" si="8"/>
        <v>Лиственные породы</v>
      </c>
      <c r="AB14" s="69" t="s">
        <v>33</v>
      </c>
      <c r="AC14" s="185">
        <f>IF(ISNUMBER('CB1-Производство'!D16+D14-H14),'CB1-Производство'!D16+D14-H14,IF(ISNUMBER(H14-D14),"NT " &amp; H14-D14,"…"))</f>
        <v>0.11182</v>
      </c>
      <c r="AD14" s="168">
        <f>IF(ISNUMBER('CB1-Производство'!E16+F14-J14),'CB1-Производство'!E16+F14-J14,IF(ISNUMBER(J14-F14),"NT " &amp; J14-F14,"…"))</f>
        <v>8.8379999999999986E-2</v>
      </c>
    </row>
    <row r="15" spans="1:2594" s="12" customFormat="1" ht="15" customHeight="1" x14ac:dyDescent="0.15">
      <c r="A15" s="388">
        <v>1.2</v>
      </c>
      <c r="B15" s="43" t="s">
        <v>44</v>
      </c>
      <c r="C15" s="828" t="s">
        <v>185</v>
      </c>
      <c r="D15" s="834">
        <v>294.62615899999997</v>
      </c>
      <c r="E15" s="834">
        <v>17566.981000000003</v>
      </c>
      <c r="F15" s="834">
        <v>259.39415600000001</v>
      </c>
      <c r="G15" s="834">
        <v>13231.483</v>
      </c>
      <c r="H15" s="835">
        <v>3.2000000000000002E-3</v>
      </c>
      <c r="I15" s="836">
        <v>0.65500000000000003</v>
      </c>
      <c r="J15" s="836">
        <v>0.18385000000000001</v>
      </c>
      <c r="K15" s="837">
        <v>16.285999999999998</v>
      </c>
      <c r="L15" s="128"/>
      <c r="M15" s="128"/>
      <c r="N15" s="41">
        <f t="shared" si="0"/>
        <v>1.2</v>
      </c>
      <c r="O15" s="24" t="str">
        <f t="shared" si="0"/>
        <v>ДЕЛОВОЙ КРУГЛЫЙ ЛЕС</v>
      </c>
      <c r="P15" s="69" t="s">
        <v>33</v>
      </c>
      <c r="Q15" s="125">
        <f>D15-(D16+D17)</f>
        <v>0</v>
      </c>
      <c r="R15" s="120">
        <f t="shared" ref="R15:X15" si="9">E15-(E16+E17)</f>
        <v>0</v>
      </c>
      <c r="S15" s="120">
        <f t="shared" si="9"/>
        <v>0</v>
      </c>
      <c r="T15" s="120">
        <f t="shared" si="9"/>
        <v>0</v>
      </c>
      <c r="U15" s="120">
        <f t="shared" si="9"/>
        <v>0</v>
      </c>
      <c r="V15" s="120">
        <f t="shared" si="9"/>
        <v>0</v>
      </c>
      <c r="W15" s="120">
        <f t="shared" si="9"/>
        <v>0</v>
      </c>
      <c r="X15" s="585">
        <f t="shared" si="9"/>
        <v>0</v>
      </c>
      <c r="Y15" s="147"/>
      <c r="Z15" s="187">
        <f t="shared" si="4"/>
        <v>1.2</v>
      </c>
      <c r="AA15" s="24" t="str">
        <f t="shared" si="2"/>
        <v>ДЕЛОВОЙ КРУГЛЫЙ ЛЕС</v>
      </c>
      <c r="AB15" s="69" t="s">
        <v>33</v>
      </c>
      <c r="AC15" s="185">
        <f>IF(ISNUMBER('CB1-Производство'!D17+D15-H15),'CB1-Производство'!D17+D15-H15,IF(ISNUMBER(H15-D15),"NT " &amp; H15-D15,"…"))</f>
        <v>294.62295899999998</v>
      </c>
      <c r="AD15" s="168">
        <f>IF(ISNUMBER('CB1-Производство'!E17+F15-J15),'CB1-Производство'!E17+F15-J15,IF(ISNUMBER(J15-F15),"NT " &amp; J15-F15,"…"))</f>
        <v>259.210306</v>
      </c>
    </row>
    <row r="16" spans="1:2594" s="12" customFormat="1" ht="15" customHeight="1" x14ac:dyDescent="0.15">
      <c r="A16" s="388" t="s">
        <v>46</v>
      </c>
      <c r="B16" s="44" t="s">
        <v>39</v>
      </c>
      <c r="C16" s="828" t="s">
        <v>185</v>
      </c>
      <c r="D16" s="831">
        <v>268.40232500000002</v>
      </c>
      <c r="E16" s="831">
        <v>16163.477000000006</v>
      </c>
      <c r="F16" s="831">
        <v>227.47404599999999</v>
      </c>
      <c r="G16" s="832">
        <v>11250.301999999998</v>
      </c>
      <c r="H16" s="831">
        <v>3.2000000000000002E-3</v>
      </c>
      <c r="I16" s="831">
        <v>0.65500000000000003</v>
      </c>
      <c r="J16" s="831">
        <v>0.15402000000000002</v>
      </c>
      <c r="K16" s="833">
        <v>8.2799999999999994</v>
      </c>
      <c r="L16" s="128"/>
      <c r="M16" s="128"/>
      <c r="N16" s="41" t="str">
        <f t="shared" si="0"/>
        <v>1.2.C</v>
      </c>
      <c r="O16" s="25" t="str">
        <f t="shared" si="0"/>
        <v>Хвойные породы</v>
      </c>
      <c r="P16" s="69" t="s">
        <v>33</v>
      </c>
      <c r="Q16" s="98"/>
      <c r="R16" s="98"/>
      <c r="S16" s="98"/>
      <c r="T16" s="98"/>
      <c r="U16" s="98"/>
      <c r="V16" s="98"/>
      <c r="W16" s="98"/>
      <c r="X16" s="99"/>
      <c r="Y16" s="128"/>
      <c r="Z16" s="187" t="str">
        <f t="shared" si="4"/>
        <v>1.2.C</v>
      </c>
      <c r="AA16" s="25" t="str">
        <f t="shared" si="2"/>
        <v>Хвойные породы</v>
      </c>
      <c r="AB16" s="69" t="s">
        <v>33</v>
      </c>
      <c r="AC16" s="185">
        <f>IF(ISNUMBER('CB1-Производство'!D18+D16-H16),'CB1-Производство'!D18+D16-H16,IF(ISNUMBER(H16-D16),"NT " &amp; H16-D16,"…"))</f>
        <v>268.39912500000003</v>
      </c>
      <c r="AD16" s="168">
        <f>IF(ISNUMBER('CB1-Производство'!E18+F16-J16),'CB1-Производство'!E18+F16-J16,IF(ISNUMBER(J16-F16),"NT " &amp; J16-F16,"…"))</f>
        <v>227.32002599999998</v>
      </c>
    </row>
    <row r="17" spans="1:2594" s="12" customFormat="1" ht="15" customHeight="1" x14ac:dyDescent="0.15">
      <c r="A17" s="388" t="s">
        <v>48</v>
      </c>
      <c r="B17" s="44" t="s">
        <v>42</v>
      </c>
      <c r="C17" s="828" t="s">
        <v>185</v>
      </c>
      <c r="D17" s="831">
        <v>26.223834</v>
      </c>
      <c r="E17" s="831">
        <v>1403.5040000000001</v>
      </c>
      <c r="F17" s="831">
        <v>31.920110000000001</v>
      </c>
      <c r="G17" s="832">
        <v>1981.181</v>
      </c>
      <c r="H17" s="831">
        <v>0</v>
      </c>
      <c r="I17" s="831">
        <v>0</v>
      </c>
      <c r="J17" s="831">
        <v>2.9829999999999999E-2</v>
      </c>
      <c r="K17" s="833">
        <v>8.0060000000000002</v>
      </c>
      <c r="L17" s="128"/>
      <c r="M17" s="128"/>
      <c r="N17" s="41" t="str">
        <f t="shared" si="0"/>
        <v>1.2.NC</v>
      </c>
      <c r="O17" s="25" t="str">
        <f t="shared" si="0"/>
        <v>Лиственные породы</v>
      </c>
      <c r="P17" s="69" t="s">
        <v>33</v>
      </c>
      <c r="Q17" s="98"/>
      <c r="R17" s="98"/>
      <c r="S17" s="98"/>
      <c r="T17" s="98"/>
      <c r="U17" s="98"/>
      <c r="V17" s="98"/>
      <c r="W17" s="98"/>
      <c r="X17" s="99"/>
      <c r="Y17" s="128"/>
      <c r="Z17" s="187" t="str">
        <f t="shared" si="4"/>
        <v>1.2.NC</v>
      </c>
      <c r="AA17" s="25" t="str">
        <f t="shared" si="2"/>
        <v>Лиственные породы</v>
      </c>
      <c r="AB17" s="69" t="s">
        <v>33</v>
      </c>
      <c r="AC17" s="185">
        <f>IF(ISNUMBER('CB1-Производство'!D19+D17-H17),'CB1-Производство'!D19+D17-H17,IF(ISNUMBER(H17-D17),"NT " &amp; H17-D17,"…"))</f>
        <v>26.223834</v>
      </c>
      <c r="AD17" s="168">
        <f>IF(ISNUMBER('CB1-Производство'!E19+F17-J17),'CB1-Производство'!E19+F17-J17,IF(ISNUMBER(J17-F17),"NT " &amp; J17-F17,"…"))</f>
        <v>31.890280000000001</v>
      </c>
    </row>
    <row r="18" spans="1:2594" s="12" customFormat="1" ht="12.75" customHeight="1" x14ac:dyDescent="0.15">
      <c r="A18" s="389" t="s">
        <v>50</v>
      </c>
      <c r="B18" s="46" t="s">
        <v>51</v>
      </c>
      <c r="C18" s="828" t="s">
        <v>185</v>
      </c>
      <c r="D18" s="831">
        <v>0.22054000000000001</v>
      </c>
      <c r="E18" s="831">
        <v>2.5259999999999998</v>
      </c>
      <c r="F18" s="831">
        <v>0</v>
      </c>
      <c r="G18" s="832">
        <v>0</v>
      </c>
      <c r="H18" s="831">
        <v>0</v>
      </c>
      <c r="I18" s="831">
        <v>0</v>
      </c>
      <c r="J18" s="831">
        <v>2.4829999999999998E-2</v>
      </c>
      <c r="K18" s="833">
        <v>6.6079999999999997</v>
      </c>
      <c r="L18" s="128"/>
      <c r="M18" s="128"/>
      <c r="N18" s="41" t="str">
        <f t="shared" si="0"/>
        <v>1.2.NC.T</v>
      </c>
      <c r="O18" s="26" t="str">
        <f t="shared" si="0"/>
        <v>в том числе тропические породы</v>
      </c>
      <c r="P18" s="69" t="s">
        <v>33</v>
      </c>
      <c r="Q18" s="100" t="str">
        <f>IF(AND(ISNUMBER(D18/D17),D18&gt;D17),"&gt; 1.2.NC !!","")</f>
        <v/>
      </c>
      <c r="R18" s="100" t="str">
        <f t="shared" ref="R18:X18" si="10">IF(AND(ISNUMBER(E18/E17),E18&gt;E17),"&gt; 1.2.NC !!","")</f>
        <v/>
      </c>
      <c r="S18" s="100" t="str">
        <f t="shared" si="10"/>
        <v/>
      </c>
      <c r="T18" s="100" t="str">
        <f t="shared" si="10"/>
        <v/>
      </c>
      <c r="U18" s="100" t="str">
        <f t="shared" si="10"/>
        <v/>
      </c>
      <c r="V18" s="100" t="str">
        <f t="shared" si="10"/>
        <v/>
      </c>
      <c r="W18" s="100" t="str">
        <f t="shared" si="10"/>
        <v/>
      </c>
      <c r="X18" s="101" t="str">
        <f t="shared" si="10"/>
        <v/>
      </c>
      <c r="Y18" s="128"/>
      <c r="Z18" s="188" t="str">
        <f t="shared" si="4"/>
        <v>1.2.NC.T</v>
      </c>
      <c r="AA18" s="26" t="str">
        <f t="shared" si="2"/>
        <v>в том числе тропические породы</v>
      </c>
      <c r="AB18" s="69" t="s">
        <v>33</v>
      </c>
      <c r="AC18" s="185">
        <f>IF(ISNUMBER('CB1-Производство'!D20+D18-H18),'CB1-Производство'!D20+D18-H18,IF(ISNUMBER(H18-D18),"NT " &amp; H18-D18,"…"))</f>
        <v>0.22054000000000001</v>
      </c>
      <c r="AD18" s="168">
        <f>IF(ISNUMBER('CB1-Производство'!E20+F18-J18),'CB1-Производство'!E20+F18-J18,IF(ISNUMBER(J18-F18),"NT " &amp; J18-F18,"…"))</f>
        <v>-2.4829999999999998E-2</v>
      </c>
    </row>
    <row r="19" spans="1:2594" s="75" customFormat="1" ht="15" customHeight="1" x14ac:dyDescent="0.15">
      <c r="A19" s="289">
        <v>2</v>
      </c>
      <c r="B19" s="284" t="s">
        <v>76</v>
      </c>
      <c r="C19" s="632" t="s">
        <v>77</v>
      </c>
      <c r="D19" s="838">
        <v>1.1434998000000001</v>
      </c>
      <c r="E19" s="838">
        <v>551.31699999999989</v>
      </c>
      <c r="F19" s="838">
        <v>0.79064429999999997</v>
      </c>
      <c r="G19" s="839">
        <v>595.02599999999995</v>
      </c>
      <c r="H19" s="838">
        <v>3.5119999999999999E-3</v>
      </c>
      <c r="I19" s="838">
        <v>1.2889999999999999</v>
      </c>
      <c r="J19" s="838">
        <v>8.0337850000000002E-2</v>
      </c>
      <c r="K19" s="840">
        <v>16.356999999999999</v>
      </c>
      <c r="L19" s="128"/>
      <c r="M19" s="128"/>
      <c r="N19" s="711">
        <f t="shared" ref="N19:N69" si="11">A19</f>
        <v>2</v>
      </c>
      <c r="O19" s="79" t="str">
        <f t="shared" ref="O19:O69" si="12">B19</f>
        <v>ДРЕВЕСНЫЙ УГОЛЬ</v>
      </c>
      <c r="P19" s="632" t="s">
        <v>77</v>
      </c>
      <c r="Q19" s="216"/>
      <c r="R19" s="216"/>
      <c r="S19" s="216"/>
      <c r="T19" s="216"/>
      <c r="U19" s="216"/>
      <c r="V19" s="216"/>
      <c r="W19" s="216"/>
      <c r="X19" s="586"/>
      <c r="Y19" s="128"/>
      <c r="Z19" s="156">
        <f t="shared" si="4"/>
        <v>2</v>
      </c>
      <c r="AA19" s="79" t="str">
        <f t="shared" si="2"/>
        <v>ДРЕВЕСНЫЙ УГОЛЬ</v>
      </c>
      <c r="AB19" s="632" t="s">
        <v>186</v>
      </c>
      <c r="AC19" s="159">
        <f>IF(ISNUMBER('CB1-Производство'!D31+D19-H19),'CB1-Производство'!D31+D19-H19,IF(ISNUMBER(H19-D19),"NT " &amp; H19-D19,"…"))</f>
        <v>1.4934348000000002</v>
      </c>
      <c r="AD19" s="160">
        <f>IF(ISNUMBER('CB1-Производство'!E31+F19-J19),'CB1-Производство'!E31+F19-J19,IF(ISNUMBER(J19-F19),"NT " &amp; J19-F19,"…"))</f>
        <v>1.1953064499999999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75" customFormat="1" ht="15" customHeight="1" x14ac:dyDescent="0.15">
      <c r="A20" s="288">
        <v>3</v>
      </c>
      <c r="B20" s="282" t="s">
        <v>78</v>
      </c>
      <c r="C20" s="632" t="s">
        <v>77</v>
      </c>
      <c r="D20" s="838">
        <v>1.2868519999999999</v>
      </c>
      <c r="E20" s="838">
        <v>145.52499999999998</v>
      </c>
      <c r="F20" s="838">
        <v>1.5234044000000002</v>
      </c>
      <c r="G20" s="838">
        <v>283.05099999999999</v>
      </c>
      <c r="H20" s="838">
        <v>1.35E-4</v>
      </c>
      <c r="I20" s="838">
        <v>5.5E-2</v>
      </c>
      <c r="J20" s="838">
        <v>0</v>
      </c>
      <c r="K20" s="838">
        <v>0</v>
      </c>
      <c r="L20" s="128"/>
      <c r="M20" s="128"/>
      <c r="N20" s="287">
        <f t="shared" si="11"/>
        <v>3</v>
      </c>
      <c r="O20" s="76" t="str">
        <f t="shared" si="12"/>
        <v>ДРЕВЕСНАЯ ЩЕПА, СТРУЖКА И ОТХОДЫ</v>
      </c>
      <c r="P20" s="632" t="s">
        <v>79</v>
      </c>
      <c r="Q20" s="215">
        <f>D20-(D21+D22)</f>
        <v>0</v>
      </c>
      <c r="R20" s="122">
        <f t="shared" ref="R20:X20" si="13">E20-(E21+E22)</f>
        <v>0</v>
      </c>
      <c r="S20" s="122">
        <f t="shared" si="13"/>
        <v>0</v>
      </c>
      <c r="T20" s="122">
        <f t="shared" si="13"/>
        <v>0</v>
      </c>
      <c r="U20" s="122">
        <f t="shared" si="13"/>
        <v>0</v>
      </c>
      <c r="V20" s="122">
        <f t="shared" si="13"/>
        <v>0</v>
      </c>
      <c r="W20" s="122">
        <f t="shared" si="13"/>
        <v>0</v>
      </c>
      <c r="X20" s="587">
        <f t="shared" si="13"/>
        <v>0</v>
      </c>
      <c r="Y20" s="128"/>
      <c r="Z20" s="218">
        <f t="shared" si="4"/>
        <v>3</v>
      </c>
      <c r="AA20" s="76" t="str">
        <f t="shared" si="2"/>
        <v>ДРЕВЕСНАЯ ЩЕПА, СТРУЖКА И ОТХОДЫ</v>
      </c>
      <c r="AB20" s="632" t="s">
        <v>79</v>
      </c>
      <c r="AC20" s="159">
        <f>IF(ISNUMBER('CB1-Производство'!D32+D20-H20),'CB1-Производство'!D32+D20-H20,IF(ISNUMBER(H20-D20),"NT " &amp; H20-D20,"…"))</f>
        <v>1.3421669999999999</v>
      </c>
      <c r="AD20" s="160">
        <f>IF(ISNUMBER('CB1-Производство'!E32+F20-J20),'CB1-Производство'!E32+F20-J20,IF(ISNUMBER(J20-F20),"NT " &amp; J20-F20,"…"))</f>
        <v>1.5426044000000003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388" t="s">
        <v>80</v>
      </c>
      <c r="B21" s="42" t="s">
        <v>81</v>
      </c>
      <c r="C21" s="828" t="s">
        <v>77</v>
      </c>
      <c r="D21" s="831">
        <v>0.30853999999999998</v>
      </c>
      <c r="E21" s="831">
        <v>134.34099999999998</v>
      </c>
      <c r="F21" s="831">
        <v>0.40427700000000005</v>
      </c>
      <c r="G21" s="832">
        <v>206.59099999999998</v>
      </c>
      <c r="H21" s="831">
        <v>0</v>
      </c>
      <c r="I21" s="831">
        <v>0</v>
      </c>
      <c r="J21" s="831">
        <v>0</v>
      </c>
      <c r="K21" s="833">
        <v>0</v>
      </c>
      <c r="L21" s="128"/>
      <c r="M21" s="128"/>
      <c r="N21" s="41" t="str">
        <f>A21</f>
        <v>3.1</v>
      </c>
      <c r="O21" s="24" t="str">
        <f>B21</f>
        <v>ДРЕВЕСНАЯ ЩЕПА И СТРУЖКА</v>
      </c>
      <c r="P21" s="630" t="s">
        <v>79</v>
      </c>
      <c r="Q21" s="98"/>
      <c r="R21" s="98"/>
      <c r="S21" s="98"/>
      <c r="T21" s="98"/>
      <c r="U21" s="98"/>
      <c r="V21" s="98"/>
      <c r="W21" s="98"/>
      <c r="X21" s="99"/>
      <c r="Y21" s="128" t="s">
        <v>0</v>
      </c>
      <c r="Z21" s="187" t="str">
        <f>A21</f>
        <v>3.1</v>
      </c>
      <c r="AA21" s="24" t="str">
        <f>B21</f>
        <v>ДРЕВЕСНАЯ ЩЕПА И СТРУЖКА</v>
      </c>
      <c r="AB21" s="630" t="s">
        <v>79</v>
      </c>
      <c r="AC21" s="185">
        <f>IF(ISNUMBER('CB1-Производство'!D33+D21-H21),'CB1-Производство'!D33+D21-H21,IF(ISNUMBER(H21-D21),"NT " &amp; H21-D21,"…"))</f>
        <v>0.36398999999999998</v>
      </c>
      <c r="AD21" s="168">
        <f>IF(ISNUMBER('CB1-Производство'!E33+F21-J21),'CB1-Производство'!E33+F21-J21,IF(ISNUMBER(J21-F21),"NT " &amp; J21-F21,"…"))</f>
        <v>0.42347700000000005</v>
      </c>
    </row>
    <row r="22" spans="1:2594" s="12" customFormat="1" ht="15" customHeight="1" x14ac:dyDescent="0.15">
      <c r="A22" s="389" t="s">
        <v>82</v>
      </c>
      <c r="B22" s="42" t="s">
        <v>83</v>
      </c>
      <c r="C22" s="828" t="s">
        <v>77</v>
      </c>
      <c r="D22" s="831">
        <v>0.97831199999999996</v>
      </c>
      <c r="E22" s="831">
        <v>11.184000000000001</v>
      </c>
      <c r="F22" s="831">
        <v>1.1191274000000002</v>
      </c>
      <c r="G22" s="832">
        <v>76.459999999999994</v>
      </c>
      <c r="H22" s="831">
        <v>1.35E-4</v>
      </c>
      <c r="I22" s="831">
        <v>5.5E-2</v>
      </c>
      <c r="J22" s="831">
        <v>0</v>
      </c>
      <c r="K22" s="833">
        <v>0</v>
      </c>
      <c r="L22" s="128"/>
      <c r="M22" s="128"/>
      <c r="N22" s="589" t="str">
        <f>A22</f>
        <v>3.2</v>
      </c>
      <c r="O22" s="24" t="str">
        <f>B22</f>
        <v>ДРЕВЕСНЫЕ ОТХОДЫ (ВКЛЮЧАЯ ДРЕВЕСИНУ ДЛЯ АГЛОМЕРАТОВ)</v>
      </c>
      <c r="P22" s="630" t="s">
        <v>79</v>
      </c>
      <c r="Q22" s="100"/>
      <c r="R22" s="100"/>
      <c r="S22" s="100"/>
      <c r="T22" s="100"/>
      <c r="U22" s="100"/>
      <c r="V22" s="100"/>
      <c r="W22" s="100"/>
      <c r="X22" s="101"/>
      <c r="Y22" s="128"/>
      <c r="Z22" s="187" t="str">
        <f>A22</f>
        <v>3.2</v>
      </c>
      <c r="AA22" s="24" t="str">
        <f>B22</f>
        <v>ДРЕВЕСНЫЕ ОТХОДЫ (ВКЛЮЧАЯ ДРЕВЕСИНУ ДЛЯ АГЛОМЕРАТОВ)</v>
      </c>
      <c r="AB22" s="630" t="s">
        <v>79</v>
      </c>
      <c r="AC22" s="163">
        <f>IF(ISNUMBER('CB1-Производство'!D34+D22-H22),'CB1-Производство'!D34+D22-H22,IF(ISNUMBER(H22-D22),"NT " &amp; H22-D22,"…"))</f>
        <v>0.97817699999999996</v>
      </c>
      <c r="AD22" s="168">
        <f>IF(ISNUMBER('CB1-Производство'!E34+F22-J22),'CB1-Производство'!E34+F22-J22,IF(ISNUMBER(J22-F22),"NT " &amp; J22-F22,"…"))</f>
        <v>1.1191274000000002</v>
      </c>
    </row>
    <row r="23" spans="1:2594" s="75" customFormat="1" ht="15" customHeight="1" x14ac:dyDescent="0.15">
      <c r="A23" s="386" t="s">
        <v>187</v>
      </c>
      <c r="B23" s="284" t="s">
        <v>84</v>
      </c>
      <c r="C23" s="632" t="s">
        <v>77</v>
      </c>
      <c r="D23" s="838">
        <v>0.97831199999999996</v>
      </c>
      <c r="E23" s="838">
        <v>11.184000000000001</v>
      </c>
      <c r="F23" s="838">
        <v>1.1191274000000002</v>
      </c>
      <c r="G23" s="839">
        <v>76.459999999999994</v>
      </c>
      <c r="H23" s="838">
        <v>1.35E-4</v>
      </c>
      <c r="I23" s="838">
        <v>5.5E-2</v>
      </c>
      <c r="J23" s="838">
        <v>0</v>
      </c>
      <c r="K23" s="840">
        <v>0</v>
      </c>
      <c r="L23" s="128"/>
      <c r="M23" s="128"/>
      <c r="N23" s="712" t="str">
        <f t="shared" ref="N23" si="14">A23</f>
        <v>4</v>
      </c>
      <c r="O23" s="76" t="str">
        <f t="shared" ref="O23" si="15">B23</f>
        <v>БЫВШАЯ В УПОТРЕБЛЕНИИ РЕКУПЕРИРОВАННАЯ ДРЕВЕСИНА</v>
      </c>
      <c r="P23" s="632" t="s">
        <v>77</v>
      </c>
      <c r="Q23" s="215"/>
      <c r="R23" s="122"/>
      <c r="S23" s="122"/>
      <c r="T23" s="122"/>
      <c r="U23" s="122"/>
      <c r="V23" s="122"/>
      <c r="W23" s="122"/>
      <c r="X23" s="587"/>
      <c r="Y23" s="128"/>
      <c r="Z23" s="218" t="str">
        <f t="shared" ref="Z23" si="16">A23</f>
        <v>4</v>
      </c>
      <c r="AA23" s="76" t="str">
        <f t="shared" ref="AA23" si="17">B23</f>
        <v>БЫВШАЯ В УПОТРЕБЛЕНИИ РЕКУПЕРИРОВАННАЯ ДРЕВЕСИНА</v>
      </c>
      <c r="AB23" s="632" t="s">
        <v>186</v>
      </c>
      <c r="AC23" s="159">
        <f>IF(ISNUMBER('CB1-Производство'!D35+D23-H23),'CB1-Производство'!D35+D23-H23,IF(ISNUMBER(H23-D23),"NT " &amp; H23-D23,"…"))</f>
        <v>1.0341769999999999</v>
      </c>
      <c r="AD23" s="160">
        <f>IF(ISNUMBER('CB1-Производство'!E35+F23-J23),'CB1-Производство'!E35+F23-J23,IF(ISNUMBER(J23-F23),"NT " &amp; J23-F23,"…"))</f>
        <v>1.1748274000000003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75" customFormat="1" ht="15" customHeight="1" x14ac:dyDescent="0.15">
      <c r="A24" s="288" t="s">
        <v>85</v>
      </c>
      <c r="B24" s="282" t="s">
        <v>86</v>
      </c>
      <c r="C24" s="632" t="s">
        <v>77</v>
      </c>
      <c r="D24" s="838">
        <v>9.097199999999998E-3</v>
      </c>
      <c r="E24" s="838">
        <v>18.693000000000001</v>
      </c>
      <c r="F24" s="838">
        <v>0.17803864000000003</v>
      </c>
      <c r="G24" s="839">
        <v>58.819000000000003</v>
      </c>
      <c r="H24" s="838">
        <v>0</v>
      </c>
      <c r="I24" s="838">
        <v>0</v>
      </c>
      <c r="J24" s="838">
        <v>2.5000000000000001E-3</v>
      </c>
      <c r="K24" s="840">
        <v>0.216</v>
      </c>
      <c r="L24" s="128"/>
      <c r="M24" s="128"/>
      <c r="N24" s="712" t="str">
        <f t="shared" si="11"/>
        <v>5</v>
      </c>
      <c r="O24" s="76" t="str">
        <f t="shared" si="12"/>
        <v>ДРЕВЕСНЫЕ ПЕЛЛЕТЫ И ПРОЧИЕ АГЛОМЕРАТЫ</v>
      </c>
      <c r="P24" s="632" t="s">
        <v>77</v>
      </c>
      <c r="Q24" s="215">
        <f>D24-(D25+D26)</f>
        <v>0</v>
      </c>
      <c r="R24" s="122">
        <f t="shared" ref="R24:X24" si="18">E24-(E25+E26)</f>
        <v>0</v>
      </c>
      <c r="S24" s="122">
        <f t="shared" si="18"/>
        <v>0</v>
      </c>
      <c r="T24" s="122">
        <f t="shared" si="18"/>
        <v>0</v>
      </c>
      <c r="U24" s="122">
        <f t="shared" si="18"/>
        <v>0</v>
      </c>
      <c r="V24" s="122">
        <f t="shared" si="18"/>
        <v>0</v>
      </c>
      <c r="W24" s="122">
        <f t="shared" si="18"/>
        <v>0</v>
      </c>
      <c r="X24" s="587">
        <f t="shared" si="18"/>
        <v>0</v>
      </c>
      <c r="Y24" s="128"/>
      <c r="Z24" s="218" t="str">
        <f t="shared" si="4"/>
        <v>5</v>
      </c>
      <c r="AA24" s="76" t="str">
        <f t="shared" ref="AA24:AA35" si="19">B24</f>
        <v>ДРЕВЕСНЫЕ ПЕЛЛЕТЫ И ПРОЧИЕ АГЛОМЕРАТЫ</v>
      </c>
      <c r="AB24" s="632" t="s">
        <v>186</v>
      </c>
      <c r="AC24" s="159">
        <f>IF(ISNUMBER('CB1-Производство'!D36+D24-H24),'CB1-Производство'!D36+D24-H24,IF(ISNUMBER(H24-D24),"NT " &amp; H24-D24,"…"))</f>
        <v>9.097199999999998E-3</v>
      </c>
      <c r="AD24" s="160">
        <f>IF(ISNUMBER('CB1-Производство'!E36+F24-J24),'CB1-Производство'!E36+F24-J24,IF(ISNUMBER(J24-F24),"NT " &amp; J24-F24,"…"))</f>
        <v>0.17553864000000002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388" t="s">
        <v>87</v>
      </c>
      <c r="B25" s="42" t="s">
        <v>88</v>
      </c>
      <c r="C25" s="630" t="s">
        <v>77</v>
      </c>
      <c r="D25" s="831">
        <v>5.4019999999999988E-3</v>
      </c>
      <c r="E25" s="831">
        <v>2.8369999999999997</v>
      </c>
      <c r="F25" s="831">
        <v>0.16806744000000004</v>
      </c>
      <c r="G25" s="832">
        <v>30.297000000000001</v>
      </c>
      <c r="H25" s="831">
        <v>0</v>
      </c>
      <c r="I25" s="831">
        <v>0</v>
      </c>
      <c r="J25" s="831">
        <v>0</v>
      </c>
      <c r="K25" s="833">
        <v>0</v>
      </c>
      <c r="L25" s="128"/>
      <c r="M25" s="128"/>
      <c r="N25" s="41" t="str">
        <f t="shared" si="11"/>
        <v>5.1</v>
      </c>
      <c r="O25" s="24" t="str">
        <f t="shared" si="12"/>
        <v>ДРЕВЕСНЫЕ ПЕЛЛЕТЫ</v>
      </c>
      <c r="P25" s="630" t="s">
        <v>77</v>
      </c>
      <c r="Q25" s="98"/>
      <c r="R25" s="98"/>
      <c r="S25" s="98"/>
      <c r="T25" s="98"/>
      <c r="U25" s="98"/>
      <c r="V25" s="98"/>
      <c r="W25" s="98"/>
      <c r="X25" s="99"/>
      <c r="Y25" s="128" t="s">
        <v>0</v>
      </c>
      <c r="Z25" s="187" t="str">
        <f t="shared" si="4"/>
        <v>5.1</v>
      </c>
      <c r="AA25" s="24" t="str">
        <f t="shared" si="19"/>
        <v>ДРЕВЕСНЫЕ ПЕЛЛЕТЫ</v>
      </c>
      <c r="AB25" s="630" t="s">
        <v>186</v>
      </c>
      <c r="AC25" s="185">
        <f>IF(ISNUMBER('CB1-Производство'!D37+D25-H25),'CB1-Производство'!D37+D25-H25,IF(ISNUMBER(H25-D25),"NT " &amp; H25-D25,"…"))</f>
        <v>5.4019999999999988E-3</v>
      </c>
      <c r="AD25" s="168">
        <f>IF(ISNUMBER('CB1-Производство'!E37+F25-J25),'CB1-Производство'!E37+F25-J25,IF(ISNUMBER(J25-F25),"NT " &amp; J25-F25,"…"))</f>
        <v>0.16806744000000004</v>
      </c>
    </row>
    <row r="26" spans="1:2594" s="12" customFormat="1" ht="15" customHeight="1" x14ac:dyDescent="0.15">
      <c r="A26" s="388" t="s">
        <v>89</v>
      </c>
      <c r="B26" s="42" t="s">
        <v>90</v>
      </c>
      <c r="C26" s="630" t="s">
        <v>77</v>
      </c>
      <c r="D26" s="831">
        <v>3.6951999999999996E-3</v>
      </c>
      <c r="E26" s="831">
        <v>15.856000000000002</v>
      </c>
      <c r="F26" s="831">
        <v>9.9711999999999978E-3</v>
      </c>
      <c r="G26" s="832">
        <v>28.521999999999998</v>
      </c>
      <c r="H26" s="831">
        <v>0</v>
      </c>
      <c r="I26" s="831">
        <v>0</v>
      </c>
      <c r="J26" s="831">
        <v>2.5000000000000001E-3</v>
      </c>
      <c r="K26" s="833">
        <v>0.216</v>
      </c>
      <c r="L26" s="128"/>
      <c r="M26" s="128"/>
      <c r="N26" s="41" t="str">
        <f t="shared" si="11"/>
        <v>5.2</v>
      </c>
      <c r="O26" s="24" t="str">
        <f t="shared" si="12"/>
        <v>ПРОЧИЕ АГЛОМЕРАТЫ</v>
      </c>
      <c r="P26" s="630" t="s">
        <v>77</v>
      </c>
      <c r="Q26" s="100"/>
      <c r="R26" s="100"/>
      <c r="S26" s="100"/>
      <c r="T26" s="100"/>
      <c r="U26" s="100"/>
      <c r="V26" s="100"/>
      <c r="W26" s="100"/>
      <c r="X26" s="101"/>
      <c r="Y26" s="128"/>
      <c r="Z26" s="186" t="str">
        <f t="shared" si="4"/>
        <v>5.2</v>
      </c>
      <c r="AA26" s="24" t="str">
        <f t="shared" si="19"/>
        <v>ПРОЧИЕ АГЛОМЕРАТЫ</v>
      </c>
      <c r="AB26" s="630" t="s">
        <v>186</v>
      </c>
      <c r="AC26" s="163">
        <f>IF(ISNUMBER('CB1-Производство'!D38+D26-H26),'CB1-Производство'!D38+D26-H26,IF(ISNUMBER(H26-D26),"NT " &amp; H26-D26,"…"))</f>
        <v>3.6951999999999996E-3</v>
      </c>
      <c r="AD26" s="168">
        <f>IF(ISNUMBER('CB1-Производство'!E38+F26-J26),'CB1-Производство'!E38+F26-J26,IF(ISNUMBER(J26-F26),"NT " &amp; J26-F26,"…"))</f>
        <v>7.4711999999999973E-3</v>
      </c>
    </row>
    <row r="27" spans="1:2594" s="75" customFormat="1" ht="15" customHeight="1" x14ac:dyDescent="0.15">
      <c r="A27" s="387" t="s">
        <v>91</v>
      </c>
      <c r="B27" s="287" t="s">
        <v>92</v>
      </c>
      <c r="C27" s="283" t="s">
        <v>79</v>
      </c>
      <c r="D27" s="838">
        <v>2684.4178046799989</v>
      </c>
      <c r="E27" s="838">
        <v>325267.47000000032</v>
      </c>
      <c r="F27" s="838">
        <v>2238.6913999800008</v>
      </c>
      <c r="G27" s="839">
        <v>334834.12582000013</v>
      </c>
      <c r="H27" s="838">
        <v>0.17385000000000003</v>
      </c>
      <c r="I27" s="838">
        <v>4.2679999999999998</v>
      </c>
      <c r="J27" s="838">
        <v>0.94440000000000002</v>
      </c>
      <c r="K27" s="840">
        <v>375.84600000000006</v>
      </c>
      <c r="L27" s="128"/>
      <c r="M27" s="128"/>
      <c r="N27" s="287" t="str">
        <f t="shared" si="11"/>
        <v>6</v>
      </c>
      <c r="O27" s="76" t="str">
        <f t="shared" si="12"/>
        <v>ПИЛОМАТЕРИАЛЫ (ВКЛЮЧАЯ ШПАЛЫ)</v>
      </c>
      <c r="P27" s="283" t="s">
        <v>79</v>
      </c>
      <c r="Q27" s="215">
        <f>D27-(D28+D29)</f>
        <v>0</v>
      </c>
      <c r="R27" s="122">
        <f t="shared" ref="R27:X27" si="20">E27-(E28+E29)</f>
        <v>0</v>
      </c>
      <c r="S27" s="122">
        <f t="shared" si="20"/>
        <v>0</v>
      </c>
      <c r="T27" s="122">
        <f t="shared" si="20"/>
        <v>0</v>
      </c>
      <c r="U27" s="122">
        <f t="shared" si="20"/>
        <v>0</v>
      </c>
      <c r="V27" s="122">
        <f t="shared" si="20"/>
        <v>0</v>
      </c>
      <c r="W27" s="122">
        <f t="shared" si="20"/>
        <v>0</v>
      </c>
      <c r="X27" s="587">
        <f t="shared" si="20"/>
        <v>0</v>
      </c>
      <c r="Y27" s="147"/>
      <c r="Z27" s="155" t="str">
        <f t="shared" si="4"/>
        <v>6</v>
      </c>
      <c r="AA27" s="76" t="str">
        <f t="shared" si="19"/>
        <v>ПИЛОМАТЕРИАЛЫ (ВКЛЮЧАЯ ШПАЛЫ)</v>
      </c>
      <c r="AB27" s="283" t="s">
        <v>79</v>
      </c>
      <c r="AC27" s="159">
        <f>IF(ISNUMBER('CB1-Производство'!D39+D27-H27),'CB1-Производство'!D39+D27-H27,IF(ISNUMBER(H27-D27),"NT " &amp; H27-D27,"…"))</f>
        <v>2707.023954679999</v>
      </c>
      <c r="AD27" s="160">
        <f>IF(ISNUMBER('CB1-Производство'!E39+F27-J27),'CB1-Производство'!E39+F27-J27,IF(ISNUMBER(J27-F27),"NT " &amp; J27-F27,"…"))</f>
        <v>2260.8659999800011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388" t="s">
        <v>93</v>
      </c>
      <c r="B28" s="42" t="s">
        <v>39</v>
      </c>
      <c r="C28" s="69" t="s">
        <v>79</v>
      </c>
      <c r="D28" s="831">
        <v>2663.5383170799978</v>
      </c>
      <c r="E28" s="831">
        <v>321836.75700000033</v>
      </c>
      <c r="F28" s="831">
        <v>2203.9975280800008</v>
      </c>
      <c r="G28" s="832">
        <v>329832.38782000018</v>
      </c>
      <c r="H28" s="831">
        <v>4.0000000000000001E-3</v>
      </c>
      <c r="I28" s="831">
        <v>0.44600000000000001</v>
      </c>
      <c r="J28" s="831">
        <v>0.54280000000000006</v>
      </c>
      <c r="K28" s="833">
        <v>188.08600000000001</v>
      </c>
      <c r="L28" s="128"/>
      <c r="M28" s="128"/>
      <c r="N28" s="41" t="str">
        <f t="shared" si="11"/>
        <v>6.C</v>
      </c>
      <c r="O28" s="24" t="str">
        <f t="shared" si="12"/>
        <v>Хвойные породы</v>
      </c>
      <c r="P28" s="69" t="s">
        <v>79</v>
      </c>
      <c r="Q28" s="98"/>
      <c r="R28" s="98"/>
      <c r="S28" s="98"/>
      <c r="T28" s="98"/>
      <c r="U28" s="98"/>
      <c r="V28" s="98"/>
      <c r="W28" s="98"/>
      <c r="X28" s="99"/>
      <c r="Y28" s="128" t="s">
        <v>0</v>
      </c>
      <c r="Z28" s="187" t="str">
        <f t="shared" si="4"/>
        <v>6.C</v>
      </c>
      <c r="AA28" s="24" t="str">
        <f t="shared" si="19"/>
        <v>Хвойные породы</v>
      </c>
      <c r="AB28" s="69" t="s">
        <v>79</v>
      </c>
      <c r="AC28" s="185">
        <f>IF(ISNUMBER('CB1-Производство'!D40+D28-H28),'CB1-Производство'!D40+D28-H28,IF(ISNUMBER(H28-D28),"NT " &amp; H28-D28,"…"))</f>
        <v>2663.5343170799979</v>
      </c>
      <c r="AD28" s="168">
        <f>IF(ISNUMBER('CB1-Производство'!E40+F28-J28),'CB1-Производство'!E40+F28-J28,IF(ISNUMBER(J28-F28),"NT " &amp; J28-F28,"…"))</f>
        <v>2203.4547280800007</v>
      </c>
    </row>
    <row r="29" spans="1:2594" s="12" customFormat="1" ht="15" customHeight="1" x14ac:dyDescent="0.15">
      <c r="A29" s="388" t="s">
        <v>94</v>
      </c>
      <c r="B29" s="42" t="s">
        <v>42</v>
      </c>
      <c r="C29" s="69" t="s">
        <v>79</v>
      </c>
      <c r="D29" s="831">
        <v>20.879487600000001</v>
      </c>
      <c r="E29" s="831">
        <v>3430.7130000000002</v>
      </c>
      <c r="F29" s="831">
        <v>34.693871899999998</v>
      </c>
      <c r="G29" s="832">
        <v>5001.7380000000012</v>
      </c>
      <c r="H29" s="831">
        <v>0.16985000000000003</v>
      </c>
      <c r="I29" s="831">
        <v>3.8220000000000005</v>
      </c>
      <c r="J29" s="831">
        <v>0.40159999999999996</v>
      </c>
      <c r="K29" s="833">
        <v>187.76000000000002</v>
      </c>
      <c r="L29" s="128"/>
      <c r="M29" s="128"/>
      <c r="N29" s="41" t="str">
        <f t="shared" si="11"/>
        <v>6.NC</v>
      </c>
      <c r="O29" s="24" t="str">
        <f t="shared" si="12"/>
        <v>Лиственные породы</v>
      </c>
      <c r="P29" s="69" t="s">
        <v>79</v>
      </c>
      <c r="Q29" s="98"/>
      <c r="R29" s="98"/>
      <c r="S29" s="98"/>
      <c r="T29" s="98"/>
      <c r="U29" s="98"/>
      <c r="V29" s="98"/>
      <c r="W29" s="98"/>
      <c r="X29" s="99"/>
      <c r="Y29" s="128"/>
      <c r="Z29" s="187" t="str">
        <f t="shared" si="4"/>
        <v>6.NC</v>
      </c>
      <c r="AA29" s="24" t="str">
        <f t="shared" si="19"/>
        <v>Лиственные породы</v>
      </c>
      <c r="AB29" s="69" t="s">
        <v>79</v>
      </c>
      <c r="AC29" s="163">
        <f>IF(ISNUMBER('CB1-Производство'!D41+D29-H29),'CB1-Производство'!D41+D29-H29,IF(ISNUMBER(H29-D29),"NT " &amp; H29-D29,"…"))</f>
        <v>43.489637600000009</v>
      </c>
      <c r="AD29" s="168">
        <f>IF(ISNUMBER('CB1-Производство'!E41+F29-J29),'CB1-Производство'!E41+F29-J29,IF(ISNUMBER(J29-F29),"NT " &amp; J29-F29,"…"))</f>
        <v>57.411271899999996</v>
      </c>
    </row>
    <row r="30" spans="1:2594" s="12" customFormat="1" ht="12" customHeight="1" x14ac:dyDescent="0.15">
      <c r="A30" s="389" t="s">
        <v>95</v>
      </c>
      <c r="B30" s="44" t="s">
        <v>51</v>
      </c>
      <c r="C30" s="69" t="s">
        <v>79</v>
      </c>
      <c r="D30" s="831">
        <v>2.8360596</v>
      </c>
      <c r="E30" s="831">
        <v>978.35399999999993</v>
      </c>
      <c r="F30" s="831">
        <v>0.14934900000000001</v>
      </c>
      <c r="G30" s="832">
        <v>106.31</v>
      </c>
      <c r="H30" s="831">
        <v>0</v>
      </c>
      <c r="I30" s="831">
        <v>0</v>
      </c>
      <c r="J30" s="831">
        <v>0</v>
      </c>
      <c r="K30" s="833">
        <v>0</v>
      </c>
      <c r="L30" s="128"/>
      <c r="M30" s="128"/>
      <c r="N30" s="589" t="str">
        <f t="shared" si="11"/>
        <v>6.NC.T</v>
      </c>
      <c r="O30" s="27" t="str">
        <f t="shared" si="12"/>
        <v>в том числе тропические породы</v>
      </c>
      <c r="P30" s="69" t="s">
        <v>79</v>
      </c>
      <c r="Q30" s="100" t="str">
        <f t="shared" ref="Q30:X30" si="21">IF(AND(ISNUMBER(D30/D29),D30&gt;D29),"&gt; 5.NC !!","")</f>
        <v/>
      </c>
      <c r="R30" s="100" t="str">
        <f t="shared" si="21"/>
        <v/>
      </c>
      <c r="S30" s="100" t="str">
        <f t="shared" si="21"/>
        <v/>
      </c>
      <c r="T30" s="100" t="str">
        <f t="shared" si="21"/>
        <v/>
      </c>
      <c r="U30" s="100" t="str">
        <f t="shared" si="21"/>
        <v/>
      </c>
      <c r="V30" s="100" t="str">
        <f t="shared" si="21"/>
        <v/>
      </c>
      <c r="W30" s="100" t="str">
        <f t="shared" si="21"/>
        <v/>
      </c>
      <c r="X30" s="100" t="str">
        <f t="shared" si="21"/>
        <v/>
      </c>
      <c r="Y30" s="128"/>
      <c r="Z30" s="186" t="str">
        <f t="shared" si="4"/>
        <v>6.NC.T</v>
      </c>
      <c r="AA30" s="27" t="str">
        <f t="shared" si="19"/>
        <v>в том числе тропические породы</v>
      </c>
      <c r="AB30" s="69" t="s">
        <v>79</v>
      </c>
      <c r="AC30" s="163">
        <f>IF(ISNUMBER('CB1-Производство'!D42+D30-H30),'CB1-Производство'!D42+D30-H30,IF(ISNUMBER(H30-D30),"NT " &amp; H30-D30,"…"))</f>
        <v>2.8360596</v>
      </c>
      <c r="AD30" s="168">
        <f>IF(ISNUMBER('CB1-Производство'!E42+F30-J30),'CB1-Производство'!E42+F30-J30,IF(ISNUMBER(J30-F30),"NT " &amp; J30-F30,"…"))</f>
        <v>0.14934900000000001</v>
      </c>
      <c r="AE30" s="12" t="s">
        <v>0</v>
      </c>
    </row>
    <row r="31" spans="1:2594" s="75" customFormat="1" ht="15" customHeight="1" x14ac:dyDescent="0.15">
      <c r="A31" s="387" t="s">
        <v>96</v>
      </c>
      <c r="B31" s="287" t="s">
        <v>97</v>
      </c>
      <c r="C31" s="283" t="s">
        <v>79</v>
      </c>
      <c r="D31" s="838">
        <v>1.7012818000000001</v>
      </c>
      <c r="E31" s="838">
        <v>1297.5120000000002</v>
      </c>
      <c r="F31" s="838">
        <v>1.7710557999999998</v>
      </c>
      <c r="G31" s="839">
        <v>1407.4449999999997</v>
      </c>
      <c r="H31" s="838">
        <v>0</v>
      </c>
      <c r="I31" s="838">
        <v>0</v>
      </c>
      <c r="J31" s="838">
        <v>0</v>
      </c>
      <c r="K31" s="840">
        <v>0</v>
      </c>
      <c r="L31" s="128"/>
      <c r="M31" s="128"/>
      <c r="N31" s="287" t="str">
        <f t="shared" ref="N31:O34" si="22">A31</f>
        <v>7</v>
      </c>
      <c r="O31" s="76" t="str">
        <f t="shared" si="22"/>
        <v>ШПОН</v>
      </c>
      <c r="P31" s="283" t="s">
        <v>79</v>
      </c>
      <c r="Q31" s="215">
        <f>D31-(D32+D33)</f>
        <v>0</v>
      </c>
      <c r="R31" s="122">
        <f t="shared" ref="R31:X31" si="23">E31-(E32+E33)</f>
        <v>0</v>
      </c>
      <c r="S31" s="122">
        <f t="shared" si="23"/>
        <v>0</v>
      </c>
      <c r="T31" s="122">
        <f t="shared" si="23"/>
        <v>0</v>
      </c>
      <c r="U31" s="122">
        <f t="shared" si="23"/>
        <v>0</v>
      </c>
      <c r="V31" s="122">
        <f t="shared" si="23"/>
        <v>0</v>
      </c>
      <c r="W31" s="122">
        <f t="shared" si="23"/>
        <v>0</v>
      </c>
      <c r="X31" s="587">
        <f t="shared" si="23"/>
        <v>0</v>
      </c>
      <c r="Y31" s="147"/>
      <c r="Z31" s="155" t="str">
        <f t="shared" ref="Z31:AA34" si="24">A31</f>
        <v>7</v>
      </c>
      <c r="AA31" s="76" t="str">
        <f t="shared" si="24"/>
        <v>ШПОН</v>
      </c>
      <c r="AB31" s="283" t="s">
        <v>79</v>
      </c>
      <c r="AC31" s="159">
        <f>IF(ISNUMBER('CB1-Производство'!D43+D31-H31),'CB1-Производство'!D43+D31-H31,IF(ISNUMBER(H31-D31),"NT " &amp; H31-D31,"…"))</f>
        <v>2.4830817999999999</v>
      </c>
      <c r="AD31" s="160">
        <f>IF(ISNUMBER('CB1-Производство'!E43+F31-J31),'CB1-Производство'!E43+F31-J31,IF(ISNUMBER(J31-F31),"NT " &amp; J31-F31,"…"))</f>
        <v>4.5510557999999994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388" t="s">
        <v>98</v>
      </c>
      <c r="B32" s="42" t="s">
        <v>39</v>
      </c>
      <c r="C32" s="69" t="s">
        <v>79</v>
      </c>
      <c r="D32" s="831">
        <v>6.2625E-2</v>
      </c>
      <c r="E32" s="831">
        <v>29.734000000000002</v>
      </c>
      <c r="F32" s="831">
        <v>0.29228199999999999</v>
      </c>
      <c r="G32" s="832">
        <v>30.056000000000001</v>
      </c>
      <c r="H32" s="831">
        <v>0</v>
      </c>
      <c r="I32" s="831">
        <v>0</v>
      </c>
      <c r="J32" s="831">
        <v>0</v>
      </c>
      <c r="K32" s="833">
        <v>0</v>
      </c>
      <c r="L32" s="128"/>
      <c r="M32" s="128"/>
      <c r="N32" s="41" t="str">
        <f t="shared" si="22"/>
        <v>7.C</v>
      </c>
      <c r="O32" s="24" t="str">
        <f t="shared" si="22"/>
        <v>Хвойные породы</v>
      </c>
      <c r="P32" s="69" t="s">
        <v>79</v>
      </c>
      <c r="Q32" s="98"/>
      <c r="R32" s="98"/>
      <c r="S32" s="98"/>
      <c r="T32" s="98"/>
      <c r="U32" s="98"/>
      <c r="V32" s="98"/>
      <c r="W32" s="98"/>
      <c r="X32" s="99"/>
      <c r="Y32" s="128"/>
      <c r="Z32" s="187" t="str">
        <f t="shared" si="24"/>
        <v>7.C</v>
      </c>
      <c r="AA32" s="24" t="str">
        <f t="shared" si="24"/>
        <v>Хвойные породы</v>
      </c>
      <c r="AB32" s="69" t="s">
        <v>79</v>
      </c>
      <c r="AC32" s="185">
        <f>IF(ISNUMBER('CB1-Производство'!D44+D32-H32),'CB1-Производство'!D44+D32-H32,IF(ISNUMBER(H32-D32),"NT " &amp; H32-D32,"…"))</f>
        <v>6.2625E-2</v>
      </c>
      <c r="AD32" s="168">
        <f>IF(ISNUMBER('CB1-Производство'!E44+F32-J32),'CB1-Производство'!E44+F32-J32,IF(ISNUMBER(J32-F32),"NT " &amp; J32-F32,"…"))</f>
        <v>0.29228199999999999</v>
      </c>
    </row>
    <row r="33" spans="1:2594" s="12" customFormat="1" ht="15" customHeight="1" x14ac:dyDescent="0.15">
      <c r="A33" s="388" t="s">
        <v>99</v>
      </c>
      <c r="B33" s="42" t="s">
        <v>42</v>
      </c>
      <c r="C33" s="69" t="s">
        <v>79</v>
      </c>
      <c r="D33" s="831">
        <v>1.6386567999999999</v>
      </c>
      <c r="E33" s="831">
        <v>1267.7780000000002</v>
      </c>
      <c r="F33" s="831">
        <v>1.4787737999999999</v>
      </c>
      <c r="G33" s="832">
        <v>1377.3889999999997</v>
      </c>
      <c r="H33" s="831">
        <v>0</v>
      </c>
      <c r="I33" s="831">
        <v>0</v>
      </c>
      <c r="J33" s="831">
        <v>0</v>
      </c>
      <c r="K33" s="833">
        <v>0</v>
      </c>
      <c r="L33" s="128"/>
      <c r="M33" s="128"/>
      <c r="N33" s="41" t="str">
        <f t="shared" si="22"/>
        <v>7.NC</v>
      </c>
      <c r="O33" s="24" t="str">
        <f t="shared" si="22"/>
        <v>Лиственные породы</v>
      </c>
      <c r="P33" s="69" t="s">
        <v>79</v>
      </c>
      <c r="Q33" s="98"/>
      <c r="R33" s="98"/>
      <c r="S33" s="98"/>
      <c r="T33" s="98"/>
      <c r="U33" s="98"/>
      <c r="V33" s="98"/>
      <c r="W33" s="98"/>
      <c r="X33" s="99"/>
      <c r="Y33" s="128"/>
      <c r="Z33" s="187" t="str">
        <f t="shared" si="24"/>
        <v>7.NC</v>
      </c>
      <c r="AA33" s="24" t="str">
        <f t="shared" si="24"/>
        <v>Лиственные породы</v>
      </c>
      <c r="AB33" s="69" t="s">
        <v>79</v>
      </c>
      <c r="AC33" s="163">
        <f>IF(ISNUMBER('CB1-Производство'!D45+D33-H33),'CB1-Производство'!D45+D33-H33,IF(ISNUMBER(H33-D33),"NT " &amp; H33-D33,"…"))</f>
        <v>2.4204568000000002</v>
      </c>
      <c r="AD33" s="168">
        <f>IF(ISNUMBER('CB1-Производство'!E45+F33-J33),'CB1-Производство'!E45+F33-J33,IF(ISNUMBER(J33-F33),"NT " &amp; J33-F33,"…"))</f>
        <v>4.2587738000000002</v>
      </c>
    </row>
    <row r="34" spans="1:2594" s="12" customFormat="1" ht="11.25" customHeight="1" x14ac:dyDescent="0.15">
      <c r="A34" s="389" t="s">
        <v>100</v>
      </c>
      <c r="B34" s="52" t="s">
        <v>51</v>
      </c>
      <c r="C34" s="69" t="s">
        <v>79</v>
      </c>
      <c r="D34" s="831">
        <v>0.70388499999999998</v>
      </c>
      <c r="E34" s="831">
        <v>75.173000000000002</v>
      </c>
      <c r="F34" s="831">
        <v>0.19896299999999997</v>
      </c>
      <c r="G34" s="832">
        <v>63.882000000000005</v>
      </c>
      <c r="H34" s="831">
        <v>0</v>
      </c>
      <c r="I34" s="831">
        <v>0</v>
      </c>
      <c r="J34" s="831">
        <v>0</v>
      </c>
      <c r="K34" s="833">
        <v>0</v>
      </c>
      <c r="L34" s="128"/>
      <c r="M34" s="128"/>
      <c r="N34" s="589" t="str">
        <f t="shared" si="22"/>
        <v>7.NC.T</v>
      </c>
      <c r="O34" s="27" t="str">
        <f t="shared" si="22"/>
        <v>в том числе тропические породы</v>
      </c>
      <c r="P34" s="69" t="s">
        <v>79</v>
      </c>
      <c r="Q34" s="100" t="str">
        <f t="shared" ref="Q34:X34" si="25">IF(AND(ISNUMBER(D34/D33),D34&gt;D33),"&gt; 6.1.NC !!","")</f>
        <v/>
      </c>
      <c r="R34" s="100" t="str">
        <f t="shared" si="25"/>
        <v/>
      </c>
      <c r="S34" s="100" t="str">
        <f t="shared" si="25"/>
        <v/>
      </c>
      <c r="T34" s="100" t="str">
        <f t="shared" si="25"/>
        <v/>
      </c>
      <c r="U34" s="100" t="str">
        <f t="shared" si="25"/>
        <v/>
      </c>
      <c r="V34" s="100" t="str">
        <f t="shared" si="25"/>
        <v/>
      </c>
      <c r="W34" s="100" t="str">
        <f t="shared" si="25"/>
        <v/>
      </c>
      <c r="X34" s="100" t="str">
        <f t="shared" si="25"/>
        <v/>
      </c>
      <c r="Y34" s="128"/>
      <c r="Z34" s="186" t="str">
        <f t="shared" si="24"/>
        <v>7.NC.T</v>
      </c>
      <c r="AA34" s="27" t="str">
        <f t="shared" si="24"/>
        <v>в том числе тропические породы</v>
      </c>
      <c r="AB34" s="69" t="s">
        <v>79</v>
      </c>
      <c r="AC34" s="163">
        <f>IF(ISNUMBER('CB1-Производство'!D46+D34-H34),'CB1-Производство'!D46+D34-H34,IF(ISNUMBER(H34-D34),"NT " &amp; H34-D34,"…"))</f>
        <v>0.70388499999999998</v>
      </c>
      <c r="AD34" s="168">
        <f>IF(ISNUMBER('CB1-Производство'!E46+F34-J34),'CB1-Производство'!E46+F34-J34,IF(ISNUMBER(J34-F34),"NT " &amp; J34-F34,"…"))</f>
        <v>0.19896299999999997</v>
      </c>
    </row>
    <row r="35" spans="1:2594" s="75" customFormat="1" ht="15" customHeight="1" x14ac:dyDescent="0.15">
      <c r="A35" s="288" t="s">
        <v>101</v>
      </c>
      <c r="B35" s="282" t="s">
        <v>102</v>
      </c>
      <c r="C35" s="285" t="s">
        <v>79</v>
      </c>
      <c r="D35" s="74"/>
      <c r="E35" s="74"/>
      <c r="F35" s="74"/>
      <c r="G35" s="77"/>
      <c r="H35" s="74"/>
      <c r="I35" s="74"/>
      <c r="J35" s="74"/>
      <c r="K35" s="669"/>
      <c r="L35" s="128"/>
      <c r="M35" s="128"/>
      <c r="N35" s="282" t="str">
        <f t="shared" si="11"/>
        <v>8</v>
      </c>
      <c r="O35" s="73" t="str">
        <f t="shared" si="12"/>
        <v>ЛИСТОВЫЕ ДРЕВЕСНЫЕ МАТЕРИАЛЫ</v>
      </c>
      <c r="P35" s="285" t="s">
        <v>79</v>
      </c>
      <c r="Q35" s="215">
        <f>D35-(D36+D40+D42)</f>
        <v>-59209.533335889995</v>
      </c>
      <c r="R35" s="122">
        <f t="shared" ref="R35:X35" si="26">E35-(E36+E40+E42)</f>
        <v>-199185.21620000002</v>
      </c>
      <c r="S35" s="122">
        <f t="shared" si="26"/>
        <v>-57793.241238729999</v>
      </c>
      <c r="T35" s="122">
        <f t="shared" si="26"/>
        <v>-309947.00057999999</v>
      </c>
      <c r="U35" s="122">
        <f t="shared" si="26"/>
        <v>-550.68967426000006</v>
      </c>
      <c r="V35" s="122">
        <f t="shared" si="26"/>
        <v>-2977.5329999999999</v>
      </c>
      <c r="W35" s="122">
        <f t="shared" si="26"/>
        <v>-843.70816942000033</v>
      </c>
      <c r="X35" s="587">
        <f t="shared" si="26"/>
        <v>-6771.3879999999972</v>
      </c>
      <c r="Y35" s="147"/>
      <c r="Z35" s="155" t="str">
        <f t="shared" si="4"/>
        <v>8</v>
      </c>
      <c r="AA35" s="73" t="str">
        <f t="shared" si="19"/>
        <v>ЛИСТОВЫЕ ДРЕВЕСНЫЕ МАТЕРИАЛЫ</v>
      </c>
      <c r="AB35" s="285" t="s">
        <v>79</v>
      </c>
      <c r="AC35" s="159">
        <f>IF(ISNUMBER('CB1-Производство'!D47+D35-H35),'CB1-Производство'!D47+D35-H35,IF(ISNUMBER(H35-D35),"NT " &amp; H35-D35,"…"))</f>
        <v>304.94259399999999</v>
      </c>
      <c r="AD35" s="160">
        <f>IF(ISNUMBER('CB1-Производство'!E47+F35-J35),'CB1-Производство'!E47+F35-J35,IF(ISNUMBER(J35-F35),"NT " &amp; J35-F35,"…"))</f>
        <v>296.57400000000001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388" t="s">
        <v>103</v>
      </c>
      <c r="B36" s="42" t="s">
        <v>104</v>
      </c>
      <c r="C36" s="69" t="s">
        <v>79</v>
      </c>
      <c r="D36" s="834">
        <v>44.985138889999995</v>
      </c>
      <c r="E36" s="834">
        <v>18031.29</v>
      </c>
      <c r="F36" s="834">
        <v>48.224553849999992</v>
      </c>
      <c r="G36" s="842">
        <v>26395.014999999999</v>
      </c>
      <c r="H36" s="834">
        <v>6.4000000000000005E-4</v>
      </c>
      <c r="I36" s="834">
        <v>0.80100000000000005</v>
      </c>
      <c r="J36" s="834">
        <v>0.22201300000000002</v>
      </c>
      <c r="K36" s="843">
        <v>34.057000000000002</v>
      </c>
      <c r="L36" s="128"/>
      <c r="M36" s="128"/>
      <c r="N36" s="41" t="str">
        <f t="shared" si="11"/>
        <v>8.1</v>
      </c>
      <c r="O36" s="24" t="str">
        <f t="shared" si="12"/>
        <v xml:space="preserve">ФАНЕРА  </v>
      </c>
      <c r="P36" s="69" t="s">
        <v>79</v>
      </c>
      <c r="Q36" s="125">
        <f>D36-(D37+D38)</f>
        <v>-0.95997450000000129</v>
      </c>
      <c r="R36" s="120">
        <f t="shared" ref="R36:X36" si="27">E36-(E37+E38)</f>
        <v>-536.19800000000032</v>
      </c>
      <c r="S36" s="120">
        <f t="shared" si="27"/>
        <v>-2.7479174999999998</v>
      </c>
      <c r="T36" s="120">
        <f t="shared" si="27"/>
        <v>-1535.7359999999971</v>
      </c>
      <c r="U36" s="120">
        <f t="shared" si="27"/>
        <v>-6.4000000000000005E-4</v>
      </c>
      <c r="V36" s="120">
        <f t="shared" si="27"/>
        <v>-0.80100000000000005</v>
      </c>
      <c r="W36" s="120">
        <f t="shared" si="27"/>
        <v>0</v>
      </c>
      <c r="X36" s="585">
        <f t="shared" si="27"/>
        <v>0</v>
      </c>
      <c r="Y36" s="147"/>
      <c r="Z36" s="187" t="str">
        <f t="shared" si="4"/>
        <v>8.1</v>
      </c>
      <c r="AA36" s="24" t="str">
        <f t="shared" si="4"/>
        <v xml:space="preserve">ФАНЕРА  </v>
      </c>
      <c r="AB36" s="69" t="s">
        <v>79</v>
      </c>
      <c r="AC36" s="185">
        <f>IF(ISNUMBER('CB1-Производство'!D48+D36-H36),'CB1-Производство'!D48+D36-H36,IF(ISNUMBER(H36-D36),"NT " &amp; H36-D36,"…"))</f>
        <v>49.319498889999998</v>
      </c>
      <c r="AD36" s="168">
        <f>IF(ISNUMBER('CB1-Производство'!E48+F36-J36),'CB1-Производство'!E48+F36-J36,IF(ISNUMBER(J36-F36),"NT " &amp; J36-F36,"…"))</f>
        <v>51.177540849999993</v>
      </c>
    </row>
    <row r="37" spans="1:2594" s="12" customFormat="1" ht="15" customHeight="1" x14ac:dyDescent="0.15">
      <c r="A37" s="388" t="s">
        <v>105</v>
      </c>
      <c r="B37" s="44" t="s">
        <v>39</v>
      </c>
      <c r="C37" s="69" t="s">
        <v>79</v>
      </c>
      <c r="D37" s="831">
        <v>4.0877681900000002</v>
      </c>
      <c r="E37" s="831">
        <v>1480.7239999999999</v>
      </c>
      <c r="F37" s="831">
        <v>3.9287865000000002</v>
      </c>
      <c r="G37" s="832">
        <v>2116.1710000000003</v>
      </c>
      <c r="H37" s="831">
        <v>6.4000000000000005E-4</v>
      </c>
      <c r="I37" s="831">
        <v>0.80100000000000005</v>
      </c>
      <c r="J37" s="831">
        <v>0.22201300000000002</v>
      </c>
      <c r="K37" s="833">
        <v>34.057000000000002</v>
      </c>
      <c r="L37" s="128"/>
      <c r="M37" s="128"/>
      <c r="N37" s="41" t="str">
        <f t="shared" si="11"/>
        <v>8.1.C</v>
      </c>
      <c r="O37" s="25" t="str">
        <f t="shared" si="12"/>
        <v>Хвойные породы</v>
      </c>
      <c r="P37" s="69" t="s">
        <v>79</v>
      </c>
      <c r="Q37" s="98"/>
      <c r="R37" s="98"/>
      <c r="S37" s="98"/>
      <c r="T37" s="98"/>
      <c r="U37" s="98"/>
      <c r="V37" s="98"/>
      <c r="W37" s="98"/>
      <c r="X37" s="99"/>
      <c r="Y37" s="128"/>
      <c r="Z37" s="187" t="str">
        <f t="shared" si="4"/>
        <v>8.1.C</v>
      </c>
      <c r="AA37" s="25" t="str">
        <f t="shared" si="4"/>
        <v>Хвойные породы</v>
      </c>
      <c r="AB37" s="69" t="s">
        <v>79</v>
      </c>
      <c r="AC37" s="185">
        <f>IF(ISNUMBER('CB1-Производство'!D49+D37-H37),'CB1-Производство'!D49+D37-H37,IF(ISNUMBER(H37-D37),"NT " &amp; H37-D37,"…"))</f>
        <v>4.0871281900000005</v>
      </c>
      <c r="AD37" s="168">
        <f>IF(ISNUMBER('CB1-Производство'!E49+F37-J37),'CB1-Производство'!E49+F37-J37,IF(ISNUMBER(J37-F37),"NT " &amp; J37-F37,"…"))</f>
        <v>3.7067735000000002</v>
      </c>
    </row>
    <row r="38" spans="1:2594" s="12" customFormat="1" ht="15" customHeight="1" x14ac:dyDescent="0.15">
      <c r="A38" s="388" t="s">
        <v>106</v>
      </c>
      <c r="B38" s="44" t="s">
        <v>42</v>
      </c>
      <c r="C38" s="69" t="s">
        <v>79</v>
      </c>
      <c r="D38" s="829">
        <v>41.857345199999997</v>
      </c>
      <c r="E38" s="829">
        <v>17086.764000000003</v>
      </c>
      <c r="F38" s="829">
        <v>47.043684849999991</v>
      </c>
      <c r="G38" s="829">
        <v>25814.579999999998</v>
      </c>
      <c r="H38" s="829">
        <v>6.4000000000000005E-4</v>
      </c>
      <c r="I38" s="829">
        <v>0.80100000000000005</v>
      </c>
      <c r="J38" s="829">
        <v>0</v>
      </c>
      <c r="K38" s="830">
        <v>0</v>
      </c>
      <c r="L38" s="128"/>
      <c r="M38" s="128"/>
      <c r="N38" s="41" t="str">
        <f t="shared" si="11"/>
        <v>8.1.NC</v>
      </c>
      <c r="O38" s="25" t="str">
        <f t="shared" si="12"/>
        <v>Лиственные породы</v>
      </c>
      <c r="P38" s="69" t="s">
        <v>79</v>
      </c>
      <c r="Q38" s="98"/>
      <c r="R38" s="98"/>
      <c r="S38" s="98"/>
      <c r="T38" s="98"/>
      <c r="U38" s="98"/>
      <c r="V38" s="98"/>
      <c r="W38" s="98"/>
      <c r="X38" s="99"/>
      <c r="Y38" s="128"/>
      <c r="Z38" s="187" t="str">
        <f t="shared" si="4"/>
        <v>8.1.NC</v>
      </c>
      <c r="AA38" s="25" t="str">
        <f t="shared" si="4"/>
        <v>Лиственные породы</v>
      </c>
      <c r="AB38" s="69" t="s">
        <v>79</v>
      </c>
      <c r="AC38" s="185">
        <f>IF(ISNUMBER('CB1-Производство'!D50+D38-H38),'CB1-Производство'!D50+D38-H38,IF(ISNUMBER(H38-D38),"NT " &amp; H38-D38,"…"))</f>
        <v>46.191705200000001</v>
      </c>
      <c r="AD38" s="168">
        <f>IF(ISNUMBER('CB1-Производство'!E50+F38-J38),'CB1-Производство'!E50+F38-J38,IF(ISNUMBER(J38-F38),"NT " &amp; J38-F38,"…"))</f>
        <v>50.218684849999988</v>
      </c>
    </row>
    <row r="39" spans="1:2594" s="12" customFormat="1" ht="11.25" customHeight="1" x14ac:dyDescent="0.15">
      <c r="A39" s="388" t="s">
        <v>107</v>
      </c>
      <c r="B39" s="46" t="s">
        <v>51</v>
      </c>
      <c r="C39" s="69" t="s">
        <v>79</v>
      </c>
      <c r="D39" s="831">
        <v>1.0707259999999998</v>
      </c>
      <c r="E39" s="831">
        <v>584.26699999999983</v>
      </c>
      <c r="F39" s="831">
        <v>2.7885695000000004</v>
      </c>
      <c r="G39" s="831">
        <v>1556.7180000000001</v>
      </c>
      <c r="H39" s="831">
        <v>6.4000000000000005E-4</v>
      </c>
      <c r="I39" s="831">
        <v>0.80100000000000005</v>
      </c>
      <c r="J39" s="831">
        <v>0</v>
      </c>
      <c r="K39" s="833">
        <v>0</v>
      </c>
      <c r="L39" s="128"/>
      <c r="M39" s="128"/>
      <c r="N39" s="41" t="str">
        <f t="shared" si="11"/>
        <v>8.1.NC.T</v>
      </c>
      <c r="O39" s="26" t="str">
        <f t="shared" si="12"/>
        <v>в том числе тропические породы</v>
      </c>
      <c r="P39" s="69" t="s">
        <v>79</v>
      </c>
      <c r="Q39" s="98" t="str">
        <f t="shared" ref="Q39:X39" si="28">IF(AND(ISNUMBER(D39/D38),D39&gt;D38),"&gt; 6.2.NC !!","")</f>
        <v/>
      </c>
      <c r="R39" s="98" t="str">
        <f t="shared" si="28"/>
        <v/>
      </c>
      <c r="S39" s="98" t="str">
        <f t="shared" si="28"/>
        <v/>
      </c>
      <c r="T39" s="98" t="str">
        <f t="shared" si="28"/>
        <v/>
      </c>
      <c r="U39" s="98" t="str">
        <f t="shared" si="28"/>
        <v/>
      </c>
      <c r="V39" s="98" t="str">
        <f t="shared" si="28"/>
        <v/>
      </c>
      <c r="W39" s="98" t="str">
        <f t="shared" si="28"/>
        <v/>
      </c>
      <c r="X39" s="99" t="str">
        <f t="shared" si="28"/>
        <v/>
      </c>
      <c r="Y39" s="128" t="s">
        <v>0</v>
      </c>
      <c r="Z39" s="187" t="str">
        <f t="shared" si="4"/>
        <v>8.1.NC.T</v>
      </c>
      <c r="AA39" s="26" t="str">
        <f t="shared" si="4"/>
        <v>в том числе тропические породы</v>
      </c>
      <c r="AB39" s="69" t="s">
        <v>79</v>
      </c>
      <c r="AC39" s="185">
        <f>IF(ISNUMBER('CB1-Производство'!D51+D39-H39),'CB1-Производство'!D51+D39-H39,IF(ISNUMBER(H39-D39),"NT " &amp; H39-D39,"…"))</f>
        <v>1.0700859999999999</v>
      </c>
      <c r="AD39" s="168">
        <f>IF(ISNUMBER('CB1-Производство'!E51+F39-J39),'CB1-Производство'!E51+F39-J39,IF(ISNUMBER(J39-F39),"NT " &amp; J39-F39,"…"))</f>
        <v>2.7885695000000004</v>
      </c>
    </row>
    <row r="40" spans="1:2594" s="12" customFormat="1" ht="28.5" customHeight="1" x14ac:dyDescent="0.15">
      <c r="A40" s="670" t="s">
        <v>108</v>
      </c>
      <c r="B40" s="625" t="s">
        <v>109</v>
      </c>
      <c r="C40" s="69" t="s">
        <v>79</v>
      </c>
      <c r="D40" s="834">
        <v>536.99899251999977</v>
      </c>
      <c r="E40" s="834">
        <v>80986.290000000008</v>
      </c>
      <c r="F40" s="834">
        <v>605.9701051899998</v>
      </c>
      <c r="G40" s="834">
        <v>136343.95257999998</v>
      </c>
      <c r="H40" s="834">
        <v>9.3906317599999998</v>
      </c>
      <c r="I40" s="834">
        <v>732.93499999999995</v>
      </c>
      <c r="J40" s="834">
        <v>13.464038659999991</v>
      </c>
      <c r="K40" s="843">
        <v>2399.5829999999974</v>
      </c>
      <c r="L40" s="128"/>
      <c r="M40" s="128"/>
      <c r="N40" s="656" t="str">
        <f t="shared" si="11"/>
        <v>8.2</v>
      </c>
      <c r="O40" s="336" t="str">
        <f t="shared" si="12"/>
        <v>СТРУЖЕЧНЫЕ ПЛИТЫ, ПЛИТЫ С ОРИЕНТИРОВАННОЙ СТРУЖКОЙ (OSB) И ПРОЧИЕ ПЛИТЫ ЭТОЙ КАТЕГОРИИ</v>
      </c>
      <c r="P40" s="69" t="s">
        <v>79</v>
      </c>
      <c r="Q40" s="98"/>
      <c r="R40" s="98"/>
      <c r="S40" s="98"/>
      <c r="T40" s="98"/>
      <c r="U40" s="98"/>
      <c r="V40" s="98"/>
      <c r="W40" s="98"/>
      <c r="X40" s="99"/>
      <c r="Y40" s="128"/>
      <c r="Z40" s="187" t="str">
        <f t="shared" si="4"/>
        <v>8.2</v>
      </c>
      <c r="AA40" s="336" t="str">
        <f t="shared" si="4"/>
        <v>СТРУЖЕЧНЫЕ ПЛИТЫ, ПЛИТЫ С ОРИЕНТИРОВАННОЙ СТРУЖКОЙ (OSB) И ПРОЧИЕ ПЛИТЫ ЭТОЙ КАТЕГОРИИ</v>
      </c>
      <c r="AB40" s="69" t="s">
        <v>188</v>
      </c>
      <c r="AC40" s="185">
        <f>IF(ISNUMBER('CB1-Производство'!D52+D40-H40),'CB1-Производство'!D52+D40-H40,IF(ISNUMBER(H40-D40),"NT " &amp; H40-D40,"…"))</f>
        <v>783.27636075999976</v>
      </c>
      <c r="AD40" s="168">
        <f>IF(ISNUMBER('CB1-Производство'!E52+F40-J40),'CB1-Производство'!E52+F40-J40,IF(ISNUMBER(J40-F40),"NT " &amp; J40-F40,"…"))</f>
        <v>840.44906652999975</v>
      </c>
    </row>
    <row r="41" spans="1:2594" s="12" customFormat="1" ht="12" customHeight="1" x14ac:dyDescent="0.15">
      <c r="A41" s="388" t="s">
        <v>110</v>
      </c>
      <c r="B41" s="48" t="s">
        <v>111</v>
      </c>
      <c r="C41" s="69" t="s">
        <v>79</v>
      </c>
      <c r="D41" s="831">
        <v>5.1965839999999996</v>
      </c>
      <c r="E41" s="831">
        <v>1224.4910000000002</v>
      </c>
      <c r="F41" s="831">
        <v>7.2679170000000006</v>
      </c>
      <c r="G41" s="831">
        <v>2589.0099999999998</v>
      </c>
      <c r="H41" s="831">
        <v>3.2454999999999998</v>
      </c>
      <c r="I41" s="831">
        <v>11.132</v>
      </c>
      <c r="J41" s="831">
        <v>0</v>
      </c>
      <c r="K41" s="833">
        <v>0</v>
      </c>
      <c r="L41" s="128"/>
      <c r="M41" s="128"/>
      <c r="N41" s="41" t="str">
        <f t="shared" si="11"/>
        <v>8.2.1</v>
      </c>
      <c r="O41" s="25" t="str">
        <f t="shared" si="12"/>
        <v>в том числе ПЛИТЫ С ОРИЕНТИРОВАННОЙ СТРУЖКОЙ (OSB)</v>
      </c>
      <c r="P41" s="69" t="s">
        <v>79</v>
      </c>
      <c r="Q41" s="98" t="str">
        <f t="shared" ref="Q41:X41" si="29">IF(AND(ISNUMBER(D41/D40),D41&gt;D40),"&gt; 6.3 !!","")</f>
        <v/>
      </c>
      <c r="R41" s="98" t="str">
        <f t="shared" si="29"/>
        <v/>
      </c>
      <c r="S41" s="98" t="str">
        <f t="shared" si="29"/>
        <v/>
      </c>
      <c r="T41" s="98" t="str">
        <f t="shared" si="29"/>
        <v/>
      </c>
      <c r="U41" s="98" t="str">
        <f t="shared" si="29"/>
        <v/>
      </c>
      <c r="V41" s="98" t="str">
        <f t="shared" si="29"/>
        <v/>
      </c>
      <c r="W41" s="98" t="str">
        <f t="shared" si="29"/>
        <v/>
      </c>
      <c r="X41" s="99" t="str">
        <f t="shared" si="29"/>
        <v/>
      </c>
      <c r="Y41" s="128"/>
      <c r="Z41" s="187" t="str">
        <f t="shared" si="4"/>
        <v>8.2.1</v>
      </c>
      <c r="AA41" s="25" t="str">
        <f t="shared" si="4"/>
        <v>в том числе ПЛИТЫ С ОРИЕНТИРОВАННОЙ СТРУЖКОЙ (OSB)</v>
      </c>
      <c r="AB41" s="69" t="s">
        <v>188</v>
      </c>
      <c r="AC41" s="185">
        <f>IF(ISNUMBER('CB1-Производство'!D53+D41-H41),'CB1-Производство'!D53+D41-H41,IF(ISNUMBER(H41-D41),"NT " &amp; H41-D41,"…"))</f>
        <v>1.9510839999999998</v>
      </c>
      <c r="AD41" s="168">
        <f>IF(ISNUMBER('CB1-Производство'!E53+F41-J41),'CB1-Производство'!E53+F41-J41,IF(ISNUMBER(J41-F41),"NT " &amp; J41-F41,"…"))</f>
        <v>7.2679170000000006</v>
      </c>
    </row>
    <row r="42" spans="1:2594" s="12" customFormat="1" ht="15" customHeight="1" x14ac:dyDescent="0.15">
      <c r="A42" s="388" t="s">
        <v>112</v>
      </c>
      <c r="B42" s="42" t="s">
        <v>113</v>
      </c>
      <c r="C42" s="850" t="s">
        <v>189</v>
      </c>
      <c r="D42" s="834">
        <v>58627.549204479998</v>
      </c>
      <c r="E42" s="834">
        <v>100167.63620000002</v>
      </c>
      <c r="F42" s="834">
        <v>57139.046579690003</v>
      </c>
      <c r="G42" s="834">
        <v>147208.03299999997</v>
      </c>
      <c r="H42" s="834">
        <v>541.29840250000007</v>
      </c>
      <c r="I42" s="834">
        <v>2243.797</v>
      </c>
      <c r="J42" s="834">
        <v>830.02211776000036</v>
      </c>
      <c r="K42" s="843">
        <v>4337.7480000000005</v>
      </c>
      <c r="L42" s="128"/>
      <c r="M42" s="128"/>
      <c r="N42" s="41" t="str">
        <f t="shared" si="11"/>
        <v>8.3</v>
      </c>
      <c r="O42" s="24" t="str">
        <f t="shared" si="12"/>
        <v>ДРЕВЕСНОВОЛОКНИСТЫЕ ПЛИТЫ</v>
      </c>
      <c r="P42" s="69" t="s">
        <v>79</v>
      </c>
      <c r="Q42" s="125">
        <f>D42-(D43+D44+D45)</f>
        <v>-13607.114996800017</v>
      </c>
      <c r="R42" s="125">
        <f t="shared" ref="R42:X42" si="30">E42-(E43+E44+E45)</f>
        <v>-42411.887000000002</v>
      </c>
      <c r="S42" s="125">
        <f t="shared" si="30"/>
        <v>-14752.35099413999</v>
      </c>
      <c r="T42" s="125">
        <f t="shared" si="30"/>
        <v>-62033.412000000011</v>
      </c>
      <c r="U42" s="125">
        <f t="shared" si="30"/>
        <v>-256.78666429999998</v>
      </c>
      <c r="V42" s="125">
        <f t="shared" si="30"/>
        <v>-1446.837</v>
      </c>
      <c r="W42" s="125">
        <f t="shared" si="30"/>
        <v>-654.03894076000029</v>
      </c>
      <c r="X42" s="588">
        <f t="shared" si="30"/>
        <v>-3916.2740000000003</v>
      </c>
      <c r="Y42" s="182"/>
      <c r="Z42" s="187" t="str">
        <f t="shared" si="4"/>
        <v>8.3</v>
      </c>
      <c r="AA42" s="24" t="str">
        <f t="shared" si="4"/>
        <v>ДРЕВЕСНОВОЛОКНИСТЫЕ ПЛИТЫ</v>
      </c>
      <c r="AB42" s="69" t="s">
        <v>188</v>
      </c>
      <c r="AC42" s="185">
        <f>IF(ISNUMBER('CB1-Производство'!D54+D42-H42),'CB1-Производство'!D54+D42-H42,IF(ISNUMBER(H42-D42),"NT " &amp; H42-D42,"…"))</f>
        <v>58131.190395980004</v>
      </c>
      <c r="AD42" s="168">
        <f>IF(ISNUMBER('CB1-Производство'!E54+F42-J42),'CB1-Производство'!E54+F42-J42,IF(ISNUMBER(J42-F42),"NT " &amp; J42-F42,"…"))</f>
        <v>56354.480461929998</v>
      </c>
    </row>
    <row r="43" spans="1:2594" s="12" customFormat="1" ht="15" customHeight="1" x14ac:dyDescent="0.15">
      <c r="A43" s="388" t="s">
        <v>114</v>
      </c>
      <c r="B43" s="44" t="s">
        <v>115</v>
      </c>
      <c r="C43" s="850" t="s">
        <v>189</v>
      </c>
      <c r="D43" s="831">
        <v>14384.189715380002</v>
      </c>
      <c r="E43" s="831">
        <v>10613.199199999997</v>
      </c>
      <c r="F43" s="831">
        <v>14015.021761799995</v>
      </c>
      <c r="G43" s="831">
        <v>16181.702000000001</v>
      </c>
      <c r="H43" s="831">
        <v>2.6054999999999998E-2</v>
      </c>
      <c r="I43" s="831">
        <v>3.6999999999999998E-2</v>
      </c>
      <c r="J43" s="831">
        <v>5.6</v>
      </c>
      <c r="K43" s="833">
        <v>3.64</v>
      </c>
      <c r="L43" s="128"/>
      <c r="M43" s="128"/>
      <c r="N43" s="41" t="str">
        <f t="shared" si="11"/>
        <v>8.3.1</v>
      </c>
      <c r="O43" s="25" t="str">
        <f t="shared" si="12"/>
        <v xml:space="preserve">ТВЕРДЫЕ ПЛИТЫ </v>
      </c>
      <c r="P43" s="69" t="s">
        <v>79</v>
      </c>
      <c r="Q43" s="98"/>
      <c r="R43" s="98"/>
      <c r="S43" s="98"/>
      <c r="T43" s="98"/>
      <c r="U43" s="98"/>
      <c r="V43" s="98"/>
      <c r="W43" s="98"/>
      <c r="X43" s="99"/>
      <c r="Y43" s="128"/>
      <c r="Z43" s="187" t="str">
        <f t="shared" si="4"/>
        <v>8.3.1</v>
      </c>
      <c r="AA43" s="25" t="str">
        <f t="shared" si="4"/>
        <v xml:space="preserve">ТВЕРДЫЕ ПЛИТЫ </v>
      </c>
      <c r="AB43" s="69" t="s">
        <v>188</v>
      </c>
      <c r="AC43" s="185">
        <f>IF(ISNUMBER('CB1-Производство'!D55+D43-H43),'CB1-Производство'!D55+D43-H43,IF(ISNUMBER(H43-D43),"NT " &amp; H43-D43,"…"))</f>
        <v>14384.163660380002</v>
      </c>
      <c r="AD43" s="168">
        <f>IF(ISNUMBER('CB1-Производство'!E55+F43-J43),'CB1-Производство'!E55+F43-J43,IF(ISNUMBER(J43-F43),"NT " &amp; J43-F43,"…"))</f>
        <v>14009.421761799995</v>
      </c>
    </row>
    <row r="44" spans="1:2594" s="12" customFormat="1" ht="15" customHeight="1" x14ac:dyDescent="0.15">
      <c r="A44" s="388" t="s">
        <v>116</v>
      </c>
      <c r="B44" s="44" t="s">
        <v>117</v>
      </c>
      <c r="C44" s="850" t="s">
        <v>189</v>
      </c>
      <c r="D44" s="831">
        <v>44165.9843291</v>
      </c>
      <c r="E44" s="831">
        <v>89300.360000000015</v>
      </c>
      <c r="F44" s="831">
        <v>43114.170126390003</v>
      </c>
      <c r="G44" s="831">
        <v>130842.10699999999</v>
      </c>
      <c r="H44" s="831">
        <v>539.74586750000003</v>
      </c>
      <c r="I44" s="831">
        <v>2239.1840000000002</v>
      </c>
      <c r="J44" s="831">
        <v>823.81211776000032</v>
      </c>
      <c r="K44" s="833">
        <v>4333.8200000000006</v>
      </c>
      <c r="L44" s="128"/>
      <c r="M44" s="128"/>
      <c r="N44" s="41" t="str">
        <f t="shared" si="11"/>
        <v>8.3.2</v>
      </c>
      <c r="O44" s="25" t="str">
        <f t="shared" si="12"/>
        <v>ДРЕВЕСНОВОЛОКНИСТЫЕ ПЛИТЫ СРЕДНЕЙ/ВЫСОКОЙ ПЛОТНОСТИ (MDF/HDF)</v>
      </c>
      <c r="P44" s="69" t="s">
        <v>79</v>
      </c>
      <c r="Q44" s="98"/>
      <c r="R44" s="98"/>
      <c r="S44" s="98"/>
      <c r="T44" s="98"/>
      <c r="U44" s="98"/>
      <c r="V44" s="98"/>
      <c r="W44" s="98"/>
      <c r="X44" s="99"/>
      <c r="Y44" s="128"/>
      <c r="Z44" s="187" t="str">
        <f t="shared" si="4"/>
        <v>8.3.2</v>
      </c>
      <c r="AA44" s="25" t="str">
        <f t="shared" si="4"/>
        <v>ДРЕВЕСНОВОЛОКНИСТЫЕ ПЛИТЫ СРЕДНЕЙ/ВЫСОКОЙ ПЛОТНОСТИ (MDF/HDF)</v>
      </c>
      <c r="AB44" s="69" t="s">
        <v>188</v>
      </c>
      <c r="AC44" s="163">
        <f>IF(ISNUMBER('CB1-Производство'!D56+D44-H44),'CB1-Производство'!D56+D44-H44,IF(ISNUMBER(H44-D44),"NT " &amp; H44-D44,"…"))</f>
        <v>43666.4390556</v>
      </c>
      <c r="AD44" s="168">
        <f>IF(ISNUMBER('CB1-Производство'!E56+F44-J44),'CB1-Производство'!E56+F44-J44,IF(ISNUMBER(J44-F44),"NT " &amp; J44-F44,"…"))</f>
        <v>42326.314008630005</v>
      </c>
    </row>
    <row r="45" spans="1:2594" s="12" customFormat="1" ht="15" customHeight="1" x14ac:dyDescent="0.15">
      <c r="A45" s="389" t="s">
        <v>118</v>
      </c>
      <c r="B45" s="52" t="s">
        <v>119</v>
      </c>
      <c r="C45" s="850" t="s">
        <v>189</v>
      </c>
      <c r="D45" s="831">
        <v>13684.490156800015</v>
      </c>
      <c r="E45" s="831">
        <v>42665.964</v>
      </c>
      <c r="F45" s="831">
        <v>14762.205685639998</v>
      </c>
      <c r="G45" s="831">
        <v>62217.636000000006</v>
      </c>
      <c r="H45" s="831">
        <v>258.31314430000003</v>
      </c>
      <c r="I45" s="831">
        <v>1451.4130000000002</v>
      </c>
      <c r="J45" s="831">
        <v>654.64894076000041</v>
      </c>
      <c r="K45" s="833">
        <v>3916.5620000000008</v>
      </c>
      <c r="L45" s="128"/>
      <c r="M45" s="128"/>
      <c r="N45" s="589" t="str">
        <f t="shared" si="11"/>
        <v>8.3.3</v>
      </c>
      <c r="O45" s="27" t="str">
        <f t="shared" si="12"/>
        <v>ПРОЧИЕ ДРЕВЕСНОВОЛОКНИСТЫЕ ПЛИТЫ</v>
      </c>
      <c r="P45" s="69" t="s">
        <v>79</v>
      </c>
      <c r="Q45" s="100"/>
      <c r="R45" s="100"/>
      <c r="S45" s="100"/>
      <c r="T45" s="100"/>
      <c r="U45" s="100"/>
      <c r="V45" s="100"/>
      <c r="W45" s="100"/>
      <c r="X45" s="101"/>
      <c r="Y45" s="128"/>
      <c r="Z45" s="186" t="str">
        <f t="shared" si="4"/>
        <v>8.3.3</v>
      </c>
      <c r="AA45" s="27" t="str">
        <f t="shared" si="4"/>
        <v>ПРОЧИЕ ДРЕВЕСНОВОЛОКНИСТЫЕ ПЛИТЫ</v>
      </c>
      <c r="AB45" s="69" t="s">
        <v>188</v>
      </c>
      <c r="AC45" s="163">
        <f>IF(ISNUMBER('CB1-Производство'!D57+D45-H45),'CB1-Производство'!D57+D45-H45,IF(ISNUMBER(H45-D45),"NT " &amp; H45-D45,"…"))</f>
        <v>13430.916012500014</v>
      </c>
      <c r="AD45" s="168">
        <f>IF(ISNUMBER('CB1-Производство'!E57+F45-J45),'CB1-Производство'!E57+F45-J45,IF(ISNUMBER(J45-F45),"NT " &amp; J45-F45,"…"))</f>
        <v>14117.056744879997</v>
      </c>
    </row>
    <row r="46" spans="1:2594" s="75" customFormat="1" ht="15" customHeight="1" x14ac:dyDescent="0.15">
      <c r="A46" s="390" t="s">
        <v>120</v>
      </c>
      <c r="B46" s="284" t="s">
        <v>121</v>
      </c>
      <c r="C46" s="629" t="s">
        <v>77</v>
      </c>
      <c r="D46" s="844">
        <v>13.571659185400001</v>
      </c>
      <c r="E46" s="844">
        <v>8729.8343999999997</v>
      </c>
      <c r="F46" s="844">
        <v>16.6251860327</v>
      </c>
      <c r="G46" s="844">
        <v>15315.080999999998</v>
      </c>
      <c r="H46" s="844">
        <v>0</v>
      </c>
      <c r="I46" s="844">
        <v>0</v>
      </c>
      <c r="J46" s="844">
        <v>0</v>
      </c>
      <c r="K46" s="845">
        <v>0</v>
      </c>
      <c r="L46" s="128"/>
      <c r="M46" s="128"/>
      <c r="N46" s="713" t="str">
        <f t="shared" si="11"/>
        <v>9</v>
      </c>
      <c r="O46" s="73" t="str">
        <f t="shared" si="12"/>
        <v>ДРЕВЕСНАЯ МАССА</v>
      </c>
      <c r="P46" s="629" t="s">
        <v>77</v>
      </c>
      <c r="Q46" s="215">
        <f>D46-(D47+D48+D52)</f>
        <v>0</v>
      </c>
      <c r="R46" s="122">
        <f t="shared" ref="R46:X46" si="31">E46-(E47+E48+E52)</f>
        <v>0</v>
      </c>
      <c r="S46" s="122">
        <f t="shared" si="31"/>
        <v>0</v>
      </c>
      <c r="T46" s="122">
        <f t="shared" si="31"/>
        <v>0</v>
      </c>
      <c r="U46" s="122">
        <f t="shared" si="31"/>
        <v>0</v>
      </c>
      <c r="V46" s="122">
        <f t="shared" si="31"/>
        <v>0</v>
      </c>
      <c r="W46" s="122">
        <f t="shared" si="31"/>
        <v>0</v>
      </c>
      <c r="X46" s="587">
        <f t="shared" si="31"/>
        <v>0</v>
      </c>
      <c r="Y46" s="147"/>
      <c r="Z46" s="155" t="str">
        <f t="shared" si="4"/>
        <v>9</v>
      </c>
      <c r="AA46" s="73" t="str">
        <f t="shared" si="4"/>
        <v>ДРЕВЕСНАЯ МАССА</v>
      </c>
      <c r="AB46" s="629" t="s">
        <v>186</v>
      </c>
      <c r="AC46" s="161">
        <f>IF(ISNUMBER('CB1-Производство'!D58+D46-H46),'CB1-Производство'!D58+D46-H46,IF(ISNUMBER(H46-D46),"NT " &amp; H46-D46,"…"))</f>
        <v>13.571979185400002</v>
      </c>
      <c r="AD46" s="160">
        <f>IF(ISNUMBER('CB1-Производство'!E58+F46-J46),'CB1-Производство'!E58+F46-J46,IF(ISNUMBER(J46-F46),"NT " &amp; J46-F46,"…"))</f>
        <v>16.625596032699999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391" t="s">
        <v>122</v>
      </c>
      <c r="B47" s="53" t="s">
        <v>123</v>
      </c>
      <c r="C47" s="630" t="s">
        <v>77</v>
      </c>
      <c r="D47" s="831">
        <v>1.3990700000000001E-3</v>
      </c>
      <c r="E47" s="831">
        <v>20.8</v>
      </c>
      <c r="F47" s="831">
        <v>4.9305699999999996E-3</v>
      </c>
      <c r="G47" s="831">
        <v>24.158999999999999</v>
      </c>
      <c r="H47" s="831">
        <v>0</v>
      </c>
      <c r="I47" s="831">
        <v>0</v>
      </c>
      <c r="J47" s="831">
        <v>0</v>
      </c>
      <c r="K47" s="833">
        <v>0</v>
      </c>
      <c r="L47" s="128"/>
      <c r="M47" s="128"/>
      <c r="N47" s="714" t="str">
        <f t="shared" si="11"/>
        <v>9.1</v>
      </c>
      <c r="O47" s="24" t="str">
        <f t="shared" si="12"/>
        <v>МЕХАНИЧЕСКАЯ ДРЕВЕСНАЯ МАССА И ПОЛУЦЕЛЛЮЛОЗА</v>
      </c>
      <c r="P47" s="630" t="s">
        <v>77</v>
      </c>
      <c r="Q47" s="98"/>
      <c r="R47" s="98"/>
      <c r="S47" s="98"/>
      <c r="T47" s="98"/>
      <c r="U47" s="98"/>
      <c r="V47" s="98"/>
      <c r="W47" s="98"/>
      <c r="X47" s="99"/>
      <c r="Y47" s="128"/>
      <c r="Z47" s="187" t="str">
        <f t="shared" si="4"/>
        <v>9.1</v>
      </c>
      <c r="AA47" s="24" t="str">
        <f t="shared" si="4"/>
        <v>МЕХАНИЧЕСКАЯ ДРЕВЕСНАЯ МАССА И ПОЛУЦЕЛЛЮЛОЗА</v>
      </c>
      <c r="AB47" s="630" t="s">
        <v>186</v>
      </c>
      <c r="AC47" s="185">
        <f>IF(ISNUMBER('CB1-Производство'!D59+D47-H47),'CB1-Производство'!D59+D47-H47,IF(ISNUMBER(H47-D47),"NT " &amp; H47-D47,"…"))</f>
        <v>1.3990700000000001E-3</v>
      </c>
      <c r="AD47" s="168">
        <f>IF(ISNUMBER('CB1-Производство'!E59+F47-J47),'CB1-Производство'!E59+F47-J47,IF(ISNUMBER(J47-F47),"NT " &amp; J47-F47,"…"))</f>
        <v>4.9305699999999996E-3</v>
      </c>
    </row>
    <row r="48" spans="1:2594" s="12" customFormat="1" ht="15" customHeight="1" x14ac:dyDescent="0.15">
      <c r="A48" s="391" t="s">
        <v>124</v>
      </c>
      <c r="B48" s="42" t="s">
        <v>125</v>
      </c>
      <c r="C48" s="630" t="s">
        <v>77</v>
      </c>
      <c r="D48" s="834">
        <v>13.570251115400001</v>
      </c>
      <c r="E48" s="834">
        <v>8708.9953999999998</v>
      </c>
      <c r="F48" s="834">
        <v>16.620255462699998</v>
      </c>
      <c r="G48" s="834">
        <v>15290.921999999999</v>
      </c>
      <c r="H48" s="834">
        <v>0</v>
      </c>
      <c r="I48" s="834">
        <v>0</v>
      </c>
      <c r="J48" s="834">
        <v>0</v>
      </c>
      <c r="K48" s="843">
        <v>0</v>
      </c>
      <c r="L48" s="128"/>
      <c r="M48" s="128"/>
      <c r="N48" s="714" t="str">
        <f t="shared" si="11"/>
        <v>9.2</v>
      </c>
      <c r="O48" s="24" t="str">
        <f t="shared" si="12"/>
        <v>ЦЕЛЛЮЛОЗА</v>
      </c>
      <c r="P48" s="631" t="s">
        <v>77</v>
      </c>
      <c r="Q48" s="125">
        <f>D48-(D49+D51)</f>
        <v>0</v>
      </c>
      <c r="R48" s="120">
        <f t="shared" ref="R48:X48" si="32">E48-(E49+E51)</f>
        <v>0</v>
      </c>
      <c r="S48" s="120">
        <f t="shared" si="32"/>
        <v>0</v>
      </c>
      <c r="T48" s="120">
        <f t="shared" si="32"/>
        <v>0</v>
      </c>
      <c r="U48" s="120">
        <f t="shared" si="32"/>
        <v>0</v>
      </c>
      <c r="V48" s="120">
        <f t="shared" si="32"/>
        <v>0</v>
      </c>
      <c r="W48" s="120">
        <f t="shared" si="32"/>
        <v>0</v>
      </c>
      <c r="X48" s="585">
        <f t="shared" si="32"/>
        <v>0</v>
      </c>
      <c r="Y48" s="147"/>
      <c r="Z48" s="187" t="str">
        <f t="shared" si="4"/>
        <v>9.2</v>
      </c>
      <c r="AA48" s="24" t="str">
        <f t="shared" si="4"/>
        <v>ЦЕЛЛЮЛОЗА</v>
      </c>
      <c r="AB48" s="631" t="s">
        <v>186</v>
      </c>
      <c r="AC48" s="185">
        <f>IF(ISNUMBER('CB1-Производство'!D60+D48-H48),'CB1-Производство'!D60+D48-H48,IF(ISNUMBER(H48-D48),"NT " &amp; H48-D48,"…"))</f>
        <v>13.570571115400002</v>
      </c>
      <c r="AD48" s="168">
        <f>IF(ISNUMBER('CB1-Производство'!E60+F48-J48),'CB1-Производство'!E60+F48-J48,IF(ISNUMBER(J48-F48),"NT " &amp; J48-F48,"…"))</f>
        <v>16.620665462699996</v>
      </c>
    </row>
    <row r="49" spans="1:2594" s="12" customFormat="1" ht="15" customHeight="1" x14ac:dyDescent="0.15">
      <c r="A49" s="391" t="s">
        <v>126</v>
      </c>
      <c r="B49" s="44" t="s">
        <v>127</v>
      </c>
      <c r="C49" s="630" t="s">
        <v>77</v>
      </c>
      <c r="D49" s="831">
        <v>13.567789579400001</v>
      </c>
      <c r="E49" s="831">
        <v>8697.7744000000002</v>
      </c>
      <c r="F49" s="831">
        <v>16.618713282700003</v>
      </c>
      <c r="G49" s="831">
        <v>15286.097999999998</v>
      </c>
      <c r="H49" s="831">
        <v>0</v>
      </c>
      <c r="I49" s="831">
        <v>0</v>
      </c>
      <c r="J49" s="831">
        <v>0</v>
      </c>
      <c r="K49" s="833">
        <v>0</v>
      </c>
      <c r="L49" s="128"/>
      <c r="M49" s="128"/>
      <c r="N49" s="714" t="str">
        <f t="shared" si="11"/>
        <v>9.2.1</v>
      </c>
      <c r="O49" s="25" t="str">
        <f t="shared" si="12"/>
        <v>СУЛЬФАТНАЯ ЦЕЛЛЮЛОЗА</v>
      </c>
      <c r="P49" s="630" t="s">
        <v>77</v>
      </c>
      <c r="Q49" s="98"/>
      <c r="R49" s="98"/>
      <c r="S49" s="98"/>
      <c r="T49" s="98"/>
      <c r="U49" s="98"/>
      <c r="V49" s="98"/>
      <c r="W49" s="98"/>
      <c r="X49" s="99"/>
      <c r="Y49" s="128"/>
      <c r="Z49" s="187" t="str">
        <f t="shared" si="4"/>
        <v>9.2.1</v>
      </c>
      <c r="AA49" s="25" t="str">
        <f t="shared" si="4"/>
        <v>СУЛЬФАТНАЯ ЦЕЛЛЮЛОЗА</v>
      </c>
      <c r="AB49" s="630" t="s">
        <v>186</v>
      </c>
      <c r="AC49" s="185">
        <f>IF(ISNUMBER('CB1-Производство'!D61+D49-H49),'CB1-Производство'!D61+D49-H49,IF(ISNUMBER(H49-D49),"NT " &amp; H49-D49,"…"))</f>
        <v>13.567799579400001</v>
      </c>
      <c r="AD49" s="168">
        <f>IF(ISNUMBER('CB1-Производство'!E61+F49-J49),'CB1-Производство'!E61+F49-J49,IF(ISNUMBER(J49-F49),"NT " &amp; J49-F49,"…"))</f>
        <v>16.618723282700003</v>
      </c>
    </row>
    <row r="50" spans="1:2594" s="12" customFormat="1" ht="15" customHeight="1" x14ac:dyDescent="0.15">
      <c r="A50" s="391" t="s">
        <v>128</v>
      </c>
      <c r="B50" s="45" t="s">
        <v>129</v>
      </c>
      <c r="C50" s="630" t="s">
        <v>77</v>
      </c>
      <c r="D50" s="831">
        <v>13.567789579400001</v>
      </c>
      <c r="E50" s="831">
        <v>8697.7744000000002</v>
      </c>
      <c r="F50" s="831">
        <v>16.618713282700003</v>
      </c>
      <c r="G50" s="831">
        <v>15286.097999999998</v>
      </c>
      <c r="H50" s="831">
        <v>0</v>
      </c>
      <c r="I50" s="831">
        <v>0</v>
      </c>
      <c r="J50" s="831">
        <v>0</v>
      </c>
      <c r="K50" s="833">
        <v>0</v>
      </c>
      <c r="L50" s="128"/>
      <c r="M50" s="128"/>
      <c r="N50" s="714" t="str">
        <f t="shared" si="11"/>
        <v>9.2.1.1</v>
      </c>
      <c r="O50" s="26" t="str">
        <f t="shared" si="12"/>
        <v xml:space="preserve">в том числе БЕЛЕНАЯ </v>
      </c>
      <c r="P50" s="630" t="s">
        <v>77</v>
      </c>
      <c r="Q50" s="98"/>
      <c r="R50" s="98"/>
      <c r="S50" s="98"/>
      <c r="T50" s="98"/>
      <c r="U50" s="98"/>
      <c r="V50" s="98"/>
      <c r="W50" s="98"/>
      <c r="X50" s="99"/>
      <c r="Y50" s="128"/>
      <c r="Z50" s="187" t="str">
        <f t="shared" si="4"/>
        <v>9.2.1.1</v>
      </c>
      <c r="AA50" s="26" t="str">
        <f t="shared" si="4"/>
        <v xml:space="preserve">в том числе БЕЛЕНАЯ </v>
      </c>
      <c r="AB50" s="630" t="s">
        <v>186</v>
      </c>
      <c r="AC50" s="185">
        <f>IF(ISNUMBER('CB1-Производство'!D62+D50-H50),'CB1-Производство'!D62+D50-H50,IF(ISNUMBER(H50-D50),"NT " &amp; H50-D50,"…"))</f>
        <v>13.567789579400001</v>
      </c>
      <c r="AD50" s="168">
        <f>IF(ISNUMBER('CB1-Производство'!E62+F50-J50),'CB1-Производство'!E62+F50-J50,IF(ISNUMBER(J50-F50),"NT " &amp; J50-F50,"…"))</f>
        <v>16.618713282700003</v>
      </c>
    </row>
    <row r="51" spans="1:2594" s="12" customFormat="1" ht="15" customHeight="1" x14ac:dyDescent="0.15">
      <c r="A51" s="391" t="s">
        <v>130</v>
      </c>
      <c r="B51" s="52" t="s">
        <v>131</v>
      </c>
      <c r="C51" s="630" t="s">
        <v>77</v>
      </c>
      <c r="D51" s="831">
        <v>2.4615360000000003E-3</v>
      </c>
      <c r="E51" s="831">
        <v>11.221</v>
      </c>
      <c r="F51" s="831">
        <v>1.5421800000000002E-3</v>
      </c>
      <c r="G51" s="831">
        <v>4.8239999999999998</v>
      </c>
      <c r="H51" s="831">
        <v>0</v>
      </c>
      <c r="I51" s="831">
        <v>0</v>
      </c>
      <c r="J51" s="831">
        <v>0</v>
      </c>
      <c r="K51" s="833">
        <v>0</v>
      </c>
      <c r="L51" s="128"/>
      <c r="M51" s="128"/>
      <c r="N51" s="714" t="str">
        <f t="shared" si="11"/>
        <v>9.2.2</v>
      </c>
      <c r="O51" s="25" t="str">
        <f t="shared" si="12"/>
        <v>СУЛЬФИТНАЯ ЦЕЛЛЮЛОЗА</v>
      </c>
      <c r="P51" s="630" t="s">
        <v>77</v>
      </c>
      <c r="Q51" s="98"/>
      <c r="R51" s="98"/>
      <c r="S51" s="98"/>
      <c r="T51" s="98"/>
      <c r="U51" s="98"/>
      <c r="V51" s="98"/>
      <c r="W51" s="98"/>
      <c r="X51" s="99"/>
      <c r="Y51" s="128"/>
      <c r="Z51" s="187" t="str">
        <f t="shared" si="4"/>
        <v>9.2.2</v>
      </c>
      <c r="AA51" s="25" t="str">
        <f t="shared" si="4"/>
        <v>СУЛЬФИТНАЯ ЦЕЛЛЮЛОЗА</v>
      </c>
      <c r="AB51" s="630" t="s">
        <v>186</v>
      </c>
      <c r="AC51" s="185">
        <f>IF(ISNUMBER('CB1-Производство'!D63+D51-H51),'CB1-Производство'!D63+D51-H51,IF(ISNUMBER(H51-D51),"NT " &amp; H51-D51,"…"))</f>
        <v>2.7715360000000002E-3</v>
      </c>
      <c r="AD51" s="168">
        <f>IF(ISNUMBER('CB1-Производство'!E63+F51-J51),'CB1-Производство'!E63+F51-J51,IF(ISNUMBER(J51-F51),"NT " &amp; J51-F51,"…"))</f>
        <v>1.9421800000000002E-3</v>
      </c>
    </row>
    <row r="52" spans="1:2594" s="12" customFormat="1" ht="15" customHeight="1" x14ac:dyDescent="0.15">
      <c r="A52" s="671" t="s">
        <v>132</v>
      </c>
      <c r="B52" s="42" t="s">
        <v>133</v>
      </c>
      <c r="C52" s="630" t="s">
        <v>77</v>
      </c>
      <c r="D52" s="834">
        <v>8.9999999999999985E-6</v>
      </c>
      <c r="E52" s="834">
        <v>3.9E-2</v>
      </c>
      <c r="F52" s="834">
        <v>0</v>
      </c>
      <c r="G52" s="834">
        <v>0</v>
      </c>
      <c r="H52" s="834">
        <v>0</v>
      </c>
      <c r="I52" s="834">
        <v>0</v>
      </c>
      <c r="J52" s="834">
        <v>0</v>
      </c>
      <c r="K52" s="843">
        <v>0</v>
      </c>
      <c r="L52" s="128"/>
      <c r="M52" s="128"/>
      <c r="N52" s="714" t="str">
        <f t="shared" si="11"/>
        <v>9.3</v>
      </c>
      <c r="O52" s="24" t="str">
        <f t="shared" si="12"/>
        <v>ЦЕЛЛЮЛОЗА ДЛЯ ХИМИЧЕСКОЙ ПЕРЕРАБОТКИ</v>
      </c>
      <c r="P52" s="631" t="s">
        <v>77</v>
      </c>
      <c r="Q52" s="100"/>
      <c r="R52" s="100"/>
      <c r="S52" s="100"/>
      <c r="T52" s="100"/>
      <c r="U52" s="100"/>
      <c r="V52" s="100"/>
      <c r="W52" s="100"/>
      <c r="X52" s="101"/>
      <c r="Y52" s="128"/>
      <c r="Z52" s="186" t="str">
        <f t="shared" si="4"/>
        <v>9.3</v>
      </c>
      <c r="AA52" s="24" t="str">
        <f t="shared" si="4"/>
        <v>ЦЕЛЛЮЛОЗА ДЛЯ ХИМИЧЕСКОЙ ПЕРЕРАБОТКИ</v>
      </c>
      <c r="AB52" s="631" t="s">
        <v>186</v>
      </c>
      <c r="AC52" s="163">
        <f>IF(ISNUMBER('CB1-Производство'!D64+D52-H52),'CB1-Производство'!D64+D52-H52,IF(ISNUMBER(H52-D52),"NT " &amp; H52-D52,"…"))</f>
        <v>8.9999999999999985E-6</v>
      </c>
      <c r="AD52" s="168">
        <f>IF(ISNUMBER('CB1-Производство'!E64+F52-J52),'CB1-Производство'!E64+F52-J52,IF(ISNUMBER(J52-F52),"NT " &amp; J52-F52,"…"))</f>
        <v>0</v>
      </c>
    </row>
    <row r="53" spans="1:2594" s="75" customFormat="1" ht="15" customHeight="1" x14ac:dyDescent="0.15">
      <c r="A53" s="390" t="s">
        <v>134</v>
      </c>
      <c r="B53" s="284" t="s">
        <v>135</v>
      </c>
      <c r="C53" s="629" t="s">
        <v>77</v>
      </c>
      <c r="D53" s="844">
        <v>0.46556825999999996</v>
      </c>
      <c r="E53" s="844">
        <v>368.39</v>
      </c>
      <c r="F53" s="844">
        <v>0.16678472</v>
      </c>
      <c r="G53" s="844">
        <v>129.83600000000001</v>
      </c>
      <c r="H53" s="844">
        <v>19.38661798</v>
      </c>
      <c r="I53" s="844">
        <v>24529.838000000029</v>
      </c>
      <c r="J53" s="844">
        <v>23.666291000000001</v>
      </c>
      <c r="K53" s="845">
        <v>28728.630999999968</v>
      </c>
      <c r="L53" s="128"/>
      <c r="M53" s="128"/>
      <c r="N53" s="712" t="str">
        <f t="shared" si="11"/>
        <v>10</v>
      </c>
      <c r="O53" s="76" t="str">
        <f t="shared" si="12"/>
        <v>ПРОЧИЕ ВИДЫ МАССЫ</v>
      </c>
      <c r="P53" s="629" t="s">
        <v>77</v>
      </c>
      <c r="Q53" s="215">
        <f>D53-(D54+D55)</f>
        <v>0</v>
      </c>
      <c r="R53" s="122">
        <f t="shared" ref="R53:X53" si="33">E53-(E54+E55)</f>
        <v>0</v>
      </c>
      <c r="S53" s="122">
        <f t="shared" si="33"/>
        <v>0</v>
      </c>
      <c r="T53" s="122">
        <f t="shared" si="33"/>
        <v>0</v>
      </c>
      <c r="U53" s="122">
        <f t="shared" si="33"/>
        <v>0</v>
      </c>
      <c r="V53" s="122">
        <f t="shared" si="33"/>
        <v>0</v>
      </c>
      <c r="W53" s="122">
        <f t="shared" si="33"/>
        <v>0</v>
      </c>
      <c r="X53" s="587">
        <f t="shared" si="33"/>
        <v>0</v>
      </c>
      <c r="Y53" s="147"/>
      <c r="Z53" s="155" t="str">
        <f t="shared" si="4"/>
        <v>10</v>
      </c>
      <c r="AA53" s="76" t="str">
        <f t="shared" si="4"/>
        <v>ПРОЧИЕ ВИДЫ МАССЫ</v>
      </c>
      <c r="AB53" s="629" t="s">
        <v>186</v>
      </c>
      <c r="AC53" s="159">
        <f>IF(ISNUMBER('CB1-Производство'!D65+D53-H53),'CB1-Производство'!D65+D53-H53,IF(ISNUMBER(H53-D53),"NT " &amp; H53-D53,"…"))</f>
        <v>2.4370502800000011</v>
      </c>
      <c r="AD53" s="160">
        <f>IF(ISNUMBER('CB1-Производство'!E65+F53-J53),'CB1-Производство'!E65+F53-J53,IF(ISNUMBER(J53-F53),"NT " &amp; J53-F53,"…"))</f>
        <v>2.2363937199999988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388" t="s">
        <v>136</v>
      </c>
      <c r="B54" s="50" t="s">
        <v>137</v>
      </c>
      <c r="C54" s="630" t="s">
        <v>77</v>
      </c>
      <c r="D54" s="831">
        <v>0.15218399999999999</v>
      </c>
      <c r="E54" s="831">
        <v>185.49699999999999</v>
      </c>
      <c r="F54" s="831">
        <v>0.15653</v>
      </c>
      <c r="G54" s="831">
        <v>113.548</v>
      </c>
      <c r="H54" s="831">
        <v>19.38661798</v>
      </c>
      <c r="I54" s="831">
        <v>24529.838000000029</v>
      </c>
      <c r="J54" s="831">
        <v>23.666291000000001</v>
      </c>
      <c r="K54" s="833">
        <v>28728.630999999968</v>
      </c>
      <c r="L54" s="128"/>
      <c r="M54" s="128"/>
      <c r="N54" s="41" t="str">
        <f t="shared" si="11"/>
        <v>10.1</v>
      </c>
      <c r="O54" s="24" t="str">
        <f t="shared" si="12"/>
        <v>МАССА ИЗ НЕДРЕВЕСНОГО ВОЛОКНА</v>
      </c>
      <c r="P54" s="630" t="s">
        <v>77</v>
      </c>
      <c r="Q54" s="98"/>
      <c r="R54" s="98"/>
      <c r="S54" s="98"/>
      <c r="T54" s="98"/>
      <c r="U54" s="98"/>
      <c r="V54" s="98"/>
      <c r="W54" s="98"/>
      <c r="X54" s="99"/>
      <c r="Y54" s="128"/>
      <c r="Z54" s="187" t="str">
        <f t="shared" si="4"/>
        <v>10.1</v>
      </c>
      <c r="AA54" s="24" t="str">
        <f t="shared" si="4"/>
        <v>МАССА ИЗ НЕДРЕВЕСНОГО ВОЛОКНА</v>
      </c>
      <c r="AB54" s="630" t="s">
        <v>186</v>
      </c>
      <c r="AC54" s="164">
        <f>IF(ISNUMBER('CB1-Производство'!D66+D54-H54),'CB1-Производство'!D66+D54-H54,IF(ISNUMBER(H54-D54),"NT " &amp; H54-D54,"…"))</f>
        <v>2.1236660199999982</v>
      </c>
      <c r="AD54" s="168">
        <f>IF(ISNUMBER('CB1-Производство'!E66+F54-J54),'CB1-Производство'!E66+F54-J54,IF(ISNUMBER(J54-F54),"NT " &amp; J54-F54,"…"))</f>
        <v>2.2261389999999999</v>
      </c>
    </row>
    <row r="55" spans="1:2594" s="12" customFormat="1" ht="15" customHeight="1" x14ac:dyDescent="0.15">
      <c r="A55" s="389" t="s">
        <v>138</v>
      </c>
      <c r="B55" s="51" t="s">
        <v>139</v>
      </c>
      <c r="C55" s="630" t="s">
        <v>77</v>
      </c>
      <c r="D55" s="831">
        <v>0.31338425999999997</v>
      </c>
      <c r="E55" s="831">
        <v>182.893</v>
      </c>
      <c r="F55" s="831">
        <v>1.0254719999999998E-2</v>
      </c>
      <c r="G55" s="831">
        <v>16.288</v>
      </c>
      <c r="H55" s="831">
        <v>0</v>
      </c>
      <c r="I55" s="831">
        <v>0</v>
      </c>
      <c r="J55" s="831">
        <v>0</v>
      </c>
      <c r="K55" s="833">
        <v>0</v>
      </c>
      <c r="L55" s="128"/>
      <c r="M55" s="128"/>
      <c r="N55" s="589" t="str">
        <f t="shared" si="11"/>
        <v>10.2</v>
      </c>
      <c r="O55" s="28" t="str">
        <f t="shared" si="12"/>
        <v>МАССА ИЗ РЕКУПЕРИРОВАННОГО ВОЛОКНА</v>
      </c>
      <c r="P55" s="630" t="s">
        <v>77</v>
      </c>
      <c r="Q55" s="98"/>
      <c r="R55" s="98"/>
      <c r="S55" s="98"/>
      <c r="T55" s="98"/>
      <c r="U55" s="98"/>
      <c r="V55" s="98"/>
      <c r="W55" s="98"/>
      <c r="X55" s="99"/>
      <c r="Y55" s="128"/>
      <c r="Z55" s="186" t="str">
        <f t="shared" si="4"/>
        <v>10.2</v>
      </c>
      <c r="AA55" s="28" t="str">
        <f t="shared" si="4"/>
        <v>МАССА ИЗ РЕКУПЕРИРОВАННОГО ВОЛОКНА</v>
      </c>
      <c r="AB55" s="630" t="s">
        <v>186</v>
      </c>
      <c r="AC55" s="163">
        <f>IF(ISNUMBER('CB1-Производство'!D67+D55-H55),'CB1-Производство'!D67+D55-H55,IF(ISNUMBER(H55-D55),"NT " &amp; H55-D55,"…"))</f>
        <v>0.31338425999999997</v>
      </c>
      <c r="AD55" s="168">
        <f>IF(ISNUMBER('CB1-Производство'!E67+F55-J55),'CB1-Производство'!E67+F55-J55,IF(ISNUMBER(J55-F55),"NT " &amp; J55-F55,"…"))</f>
        <v>1.0254719999999998E-2</v>
      </c>
    </row>
    <row r="56" spans="1:2594" s="75" customFormat="1" ht="15" customHeight="1" x14ac:dyDescent="0.15">
      <c r="A56" s="289" t="s">
        <v>140</v>
      </c>
      <c r="B56" s="284" t="s">
        <v>141</v>
      </c>
      <c r="C56" s="632" t="s">
        <v>77</v>
      </c>
      <c r="D56" s="838">
        <v>30.609294999999996</v>
      </c>
      <c r="E56" s="838">
        <v>5884.9690000000001</v>
      </c>
      <c r="F56" s="838">
        <v>20.081809539999995</v>
      </c>
      <c r="G56" s="838">
        <v>4791.0822699999999</v>
      </c>
      <c r="H56" s="838">
        <v>1.0087279999999998</v>
      </c>
      <c r="I56" s="838">
        <v>189.82599999999999</v>
      </c>
      <c r="J56" s="838">
        <v>0.88779999999999992</v>
      </c>
      <c r="K56" s="840">
        <v>169.43099999999998</v>
      </c>
      <c r="L56" s="128"/>
      <c r="M56" s="128"/>
      <c r="N56" s="715" t="str">
        <f t="shared" si="11"/>
        <v>11</v>
      </c>
      <c r="O56" s="78" t="str">
        <f t="shared" si="12"/>
        <v>РЕКУПЕРИРОВАННАЯ БУМАГА (МАКУЛАТУРА)</v>
      </c>
      <c r="P56" s="632" t="s">
        <v>77</v>
      </c>
      <c r="Q56" s="121"/>
      <c r="R56" s="121"/>
      <c r="S56" s="121"/>
      <c r="T56" s="121"/>
      <c r="U56" s="121"/>
      <c r="V56" s="121"/>
      <c r="W56" s="121"/>
      <c r="X56" s="590"/>
      <c r="Y56" s="128"/>
      <c r="Z56" s="154" t="str">
        <f t="shared" si="4"/>
        <v>11</v>
      </c>
      <c r="AA56" s="78" t="str">
        <f t="shared" si="4"/>
        <v>РЕКУПЕРИРОВАННАЯ БУМАГА (МАКУЛАТУРА)</v>
      </c>
      <c r="AB56" s="632" t="s">
        <v>186</v>
      </c>
      <c r="AC56" s="162">
        <f>IF(ISNUMBER('CB1-Производство'!D68+D56-H56),'CB1-Производство'!D68+D56-H56,IF(ISNUMBER(H56-D56),"NT " &amp; H56-D56,"…"))</f>
        <v>30.450566999999996</v>
      </c>
      <c r="AD56" s="160">
        <f>IF(ISNUMBER('CB1-Производство'!E68+F56-J56),'CB1-Производство'!E68+F56-J56,IF(ISNUMBER(J56-F56),"NT " &amp; J56-F56,"…"))</f>
        <v>19.790009539999996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75" customFormat="1" ht="15" customHeight="1" x14ac:dyDescent="0.15">
      <c r="A57" s="390" t="s">
        <v>142</v>
      </c>
      <c r="B57" s="284" t="s">
        <v>143</v>
      </c>
      <c r="C57" s="632" t="s">
        <v>77</v>
      </c>
      <c r="D57" s="838">
        <v>172.17448387900001</v>
      </c>
      <c r="E57" s="838">
        <v>143496.33912000005</v>
      </c>
      <c r="F57" s="838">
        <v>190.46126096830992</v>
      </c>
      <c r="G57" s="838">
        <v>193720.98120999988</v>
      </c>
      <c r="H57" s="838">
        <v>1.9754762389999998</v>
      </c>
      <c r="I57" s="838">
        <v>1240.1810000000003</v>
      </c>
      <c r="J57" s="838">
        <v>11.435492100000001</v>
      </c>
      <c r="K57" s="840">
        <v>7741.704999999999</v>
      </c>
      <c r="L57" s="128"/>
      <c r="M57" s="128"/>
      <c r="N57" s="713" t="str">
        <f t="shared" si="11"/>
        <v>12</v>
      </c>
      <c r="O57" s="73" t="str">
        <f t="shared" si="12"/>
        <v>БУМАГА И КАРТОН</v>
      </c>
      <c r="P57" s="632" t="s">
        <v>77</v>
      </c>
      <c r="Q57" s="215">
        <f>D57-(D58+D63+D64+D69)</f>
        <v>2.0792940999999985</v>
      </c>
      <c r="R57" s="122">
        <f t="shared" ref="R57:X57" si="34">E57-(E58+E63+E64+E69)</f>
        <v>2622.25900000002</v>
      </c>
      <c r="S57" s="122">
        <f t="shared" si="34"/>
        <v>2.9965172999998799</v>
      </c>
      <c r="T57" s="122">
        <f t="shared" si="34"/>
        <v>4137.3529999999446</v>
      </c>
      <c r="U57" s="122">
        <f t="shared" si="34"/>
        <v>9.2509999999996761E-3</v>
      </c>
      <c r="V57" s="122">
        <f t="shared" si="34"/>
        <v>20.859000000000151</v>
      </c>
      <c r="W57" s="122">
        <f t="shared" si="34"/>
        <v>3.5999999999702936E-4</v>
      </c>
      <c r="X57" s="587">
        <f t="shared" si="34"/>
        <v>0.18000000000029104</v>
      </c>
      <c r="Y57" s="147"/>
      <c r="Z57" s="155" t="str">
        <f t="shared" si="4"/>
        <v>12</v>
      </c>
      <c r="AA57" s="73" t="str">
        <f t="shared" si="4"/>
        <v>БУМАГА И КАРТОН</v>
      </c>
      <c r="AB57" s="632" t="s">
        <v>186</v>
      </c>
      <c r="AC57" s="162">
        <f>IF(ISNUMBER('CB1-Производство'!D69+D57-H57),'CB1-Производство'!D69+D57-H57,IF(ISNUMBER(H57-D57),"NT " &amp; H57-D57,"…"))</f>
        <v>242.77900764000003</v>
      </c>
      <c r="AD57" s="160">
        <f>IF(ISNUMBER('CB1-Производство'!E69+F57-J57),'CB1-Производство'!E69+F57-J57,IF(ISNUMBER(J57-F57),"NT " &amp; J57-F57,"…"))</f>
        <v>255.37046886830993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391" t="s">
        <v>144</v>
      </c>
      <c r="B58" s="42" t="s">
        <v>145</v>
      </c>
      <c r="C58" s="631" t="s">
        <v>77</v>
      </c>
      <c r="D58" s="834">
        <v>66.588825260000007</v>
      </c>
      <c r="E58" s="834">
        <v>53309.408590000006</v>
      </c>
      <c r="F58" s="834">
        <v>85.799140859000005</v>
      </c>
      <c r="G58" s="834">
        <v>78668.332999999984</v>
      </c>
      <c r="H58" s="834">
        <v>0.31899945000000002</v>
      </c>
      <c r="I58" s="834">
        <v>86.634000000000029</v>
      </c>
      <c r="J58" s="834">
        <v>2.1471139300000002</v>
      </c>
      <c r="K58" s="843">
        <v>2386.5839999999998</v>
      </c>
      <c r="L58" s="128"/>
      <c r="M58" s="128"/>
      <c r="N58" s="714" t="str">
        <f t="shared" si="11"/>
        <v>12.1</v>
      </c>
      <c r="O58" s="24" t="str">
        <f t="shared" si="12"/>
        <v>ПОЛИГРАФИЧЕСКАЯ БУМАГА</v>
      </c>
      <c r="P58" s="631" t="s">
        <v>77</v>
      </c>
      <c r="Q58" s="379">
        <f>D58-(D59+D60+D61+D62)</f>
        <v>-2.8385779999993588E-2</v>
      </c>
      <c r="R58" s="124">
        <f t="shared" ref="R58:X58" si="35">E58-(E59+E60+E61+E62)</f>
        <v>-15.062999999994645</v>
      </c>
      <c r="S58" s="124">
        <f t="shared" si="35"/>
        <v>-3.966599999998266E-2</v>
      </c>
      <c r="T58" s="124">
        <f t="shared" si="35"/>
        <v>-30.679000000003725</v>
      </c>
      <c r="U58" s="124">
        <f t="shared" si="35"/>
        <v>-2.2999999999995246E-4</v>
      </c>
      <c r="V58" s="124">
        <f t="shared" si="35"/>
        <v>-0.40899999999999181</v>
      </c>
      <c r="W58" s="124">
        <f t="shared" si="35"/>
        <v>0</v>
      </c>
      <c r="X58" s="591">
        <f t="shared" si="35"/>
        <v>0</v>
      </c>
      <c r="Y58" s="147"/>
      <c r="Z58" s="187" t="str">
        <f t="shared" si="4"/>
        <v>12.1</v>
      </c>
      <c r="AA58" s="24" t="str">
        <f t="shared" si="4"/>
        <v>ПОЛИГРАФИЧЕСКАЯ БУМАГА</v>
      </c>
      <c r="AB58" s="631" t="s">
        <v>186</v>
      </c>
      <c r="AC58" s="185">
        <f>IF(ISNUMBER('CB1-Производство'!D70+D58-H58),'CB1-Производство'!D70+D58-H58,IF(ISNUMBER(H58-D58),"NT " &amp; H58-D58,"…"))</f>
        <v>71.564825810000002</v>
      </c>
      <c r="AD58" s="168">
        <f>IF(ISNUMBER('CB1-Производство'!E70+F58-J58),'CB1-Производство'!E70+F58-J58,IF(ISNUMBER(J58-F58),"NT " &amp; J58-F58,"…"))</f>
        <v>86.931026928999998</v>
      </c>
    </row>
    <row r="59" spans="1:2594" s="12" customFormat="1" ht="15" customHeight="1" x14ac:dyDescent="0.15">
      <c r="A59" s="391" t="s">
        <v>146</v>
      </c>
      <c r="B59" s="44" t="s">
        <v>147</v>
      </c>
      <c r="C59" s="630" t="s">
        <v>77</v>
      </c>
      <c r="D59" s="831">
        <v>7.37561</v>
      </c>
      <c r="E59" s="831">
        <v>3398.88</v>
      </c>
      <c r="F59" s="831">
        <v>7.788450420000002</v>
      </c>
      <c r="G59" s="831">
        <v>3974.5949999999998</v>
      </c>
      <c r="H59" s="831">
        <v>0</v>
      </c>
      <c r="I59" s="831">
        <v>0</v>
      </c>
      <c r="J59" s="831">
        <v>2.0556999999999999E-2</v>
      </c>
      <c r="K59" s="833">
        <v>6.952</v>
      </c>
      <c r="L59" s="128"/>
      <c r="M59" s="128"/>
      <c r="N59" s="714" t="str">
        <f t="shared" si="11"/>
        <v>12.1.1</v>
      </c>
      <c r="O59" s="25" t="str">
        <f t="shared" si="12"/>
        <v>ГАЗЕТНАЯ БУМАГА</v>
      </c>
      <c r="P59" s="630" t="s">
        <v>77</v>
      </c>
      <c r="Q59" s="98"/>
      <c r="R59" s="98"/>
      <c r="S59" s="98"/>
      <c r="T59" s="98"/>
      <c r="U59" s="98"/>
      <c r="V59" s="98"/>
      <c r="W59" s="98"/>
      <c r="X59" s="99"/>
      <c r="Y59" s="128"/>
      <c r="Z59" s="187" t="str">
        <f t="shared" si="4"/>
        <v>12.1.1</v>
      </c>
      <c r="AA59" s="25" t="str">
        <f t="shared" si="4"/>
        <v>ГАЗЕТНАЯ БУМАГА</v>
      </c>
      <c r="AB59" s="630" t="s">
        <v>186</v>
      </c>
      <c r="AC59" s="185">
        <f>IF(ISNUMBER('CB1-Производство'!D71+D59-H59),'CB1-Производство'!D71+D59-H59,IF(ISNUMBER(H59-D59),"NT " &amp; H59-D59,"…"))</f>
        <v>7.5686099999999996</v>
      </c>
      <c r="AD59" s="168">
        <f>IF(ISNUMBER('CB1-Производство'!E71+F59-J59),'CB1-Производство'!E71+F59-J59,IF(ISNUMBER(J59-F59),"NT " &amp; J59-F59,"…"))</f>
        <v>8.0478934200000012</v>
      </c>
    </row>
    <row r="60" spans="1:2594" s="12" customFormat="1" ht="15" customHeight="1" x14ac:dyDescent="0.15">
      <c r="A60" s="391" t="s">
        <v>148</v>
      </c>
      <c r="B60" s="44" t="s">
        <v>149</v>
      </c>
      <c r="C60" s="630" t="s">
        <v>77</v>
      </c>
      <c r="D60" s="831">
        <v>8.871697189999999</v>
      </c>
      <c r="E60" s="831">
        <v>6750.8079999999991</v>
      </c>
      <c r="F60" s="831">
        <v>18.788979139999999</v>
      </c>
      <c r="G60" s="831">
        <v>15776.694999999998</v>
      </c>
      <c r="H60" s="831">
        <v>1.8929999999999999E-2</v>
      </c>
      <c r="I60" s="831">
        <v>7.5720000000000001</v>
      </c>
      <c r="J60" s="831">
        <v>1.65E-3</v>
      </c>
      <c r="K60" s="833">
        <v>0.64500000000000002</v>
      </c>
      <c r="L60" s="128"/>
      <c r="M60" s="128"/>
      <c r="N60" s="714" t="str">
        <f t="shared" si="11"/>
        <v>12.1.2</v>
      </c>
      <c r="O60" s="25" t="str">
        <f t="shared" si="12"/>
        <v>НЕМЕЛОВАННАЯ БУМАГА С СОДЕРЖАНИЕМ ДРЕВЕСНОЙ МАССЫ</v>
      </c>
      <c r="P60" s="630" t="s">
        <v>77</v>
      </c>
      <c r="Q60" s="98"/>
      <c r="R60" s="98"/>
      <c r="S60" s="98"/>
      <c r="T60" s="98"/>
      <c r="U60" s="98"/>
      <c r="V60" s="98"/>
      <c r="W60" s="98"/>
      <c r="X60" s="99"/>
      <c r="Y60" s="128"/>
      <c r="Z60" s="187" t="str">
        <f t="shared" si="4"/>
        <v>12.1.2</v>
      </c>
      <c r="AA60" s="25" t="str">
        <f t="shared" si="4"/>
        <v>НЕМЕЛОВАННАЯ БУМАГА С СОДЕРЖАНИЕМ ДРЕВЕСНОЙ МАССЫ</v>
      </c>
      <c r="AB60" s="630" t="s">
        <v>186</v>
      </c>
      <c r="AC60" s="185">
        <f>IF(ISNUMBER('CB1-Производство'!D72+D60-H60),'CB1-Производство'!D72+D60-H60,IF(ISNUMBER(H60-D60),"NT " &amp; H60-D60,"…"))</f>
        <v>9.0317671900000001</v>
      </c>
      <c r="AD60" s="168">
        <f>IF(ISNUMBER('CB1-Производство'!E72+F60-J60),'CB1-Производство'!E72+F60-J60,IF(ISNUMBER(J60-F60),"NT " &amp; J60-F60,"…"))</f>
        <v>19.617329139999995</v>
      </c>
    </row>
    <row r="61" spans="1:2594" s="12" customFormat="1" ht="15" customHeight="1" x14ac:dyDescent="0.15">
      <c r="A61" s="391" t="s">
        <v>150</v>
      </c>
      <c r="B61" s="44" t="s">
        <v>151</v>
      </c>
      <c r="C61" s="630" t="s">
        <v>77</v>
      </c>
      <c r="D61" s="831">
        <v>38.753257722999997</v>
      </c>
      <c r="E61" s="831">
        <v>32797.547589999995</v>
      </c>
      <c r="F61" s="831">
        <v>37.680755173999998</v>
      </c>
      <c r="G61" s="831">
        <v>38091.181999999993</v>
      </c>
      <c r="H61" s="831">
        <v>0.28855344999999999</v>
      </c>
      <c r="I61" s="831">
        <v>73.963000000000022</v>
      </c>
      <c r="J61" s="831">
        <v>2.1161999299999996</v>
      </c>
      <c r="K61" s="833">
        <v>2287.4069999999997</v>
      </c>
      <c r="L61" s="128"/>
      <c r="M61" s="128"/>
      <c r="N61" s="714" t="str">
        <f t="shared" si="11"/>
        <v>12.1.3</v>
      </c>
      <c r="O61" s="25" t="str">
        <f t="shared" si="12"/>
        <v>НЕМЕЛОВАННАЯ БУМАГА БЕЗ СОДЕРЖАНИЯ ДРЕВЕСНОЙ МАССЫ</v>
      </c>
      <c r="P61" s="630" t="s">
        <v>77</v>
      </c>
      <c r="Q61" s="98"/>
      <c r="R61" s="98"/>
      <c r="S61" s="98"/>
      <c r="T61" s="98"/>
      <c r="U61" s="98"/>
      <c r="V61" s="98"/>
      <c r="W61" s="98"/>
      <c r="X61" s="99"/>
      <c r="Y61" s="128"/>
      <c r="Z61" s="187" t="str">
        <f t="shared" si="4"/>
        <v>12.1.3</v>
      </c>
      <c r="AA61" s="25" t="str">
        <f t="shared" si="4"/>
        <v>НЕМЕЛОВАННАЯ БУМАГА БЕЗ СОДЕРЖАНИЯ ДРЕВЕСНОЙ МАССЫ</v>
      </c>
      <c r="AB61" s="630" t="s">
        <v>186</v>
      </c>
      <c r="AC61" s="185">
        <f>IF(ISNUMBER('CB1-Производство'!D73+D61-H61),'CB1-Производство'!D73+D61-H61,IF(ISNUMBER(H61-D61),"NT " &amp; H61-D61,"…"))</f>
        <v>41.254704272999994</v>
      </c>
      <c r="AD61" s="168">
        <f>IF(ISNUMBER('CB1-Производство'!E73+F61-J61),'CB1-Производство'!E73+F61-J61,IF(ISNUMBER(J61-F61),"NT " &amp; J61-F61,"…"))</f>
        <v>36.129555243999995</v>
      </c>
    </row>
    <row r="62" spans="1:2594" s="12" customFormat="1" ht="15" customHeight="1" x14ac:dyDescent="0.15">
      <c r="A62" s="391" t="s">
        <v>152</v>
      </c>
      <c r="B62" s="52" t="s">
        <v>153</v>
      </c>
      <c r="C62" s="630" t="s">
        <v>77</v>
      </c>
      <c r="D62" s="831">
        <v>11.616646126999999</v>
      </c>
      <c r="E62" s="831">
        <v>10377.236000000001</v>
      </c>
      <c r="F62" s="831">
        <v>21.580622124999998</v>
      </c>
      <c r="G62" s="831">
        <v>20856.539999999997</v>
      </c>
      <c r="H62" s="831">
        <v>1.1746000000000001E-2</v>
      </c>
      <c r="I62" s="831">
        <v>5.508</v>
      </c>
      <c r="J62" s="831">
        <v>8.7069999999999995E-3</v>
      </c>
      <c r="K62" s="833">
        <v>91.58</v>
      </c>
      <c r="L62" s="128"/>
      <c r="M62" s="128"/>
      <c r="N62" s="714" t="str">
        <f t="shared" si="11"/>
        <v>12.1.4</v>
      </c>
      <c r="O62" s="25" t="str">
        <f t="shared" si="12"/>
        <v>МЕЛОВАННАЯ БУМАГА</v>
      </c>
      <c r="P62" s="630" t="s">
        <v>77</v>
      </c>
      <c r="Q62" s="98"/>
      <c r="R62" s="98"/>
      <c r="S62" s="98"/>
      <c r="T62" s="98"/>
      <c r="U62" s="98"/>
      <c r="V62" s="98"/>
      <c r="W62" s="98"/>
      <c r="X62" s="99"/>
      <c r="Y62" s="128"/>
      <c r="Z62" s="187" t="str">
        <f t="shared" si="4"/>
        <v>12.1.4</v>
      </c>
      <c r="AA62" s="25" t="str">
        <f t="shared" si="4"/>
        <v>МЕЛОВАННАЯ БУМАГА</v>
      </c>
      <c r="AB62" s="630" t="s">
        <v>186</v>
      </c>
      <c r="AC62" s="185">
        <f>IF(ISNUMBER('CB1-Производство'!D74+D62-H62),'CB1-Производство'!D74+D62-H62,IF(ISNUMBER(H62-D62),"NT " &amp; H62-D62,"…"))</f>
        <v>13.738900126999999</v>
      </c>
      <c r="AD62" s="168">
        <f>IF(ISNUMBER('CB1-Производство'!E74+F62-J62),'CB1-Производство'!E74+F62-J62,IF(ISNUMBER(J62-F62),"NT " &amp; J62-F62,"…"))</f>
        <v>23.175915124999996</v>
      </c>
    </row>
    <row r="63" spans="1:2594" s="12" customFormat="1" ht="15" customHeight="1" x14ac:dyDescent="0.15">
      <c r="A63" s="388">
        <v>12.2</v>
      </c>
      <c r="B63" s="53" t="s">
        <v>154</v>
      </c>
      <c r="C63" s="630" t="s">
        <v>77</v>
      </c>
      <c r="D63" s="831">
        <v>0.71782384700000001</v>
      </c>
      <c r="E63" s="831">
        <v>790.11199999999997</v>
      </c>
      <c r="F63" s="831">
        <v>0.84345581599999997</v>
      </c>
      <c r="G63" s="831">
        <v>1020.5530000000001</v>
      </c>
      <c r="H63" s="831">
        <v>0.54157145000000007</v>
      </c>
      <c r="I63" s="831">
        <v>589.74199999999996</v>
      </c>
      <c r="J63" s="831">
        <v>1.1722919800000002</v>
      </c>
      <c r="K63" s="833">
        <v>1270.1869999999999</v>
      </c>
      <c r="L63" s="128"/>
      <c r="M63" s="128"/>
      <c r="N63" s="41">
        <f t="shared" si="11"/>
        <v>12.2</v>
      </c>
      <c r="O63" s="24" t="str">
        <f t="shared" si="12"/>
        <v>БЫТОВАЯ И ГИГИЕНИЧЕСКАЯ БУМАГА</v>
      </c>
      <c r="P63" s="630" t="s">
        <v>77</v>
      </c>
      <c r="Q63" s="98"/>
      <c r="R63" s="98"/>
      <c r="S63" s="98"/>
      <c r="T63" s="98"/>
      <c r="U63" s="98"/>
      <c r="V63" s="98"/>
      <c r="W63" s="98"/>
      <c r="X63" s="99"/>
      <c r="Y63" s="128"/>
      <c r="Z63" s="187">
        <f t="shared" si="4"/>
        <v>12.2</v>
      </c>
      <c r="AA63" s="24" t="str">
        <f t="shared" si="4"/>
        <v>БЫТОВАЯ И ГИГИЕНИЧЕСКАЯ БУМАГА</v>
      </c>
      <c r="AB63" s="630" t="s">
        <v>186</v>
      </c>
      <c r="AC63" s="185">
        <f>IF(ISNUMBER('CB1-Производство'!D75+D63-H63),'CB1-Производство'!D75+D63-H63,IF(ISNUMBER(H63-D63),"NT " &amp; H63-D63,"…"))</f>
        <v>3.3807523969999997</v>
      </c>
      <c r="AD63" s="168">
        <f>IF(ISNUMBER('CB1-Производство'!E75+F63-J63),'CB1-Производство'!E75+F63-J63,IF(ISNUMBER(J63-F63),"NT " &amp; J63-F63,"…"))</f>
        <v>5.8731638359999998</v>
      </c>
    </row>
    <row r="64" spans="1:2594" s="12" customFormat="1" ht="15" customHeight="1" x14ac:dyDescent="0.15">
      <c r="A64" s="391">
        <v>12.3</v>
      </c>
      <c r="B64" s="42" t="s">
        <v>155</v>
      </c>
      <c r="C64" s="631" t="s">
        <v>77</v>
      </c>
      <c r="D64" s="834">
        <v>101.80417401299999</v>
      </c>
      <c r="E64" s="834">
        <v>82300.56253000001</v>
      </c>
      <c r="F64" s="834">
        <v>99.822626239710033</v>
      </c>
      <c r="G64" s="834">
        <v>105036.54120999997</v>
      </c>
      <c r="H64" s="834">
        <v>1.104735</v>
      </c>
      <c r="I64" s="834">
        <v>536.25400000000013</v>
      </c>
      <c r="J64" s="834">
        <v>8.1064834600000033</v>
      </c>
      <c r="K64" s="843">
        <v>4047.175999999999</v>
      </c>
      <c r="L64" s="128"/>
      <c r="M64" s="128"/>
      <c r="N64" s="714">
        <f t="shared" si="11"/>
        <v>12.3</v>
      </c>
      <c r="O64" s="24" t="str">
        <f t="shared" si="12"/>
        <v>УПАКОВОЧНЫЕ МАТЕРИАЛЫ</v>
      </c>
      <c r="P64" s="631" t="s">
        <v>77</v>
      </c>
      <c r="Q64" s="125">
        <f>D64-(D65+D66+D67+D68)</f>
        <v>-6.786058000031403E-3</v>
      </c>
      <c r="R64" s="120">
        <f t="shared" ref="R64:X64" si="36">E64-(E65+E66+E67+E68)</f>
        <v>-17.689999999987776</v>
      </c>
      <c r="S64" s="120">
        <f t="shared" si="36"/>
        <v>-1.399413399995808E-2</v>
      </c>
      <c r="T64" s="120">
        <f t="shared" si="36"/>
        <v>-38.834000000017113</v>
      </c>
      <c r="U64" s="120">
        <f t="shared" si="36"/>
        <v>0</v>
      </c>
      <c r="V64" s="120">
        <f t="shared" si="36"/>
        <v>0</v>
      </c>
      <c r="W64" s="120">
        <f t="shared" si="36"/>
        <v>0</v>
      </c>
      <c r="X64" s="585">
        <f t="shared" si="36"/>
        <v>0</v>
      </c>
      <c r="Y64" s="147"/>
      <c r="Z64" s="187">
        <f t="shared" si="4"/>
        <v>12.3</v>
      </c>
      <c r="AA64" s="24" t="str">
        <f t="shared" si="4"/>
        <v>УПАКОВОЧНЫЕ МАТЕРИАЛЫ</v>
      </c>
      <c r="AB64" s="631" t="s">
        <v>186</v>
      </c>
      <c r="AC64" s="185">
        <f>IF(ISNUMBER('CB1-Производство'!D76+D64-H64),'CB1-Производство'!D76+D64-H64,IF(ISNUMBER(H64-D64),"NT " &amp; H64-D64,"…"))</f>
        <v>144.34964701299998</v>
      </c>
      <c r="AD64" s="168">
        <f>IF(ISNUMBER('CB1-Производство'!E76+F64-J64),'CB1-Производство'!E76+F64-J64,IF(ISNUMBER(J64-F64),"NT " &amp; J64-F64,"…"))</f>
        <v>136.09784277971005</v>
      </c>
    </row>
    <row r="65" spans="1:30" s="12" customFormat="1" ht="15" customHeight="1" x14ac:dyDescent="0.15">
      <c r="A65" s="391" t="s">
        <v>156</v>
      </c>
      <c r="B65" s="44" t="s">
        <v>157</v>
      </c>
      <c r="C65" s="631" t="s">
        <v>77</v>
      </c>
      <c r="D65" s="834">
        <v>20.132508530000003</v>
      </c>
      <c r="E65" s="834">
        <v>9165.2175299999999</v>
      </c>
      <c r="F65" s="834">
        <v>14.899268849999999</v>
      </c>
      <c r="G65" s="842">
        <v>8691.6840000000011</v>
      </c>
      <c r="H65" s="831">
        <v>0.72559699999999994</v>
      </c>
      <c r="I65" s="831">
        <v>345.99200000000008</v>
      </c>
      <c r="J65" s="831">
        <v>5.2530944000000011</v>
      </c>
      <c r="K65" s="833">
        <v>2612.1610000000001</v>
      </c>
      <c r="L65" s="128"/>
      <c r="M65" s="128"/>
      <c r="N65" s="714" t="str">
        <f t="shared" si="11"/>
        <v>12.3.1</v>
      </c>
      <c r="O65" s="25" t="str">
        <f t="shared" si="12"/>
        <v>КАРТОНАЖНЫЕ МАТЕРИАЛЫ</v>
      </c>
      <c r="P65" s="631" t="s">
        <v>77</v>
      </c>
      <c r="Q65" s="98"/>
      <c r="R65" s="98"/>
      <c r="S65" s="98"/>
      <c r="T65" s="98"/>
      <c r="U65" s="98"/>
      <c r="V65" s="98"/>
      <c r="W65" s="98"/>
      <c r="X65" s="99"/>
      <c r="Y65" s="128"/>
      <c r="Z65" s="187" t="str">
        <f t="shared" si="4"/>
        <v>12.3.1</v>
      </c>
      <c r="AA65" s="25" t="str">
        <f t="shared" si="4"/>
        <v>КАРТОНАЖНЫЕ МАТЕРИАЛЫ</v>
      </c>
      <c r="AB65" s="631" t="s">
        <v>186</v>
      </c>
      <c r="AC65" s="185">
        <f>IF(ISNUMBER('CB1-Производство'!D77+D65-H65),'CB1-Производство'!D77+D65-H65,IF(ISNUMBER(H65-D65),"NT " &amp; H65-D65,"…"))</f>
        <v>51.482311530000004</v>
      </c>
      <c r="AD65" s="168">
        <f>IF(ISNUMBER('CB1-Производство'!E77+F65-J65),'CB1-Производство'!E77+F65-J65,IF(ISNUMBER(J65-F65),"NT " &amp; J65-F65,"…"))</f>
        <v>41.856074449999994</v>
      </c>
    </row>
    <row r="66" spans="1:30" s="12" customFormat="1" ht="15" customHeight="1" x14ac:dyDescent="0.15">
      <c r="A66" s="391" t="s">
        <v>158</v>
      </c>
      <c r="B66" s="44" t="s">
        <v>159</v>
      </c>
      <c r="C66" s="631" t="s">
        <v>77</v>
      </c>
      <c r="D66" s="834">
        <v>62.845870422000004</v>
      </c>
      <c r="E66" s="834">
        <v>58712.724999999999</v>
      </c>
      <c r="F66" s="834">
        <v>65.331996425999989</v>
      </c>
      <c r="G66" s="842">
        <v>80170.021809999991</v>
      </c>
      <c r="H66" s="831">
        <v>0.17511200000000002</v>
      </c>
      <c r="I66" s="831">
        <v>94.566999999999993</v>
      </c>
      <c r="J66" s="831">
        <v>0.24656878000000002</v>
      </c>
      <c r="K66" s="833">
        <v>201.37</v>
      </c>
      <c r="L66" s="128"/>
      <c r="M66" s="128"/>
      <c r="N66" s="714" t="str">
        <f t="shared" si="11"/>
        <v>12.3.2</v>
      </c>
      <c r="O66" s="25" t="str">
        <f t="shared" si="12"/>
        <v>КОРОБОЧНЫЙ КАРТОН</v>
      </c>
      <c r="P66" s="631" t="s">
        <v>77</v>
      </c>
      <c r="Q66" s="98"/>
      <c r="R66" s="98"/>
      <c r="S66" s="98"/>
      <c r="T66" s="98"/>
      <c r="U66" s="98"/>
      <c r="V66" s="98"/>
      <c r="W66" s="98"/>
      <c r="X66" s="99"/>
      <c r="Y66" s="128"/>
      <c r="Z66" s="187" t="str">
        <f t="shared" si="4"/>
        <v>12.3.2</v>
      </c>
      <c r="AA66" s="25" t="str">
        <f t="shared" si="4"/>
        <v>КОРОБОЧНЫЙ КАРТОН</v>
      </c>
      <c r="AB66" s="631" t="s">
        <v>186</v>
      </c>
      <c r="AC66" s="185">
        <f>IF(ISNUMBER('CB1-Производство'!D78+D66-H66),'CB1-Производство'!D78+D66-H66,IF(ISNUMBER(H66-D66),"NT " &amp; H66-D66,"…"))</f>
        <v>62.782758422000008</v>
      </c>
      <c r="AD66" s="168">
        <f>IF(ISNUMBER('CB1-Производство'!E78+F66-J66),'CB1-Производство'!E78+F66-J66,IF(ISNUMBER(J66-F66),"NT " &amp; J66-F66,"…"))</f>
        <v>65.162227645999991</v>
      </c>
    </row>
    <row r="67" spans="1:30" s="12" customFormat="1" ht="15" customHeight="1" x14ac:dyDescent="0.15">
      <c r="A67" s="391" t="s">
        <v>160</v>
      </c>
      <c r="B67" s="44" t="s">
        <v>161</v>
      </c>
      <c r="C67" s="630" t="s">
        <v>77</v>
      </c>
      <c r="D67" s="831">
        <v>17.611055288999999</v>
      </c>
      <c r="E67" s="831">
        <v>13772.517999999998</v>
      </c>
      <c r="F67" s="831">
        <v>18.053140335000009</v>
      </c>
      <c r="G67" s="831">
        <v>15061.322399999999</v>
      </c>
      <c r="H67" s="846">
        <v>5.2320000000000005E-3</v>
      </c>
      <c r="I67" s="846">
        <v>20.29</v>
      </c>
      <c r="J67" s="846">
        <v>0.83098428000000002</v>
      </c>
      <c r="K67" s="847">
        <v>624.31200000000001</v>
      </c>
      <c r="L67" s="128"/>
      <c r="M67" s="128"/>
      <c r="N67" s="714" t="str">
        <f t="shared" si="11"/>
        <v>12.3.3</v>
      </c>
      <c r="O67" s="25" t="str">
        <f t="shared" si="12"/>
        <v>ОБЕРТОЧНАЯ БУМАГА</v>
      </c>
      <c r="P67" s="630" t="s">
        <v>77</v>
      </c>
      <c r="Q67" s="98"/>
      <c r="R67" s="98"/>
      <c r="S67" s="98"/>
      <c r="T67" s="98"/>
      <c r="U67" s="98"/>
      <c r="V67" s="98"/>
      <c r="W67" s="98"/>
      <c r="X67" s="99"/>
      <c r="Y67" s="128"/>
      <c r="Z67" s="187" t="str">
        <f t="shared" si="4"/>
        <v>12.3.3</v>
      </c>
      <c r="AA67" s="25" t="str">
        <f t="shared" si="4"/>
        <v>ОБЕРТОЧНАЯ БУМАГА</v>
      </c>
      <c r="AB67" s="630" t="s">
        <v>186</v>
      </c>
      <c r="AC67" s="185">
        <f>IF(ISNUMBER('CB1-Производство'!D79+D67-H67),'CB1-Производство'!D79+D67-H67,IF(ISNUMBER(H67-D67),"NT " &amp; H67-D67,"…"))</f>
        <v>29.068631289000002</v>
      </c>
      <c r="AD67" s="168">
        <f>IF(ISNUMBER('CB1-Производство'!E79+F67-J67),'CB1-Производство'!E79+F67-J67,IF(ISNUMBER(J67-F67),"NT " &amp; J67-F67,"…"))</f>
        <v>29.317156055000009</v>
      </c>
    </row>
    <row r="68" spans="1:30" s="12" customFormat="1" ht="30" x14ac:dyDescent="0.15">
      <c r="A68" s="391" t="s">
        <v>162</v>
      </c>
      <c r="B68" s="628" t="s">
        <v>163</v>
      </c>
      <c r="C68" s="630" t="s">
        <v>77</v>
      </c>
      <c r="D68" s="831">
        <v>1.22152583</v>
      </c>
      <c r="E68" s="831">
        <v>667.79200000000003</v>
      </c>
      <c r="F68" s="831">
        <v>1.5522147627100003</v>
      </c>
      <c r="G68" s="831">
        <v>1152.3470000000002</v>
      </c>
      <c r="H68" s="831">
        <v>0.19879399999999997</v>
      </c>
      <c r="I68" s="831">
        <v>75.405000000000001</v>
      </c>
      <c r="J68" s="831">
        <v>1.7758360000000002</v>
      </c>
      <c r="K68" s="833">
        <v>609.33299999999997</v>
      </c>
      <c r="L68" s="128"/>
      <c r="M68" s="128"/>
      <c r="N68" s="714" t="str">
        <f t="shared" si="11"/>
        <v>12.3.4</v>
      </c>
      <c r="O68" s="636" t="str">
        <f t="shared" si="12"/>
        <v>ПРОЧИЕ СОРТА БУМАГИ, ИСПОЛЬЗУЕМЫЕ ГЛАВНЫМ ОБРАЗОМ ДЛЯ УПАКОВКИ</v>
      </c>
      <c r="P68" s="630" t="s">
        <v>77</v>
      </c>
      <c r="Q68" s="98"/>
      <c r="R68" s="98"/>
      <c r="S68" s="98"/>
      <c r="T68" s="98"/>
      <c r="U68" s="98"/>
      <c r="V68" s="98"/>
      <c r="W68" s="98"/>
      <c r="X68" s="99"/>
      <c r="Y68" s="128"/>
      <c r="Z68" s="187" t="str">
        <f t="shared" si="4"/>
        <v>12.3.4</v>
      </c>
      <c r="AA68" s="636" t="str">
        <f t="shared" si="4"/>
        <v>ПРОЧИЕ СОРТА БУМАГИ, ИСПОЛЬЗУЕМЫЕ ГЛАВНЫМ ОБРАЗОМ ДЛЯ УПАКОВКИ</v>
      </c>
      <c r="AB68" s="630" t="s">
        <v>186</v>
      </c>
      <c r="AC68" s="185">
        <f>IF(ISNUMBER('CB1-Производство'!D80+D68-H68),'CB1-Производство'!D80+D68-H68,IF(ISNUMBER(H68-D68),"NT " &amp; H68-D68,"…"))</f>
        <v>1.0227318300000001</v>
      </c>
      <c r="AD68" s="168">
        <f>IF(ISNUMBER('CB1-Производство'!E80+F68-J68),'CB1-Производство'!E80+F68-J68,IF(ISNUMBER(J68-F68),"NT " &amp; J68-F68,"…"))</f>
        <v>-0.22362123728999994</v>
      </c>
    </row>
    <row r="69" spans="1:30" s="12" customFormat="1" ht="15" customHeight="1" thickBot="1" x14ac:dyDescent="0.2">
      <c r="A69" s="672">
        <v>12.4</v>
      </c>
      <c r="B69" s="627" t="s">
        <v>164</v>
      </c>
      <c r="C69" s="673" t="s">
        <v>77</v>
      </c>
      <c r="D69" s="848">
        <v>0.98436665900000009</v>
      </c>
      <c r="E69" s="848">
        <v>4473.9969999999994</v>
      </c>
      <c r="F69" s="848">
        <v>0.99952075360000003</v>
      </c>
      <c r="G69" s="848">
        <v>4858.2009999999991</v>
      </c>
      <c r="H69" s="848">
        <v>9.1933899999999992E-4</v>
      </c>
      <c r="I69" s="848">
        <v>6.6920000000000002</v>
      </c>
      <c r="J69" s="848">
        <v>9.2427299999999993E-3</v>
      </c>
      <c r="K69" s="849">
        <v>37.578000000000003</v>
      </c>
      <c r="L69" s="128"/>
      <c r="M69" s="128"/>
      <c r="N69" s="716">
        <f t="shared" si="11"/>
        <v>12.4</v>
      </c>
      <c r="O69" s="28" t="str">
        <f t="shared" si="12"/>
        <v>ПРОЧИЕ СОРТА БУМАГИ И КАРТОНА (НЕ ВКЛЮЧЕННЫЕ В ДРУГИЕ КАТЕГОРИИ)</v>
      </c>
      <c r="P69" s="673" t="s">
        <v>77</v>
      </c>
      <c r="Q69" s="100"/>
      <c r="R69" s="100"/>
      <c r="S69" s="100"/>
      <c r="T69" s="100"/>
      <c r="U69" s="100"/>
      <c r="V69" s="100"/>
      <c r="W69" s="100"/>
      <c r="X69" s="101"/>
      <c r="Y69" s="128"/>
      <c r="Z69" s="189">
        <f t="shared" si="4"/>
        <v>12.4</v>
      </c>
      <c r="AA69" s="30" t="str">
        <f t="shared" si="4"/>
        <v>ПРОЧИЕ СОРТА БУМАГИ И КАРТОНА (НЕ ВКЛЮЧЕННЫЕ В ДРУГИЕ КАТЕГОРИИ)</v>
      </c>
      <c r="AB69" s="633" t="s">
        <v>186</v>
      </c>
      <c r="AC69" s="166">
        <f>IF(ISNUMBER('CB1-Производство'!D81+D69-H69),'CB1-Производство'!D81+D69-H69,IF(ISNUMBER(H69-D69),"NT " &amp; H69-D69,"…"))</f>
        <v>21.41344732</v>
      </c>
      <c r="AD69" s="214">
        <f>IF(ISNUMBER('CB1-Производство'!E81+F69-J69),'CB1-Производство'!E81+F69-J69,IF(ISNUMBER(J69-F69),"NT " &amp; J69-F69,"…"))</f>
        <v>23.472278023599998</v>
      </c>
    </row>
    <row r="70" spans="1:30" ht="14.25" x14ac:dyDescent="0.2">
      <c r="A70" s="14"/>
      <c r="B70" s="128" t="s">
        <v>165</v>
      </c>
      <c r="C70" s="634"/>
      <c r="D70" s="674" t="s">
        <v>166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28" t="s">
        <v>167</v>
      </c>
      <c r="D71" s="675" t="s">
        <v>168</v>
      </c>
      <c r="N71" s="12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28" t="s">
        <v>169</v>
      </c>
      <c r="D72" s="676" t="s">
        <v>170</v>
      </c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D73" s="676" t="s">
        <v>171</v>
      </c>
      <c r="N73" s="12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Normal="100" zoomScaleSheetLayoutView="100" workbookViewId="0">
      <selection activeCell="F24" sqref="F24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36" customFormat="1" ht="12.75" customHeight="1" thickBot="1" x14ac:dyDescent="0.25">
      <c r="A1" s="60"/>
      <c r="B1" s="61"/>
      <c r="D1" s="36">
        <v>62</v>
      </c>
      <c r="E1" s="36">
        <v>91</v>
      </c>
      <c r="F1" s="36">
        <v>91</v>
      </c>
      <c r="I1" s="61"/>
      <c r="J1" s="61"/>
      <c r="K1" s="61"/>
      <c r="L1" s="61"/>
      <c r="M1" s="61"/>
      <c r="N1" s="61"/>
    </row>
    <row r="2" spans="1:14" ht="17.100000000000001" customHeight="1" x14ac:dyDescent="0.2">
      <c r="A2" s="15"/>
      <c r="B2" s="180"/>
      <c r="C2" s="13"/>
      <c r="D2" s="717" t="s">
        <v>1</v>
      </c>
      <c r="E2" s="718"/>
      <c r="F2" s="551" t="s">
        <v>190</v>
      </c>
      <c r="H2" s="7"/>
      <c r="L2" s="191" t="str">
        <f>D2</f>
        <v>Страна:</v>
      </c>
      <c r="M2" s="190"/>
    </row>
    <row r="3" spans="1:14" ht="17.100000000000001" customHeight="1" x14ac:dyDescent="0.2">
      <c r="A3" s="16"/>
      <c r="B3" s="14"/>
      <c r="C3" s="14"/>
      <c r="D3" s="557" t="s">
        <v>191</v>
      </c>
      <c r="E3" s="719"/>
      <c r="F3" s="720"/>
      <c r="H3" s="8"/>
    </row>
    <row r="4" spans="1:14" ht="17.100000000000001" customHeight="1" x14ac:dyDescent="0.2">
      <c r="A4" s="16"/>
      <c r="B4" s="14"/>
      <c r="C4" s="562"/>
      <c r="D4" s="721"/>
      <c r="E4" s="719"/>
      <c r="F4" s="720"/>
      <c r="H4" s="8"/>
    </row>
    <row r="5" spans="1:14" ht="17.100000000000001" customHeight="1" x14ac:dyDescent="0.2">
      <c r="A5" s="16"/>
      <c r="B5" s="14"/>
      <c r="C5" s="14"/>
      <c r="D5" s="557" t="s">
        <v>5</v>
      </c>
      <c r="E5" s="719"/>
      <c r="F5" s="720"/>
      <c r="H5" s="9"/>
    </row>
    <row r="6" spans="1:14" ht="17.100000000000001" customHeight="1" x14ac:dyDescent="0.2">
      <c r="A6" s="16"/>
      <c r="B6" s="902" t="s">
        <v>192</v>
      </c>
      <c r="C6" s="903"/>
      <c r="D6" s="721"/>
      <c r="E6" s="719"/>
      <c r="F6" s="720"/>
      <c r="H6" s="9"/>
    </row>
    <row r="7" spans="1:14" ht="17.100000000000001" customHeight="1" x14ac:dyDescent="0.2">
      <c r="A7" s="16"/>
      <c r="B7" s="902"/>
      <c r="C7" s="903"/>
      <c r="D7" s="721"/>
      <c r="E7" s="719"/>
      <c r="F7" s="720"/>
      <c r="H7" s="9"/>
    </row>
    <row r="8" spans="1:14" ht="17.100000000000001" customHeight="1" x14ac:dyDescent="0.2">
      <c r="A8" s="16"/>
      <c r="B8" s="911" t="s">
        <v>193</v>
      </c>
      <c r="C8" s="912"/>
      <c r="D8" s="557" t="s">
        <v>194</v>
      </c>
      <c r="E8" s="719"/>
      <c r="F8" s="553" t="s">
        <v>195</v>
      </c>
      <c r="H8" s="9"/>
    </row>
    <row r="9" spans="1:14" ht="21" customHeight="1" x14ac:dyDescent="0.2">
      <c r="A9" s="16"/>
      <c r="B9" s="904" t="s">
        <v>177</v>
      </c>
      <c r="C9" s="904"/>
      <c r="D9" s="557" t="s">
        <v>196</v>
      </c>
      <c r="E9" s="719"/>
      <c r="F9" s="720"/>
      <c r="H9" s="9"/>
    </row>
    <row r="10" spans="1:14" ht="17.100000000000001" customHeight="1" x14ac:dyDescent="0.2">
      <c r="A10" s="16"/>
      <c r="B10" s="561"/>
      <c r="C10" s="561"/>
      <c r="D10" s="131"/>
      <c r="E10" s="132"/>
      <c r="F10" s="133"/>
      <c r="H10" s="9"/>
      <c r="I10" s="887" t="s">
        <v>197</v>
      </c>
      <c r="J10" s="887"/>
    </row>
    <row r="11" spans="1:14" ht="20.25" x14ac:dyDescent="0.25">
      <c r="A11" s="16"/>
      <c r="B11" s="561"/>
      <c r="C11" s="169" t="s">
        <v>178</v>
      </c>
      <c r="D11" s="170" t="s">
        <v>179</v>
      </c>
      <c r="E11" s="81" t="s">
        <v>0</v>
      </c>
      <c r="F11" s="82"/>
      <c r="H11" s="9"/>
      <c r="I11" s="887"/>
      <c r="J11" s="887"/>
      <c r="K11" s="918" t="s">
        <v>15</v>
      </c>
      <c r="L11" s="918"/>
    </row>
    <row r="12" spans="1:14" ht="17.100000000000001" customHeight="1" thickBot="1" x14ac:dyDescent="0.25">
      <c r="A12" s="54"/>
      <c r="B12" s="181"/>
      <c r="C12" s="62"/>
      <c r="D12" s="134" t="s">
        <v>0</v>
      </c>
      <c r="E12" s="14"/>
      <c r="F12" s="65"/>
      <c r="H12" s="9"/>
    </row>
    <row r="13" spans="1:14" s="10" customFormat="1" ht="17.45" customHeight="1" x14ac:dyDescent="0.25">
      <c r="A13" s="575" t="s">
        <v>19</v>
      </c>
      <c r="B13" s="577" t="s">
        <v>20</v>
      </c>
      <c r="C13" s="891" t="s">
        <v>198</v>
      </c>
      <c r="D13" s="919"/>
      <c r="E13" s="891" t="s">
        <v>199</v>
      </c>
      <c r="F13" s="920"/>
      <c r="H13" s="7"/>
      <c r="I13" s="200" t="s">
        <v>19</v>
      </c>
      <c r="J13" s="201" t="str">
        <f>B13</f>
        <v>Товар</v>
      </c>
      <c r="K13" s="916" t="str">
        <f>C13</f>
        <v>И М П О Р Т  СТОИМОСТЬ</v>
      </c>
      <c r="L13" s="921"/>
      <c r="M13" s="916" t="str">
        <f>E13</f>
        <v>Э К С П О Р Т   СТОИМОСТЬ</v>
      </c>
      <c r="N13" s="917"/>
    </row>
    <row r="14" spans="1:14" ht="20.25" customHeight="1" x14ac:dyDescent="0.2">
      <c r="A14" s="173" t="s">
        <v>24</v>
      </c>
      <c r="B14" s="560" t="s">
        <v>0</v>
      </c>
      <c r="C14" s="171">
        <v>2020</v>
      </c>
      <c r="D14" s="171">
        <f>C14+1</f>
        <v>2021</v>
      </c>
      <c r="E14" s="171">
        <f>C14</f>
        <v>2020</v>
      </c>
      <c r="F14" s="172">
        <f>D14</f>
        <v>2021</v>
      </c>
      <c r="I14" s="3" t="s">
        <v>24</v>
      </c>
      <c r="J14" s="167"/>
      <c r="K14" s="84">
        <f>C14</f>
        <v>2020</v>
      </c>
      <c r="L14" s="84">
        <f>D14</f>
        <v>2021</v>
      </c>
      <c r="M14" s="84">
        <f>E14</f>
        <v>2020</v>
      </c>
      <c r="N14" s="202">
        <f>F14</f>
        <v>2021</v>
      </c>
    </row>
    <row r="15" spans="1:14" ht="21.75" customHeight="1" x14ac:dyDescent="0.2">
      <c r="A15" s="383">
        <v>13</v>
      </c>
      <c r="B15" s="913" t="s">
        <v>193</v>
      </c>
      <c r="C15" s="914"/>
      <c r="D15" s="914"/>
      <c r="E15" s="914"/>
      <c r="F15" s="915"/>
      <c r="I15" s="384">
        <f t="shared" ref="I15:J34" si="0">A15</f>
        <v>13</v>
      </c>
      <c r="J15" s="913" t="str">
        <f t="shared" si="0"/>
        <v>ИЗДЕЛИЯ ИЗ ДРЕВЕСИНЫ, ПРОШЕДШИЕ ВТОРИЧНУЮ ОБРАБОТКУ</v>
      </c>
      <c r="K15" s="914"/>
      <c r="L15" s="914"/>
      <c r="M15" s="914"/>
      <c r="N15" s="915"/>
    </row>
    <row r="16" spans="1:14" s="12" customFormat="1" ht="21.75" customHeight="1" x14ac:dyDescent="0.15">
      <c r="A16" s="410">
        <v>13.1</v>
      </c>
      <c r="B16" s="23" t="s">
        <v>200</v>
      </c>
      <c r="C16" s="411">
        <v>1460.1480000000001</v>
      </c>
      <c r="D16" s="412">
        <v>1285.6770000000001</v>
      </c>
      <c r="E16" s="413">
        <v>24.826000000000001</v>
      </c>
      <c r="F16" s="414">
        <v>1.8160000000000001</v>
      </c>
      <c r="I16" s="203">
        <f t="shared" si="0"/>
        <v>13.1</v>
      </c>
      <c r="J16" s="23" t="str">
        <f t="shared" si="0"/>
        <v>ПИЛОМАТЕРИАЛЫ, ПРОШЕДШИЕ ДОПОЛНИТЕЛЬНУЮ ОБРАБОТКУ</v>
      </c>
      <c r="K16" s="381">
        <f>C16-(C17+C18)</f>
        <v>0</v>
      </c>
      <c r="L16" s="381">
        <f>D16-(D17+D18)</f>
        <v>0</v>
      </c>
      <c r="M16" s="381">
        <f>E16-(E17+E18)</f>
        <v>0</v>
      </c>
      <c r="N16" s="382">
        <f>F16-(F17+F18)</f>
        <v>0</v>
      </c>
    </row>
    <row r="17" spans="1:14" s="12" customFormat="1" ht="21.75" customHeight="1" x14ac:dyDescent="0.15">
      <c r="A17" s="410" t="s">
        <v>201</v>
      </c>
      <c r="B17" s="24" t="s">
        <v>39</v>
      </c>
      <c r="C17" s="415">
        <v>551.07999999999993</v>
      </c>
      <c r="D17" s="415">
        <v>470.07099999999997</v>
      </c>
      <c r="E17" s="416">
        <v>0</v>
      </c>
      <c r="F17" s="417">
        <v>0</v>
      </c>
      <c r="I17" s="203" t="str">
        <f t="shared" si="0"/>
        <v>13.1.C</v>
      </c>
      <c r="J17" s="549" t="str">
        <f t="shared" si="0"/>
        <v>Хвойные породы</v>
      </c>
      <c r="K17" s="135" t="s">
        <v>0</v>
      </c>
      <c r="L17" s="99"/>
      <c r="M17" s="99"/>
      <c r="N17" s="119"/>
    </row>
    <row r="18" spans="1:14" s="12" customFormat="1" ht="21.75" customHeight="1" x14ac:dyDescent="0.15">
      <c r="A18" s="410" t="s">
        <v>202</v>
      </c>
      <c r="B18" s="24" t="s">
        <v>42</v>
      </c>
      <c r="C18" s="418">
        <v>909.0680000000001</v>
      </c>
      <c r="D18" s="418">
        <v>815.60600000000011</v>
      </c>
      <c r="E18" s="413">
        <v>24.826000000000001</v>
      </c>
      <c r="F18" s="414">
        <v>1.8160000000000001</v>
      </c>
      <c r="I18" s="203" t="str">
        <f t="shared" si="0"/>
        <v>13.1.NC</v>
      </c>
      <c r="J18" s="549" t="str">
        <f t="shared" si="0"/>
        <v>Лиственные породы</v>
      </c>
      <c r="K18" s="135" t="s">
        <v>0</v>
      </c>
      <c r="L18" s="99"/>
      <c r="M18" s="99"/>
      <c r="N18" s="119"/>
    </row>
    <row r="19" spans="1:14" s="12" customFormat="1" ht="21.75" customHeight="1" x14ac:dyDescent="0.15">
      <c r="A19" s="410" t="s">
        <v>203</v>
      </c>
      <c r="B19" s="27" t="s">
        <v>51</v>
      </c>
      <c r="C19" s="412">
        <v>66.494000000000014</v>
      </c>
      <c r="D19" s="412">
        <v>17.14</v>
      </c>
      <c r="E19" s="413">
        <v>0</v>
      </c>
      <c r="F19" s="414">
        <v>0</v>
      </c>
      <c r="I19" s="203" t="str">
        <f t="shared" si="0"/>
        <v>13.1.NC.T</v>
      </c>
      <c r="J19" s="27" t="str">
        <f t="shared" si="0"/>
        <v>в том числе тропические породы</v>
      </c>
      <c r="K19" s="144" t="str">
        <f>IF(AND(ISNUMBER(C19/C18),C19&gt;C18),"&gt; 11.1.NC !!","")</f>
        <v/>
      </c>
      <c r="L19" s="101" t="str">
        <f>IF(AND(ISNUMBER(D19/D18),D19&gt;D18),"&gt; 11.1.NC !!","")</f>
        <v/>
      </c>
      <c r="M19" s="101" t="str">
        <f>IF(AND(ISNUMBER(E19/E18),E19&gt;E18),"&gt; 11.1.NC !!","")</f>
        <v/>
      </c>
      <c r="N19" s="123" t="str">
        <f>IF(AND(ISNUMBER(F19/F18),F19&gt;F18),"&gt; 11.1.NC !!","")</f>
        <v/>
      </c>
    </row>
    <row r="20" spans="1:14" s="12" customFormat="1" ht="21.75" customHeight="1" x14ac:dyDescent="0.15">
      <c r="A20" s="410">
        <v>13.2</v>
      </c>
      <c r="B20" s="558" t="s">
        <v>204</v>
      </c>
      <c r="C20" s="416">
        <v>226.19400000000002</v>
      </c>
      <c r="D20" s="412">
        <v>192.26300000000003</v>
      </c>
      <c r="E20" s="416">
        <v>272.84399999999999</v>
      </c>
      <c r="F20" s="414">
        <v>26.130999999999997</v>
      </c>
      <c r="I20" s="203">
        <f t="shared" si="0"/>
        <v>13.2</v>
      </c>
      <c r="J20" s="59" t="str">
        <f t="shared" si="0"/>
        <v>ДЕРЕВЯННАЯ ТАРА</v>
      </c>
      <c r="K20" s="98"/>
      <c r="L20" s="99"/>
      <c r="M20" s="99"/>
      <c r="N20" s="119"/>
    </row>
    <row r="21" spans="1:14" s="12" customFormat="1" ht="21.75" customHeight="1" x14ac:dyDescent="0.15">
      <c r="A21" s="410">
        <v>13.3</v>
      </c>
      <c r="B21" s="71" t="s">
        <v>205</v>
      </c>
      <c r="C21" s="416">
        <v>577.88099999999986</v>
      </c>
      <c r="D21" s="412">
        <v>656.45618000000013</v>
      </c>
      <c r="E21" s="416">
        <v>195.3429999999999</v>
      </c>
      <c r="F21" s="414">
        <v>5329.0950000000012</v>
      </c>
      <c r="I21" s="203">
        <f t="shared" si="0"/>
        <v>13.3</v>
      </c>
      <c r="J21" s="59" t="str">
        <f t="shared" si="0"/>
        <v>ИЗДЕЛИЯ ИЗ ДРЕВЕСИНЫ БЫТОВОГО/ДЕКОРАТИВНОГО НАЗНАЧЕНИЯ</v>
      </c>
      <c r="K21" s="98"/>
      <c r="L21" s="99"/>
      <c r="M21" s="99"/>
      <c r="N21" s="119"/>
    </row>
    <row r="22" spans="1:14" s="12" customFormat="1" ht="21.75" customHeight="1" x14ac:dyDescent="0.15">
      <c r="A22" s="410">
        <v>13.4</v>
      </c>
      <c r="B22" s="558" t="s">
        <v>206</v>
      </c>
      <c r="C22" s="416">
        <v>9022.1093299999884</v>
      </c>
      <c r="D22" s="412">
        <v>13136.207039999998</v>
      </c>
      <c r="E22" s="416">
        <v>625.26099999999997</v>
      </c>
      <c r="F22" s="414">
        <v>43.209000000000003</v>
      </c>
      <c r="I22" s="203">
        <f t="shared" si="0"/>
        <v>13.4</v>
      </c>
      <c r="J22" s="59" t="str">
        <f t="shared" si="0"/>
        <v>ПЛОТНИЧНЫЕ И СТОЛЯРНЫЕ СТРОИТЕЛЬНЫЕ ДЕРЕВЯННЫЕ ИЗДЕЛИЯ</v>
      </c>
      <c r="K22" s="98"/>
      <c r="L22" s="99"/>
      <c r="M22" s="99"/>
      <c r="N22" s="119"/>
    </row>
    <row r="23" spans="1:14" s="12" customFormat="1" ht="21.75" customHeight="1" x14ac:dyDescent="0.15">
      <c r="A23" s="410">
        <v>13.5</v>
      </c>
      <c r="B23" s="71" t="s">
        <v>207</v>
      </c>
      <c r="C23" s="416">
        <v>59214.753100000002</v>
      </c>
      <c r="D23" s="412">
        <v>59966.351469999994</v>
      </c>
      <c r="E23" s="416">
        <v>2638.8679999999999</v>
      </c>
      <c r="F23" s="414">
        <v>2606.9867000000004</v>
      </c>
      <c r="I23" s="203">
        <f t="shared" si="0"/>
        <v>13.5</v>
      </c>
      <c r="J23" s="71" t="str">
        <f t="shared" si="0"/>
        <v>ДЕРЕВЯННАЯ МЕБЕЛЬ</v>
      </c>
      <c r="K23" s="100"/>
      <c r="L23" s="101"/>
      <c r="M23" s="101"/>
      <c r="N23" s="123"/>
    </row>
    <row r="24" spans="1:14" s="12" customFormat="1" ht="21.75" customHeight="1" x14ac:dyDescent="0.15">
      <c r="A24" s="410">
        <v>13.6</v>
      </c>
      <c r="B24" s="59" t="s">
        <v>208</v>
      </c>
      <c r="C24" s="413">
        <v>337.37799999999999</v>
      </c>
      <c r="D24" s="412">
        <v>4351.9570000000003</v>
      </c>
      <c r="E24" s="413">
        <v>34.168999999999997</v>
      </c>
      <c r="F24" s="414">
        <v>5.6580000000000004</v>
      </c>
      <c r="I24" s="203">
        <f t="shared" si="0"/>
        <v>13.6</v>
      </c>
      <c r="J24" s="59" t="str">
        <f t="shared" si="0"/>
        <v>СБОРНЫЕ СТРОИТЕЛЬНЫЕ КОНСТРУКЦИИ ИЗ ДРЕВЕСИНЫ</v>
      </c>
      <c r="K24" s="98"/>
      <c r="L24" s="99"/>
      <c r="M24" s="99"/>
      <c r="N24" s="119"/>
    </row>
    <row r="25" spans="1:14" s="12" customFormat="1" ht="21.75" customHeight="1" x14ac:dyDescent="0.15">
      <c r="A25" s="410">
        <v>13.7</v>
      </c>
      <c r="B25" s="558" t="s">
        <v>209</v>
      </c>
      <c r="C25" s="416">
        <v>2689.0066199999983</v>
      </c>
      <c r="D25" s="412">
        <v>2821.7718999999979</v>
      </c>
      <c r="E25" s="416">
        <v>270.38299999999998</v>
      </c>
      <c r="F25" s="414">
        <v>228.40827999999999</v>
      </c>
      <c r="I25" s="203">
        <f>A25</f>
        <v>13.7</v>
      </c>
      <c r="J25" s="59" t="str">
        <f>B25</f>
        <v>ПРОЧИЕ ГОТОВЫЕ ДЕРЕВЯННЫЕ ИЗДЕЛИЯ</v>
      </c>
      <c r="K25" s="98"/>
      <c r="L25" s="99"/>
      <c r="M25" s="99"/>
      <c r="N25" s="119"/>
    </row>
    <row r="26" spans="1:14" s="12" customFormat="1" ht="21.75" customHeight="1" x14ac:dyDescent="0.15">
      <c r="A26" s="419">
        <v>14</v>
      </c>
      <c r="B26" s="913" t="s">
        <v>210</v>
      </c>
      <c r="C26" s="914"/>
      <c r="D26" s="914"/>
      <c r="E26" s="914"/>
      <c r="F26" s="915"/>
      <c r="I26" s="383">
        <f t="shared" si="0"/>
        <v>14</v>
      </c>
      <c r="J26" s="913" t="str">
        <f t="shared" si="0"/>
        <v>БУМАЖНЫЕ ИЗДЕЛИЯ ВТОРИЧНОЙ ОБРАБОТКИ</v>
      </c>
      <c r="K26" s="914" t="s">
        <v>0</v>
      </c>
      <c r="L26" s="914" t="s">
        <v>0</v>
      </c>
      <c r="M26" s="914" t="s">
        <v>0</v>
      </c>
      <c r="N26" s="915" t="s">
        <v>0</v>
      </c>
    </row>
    <row r="27" spans="1:14" s="12" customFormat="1" ht="21.75" customHeight="1" x14ac:dyDescent="0.15">
      <c r="A27" s="410">
        <v>14.1</v>
      </c>
      <c r="B27" s="29" t="s">
        <v>211</v>
      </c>
      <c r="C27" s="413">
        <v>118.87799999999999</v>
      </c>
      <c r="D27" s="412">
        <v>135.78700000000001</v>
      </c>
      <c r="E27" s="413">
        <v>43.591999999999999</v>
      </c>
      <c r="F27" s="414">
        <v>115.35</v>
      </c>
      <c r="I27" s="203">
        <f t="shared" si="0"/>
        <v>14.1</v>
      </c>
      <c r="J27" s="23" t="str">
        <f t="shared" si="0"/>
        <v>МНОГОСЛОЙНЫЕ БУМАГА И КАРТОН</v>
      </c>
      <c r="K27" s="98"/>
      <c r="L27" s="99"/>
      <c r="M27" s="99"/>
      <c r="N27" s="119"/>
    </row>
    <row r="28" spans="1:14" s="12" customFormat="1" ht="30" x14ac:dyDescent="0.15">
      <c r="A28" s="410">
        <v>14.2</v>
      </c>
      <c r="B28" s="637" t="s">
        <v>212</v>
      </c>
      <c r="C28" s="413">
        <v>22329.591000000004</v>
      </c>
      <c r="D28" s="412">
        <v>21424.517670000023</v>
      </c>
      <c r="E28" s="413">
        <v>23.96</v>
      </c>
      <c r="F28" s="414">
        <v>89.411000000000001</v>
      </c>
      <c r="I28" s="203">
        <f t="shared" si="0"/>
        <v>14.2</v>
      </c>
      <c r="J28" s="339" t="str">
        <f t="shared" si="0"/>
        <v>ИЗДЕЛИЯ ИЗ БУМАГИ И ЦЕЛЛЮЛОЗНОЙ МАССЫ СО СПЕЦИАЛЬНЫМ ПОКРЫТИЕМ</v>
      </c>
      <c r="K28" s="98"/>
      <c r="L28" s="99"/>
      <c r="M28" s="99"/>
      <c r="N28" s="119"/>
    </row>
    <row r="29" spans="1:14" s="12" customFormat="1" ht="21.75" customHeight="1" x14ac:dyDescent="0.15">
      <c r="A29" s="410">
        <v>14.3</v>
      </c>
      <c r="B29" s="235" t="s">
        <v>213</v>
      </c>
      <c r="C29" s="420">
        <v>2061.7839999999997</v>
      </c>
      <c r="D29" s="412">
        <v>1947.7064599999999</v>
      </c>
      <c r="E29" s="420">
        <v>4768.5869999999995</v>
      </c>
      <c r="F29" s="414">
        <v>3758.6549999999997</v>
      </c>
      <c r="I29" s="203">
        <f t="shared" si="0"/>
        <v>14.3</v>
      </c>
      <c r="J29" s="23" t="str">
        <f t="shared" si="0"/>
        <v>БЫТОВАЯ И ГИГИЕНИЧЕСКАЯ БУМАГА, ГОТОВАЯ К ИСПОЛЬЗОВАНИЮ</v>
      </c>
      <c r="K29" s="98"/>
      <c r="L29" s="99"/>
      <c r="M29" s="99"/>
      <c r="N29" s="119"/>
    </row>
    <row r="30" spans="1:14" s="12" customFormat="1" ht="21.75" customHeight="1" x14ac:dyDescent="0.15">
      <c r="A30" s="410">
        <v>14.4</v>
      </c>
      <c r="B30" s="29" t="s">
        <v>214</v>
      </c>
      <c r="C30" s="413">
        <v>14795.097290000003</v>
      </c>
      <c r="D30" s="412">
        <v>18718.638980000003</v>
      </c>
      <c r="E30" s="413">
        <v>1886.2319999999997</v>
      </c>
      <c r="F30" s="414">
        <v>1762.1319999999998</v>
      </c>
      <c r="I30" s="203">
        <f t="shared" si="0"/>
        <v>14.4</v>
      </c>
      <c r="J30" s="29" t="str">
        <f t="shared" si="0"/>
        <v>УПАКОВОЧНЫЕ КОРОБКИ, ЯЩИКИ И Т.Д.</v>
      </c>
      <c r="K30" s="100"/>
      <c r="L30" s="101"/>
      <c r="M30" s="101"/>
      <c r="N30" s="123"/>
    </row>
    <row r="31" spans="1:14" s="12" customFormat="1" ht="30" x14ac:dyDescent="0.15">
      <c r="A31" s="421">
        <v>14.5</v>
      </c>
      <c r="B31" s="638" t="s">
        <v>215</v>
      </c>
      <c r="C31" s="413">
        <v>45222.405999999995</v>
      </c>
      <c r="D31" s="412">
        <v>64801.433980000009</v>
      </c>
      <c r="E31" s="413">
        <v>4526.9170000000004</v>
      </c>
      <c r="F31" s="414">
        <v>13880.234629999999</v>
      </c>
      <c r="I31" s="203">
        <f t="shared" si="0"/>
        <v>14.5</v>
      </c>
      <c r="J31" s="638" t="str">
        <f t="shared" si="0"/>
        <v>ПРОЧИЕ ИЗДЕЛИЯ ИЗ БУМАГИ И КАРТОНА, ГОТОВЫЕ К ИСПОЛЬЗОВАНИЮ</v>
      </c>
      <c r="K31" s="98" t="str">
        <f>IF(AND(ISNUMBER(SUM(C32:C34)),ISNUMBER(C31)),IF(C31&lt;SUM(C32:C34),"&lt; subitems!","OK"),"")</f>
        <v>OK</v>
      </c>
      <c r="L31" s="99" t="str">
        <f>IF(AND(ISNUMBER(SUM(D32:D34)),ISNUMBER(D31)),IF(D31&lt;SUM(D32:D34),"&lt; subitems!","OK"),"")</f>
        <v>OK</v>
      </c>
      <c r="M31" s="99" t="str">
        <f>IF(AND(ISNUMBER(SUM(E32:E34)),ISNUMBER(E31)),IF(E31&lt;SUM(E32:E34),"&lt; subitems!","OK"),"")</f>
        <v>OK</v>
      </c>
      <c r="N31" s="119" t="str">
        <f>IF(AND(ISNUMBER(SUM(F32:F34)),ISNUMBER(F31)),IF(F31&lt;SUM(F32:F34),"&lt; subitems!","OK"),"")</f>
        <v>OK</v>
      </c>
    </row>
    <row r="32" spans="1:14" s="12" customFormat="1" ht="30" x14ac:dyDescent="0.15">
      <c r="A32" s="410" t="s">
        <v>216</v>
      </c>
      <c r="B32" s="336" t="s">
        <v>217</v>
      </c>
      <c r="C32" s="413">
        <v>612.99999999999966</v>
      </c>
      <c r="D32" s="412">
        <v>521.14789999999982</v>
      </c>
      <c r="E32" s="413">
        <v>37.87299999999999</v>
      </c>
      <c r="F32" s="414">
        <v>209.33200000000002</v>
      </c>
      <c r="I32" s="203" t="str">
        <f t="shared" si="0"/>
        <v>14.5.1</v>
      </c>
      <c r="J32" s="336" t="str">
        <f t="shared" si="0"/>
        <v>в том числе ПЕЧАТНАЯ И ПИСЧАЯ БУМАГА, ГОТОВАЯ К ИСПОЛЬЗОВАНИЮ</v>
      </c>
      <c r="K32" s="98"/>
      <c r="L32" s="99"/>
      <c r="M32" s="99"/>
      <c r="N32" s="119"/>
    </row>
    <row r="33" spans="1:14" s="12" customFormat="1" ht="30" x14ac:dyDescent="0.15">
      <c r="A33" s="410" t="s">
        <v>218</v>
      </c>
      <c r="B33" s="336" t="s">
        <v>219</v>
      </c>
      <c r="C33" s="413">
        <v>197.91200000000006</v>
      </c>
      <c r="D33" s="412">
        <v>442.57199999999995</v>
      </c>
      <c r="E33" s="413">
        <v>6.8529999999999998</v>
      </c>
      <c r="F33" s="414">
        <v>130.24399999999991</v>
      </c>
      <c r="I33" s="203" t="str">
        <f t="shared" si="0"/>
        <v>14.5.2</v>
      </c>
      <c r="J33" s="336" t="str">
        <f t="shared" si="0"/>
        <v>в том числе ЛИТЫЕ ИЛИ ПРЕССОВАННЫЕ ИЗДЕЛИЯ ИЗ БУМАЖНОЙ МАССЫ</v>
      </c>
      <c r="K33" s="98"/>
      <c r="L33" s="99"/>
      <c r="M33" s="99"/>
      <c r="N33" s="119"/>
    </row>
    <row r="34" spans="1:14" s="12" customFormat="1" ht="30.75" thickBot="1" x14ac:dyDescent="0.2">
      <c r="A34" s="422" t="s">
        <v>220</v>
      </c>
      <c r="B34" s="639" t="s">
        <v>221</v>
      </c>
      <c r="C34" s="423">
        <v>346.041</v>
      </c>
      <c r="D34" s="424">
        <v>414.99599999999998</v>
      </c>
      <c r="E34" s="423">
        <v>0</v>
      </c>
      <c r="F34" s="425">
        <v>3.5000000000000003E-2</v>
      </c>
      <c r="I34" s="204" t="str">
        <f t="shared" si="0"/>
        <v>14.5.3</v>
      </c>
      <c r="J34" s="639" t="str">
        <f t="shared" si="0"/>
        <v>в том числе ФИЛЬТРОВАЛЬНЫЕ БУМАГА И КАРТОН, ГОТОВЫЕ К ИСПОЛЬЗОВАНИЮ</v>
      </c>
      <c r="K34" s="126"/>
      <c r="L34" s="205"/>
      <c r="M34" s="205"/>
      <c r="N34" s="127"/>
    </row>
    <row r="35" spans="1:14" ht="15" customHeight="1" x14ac:dyDescent="0.25">
      <c r="A35" s="14"/>
      <c r="B35" s="576"/>
      <c r="C35" s="674" t="s">
        <v>166</v>
      </c>
      <c r="I35" s="90" t="s">
        <v>0</v>
      </c>
    </row>
    <row r="36" spans="1:14" ht="12.75" customHeight="1" x14ac:dyDescent="0.2">
      <c r="A36" s="14"/>
      <c r="B36" s="174"/>
      <c r="C36" s="675" t="s">
        <v>168</v>
      </c>
    </row>
    <row r="37" spans="1:14" ht="12.75" customHeight="1" x14ac:dyDescent="0.2">
      <c r="A37" s="14"/>
      <c r="C37" s="676" t="s">
        <v>170</v>
      </c>
    </row>
    <row r="38" spans="1:14" ht="12.75" customHeight="1" x14ac:dyDescent="0.2">
      <c r="A38" s="14"/>
      <c r="C38" s="676" t="s">
        <v>171</v>
      </c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36" t="s">
        <v>0</v>
      </c>
      <c r="N65" s="136" t="s">
        <v>0</v>
      </c>
      <c r="O65" s="11" t="s">
        <v>0</v>
      </c>
      <c r="P65" s="11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0"/>
  <sheetViews>
    <sheetView showGridLines="0" tabSelected="1" zoomScale="85" zoomScaleNormal="85" zoomScaleSheetLayoutView="100" workbookViewId="0">
      <selection activeCell="F53" sqref="F53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3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722" t="s">
        <v>0</v>
      </c>
      <c r="B1" s="723"/>
      <c r="C1" s="723" t="s">
        <v>0</v>
      </c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4"/>
      <c r="AL1" s="724"/>
      <c r="AM1" s="724"/>
    </row>
    <row r="2" spans="1:39" ht="17.100000000000001" customHeight="1" x14ac:dyDescent="0.25">
      <c r="A2" s="725" t="s">
        <v>0</v>
      </c>
      <c r="B2" s="726"/>
      <c r="C2" s="726"/>
      <c r="D2" s="727"/>
      <c r="E2" s="727"/>
      <c r="F2" s="727"/>
      <c r="G2" s="727"/>
      <c r="H2" s="728" t="s">
        <v>1</v>
      </c>
      <c r="I2" s="931" t="s">
        <v>0</v>
      </c>
      <c r="J2" s="931"/>
      <c r="K2" s="563" t="s">
        <v>190</v>
      </c>
      <c r="L2" s="932"/>
      <c r="M2" s="933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A2" s="724"/>
      <c r="AB2" s="724"/>
      <c r="AC2" s="724"/>
      <c r="AD2" s="196" t="s">
        <v>0</v>
      </c>
      <c r="AE2" s="724"/>
      <c r="AG2" s="724"/>
      <c r="AH2" s="724"/>
      <c r="AI2" s="724"/>
      <c r="AJ2" s="724"/>
      <c r="AK2" s="724"/>
      <c r="AL2" s="724"/>
      <c r="AM2" s="724"/>
    </row>
    <row r="3" spans="1:39" ht="17.100000000000001" customHeight="1" x14ac:dyDescent="0.25">
      <c r="A3" s="729"/>
      <c r="B3" s="730" t="s">
        <v>0</v>
      </c>
      <c r="C3" s="730"/>
      <c r="D3" s="731"/>
      <c r="E3" s="731"/>
      <c r="F3" s="731"/>
      <c r="G3" s="731"/>
      <c r="H3" s="623" t="s">
        <v>191</v>
      </c>
      <c r="I3" s="685"/>
      <c r="J3" s="685"/>
      <c r="K3" s="732"/>
      <c r="L3" s="733"/>
      <c r="M3" s="73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G3" s="724"/>
      <c r="AH3" s="724"/>
      <c r="AI3" s="724"/>
      <c r="AJ3" s="724"/>
      <c r="AK3" s="724"/>
      <c r="AL3" s="724"/>
      <c r="AM3" s="724"/>
    </row>
    <row r="4" spans="1:39" ht="17.100000000000001" customHeight="1" x14ac:dyDescent="0.25">
      <c r="A4" s="729"/>
      <c r="B4" s="730" t="s">
        <v>0</v>
      </c>
      <c r="C4" s="730"/>
      <c r="D4" s="731"/>
      <c r="E4" s="731"/>
      <c r="F4" s="731"/>
      <c r="G4" s="731"/>
      <c r="H4" s="934" t="s">
        <v>0</v>
      </c>
      <c r="I4" s="935"/>
      <c r="J4" s="935"/>
      <c r="K4" s="935"/>
      <c r="L4" s="935"/>
      <c r="M4" s="936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G4" s="724"/>
      <c r="AH4" s="724"/>
      <c r="AI4" s="724"/>
      <c r="AJ4" s="724"/>
      <c r="AK4" s="724"/>
      <c r="AL4" s="724"/>
      <c r="AM4" s="724"/>
    </row>
    <row r="5" spans="1:39" ht="17.100000000000001" customHeight="1" x14ac:dyDescent="0.25">
      <c r="A5" s="729"/>
      <c r="B5" s="730"/>
      <c r="C5" s="730"/>
      <c r="D5" s="938" t="s">
        <v>222</v>
      </c>
      <c r="E5" s="939"/>
      <c r="F5" s="939"/>
      <c r="G5" s="940"/>
      <c r="H5" s="945" t="s">
        <v>5</v>
      </c>
      <c r="I5" s="946"/>
      <c r="J5" s="733"/>
      <c r="K5" s="733"/>
      <c r="L5" s="733"/>
      <c r="M5" s="73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922" t="s">
        <v>223</v>
      </c>
      <c r="AE5" s="724"/>
      <c r="AF5" s="724" t="s">
        <v>224</v>
      </c>
      <c r="AG5" s="724"/>
      <c r="AH5" s="724"/>
      <c r="AI5" s="724"/>
      <c r="AJ5" s="724"/>
      <c r="AK5" s="724"/>
      <c r="AL5" s="724"/>
      <c r="AM5" s="724"/>
    </row>
    <row r="6" spans="1:39" ht="17.100000000000001" customHeight="1" x14ac:dyDescent="0.25">
      <c r="A6" s="729"/>
      <c r="B6" s="735" t="s">
        <v>0</v>
      </c>
      <c r="C6" s="735"/>
      <c r="D6" s="939"/>
      <c r="E6" s="939"/>
      <c r="F6" s="939"/>
      <c r="G6" s="940"/>
      <c r="H6" s="934" t="s">
        <v>0</v>
      </c>
      <c r="I6" s="935"/>
      <c r="J6" s="935"/>
      <c r="K6" s="935"/>
      <c r="L6" s="935"/>
      <c r="M6" s="936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922"/>
      <c r="AE6" s="724"/>
      <c r="AF6" s="578" t="s">
        <v>225</v>
      </c>
      <c r="AG6" s="724"/>
      <c r="AH6" s="724"/>
      <c r="AI6" s="724"/>
      <c r="AJ6" s="724"/>
      <c r="AK6" s="724"/>
      <c r="AL6" s="724"/>
      <c r="AM6" s="724"/>
    </row>
    <row r="7" spans="1:39" ht="17.100000000000001" customHeight="1" x14ac:dyDescent="0.3">
      <c r="A7" s="729"/>
      <c r="B7" s="730"/>
      <c r="C7" s="730"/>
      <c r="D7" s="941" t="s">
        <v>226</v>
      </c>
      <c r="E7" s="941"/>
      <c r="F7" s="941"/>
      <c r="G7" s="941"/>
      <c r="H7" s="564" t="s">
        <v>194</v>
      </c>
      <c r="I7" s="947"/>
      <c r="J7" s="947"/>
      <c r="K7" s="736" t="s">
        <v>195</v>
      </c>
      <c r="L7" s="947"/>
      <c r="M7" s="948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578" t="s">
        <v>227</v>
      </c>
      <c r="AG7" s="724"/>
      <c r="AH7" s="724"/>
      <c r="AI7" s="724"/>
      <c r="AJ7" s="724"/>
      <c r="AK7" s="724"/>
      <c r="AL7" s="724"/>
      <c r="AM7" s="724"/>
    </row>
    <row r="8" spans="1:39" ht="17.100000000000001" customHeight="1" x14ac:dyDescent="0.3">
      <c r="A8" s="729"/>
      <c r="B8" s="730"/>
      <c r="C8" s="730"/>
      <c r="D8" s="941"/>
      <c r="E8" s="941"/>
      <c r="F8" s="941"/>
      <c r="G8" s="941"/>
      <c r="H8" s="565" t="s">
        <v>196</v>
      </c>
      <c r="I8" s="733"/>
      <c r="J8" s="733"/>
      <c r="K8" s="732"/>
      <c r="L8" s="733"/>
      <c r="M8" s="73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578" t="s">
        <v>228</v>
      </c>
      <c r="AG8" s="724"/>
      <c r="AH8" s="724"/>
      <c r="AI8" s="724"/>
      <c r="AJ8" s="724"/>
      <c r="AK8" s="724"/>
      <c r="AL8" s="724"/>
      <c r="AM8" s="724"/>
    </row>
    <row r="9" spans="1:39" ht="18.75" x14ac:dyDescent="0.3">
      <c r="A9" s="729"/>
      <c r="B9" s="730"/>
      <c r="C9" s="730"/>
      <c r="D9" s="941" t="s">
        <v>0</v>
      </c>
      <c r="E9" s="941"/>
      <c r="F9" s="941"/>
      <c r="G9" s="941"/>
      <c r="H9" s="942" t="s">
        <v>0</v>
      </c>
      <c r="I9" s="943"/>
      <c r="J9" s="943"/>
      <c r="K9" s="943"/>
      <c r="L9" s="943"/>
      <c r="M9" s="94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196" t="s">
        <v>0</v>
      </c>
      <c r="AE9" s="724"/>
      <c r="AF9" s="578" t="s">
        <v>229</v>
      </c>
      <c r="AG9" s="724"/>
      <c r="AH9" s="724"/>
      <c r="AI9" s="724"/>
      <c r="AJ9" s="724"/>
      <c r="AK9" s="724"/>
      <c r="AL9" s="724"/>
      <c r="AM9" s="724"/>
    </row>
    <row r="10" spans="1:39" ht="20.25" x14ac:dyDescent="0.25">
      <c r="A10" s="729"/>
      <c r="B10" s="730"/>
      <c r="C10" s="730"/>
      <c r="D10" s="169" t="s">
        <v>178</v>
      </c>
      <c r="E10" s="937" t="s">
        <v>179</v>
      </c>
      <c r="F10" s="937"/>
      <c r="G10" s="737"/>
      <c r="H10" s="738" t="s">
        <v>0</v>
      </c>
      <c r="I10" s="739"/>
      <c r="J10" s="740"/>
      <c r="K10" s="741"/>
      <c r="L10" s="175"/>
      <c r="M10" s="742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</row>
    <row r="11" spans="1:39" ht="15.75" x14ac:dyDescent="0.25">
      <c r="A11" s="743"/>
      <c r="B11" s="744"/>
      <c r="C11" s="744"/>
      <c r="D11" s="731"/>
      <c r="E11" s="731"/>
      <c r="F11" s="745"/>
      <c r="G11" s="745"/>
      <c r="H11" s="745"/>
      <c r="I11" s="745"/>
      <c r="J11" s="176" t="s">
        <v>0</v>
      </c>
      <c r="K11" s="746"/>
      <c r="L11" s="731"/>
      <c r="M11" s="747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</row>
    <row r="12" spans="1:39" ht="15.75" x14ac:dyDescent="0.25">
      <c r="A12" s="748" t="s">
        <v>0</v>
      </c>
      <c r="B12" s="749" t="s">
        <v>0</v>
      </c>
      <c r="C12" s="749"/>
      <c r="D12" s="750"/>
      <c r="E12" s="749"/>
      <c r="F12" s="923" t="s">
        <v>180</v>
      </c>
      <c r="G12" s="924"/>
      <c r="H12" s="924"/>
      <c r="I12" s="925"/>
      <c r="J12" s="924" t="s">
        <v>181</v>
      </c>
      <c r="K12" s="924"/>
      <c r="L12" s="924"/>
      <c r="M12" s="926"/>
      <c r="N12" s="724"/>
      <c r="O12" s="724"/>
      <c r="P12" s="724"/>
      <c r="Q12" s="724"/>
      <c r="R12" s="724"/>
      <c r="S12" s="724"/>
      <c r="T12" s="724"/>
      <c r="U12" s="724"/>
      <c r="V12" s="724"/>
      <c r="W12" s="724"/>
      <c r="X12" s="724"/>
      <c r="Y12" s="724"/>
      <c r="Z12" s="724"/>
      <c r="AA12" s="748" t="s">
        <v>0</v>
      </c>
      <c r="AB12" s="749" t="s">
        <v>0</v>
      </c>
      <c r="AC12" s="749"/>
      <c r="AD12" s="750"/>
      <c r="AE12" s="749"/>
      <c r="AF12" s="923" t="s">
        <v>180</v>
      </c>
      <c r="AG12" s="924"/>
      <c r="AH12" s="924"/>
      <c r="AI12" s="925"/>
      <c r="AJ12" s="924" t="s">
        <v>181</v>
      </c>
      <c r="AK12" s="924"/>
      <c r="AL12" s="924"/>
      <c r="AM12" s="926"/>
    </row>
    <row r="13" spans="1:39" ht="15.75" x14ac:dyDescent="0.25">
      <c r="A13" s="566" t="s">
        <v>19</v>
      </c>
      <c r="B13" s="197" t="s">
        <v>230</v>
      </c>
      <c r="C13" s="751" t="s">
        <v>230</v>
      </c>
      <c r="D13" s="752"/>
      <c r="E13" s="197" t="s">
        <v>21</v>
      </c>
      <c r="F13" s="927">
        <v>2020</v>
      </c>
      <c r="G13" s="928"/>
      <c r="H13" s="927">
        <f>F13+1</f>
        <v>2021</v>
      </c>
      <c r="I13" s="928"/>
      <c r="J13" s="927">
        <f>F13</f>
        <v>2020</v>
      </c>
      <c r="K13" s="928"/>
      <c r="L13" s="929">
        <f>H13</f>
        <v>2021</v>
      </c>
      <c r="M13" s="930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566" t="s">
        <v>19</v>
      </c>
      <c r="AB13" s="197" t="s">
        <v>230</v>
      </c>
      <c r="AC13" s="751" t="s">
        <v>230</v>
      </c>
      <c r="AD13" s="752"/>
      <c r="AE13" s="197" t="s">
        <v>21</v>
      </c>
      <c r="AF13" s="927">
        <f>F13</f>
        <v>2020</v>
      </c>
      <c r="AG13" s="928"/>
      <c r="AH13" s="927">
        <f>H13</f>
        <v>2021</v>
      </c>
      <c r="AI13" s="928"/>
      <c r="AJ13" s="927">
        <f>J13</f>
        <v>2020</v>
      </c>
      <c r="AK13" s="928"/>
      <c r="AL13" s="929">
        <f>L13</f>
        <v>2021</v>
      </c>
      <c r="AM13" s="930"/>
    </row>
    <row r="14" spans="1:39" ht="15.75" x14ac:dyDescent="0.25">
      <c r="A14" s="567" t="s">
        <v>24</v>
      </c>
      <c r="B14" s="426" t="s">
        <v>231</v>
      </c>
      <c r="C14" s="426" t="s">
        <v>232</v>
      </c>
      <c r="D14" s="427" t="s">
        <v>20</v>
      </c>
      <c r="E14" s="198" t="s">
        <v>183</v>
      </c>
      <c r="F14" s="753" t="s">
        <v>25</v>
      </c>
      <c r="G14" s="753" t="s">
        <v>184</v>
      </c>
      <c r="H14" s="753" t="s">
        <v>25</v>
      </c>
      <c r="I14" s="753" t="s">
        <v>184</v>
      </c>
      <c r="J14" s="753" t="s">
        <v>25</v>
      </c>
      <c r="K14" s="753" t="s">
        <v>184</v>
      </c>
      <c r="L14" s="753" t="s">
        <v>25</v>
      </c>
      <c r="M14" s="754" t="s">
        <v>184</v>
      </c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567" t="s">
        <v>24</v>
      </c>
      <c r="AB14" s="426" t="s">
        <v>231</v>
      </c>
      <c r="AC14" s="426" t="s">
        <v>232</v>
      </c>
      <c r="AD14" s="427" t="s">
        <v>20</v>
      </c>
      <c r="AE14" s="198" t="s">
        <v>183</v>
      </c>
      <c r="AF14" s="753" t="s">
        <v>25</v>
      </c>
      <c r="AG14" s="753" t="s">
        <v>184</v>
      </c>
      <c r="AH14" s="753" t="s">
        <v>25</v>
      </c>
      <c r="AI14" s="753" t="s">
        <v>184</v>
      </c>
      <c r="AJ14" s="753" t="s">
        <v>25</v>
      </c>
      <c r="AK14" s="753" t="s">
        <v>184</v>
      </c>
      <c r="AL14" s="753" t="s">
        <v>25</v>
      </c>
      <c r="AM14" s="754" t="s">
        <v>184</v>
      </c>
    </row>
    <row r="15" spans="1:39" ht="30" x14ac:dyDescent="0.15">
      <c r="A15" s="292" t="s">
        <v>46</v>
      </c>
      <c r="B15" s="428" t="s">
        <v>233</v>
      </c>
      <c r="C15" s="293"/>
      <c r="D15" s="294" t="s">
        <v>234</v>
      </c>
      <c r="E15" s="295" t="s">
        <v>235</v>
      </c>
      <c r="F15" s="429">
        <v>268.40232500000002</v>
      </c>
      <c r="G15" s="430">
        <v>16163.477000000006</v>
      </c>
      <c r="H15" s="429">
        <v>227.47404599999999</v>
      </c>
      <c r="I15" s="431">
        <v>11250.301999999998</v>
      </c>
      <c r="J15" s="429">
        <v>3.2000000000000002E-3</v>
      </c>
      <c r="K15" s="431">
        <v>0.65500000000000003</v>
      </c>
      <c r="L15" s="429">
        <v>0.15402000000000002</v>
      </c>
      <c r="M15" s="432">
        <v>8.2799999999999994</v>
      </c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292" t="s">
        <v>46</v>
      </c>
      <c r="AB15" s="428" t="s">
        <v>233</v>
      </c>
      <c r="AC15" s="293"/>
      <c r="AD15" s="574" t="str">
        <f>D15</f>
        <v>Деловой круглый лес, хвойные породы</v>
      </c>
      <c r="AE15" s="295" t="s">
        <v>235</v>
      </c>
      <c r="AF15" s="756" t="s">
        <v>0</v>
      </c>
      <c r="AG15" s="757" t="s">
        <v>0</v>
      </c>
      <c r="AH15" s="756" t="s">
        <v>0</v>
      </c>
      <c r="AI15" s="758" t="s">
        <v>0</v>
      </c>
      <c r="AJ15" s="756" t="s">
        <v>0</v>
      </c>
      <c r="AK15" s="758" t="s">
        <v>0</v>
      </c>
      <c r="AL15" s="756" t="s">
        <v>0</v>
      </c>
      <c r="AM15" s="759" t="s">
        <v>0</v>
      </c>
    </row>
    <row r="16" spans="1:39" ht="16.5" x14ac:dyDescent="0.15">
      <c r="A16" s="296"/>
      <c r="B16" s="297"/>
      <c r="C16" s="298"/>
      <c r="D16" s="299" t="s">
        <v>236</v>
      </c>
      <c r="E16" s="568" t="s">
        <v>235</v>
      </c>
      <c r="F16" s="433"/>
      <c r="G16" s="434"/>
      <c r="H16" s="433"/>
      <c r="I16" s="435"/>
      <c r="J16" s="433"/>
      <c r="K16" s="435"/>
      <c r="L16" s="433"/>
      <c r="M16" s="436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296"/>
      <c r="AB16" s="297" t="s">
        <v>237</v>
      </c>
      <c r="AC16" s="298"/>
      <c r="AD16" s="208" t="s">
        <v>238</v>
      </c>
      <c r="AE16" s="568" t="s">
        <v>235</v>
      </c>
      <c r="AF16" s="760" t="str">
        <f t="shared" ref="AF16:AM16" si="0">IF(AND(ISNUMBER(F16),ISNUMBER(F17),ISNUMBER(F18)),IF((F17+F18)&gt;=F16,"subitems as large as total",""),"неполные данные")</f>
        <v>неполные данные</v>
      </c>
      <c r="AG16" s="761" t="str">
        <f t="shared" si="0"/>
        <v>неполные данные</v>
      </c>
      <c r="AH16" s="760" t="str">
        <f t="shared" si="0"/>
        <v>неполные данные</v>
      </c>
      <c r="AI16" s="762" t="str">
        <f t="shared" si="0"/>
        <v>неполные данные</v>
      </c>
      <c r="AJ16" s="760" t="str">
        <f t="shared" si="0"/>
        <v>неполные данные</v>
      </c>
      <c r="AK16" s="762" t="str">
        <f t="shared" si="0"/>
        <v>неполные данные</v>
      </c>
      <c r="AL16" s="760" t="str">
        <f t="shared" si="0"/>
        <v>неполные данные</v>
      </c>
      <c r="AM16" s="763" t="str">
        <f t="shared" si="0"/>
        <v>неполные данные</v>
      </c>
    </row>
    <row r="17" spans="1:39" ht="16.5" x14ac:dyDescent="0.15">
      <c r="A17" s="296"/>
      <c r="B17" s="305" t="s">
        <v>239</v>
      </c>
      <c r="C17" s="454" t="s">
        <v>240</v>
      </c>
      <c r="D17" s="301" t="s">
        <v>241</v>
      </c>
      <c r="E17" s="568" t="s">
        <v>235</v>
      </c>
      <c r="F17" s="437">
        <v>0</v>
      </c>
      <c r="G17" s="438">
        <v>0</v>
      </c>
      <c r="H17" s="437">
        <v>0</v>
      </c>
      <c r="I17" s="439">
        <v>0</v>
      </c>
      <c r="J17" s="437">
        <v>0</v>
      </c>
      <c r="K17" s="439">
        <v>0</v>
      </c>
      <c r="L17" s="437">
        <v>0</v>
      </c>
      <c r="M17" s="440">
        <v>0</v>
      </c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296"/>
      <c r="AB17" s="305" t="s">
        <v>239</v>
      </c>
      <c r="AC17" s="454" t="s">
        <v>240</v>
      </c>
      <c r="AD17" s="206" t="s">
        <v>241</v>
      </c>
      <c r="AE17" s="568" t="s">
        <v>235</v>
      </c>
      <c r="AF17" s="764"/>
      <c r="AG17" s="765"/>
      <c r="AH17" s="764"/>
      <c r="AI17" s="766"/>
      <c r="AJ17" s="764"/>
      <c r="AK17" s="766"/>
      <c r="AL17" s="764"/>
      <c r="AM17" s="767"/>
    </row>
    <row r="18" spans="1:39" ht="35.450000000000003" customHeight="1" x14ac:dyDescent="0.15">
      <c r="A18" s="296"/>
      <c r="B18" s="302"/>
      <c r="C18" s="677" t="s">
        <v>242</v>
      </c>
      <c r="D18" s="640" t="s">
        <v>243</v>
      </c>
      <c r="E18" s="569" t="s">
        <v>235</v>
      </c>
      <c r="F18" s="437">
        <v>1.1539899999999998</v>
      </c>
      <c r="G18" s="438">
        <v>36.750999999999998</v>
      </c>
      <c r="H18" s="437">
        <v>3.6945399999999999</v>
      </c>
      <c r="I18" s="439">
        <v>146.839</v>
      </c>
      <c r="J18" s="437">
        <v>0</v>
      </c>
      <c r="K18" s="439">
        <v>0</v>
      </c>
      <c r="L18" s="437">
        <v>0</v>
      </c>
      <c r="M18" s="440">
        <v>0</v>
      </c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296"/>
      <c r="AB18" s="302"/>
      <c r="AC18" s="321" t="s">
        <v>244</v>
      </c>
      <c r="AD18" s="642" t="s">
        <v>245</v>
      </c>
      <c r="AE18" s="569" t="s">
        <v>235</v>
      </c>
      <c r="AF18" s="764"/>
      <c r="AG18" s="765"/>
      <c r="AH18" s="764"/>
      <c r="AI18" s="766"/>
      <c r="AJ18" s="764"/>
      <c r="AK18" s="766"/>
      <c r="AL18" s="764"/>
      <c r="AM18" s="767"/>
    </row>
    <row r="19" spans="1:39" ht="16.5" x14ac:dyDescent="0.15">
      <c r="A19" s="296"/>
      <c r="B19" s="297"/>
      <c r="C19" s="298"/>
      <c r="D19" s="299" t="s">
        <v>246</v>
      </c>
      <c r="E19" s="570" t="s">
        <v>235</v>
      </c>
      <c r="F19" s="441"/>
      <c r="G19" s="442"/>
      <c r="H19" s="443"/>
      <c r="I19" s="444"/>
      <c r="J19" s="443"/>
      <c r="K19" s="444"/>
      <c r="L19" s="443"/>
      <c r="M19" s="44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296"/>
      <c r="AB19" s="297" t="s">
        <v>237</v>
      </c>
      <c r="AC19" s="298"/>
      <c r="AD19" s="208" t="s">
        <v>247</v>
      </c>
      <c r="AE19" s="570" t="s">
        <v>235</v>
      </c>
      <c r="AF19" s="760" t="str">
        <f t="shared" ref="AF19:AM19" si="1">IF(AND(ISNUMBER(F19),ISNUMBER(F20),ISNUMBER(F21)),IF((F20+F21)&gt;=F19,"subitems as large as total",""),"неполные данные")</f>
        <v>неполные данные</v>
      </c>
      <c r="AG19" s="765" t="str">
        <f t="shared" si="1"/>
        <v>неполные данные</v>
      </c>
      <c r="AH19" s="764" t="str">
        <f t="shared" si="1"/>
        <v>неполные данные</v>
      </c>
      <c r="AI19" s="766" t="str">
        <f t="shared" si="1"/>
        <v>неполные данные</v>
      </c>
      <c r="AJ19" s="764" t="str">
        <f t="shared" si="1"/>
        <v>неполные данные</v>
      </c>
      <c r="AK19" s="766" t="str">
        <f t="shared" si="1"/>
        <v>неполные данные</v>
      </c>
      <c r="AL19" s="764" t="str">
        <f t="shared" si="1"/>
        <v>неполные данные</v>
      </c>
      <c r="AM19" s="767" t="str">
        <f t="shared" si="1"/>
        <v>неполные данные</v>
      </c>
    </row>
    <row r="20" spans="1:39" ht="16.5" x14ac:dyDescent="0.15">
      <c r="A20" s="296"/>
      <c r="B20" s="305" t="s">
        <v>248</v>
      </c>
      <c r="C20" s="454" t="s">
        <v>249</v>
      </c>
      <c r="D20" s="301" t="s">
        <v>241</v>
      </c>
      <c r="E20" s="571" t="s">
        <v>235</v>
      </c>
      <c r="F20" s="437">
        <v>266.41287999999997</v>
      </c>
      <c r="G20" s="438">
        <v>15999.357000000004</v>
      </c>
      <c r="H20" s="437">
        <v>221.36475499999995</v>
      </c>
      <c r="I20" s="439">
        <v>10967.566000000001</v>
      </c>
      <c r="J20" s="437">
        <v>0</v>
      </c>
      <c r="K20" s="439">
        <v>0</v>
      </c>
      <c r="L20" s="437">
        <v>0.15402000000000002</v>
      </c>
      <c r="M20" s="440">
        <v>8.2799999999999994</v>
      </c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296"/>
      <c r="AB20" s="305" t="s">
        <v>248</v>
      </c>
      <c r="AC20" s="454" t="s">
        <v>249</v>
      </c>
      <c r="AD20" s="206" t="s">
        <v>241</v>
      </c>
      <c r="AE20" s="571" t="s">
        <v>235</v>
      </c>
      <c r="AF20" s="764"/>
      <c r="AG20" s="765"/>
      <c r="AH20" s="764"/>
      <c r="AI20" s="766"/>
      <c r="AJ20" s="764"/>
      <c r="AK20" s="766"/>
      <c r="AL20" s="764"/>
      <c r="AM20" s="767"/>
    </row>
    <row r="21" spans="1:39" ht="34.9" customHeight="1" x14ac:dyDescent="0.15">
      <c r="A21" s="296"/>
      <c r="B21" s="302"/>
      <c r="C21" s="677" t="s">
        <v>250</v>
      </c>
      <c r="D21" s="640" t="s">
        <v>243</v>
      </c>
      <c r="E21" s="569" t="s">
        <v>235</v>
      </c>
      <c r="F21" s="437"/>
      <c r="G21" s="438"/>
      <c r="H21" s="437"/>
      <c r="I21" s="439"/>
      <c r="J21" s="437"/>
      <c r="K21" s="439"/>
      <c r="L21" s="437"/>
      <c r="M21" s="440"/>
      <c r="N21" s="755"/>
      <c r="O21" s="755"/>
      <c r="P21" s="755"/>
      <c r="Q21" s="755"/>
      <c r="R21" s="755"/>
      <c r="S21" s="755"/>
      <c r="T21" s="755"/>
      <c r="U21" s="755"/>
      <c r="V21" s="755"/>
      <c r="W21" s="755"/>
      <c r="X21" s="755"/>
      <c r="Y21" s="755"/>
      <c r="Z21" s="755"/>
      <c r="AA21" s="296"/>
      <c r="AB21" s="302"/>
      <c r="AC21" s="321" t="s">
        <v>251</v>
      </c>
      <c r="AD21" s="642" t="s">
        <v>245</v>
      </c>
      <c r="AE21" s="569" t="s">
        <v>235</v>
      </c>
      <c r="AF21" s="764"/>
      <c r="AG21" s="765"/>
      <c r="AH21" s="764"/>
      <c r="AI21" s="766"/>
      <c r="AJ21" s="764"/>
      <c r="AK21" s="766"/>
      <c r="AL21" s="764"/>
      <c r="AM21" s="767"/>
    </row>
    <row r="22" spans="1:39" ht="30" x14ac:dyDescent="0.15">
      <c r="A22" s="292" t="s">
        <v>48</v>
      </c>
      <c r="B22" s="455" t="s">
        <v>252</v>
      </c>
      <c r="C22" s="293"/>
      <c r="D22" s="294" t="s">
        <v>253</v>
      </c>
      <c r="E22" s="572" t="s">
        <v>235</v>
      </c>
      <c r="F22" s="446">
        <v>26.223834</v>
      </c>
      <c r="G22" s="430">
        <v>1403.5040000000001</v>
      </c>
      <c r="H22" s="429">
        <v>31.920110000000001</v>
      </c>
      <c r="I22" s="431">
        <v>1981.181</v>
      </c>
      <c r="J22" s="429">
        <v>0</v>
      </c>
      <c r="K22" s="431">
        <v>0</v>
      </c>
      <c r="L22" s="429">
        <v>2.9829999999999999E-2</v>
      </c>
      <c r="M22" s="432">
        <v>8.0060000000000002</v>
      </c>
      <c r="N22" s="755"/>
      <c r="O22" s="755"/>
      <c r="P22" s="755"/>
      <c r="Q22" s="755"/>
      <c r="R22" s="755"/>
      <c r="S22" s="755"/>
      <c r="T22" s="755"/>
      <c r="U22" s="755"/>
      <c r="V22" s="755"/>
      <c r="W22" s="755"/>
      <c r="X22" s="755"/>
      <c r="Y22" s="755"/>
      <c r="Z22" s="755"/>
      <c r="AA22" s="292" t="s">
        <v>48</v>
      </c>
      <c r="AB22" s="455" t="s">
        <v>252</v>
      </c>
      <c r="AC22" s="293"/>
      <c r="AD22" s="574" t="str">
        <f>D22</f>
        <v>Деловой круглый лес, лиственные породы</v>
      </c>
      <c r="AE22" s="572" t="s">
        <v>235</v>
      </c>
      <c r="AF22" s="756" t="s">
        <v>0</v>
      </c>
      <c r="AG22" s="757" t="s">
        <v>0</v>
      </c>
      <c r="AH22" s="756" t="s">
        <v>0</v>
      </c>
      <c r="AI22" s="758" t="s">
        <v>0</v>
      </c>
      <c r="AJ22" s="756" t="s">
        <v>0</v>
      </c>
      <c r="AK22" s="758" t="s">
        <v>0</v>
      </c>
      <c r="AL22" s="756" t="s">
        <v>0</v>
      </c>
      <c r="AM22" s="759" t="s">
        <v>0</v>
      </c>
    </row>
    <row r="23" spans="1:39" ht="30" x14ac:dyDescent="0.15">
      <c r="A23" s="296"/>
      <c r="B23" s="768" t="s">
        <v>254</v>
      </c>
      <c r="C23" s="298"/>
      <c r="D23" s="303" t="s">
        <v>255</v>
      </c>
      <c r="E23" s="568" t="s">
        <v>235</v>
      </c>
      <c r="F23" s="443"/>
      <c r="G23" s="442"/>
      <c r="H23" s="443"/>
      <c r="I23" s="444"/>
      <c r="J23" s="443"/>
      <c r="K23" s="444"/>
      <c r="L23" s="443"/>
      <c r="M23" s="445"/>
      <c r="N23" s="755"/>
      <c r="O23" s="755"/>
      <c r="P23" s="755"/>
      <c r="Q23" s="755"/>
      <c r="R23" s="755"/>
      <c r="S23" s="755"/>
      <c r="T23" s="755"/>
      <c r="U23" s="755"/>
      <c r="V23" s="755"/>
      <c r="W23" s="755"/>
      <c r="X23" s="755"/>
      <c r="Y23" s="755"/>
      <c r="Z23" s="755"/>
      <c r="AA23" s="296"/>
      <c r="AB23" s="768" t="s">
        <v>254</v>
      </c>
      <c r="AC23" s="298"/>
      <c r="AD23" s="206" t="s">
        <v>256</v>
      </c>
      <c r="AE23" s="568" t="s">
        <v>235</v>
      </c>
      <c r="AF23" s="760"/>
      <c r="AG23" s="765"/>
      <c r="AH23" s="764"/>
      <c r="AI23" s="766"/>
      <c r="AJ23" s="764"/>
      <c r="AK23" s="766"/>
      <c r="AL23" s="764"/>
      <c r="AM23" s="767"/>
    </row>
    <row r="24" spans="1:39" ht="30" x14ac:dyDescent="0.15">
      <c r="A24" s="296"/>
      <c r="B24" s="322" t="s">
        <v>257</v>
      </c>
      <c r="C24" s="298"/>
      <c r="D24" s="308" t="s">
        <v>258</v>
      </c>
      <c r="E24" s="568" t="s">
        <v>235</v>
      </c>
      <c r="F24" s="433"/>
      <c r="G24" s="434"/>
      <c r="H24" s="433"/>
      <c r="I24" s="435"/>
      <c r="J24" s="433"/>
      <c r="K24" s="435"/>
      <c r="L24" s="433"/>
      <c r="M24" s="436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296"/>
      <c r="AB24" s="322" t="s">
        <v>257</v>
      </c>
      <c r="AC24" s="298"/>
      <c r="AD24" s="206" t="s">
        <v>259</v>
      </c>
      <c r="AE24" s="568" t="s">
        <v>235</v>
      </c>
      <c r="AF24" s="760"/>
      <c r="AG24" s="761"/>
      <c r="AH24" s="760"/>
      <c r="AI24" s="762"/>
      <c r="AJ24" s="760"/>
      <c r="AK24" s="762"/>
      <c r="AL24" s="760"/>
      <c r="AM24" s="763"/>
    </row>
    <row r="25" spans="1:39" ht="16.5" x14ac:dyDescent="0.15">
      <c r="A25" s="296"/>
      <c r="B25" s="322" t="s">
        <v>260</v>
      </c>
      <c r="C25" s="298"/>
      <c r="D25" s="301" t="s">
        <v>261</v>
      </c>
      <c r="E25" s="568" t="s">
        <v>235</v>
      </c>
      <c r="F25" s="443"/>
      <c r="G25" s="442"/>
      <c r="H25" s="443"/>
      <c r="I25" s="444"/>
      <c r="J25" s="443"/>
      <c r="K25" s="444"/>
      <c r="L25" s="443"/>
      <c r="M25" s="445"/>
      <c r="N25" s="755"/>
      <c r="O25" s="755"/>
      <c r="P25" s="755"/>
      <c r="Q25" s="755"/>
      <c r="R25" s="755"/>
      <c r="S25" s="755"/>
      <c r="T25" s="755"/>
      <c r="U25" s="755"/>
      <c r="V25" s="755"/>
      <c r="W25" s="755"/>
      <c r="X25" s="755"/>
      <c r="Y25" s="755"/>
      <c r="Z25" s="755"/>
      <c r="AA25" s="296"/>
      <c r="AB25" s="322" t="s">
        <v>260</v>
      </c>
      <c r="AC25" s="298"/>
      <c r="AD25" s="206" t="s">
        <v>262</v>
      </c>
      <c r="AE25" s="568" t="s">
        <v>235</v>
      </c>
      <c r="AF25" s="760" t="str">
        <f t="shared" ref="AF25:AM25" si="2">IF(AND(ISNUMBER(F25),ISNUMBER(F26),ISNUMBER(F27)),IF((F26+F27)&gt;=F25,"subitems as large as total",""),"неполные данные")</f>
        <v>неполные данные</v>
      </c>
      <c r="AG25" s="765" t="str">
        <f t="shared" si="2"/>
        <v>неполные данные</v>
      </c>
      <c r="AH25" s="764" t="str">
        <f t="shared" si="2"/>
        <v>неполные данные</v>
      </c>
      <c r="AI25" s="766" t="str">
        <f t="shared" si="2"/>
        <v>неполные данные</v>
      </c>
      <c r="AJ25" s="764" t="str">
        <f t="shared" si="2"/>
        <v>неполные данные</v>
      </c>
      <c r="AK25" s="766" t="str">
        <f t="shared" si="2"/>
        <v>неполные данные</v>
      </c>
      <c r="AL25" s="764" t="str">
        <f t="shared" si="2"/>
        <v>неполные данные</v>
      </c>
      <c r="AM25" s="767" t="str">
        <f t="shared" si="2"/>
        <v>неполные данные</v>
      </c>
    </row>
    <row r="26" spans="1:39" ht="16.5" x14ac:dyDescent="0.15">
      <c r="A26" s="296"/>
      <c r="B26" s="305" t="s">
        <v>263</v>
      </c>
      <c r="C26" s="306" t="s">
        <v>264</v>
      </c>
      <c r="D26" s="307" t="s">
        <v>241</v>
      </c>
      <c r="E26" s="568" t="s">
        <v>235</v>
      </c>
      <c r="F26" s="437">
        <v>24.085201000000001</v>
      </c>
      <c r="G26" s="438">
        <v>1358.021</v>
      </c>
      <c r="H26" s="437">
        <v>23.743855999999997</v>
      </c>
      <c r="I26" s="439">
        <v>1744.7479999999998</v>
      </c>
      <c r="J26" s="437">
        <v>0</v>
      </c>
      <c r="K26" s="439">
        <v>0</v>
      </c>
      <c r="L26" s="437">
        <v>0</v>
      </c>
      <c r="M26" s="440">
        <v>0</v>
      </c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296"/>
      <c r="AB26" s="305" t="s">
        <v>263</v>
      </c>
      <c r="AC26" s="306" t="s">
        <v>264</v>
      </c>
      <c r="AD26" s="770" t="s">
        <v>265</v>
      </c>
      <c r="AE26" s="568" t="s">
        <v>235</v>
      </c>
      <c r="AF26" s="764"/>
      <c r="AG26" s="765"/>
      <c r="AH26" s="764"/>
      <c r="AI26" s="766"/>
      <c r="AJ26" s="764"/>
      <c r="AK26" s="766"/>
      <c r="AL26" s="764"/>
      <c r="AM26" s="767"/>
    </row>
    <row r="27" spans="1:39" ht="45" x14ac:dyDescent="0.15">
      <c r="A27" s="296"/>
      <c r="B27" s="304"/>
      <c r="C27" s="323" t="s">
        <v>266</v>
      </c>
      <c r="D27" s="641" t="s">
        <v>243</v>
      </c>
      <c r="E27" s="569" t="s">
        <v>235</v>
      </c>
      <c r="F27" s="437"/>
      <c r="G27" s="438"/>
      <c r="H27" s="437"/>
      <c r="I27" s="439"/>
      <c r="J27" s="437"/>
      <c r="K27" s="439"/>
      <c r="L27" s="437"/>
      <c r="M27" s="440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296"/>
      <c r="AB27" s="304"/>
      <c r="AC27" s="323" t="s">
        <v>266</v>
      </c>
      <c r="AD27" s="771" t="s">
        <v>243</v>
      </c>
      <c r="AE27" s="569" t="s">
        <v>235</v>
      </c>
      <c r="AF27" s="764"/>
      <c r="AG27" s="765"/>
      <c r="AH27" s="764"/>
      <c r="AI27" s="766"/>
      <c r="AJ27" s="764"/>
      <c r="AK27" s="766"/>
      <c r="AL27" s="764"/>
      <c r="AM27" s="767"/>
    </row>
    <row r="28" spans="1:39" ht="30" x14ac:dyDescent="0.15">
      <c r="A28" s="296"/>
      <c r="B28" s="321" t="s">
        <v>267</v>
      </c>
      <c r="C28" s="306"/>
      <c r="D28" s="308" t="s">
        <v>268</v>
      </c>
      <c r="E28" s="569" t="s">
        <v>235</v>
      </c>
      <c r="F28" s="447">
        <v>1.9166350000000001</v>
      </c>
      <c r="G28" s="448">
        <v>41.587999999999994</v>
      </c>
      <c r="H28" s="447">
        <v>7.8454999999999995</v>
      </c>
      <c r="I28" s="449">
        <v>224.94200000000001</v>
      </c>
      <c r="J28" s="447">
        <v>0</v>
      </c>
      <c r="K28" s="449">
        <v>0</v>
      </c>
      <c r="L28" s="447">
        <v>5.0000000000000001E-3</v>
      </c>
      <c r="M28" s="450">
        <v>1.3979999999999999</v>
      </c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296"/>
      <c r="AB28" s="321" t="s">
        <v>267</v>
      </c>
      <c r="AC28" s="306"/>
      <c r="AD28" s="211" t="s">
        <v>269</v>
      </c>
      <c r="AE28" s="569" t="s">
        <v>235</v>
      </c>
      <c r="AF28" s="764"/>
      <c r="AG28" s="765"/>
      <c r="AH28" s="764"/>
      <c r="AI28" s="766"/>
      <c r="AJ28" s="764"/>
      <c r="AK28" s="766"/>
      <c r="AL28" s="764"/>
      <c r="AM28" s="767"/>
    </row>
    <row r="29" spans="1:39" ht="30" x14ac:dyDescent="0.15">
      <c r="A29" s="309"/>
      <c r="B29" s="324" t="s">
        <v>270</v>
      </c>
      <c r="C29" s="306"/>
      <c r="D29" s="308" t="s">
        <v>271</v>
      </c>
      <c r="E29" s="569" t="s">
        <v>235</v>
      </c>
      <c r="F29" s="447"/>
      <c r="G29" s="448"/>
      <c r="H29" s="447"/>
      <c r="I29" s="449"/>
      <c r="J29" s="447"/>
      <c r="K29" s="449"/>
      <c r="L29" s="447"/>
      <c r="M29" s="450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309"/>
      <c r="AB29" s="324" t="s">
        <v>270</v>
      </c>
      <c r="AC29" s="306"/>
      <c r="AD29" s="207" t="s">
        <v>272</v>
      </c>
      <c r="AE29" s="569" t="s">
        <v>235</v>
      </c>
      <c r="AF29" s="764"/>
      <c r="AG29" s="765"/>
      <c r="AH29" s="764"/>
      <c r="AI29" s="766"/>
      <c r="AJ29" s="764"/>
      <c r="AK29" s="766"/>
      <c r="AL29" s="764"/>
      <c r="AM29" s="767"/>
    </row>
    <row r="30" spans="1:39" ht="30" x14ac:dyDescent="0.15">
      <c r="A30" s="456" t="s">
        <v>93</v>
      </c>
      <c r="B30" s="457" t="s">
        <v>273</v>
      </c>
      <c r="C30" s="310"/>
      <c r="D30" s="311" t="s">
        <v>274</v>
      </c>
      <c r="E30" s="295" t="s">
        <v>275</v>
      </c>
      <c r="F30" s="429">
        <v>2663.5383170799978</v>
      </c>
      <c r="G30" s="431">
        <v>321836.75700000033</v>
      </c>
      <c r="H30" s="429">
        <v>2203.9975280800008</v>
      </c>
      <c r="I30" s="431">
        <v>329832.38782000018</v>
      </c>
      <c r="J30" s="429">
        <v>4.0000000000000001E-3</v>
      </c>
      <c r="K30" s="431">
        <v>0.44600000000000001</v>
      </c>
      <c r="L30" s="429">
        <v>0.54280000000000006</v>
      </c>
      <c r="M30" s="432">
        <v>188.08600000000001</v>
      </c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456" t="s">
        <v>93</v>
      </c>
      <c r="AB30" s="457" t="s">
        <v>273</v>
      </c>
      <c r="AC30" s="310"/>
      <c r="AD30" s="573" t="s">
        <v>274</v>
      </c>
      <c r="AE30" s="295" t="s">
        <v>275</v>
      </c>
      <c r="AF30" s="756" t="s">
        <v>0</v>
      </c>
      <c r="AG30" s="758" t="s">
        <v>0</v>
      </c>
      <c r="AH30" s="756" t="s">
        <v>0</v>
      </c>
      <c r="AI30" s="758" t="s">
        <v>0</v>
      </c>
      <c r="AJ30" s="756" t="s">
        <v>0</v>
      </c>
      <c r="AK30" s="758" t="s">
        <v>0</v>
      </c>
      <c r="AL30" s="756" t="s">
        <v>0</v>
      </c>
      <c r="AM30" s="759" t="s">
        <v>0</v>
      </c>
    </row>
    <row r="31" spans="1:39" ht="16.5" x14ac:dyDescent="0.15">
      <c r="A31" s="296"/>
      <c r="B31" s="312" t="s">
        <v>276</v>
      </c>
      <c r="C31" s="305"/>
      <c r="D31" s="301" t="s">
        <v>277</v>
      </c>
      <c r="E31" s="300" t="s">
        <v>275</v>
      </c>
      <c r="F31" s="443">
        <v>487.79373919999989</v>
      </c>
      <c r="G31" s="444">
        <v>52176.40400000001</v>
      </c>
      <c r="H31" s="443">
        <v>361.34997245000005</v>
      </c>
      <c r="I31" s="444">
        <v>49799.736080000002</v>
      </c>
      <c r="J31" s="443">
        <v>0</v>
      </c>
      <c r="K31" s="444">
        <v>0</v>
      </c>
      <c r="L31" s="443">
        <v>0</v>
      </c>
      <c r="M31" s="445">
        <v>0</v>
      </c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296"/>
      <c r="AB31" s="312" t="s">
        <v>276</v>
      </c>
      <c r="AC31" s="305"/>
      <c r="AD31" s="206" t="s">
        <v>278</v>
      </c>
      <c r="AE31" s="300" t="s">
        <v>275</v>
      </c>
      <c r="AF31" s="764"/>
      <c r="AG31" s="766"/>
      <c r="AH31" s="764"/>
      <c r="AI31" s="766"/>
      <c r="AJ31" s="764"/>
      <c r="AK31" s="766"/>
      <c r="AL31" s="764"/>
      <c r="AM31" s="767"/>
    </row>
    <row r="32" spans="1:39" ht="16.5" x14ac:dyDescent="0.15">
      <c r="A32" s="296"/>
      <c r="B32" s="312" t="s">
        <v>279</v>
      </c>
      <c r="C32" s="304"/>
      <c r="D32" s="301" t="s">
        <v>280</v>
      </c>
      <c r="E32" s="313" t="s">
        <v>275</v>
      </c>
      <c r="F32" s="433">
        <v>2068.3129481800024</v>
      </c>
      <c r="G32" s="435">
        <v>253857.58499999985</v>
      </c>
      <c r="H32" s="433">
        <v>1783.2293594700002</v>
      </c>
      <c r="I32" s="435">
        <v>270626.11228000023</v>
      </c>
      <c r="J32" s="433">
        <v>0</v>
      </c>
      <c r="K32" s="435">
        <v>0</v>
      </c>
      <c r="L32" s="433">
        <v>0.44280000000000003</v>
      </c>
      <c r="M32" s="436">
        <v>138.886</v>
      </c>
      <c r="N32" s="755"/>
      <c r="O32" s="755"/>
      <c r="P32" s="755"/>
      <c r="Q32" s="755"/>
      <c r="R32" s="755"/>
      <c r="S32" s="755"/>
      <c r="T32" s="755"/>
      <c r="U32" s="755"/>
      <c r="V32" s="755"/>
      <c r="W32" s="755"/>
      <c r="X32" s="755"/>
      <c r="Y32" s="755"/>
      <c r="Z32" s="755"/>
      <c r="AA32" s="296"/>
      <c r="AB32" s="312" t="s">
        <v>279</v>
      </c>
      <c r="AC32" s="304"/>
      <c r="AD32" s="206" t="s">
        <v>281</v>
      </c>
      <c r="AE32" s="313" t="s">
        <v>275</v>
      </c>
      <c r="AF32" s="760"/>
      <c r="AG32" s="762"/>
      <c r="AH32" s="760"/>
      <c r="AI32" s="762"/>
      <c r="AJ32" s="760"/>
      <c r="AK32" s="762"/>
      <c r="AL32" s="760"/>
      <c r="AM32" s="763"/>
    </row>
    <row r="33" spans="1:39" ht="55.5" customHeight="1" x14ac:dyDescent="0.15">
      <c r="A33" s="292" t="s">
        <v>94</v>
      </c>
      <c r="B33" s="347" t="s">
        <v>282</v>
      </c>
      <c r="C33" s="314"/>
      <c r="D33" s="294" t="s">
        <v>283</v>
      </c>
      <c r="E33" s="295" t="s">
        <v>275</v>
      </c>
      <c r="F33" s="429">
        <v>20.879487600000001</v>
      </c>
      <c r="G33" s="431">
        <v>3430.7130000000002</v>
      </c>
      <c r="H33" s="429">
        <v>34.693871899999998</v>
      </c>
      <c r="I33" s="431">
        <v>5001.7380000000012</v>
      </c>
      <c r="J33" s="429">
        <v>0.16985000000000003</v>
      </c>
      <c r="K33" s="431">
        <v>3.8220000000000005</v>
      </c>
      <c r="L33" s="429">
        <v>0.40159999999999996</v>
      </c>
      <c r="M33" s="432">
        <v>187.76000000000002</v>
      </c>
      <c r="N33" s="755"/>
      <c r="O33" s="755"/>
      <c r="P33" s="755"/>
      <c r="Q33" s="755"/>
      <c r="R33" s="755"/>
      <c r="S33" s="755"/>
      <c r="T33" s="755"/>
      <c r="U33" s="755"/>
      <c r="V33" s="755"/>
      <c r="W33" s="755"/>
      <c r="X33" s="755"/>
      <c r="Y33" s="755"/>
      <c r="Z33" s="755"/>
      <c r="AA33" s="292" t="s">
        <v>94</v>
      </c>
      <c r="AB33" s="643" t="s">
        <v>282</v>
      </c>
      <c r="AC33" s="314"/>
      <c r="AD33" s="574" t="s">
        <v>283</v>
      </c>
      <c r="AE33" s="295" t="s">
        <v>275</v>
      </c>
      <c r="AF33" s="756" t="s">
        <v>0</v>
      </c>
      <c r="AG33" s="758" t="s">
        <v>0</v>
      </c>
      <c r="AH33" s="756" t="s">
        <v>0</v>
      </c>
      <c r="AI33" s="758" t="s">
        <v>0</v>
      </c>
      <c r="AJ33" s="756" t="s">
        <v>0</v>
      </c>
      <c r="AK33" s="758" t="s">
        <v>0</v>
      </c>
      <c r="AL33" s="756" t="s">
        <v>0</v>
      </c>
      <c r="AM33" s="759" t="s">
        <v>0</v>
      </c>
    </row>
    <row r="34" spans="1:39" ht="16.5" x14ac:dyDescent="0.15">
      <c r="A34" s="296"/>
      <c r="B34" s="312" t="s">
        <v>284</v>
      </c>
      <c r="C34" s="305"/>
      <c r="D34" s="301" t="s">
        <v>285</v>
      </c>
      <c r="E34" s="300" t="s">
        <v>275</v>
      </c>
      <c r="F34" s="433">
        <v>0.21866929614269009</v>
      </c>
      <c r="G34" s="435">
        <v>85.908000000000001</v>
      </c>
      <c r="H34" s="433">
        <v>1.1261840154581266</v>
      </c>
      <c r="I34" s="435">
        <v>74.176000000000002</v>
      </c>
      <c r="J34" s="433">
        <v>0</v>
      </c>
      <c r="K34" s="435">
        <v>0</v>
      </c>
      <c r="L34" s="433">
        <v>0</v>
      </c>
      <c r="M34" s="436">
        <v>0</v>
      </c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296"/>
      <c r="AB34" s="312" t="s">
        <v>284</v>
      </c>
      <c r="AC34" s="305"/>
      <c r="AD34" s="206" t="s">
        <v>256</v>
      </c>
      <c r="AE34" s="300" t="s">
        <v>275</v>
      </c>
      <c r="AF34" s="760"/>
      <c r="AG34" s="762"/>
      <c r="AH34" s="760"/>
      <c r="AI34" s="762"/>
      <c r="AJ34" s="760"/>
      <c r="AK34" s="762"/>
      <c r="AL34" s="760"/>
      <c r="AM34" s="763"/>
    </row>
    <row r="35" spans="1:39" ht="16.5" x14ac:dyDescent="0.15">
      <c r="A35" s="296"/>
      <c r="B35" s="312" t="s">
        <v>286</v>
      </c>
      <c r="C35" s="305"/>
      <c r="D35" s="301" t="s">
        <v>287</v>
      </c>
      <c r="E35" s="300" t="s">
        <v>275</v>
      </c>
      <c r="F35" s="433">
        <v>1.01414</v>
      </c>
      <c r="G35" s="435">
        <v>360.64000000000004</v>
      </c>
      <c r="H35" s="433">
        <v>1.8374623999999999</v>
      </c>
      <c r="I35" s="435">
        <v>623.49</v>
      </c>
      <c r="J35" s="433">
        <v>0</v>
      </c>
      <c r="K35" s="435">
        <v>0</v>
      </c>
      <c r="L35" s="433">
        <v>0</v>
      </c>
      <c r="M35" s="436">
        <v>0</v>
      </c>
      <c r="N35" s="755"/>
      <c r="O35" s="755"/>
      <c r="P35" s="755"/>
      <c r="Q35" s="755"/>
      <c r="R35" s="755"/>
      <c r="S35" s="755"/>
      <c r="T35" s="755"/>
      <c r="U35" s="755"/>
      <c r="V35" s="755"/>
      <c r="W35" s="755"/>
      <c r="X35" s="755"/>
      <c r="Y35" s="755"/>
      <c r="Z35" s="755"/>
      <c r="AA35" s="296"/>
      <c r="AB35" s="312" t="s">
        <v>286</v>
      </c>
      <c r="AC35" s="305"/>
      <c r="AD35" s="206" t="s">
        <v>259</v>
      </c>
      <c r="AE35" s="300" t="s">
        <v>275</v>
      </c>
      <c r="AF35" s="760"/>
      <c r="AG35" s="762"/>
      <c r="AH35" s="760"/>
      <c r="AI35" s="762"/>
      <c r="AJ35" s="760"/>
      <c r="AK35" s="762"/>
      <c r="AL35" s="760"/>
      <c r="AM35" s="763"/>
    </row>
    <row r="36" spans="1:39" ht="16.5" x14ac:dyDescent="0.15">
      <c r="A36" s="296"/>
      <c r="B36" s="312" t="s">
        <v>288</v>
      </c>
      <c r="C36" s="305"/>
      <c r="D36" s="301" t="s">
        <v>289</v>
      </c>
      <c r="E36" s="300" t="s">
        <v>275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3">
        <v>0</v>
      </c>
      <c r="M36" s="436">
        <v>0</v>
      </c>
      <c r="N36" s="755"/>
      <c r="O36" s="755"/>
      <c r="P36" s="755"/>
      <c r="Q36" s="755"/>
      <c r="R36" s="755"/>
      <c r="S36" s="755"/>
      <c r="T36" s="755"/>
      <c r="U36" s="755"/>
      <c r="V36" s="755"/>
      <c r="W36" s="755"/>
      <c r="X36" s="755"/>
      <c r="Y36" s="755"/>
      <c r="Z36" s="755"/>
      <c r="AA36" s="296"/>
      <c r="AB36" s="312" t="s">
        <v>288</v>
      </c>
      <c r="AC36" s="305"/>
      <c r="AD36" s="206" t="s">
        <v>290</v>
      </c>
      <c r="AE36" s="300" t="s">
        <v>275</v>
      </c>
      <c r="AF36" s="760"/>
      <c r="AG36" s="762"/>
      <c r="AH36" s="760"/>
      <c r="AI36" s="762"/>
      <c r="AJ36" s="760"/>
      <c r="AK36" s="762"/>
      <c r="AL36" s="760"/>
      <c r="AM36" s="763"/>
    </row>
    <row r="37" spans="1:39" ht="16.5" x14ac:dyDescent="0.15">
      <c r="A37" s="296"/>
      <c r="B37" s="312" t="s">
        <v>291</v>
      </c>
      <c r="C37" s="305"/>
      <c r="D37" s="301" t="s">
        <v>292</v>
      </c>
      <c r="E37" s="300" t="s">
        <v>275</v>
      </c>
      <c r="F37" s="433">
        <v>0</v>
      </c>
      <c r="G37" s="433">
        <v>0</v>
      </c>
      <c r="H37" s="433">
        <v>0</v>
      </c>
      <c r="I37" s="433">
        <v>0</v>
      </c>
      <c r="J37" s="433">
        <v>0</v>
      </c>
      <c r="K37" s="433">
        <v>0</v>
      </c>
      <c r="L37" s="433">
        <v>0</v>
      </c>
      <c r="M37" s="436">
        <v>0</v>
      </c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/>
      <c r="Y37" s="755"/>
      <c r="Z37" s="755"/>
      <c r="AA37" s="296"/>
      <c r="AB37" s="312" t="s">
        <v>291</v>
      </c>
      <c r="AC37" s="305"/>
      <c r="AD37" s="206" t="s">
        <v>293</v>
      </c>
      <c r="AE37" s="300" t="s">
        <v>275</v>
      </c>
      <c r="AF37" s="760"/>
      <c r="AG37" s="762"/>
      <c r="AH37" s="760"/>
      <c r="AI37" s="762"/>
      <c r="AJ37" s="760"/>
      <c r="AK37" s="762"/>
      <c r="AL37" s="760"/>
      <c r="AM37" s="763"/>
    </row>
    <row r="38" spans="1:39" ht="16.5" x14ac:dyDescent="0.15">
      <c r="A38" s="296"/>
      <c r="B38" s="312" t="s">
        <v>294</v>
      </c>
      <c r="C38" s="305"/>
      <c r="D38" s="301" t="s">
        <v>295</v>
      </c>
      <c r="E38" s="300" t="s">
        <v>275</v>
      </c>
      <c r="F38" s="433">
        <v>0.126889</v>
      </c>
      <c r="G38" s="435">
        <v>146.429</v>
      </c>
      <c r="H38" s="433">
        <v>0.130192</v>
      </c>
      <c r="I38" s="435">
        <v>47.784999999999997</v>
      </c>
      <c r="J38" s="433">
        <v>0</v>
      </c>
      <c r="K38" s="433">
        <v>0</v>
      </c>
      <c r="L38" s="433">
        <v>0</v>
      </c>
      <c r="M38" s="436">
        <v>0</v>
      </c>
      <c r="N38" s="755"/>
      <c r="O38" s="755"/>
      <c r="P38" s="755"/>
      <c r="Q38" s="755"/>
      <c r="R38" s="755"/>
      <c r="S38" s="755"/>
      <c r="T38" s="755"/>
      <c r="U38" s="755"/>
      <c r="V38" s="755"/>
      <c r="W38" s="755"/>
      <c r="X38" s="755"/>
      <c r="Y38" s="755"/>
      <c r="Z38" s="755"/>
      <c r="AA38" s="296"/>
      <c r="AB38" s="312" t="s">
        <v>294</v>
      </c>
      <c r="AC38" s="305"/>
      <c r="AD38" s="206" t="s">
        <v>296</v>
      </c>
      <c r="AE38" s="300" t="s">
        <v>275</v>
      </c>
      <c r="AF38" s="760"/>
      <c r="AG38" s="762"/>
      <c r="AH38" s="760"/>
      <c r="AI38" s="762"/>
      <c r="AJ38" s="760"/>
      <c r="AK38" s="762"/>
      <c r="AL38" s="760"/>
      <c r="AM38" s="763"/>
    </row>
    <row r="39" spans="1:39" ht="16.5" x14ac:dyDescent="0.15">
      <c r="A39" s="296"/>
      <c r="B39" s="312" t="s">
        <v>297</v>
      </c>
      <c r="C39" s="305"/>
      <c r="D39" s="315" t="s">
        <v>298</v>
      </c>
      <c r="E39" s="300" t="s">
        <v>275</v>
      </c>
      <c r="F39" s="443">
        <v>15.319162999999998</v>
      </c>
      <c r="G39" s="444">
        <v>1680.652</v>
      </c>
      <c r="H39" s="443">
        <v>24.285512500000003</v>
      </c>
      <c r="I39" s="444">
        <v>3501.5129999999995</v>
      </c>
      <c r="J39" s="443">
        <v>0.13056000000000001</v>
      </c>
      <c r="K39" s="444">
        <v>3.2640000000000002</v>
      </c>
      <c r="L39" s="443">
        <v>0.28359999999999996</v>
      </c>
      <c r="M39" s="445">
        <v>171.36</v>
      </c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296"/>
      <c r="AB39" s="312" t="s">
        <v>297</v>
      </c>
      <c r="AC39" s="305"/>
      <c r="AD39" s="211" t="s">
        <v>269</v>
      </c>
      <c r="AE39" s="300" t="s">
        <v>275</v>
      </c>
      <c r="AF39" s="764"/>
      <c r="AG39" s="766"/>
      <c r="AH39" s="764"/>
      <c r="AI39" s="766"/>
      <c r="AJ39" s="764"/>
      <c r="AK39" s="766"/>
      <c r="AL39" s="764"/>
      <c r="AM39" s="767"/>
    </row>
    <row r="40" spans="1:39" ht="17.25" thickBot="1" x14ac:dyDescent="0.2">
      <c r="A40" s="316"/>
      <c r="B40" s="317" t="s">
        <v>299</v>
      </c>
      <c r="C40" s="318"/>
      <c r="D40" s="319" t="s">
        <v>300</v>
      </c>
      <c r="E40" s="320" t="s">
        <v>275</v>
      </c>
      <c r="F40" s="451">
        <v>1.1645160000000001</v>
      </c>
      <c r="G40" s="452">
        <v>133.97499999999999</v>
      </c>
      <c r="H40" s="451">
        <v>6.1266770000000008</v>
      </c>
      <c r="I40" s="452">
        <v>455.89800000000014</v>
      </c>
      <c r="J40" s="451">
        <v>0</v>
      </c>
      <c r="K40" s="452">
        <v>0</v>
      </c>
      <c r="L40" s="451">
        <v>0</v>
      </c>
      <c r="M40" s="453">
        <v>0</v>
      </c>
      <c r="N40" s="755"/>
      <c r="O40" s="755"/>
      <c r="P40" s="755"/>
      <c r="Q40" s="755"/>
      <c r="R40" s="755"/>
      <c r="S40" s="755"/>
      <c r="T40" s="755"/>
      <c r="U40" s="755"/>
      <c r="V40" s="755"/>
      <c r="W40" s="755"/>
      <c r="X40" s="755"/>
      <c r="Y40" s="755"/>
      <c r="Z40" s="755"/>
      <c r="AA40" s="316"/>
      <c r="AB40" s="317" t="s">
        <v>299</v>
      </c>
      <c r="AC40" s="318"/>
      <c r="AD40" s="209" t="s">
        <v>262</v>
      </c>
      <c r="AE40" s="320" t="s">
        <v>275</v>
      </c>
      <c r="AF40" s="772"/>
      <c r="AG40" s="773"/>
      <c r="AH40" s="772"/>
      <c r="AI40" s="773"/>
      <c r="AJ40" s="772"/>
      <c r="AK40" s="773"/>
      <c r="AL40" s="772"/>
      <c r="AM40" s="774"/>
    </row>
    <row r="41" spans="1:39" ht="18.75" customHeight="1" x14ac:dyDescent="0.25">
      <c r="A41" s="199" t="s">
        <v>301</v>
      </c>
      <c r="B41" s="199"/>
      <c r="C41" s="199"/>
      <c r="D41" s="775"/>
      <c r="E41" s="775"/>
      <c r="F41" s="776"/>
      <c r="G41" s="776"/>
      <c r="H41" s="776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724"/>
      <c r="AH41" s="724"/>
      <c r="AI41" s="724"/>
      <c r="AJ41" s="724"/>
      <c r="AK41" s="724"/>
      <c r="AL41" s="724"/>
      <c r="AM41" s="724"/>
    </row>
    <row r="42" spans="1:39" ht="18" customHeight="1" x14ac:dyDescent="0.25">
      <c r="A42" s="179" t="s">
        <v>302</v>
      </c>
      <c r="B42" s="179"/>
      <c r="C42" s="179"/>
      <c r="D42" s="724"/>
      <c r="E42" s="724"/>
      <c r="F42" s="724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  <c r="AF42" s="724"/>
      <c r="AG42" s="724"/>
      <c r="AH42" s="724"/>
      <c r="AI42" s="724"/>
      <c r="AJ42" s="724"/>
      <c r="AK42" s="724"/>
      <c r="AL42" s="724"/>
      <c r="AM42" s="724"/>
    </row>
    <row r="43" spans="1:39" ht="15.75" x14ac:dyDescent="0.25">
      <c r="A43" s="179" t="s">
        <v>303</v>
      </c>
      <c r="B43" s="179"/>
      <c r="C43" s="179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  <c r="AF43" s="724"/>
      <c r="AG43" s="724"/>
      <c r="AH43" s="724"/>
      <c r="AI43" s="724"/>
      <c r="AJ43" s="724"/>
      <c r="AK43" s="724"/>
      <c r="AL43" s="724"/>
      <c r="AM43" s="724"/>
    </row>
    <row r="44" spans="1:39" ht="20.25" customHeight="1" x14ac:dyDescent="0.25">
      <c r="A44" s="210" t="s">
        <v>304</v>
      </c>
      <c r="B44" s="179"/>
      <c r="C44" s="179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</row>
    <row r="45" spans="1:39" ht="18" x14ac:dyDescent="0.25">
      <c r="A45" s="210" t="s">
        <v>305</v>
      </c>
      <c r="B45" s="179"/>
      <c r="C45" s="179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</row>
    <row r="46" spans="1:39" ht="16.899999999999999" customHeight="1" x14ac:dyDescent="0.25">
      <c r="B46" s="179"/>
      <c r="C46" s="179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</row>
    <row r="47" spans="1:39" ht="15.75" x14ac:dyDescent="0.15">
      <c r="A47" s="678" t="s">
        <v>166</v>
      </c>
    </row>
    <row r="48" spans="1:39" ht="15.75" x14ac:dyDescent="0.15">
      <c r="A48" s="679" t="s">
        <v>168</v>
      </c>
    </row>
    <row r="49" spans="1:1" ht="15.75" x14ac:dyDescent="0.25">
      <c r="A49" s="680" t="s">
        <v>170</v>
      </c>
    </row>
    <row r="50" spans="1:1" ht="15.75" x14ac:dyDescent="0.25">
      <c r="A50" s="680" t="s">
        <v>171</v>
      </c>
    </row>
  </sheetData>
  <sheetProtection sheet="1" objects="1" scenarios="1"/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1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4"/>
  <sheetViews>
    <sheetView showGridLines="0" zoomScale="70" zoomScaleNormal="70" zoomScaleSheetLayoutView="75" workbookViewId="0">
      <selection activeCell="C15" sqref="C15"/>
    </sheetView>
  </sheetViews>
  <sheetFormatPr defaultColWidth="9" defaultRowHeight="15.75" x14ac:dyDescent="0.25"/>
  <cols>
    <col min="1" max="1" width="10" style="221" customWidth="1"/>
    <col min="2" max="2" width="82.5" style="221" customWidth="1"/>
    <col min="3" max="3" width="82.75" style="221" customWidth="1"/>
    <col min="4" max="16384" width="9" style="221"/>
  </cols>
  <sheetData>
    <row r="1" spans="1:3" x14ac:dyDescent="0.25">
      <c r="A1" s="219" t="s">
        <v>0</v>
      </c>
      <c r="B1" s="220"/>
    </row>
    <row r="2" spans="1:3" ht="10.5" customHeight="1" x14ac:dyDescent="0.25">
      <c r="A2" s="592"/>
      <c r="B2" s="593" t="s">
        <v>0</v>
      </c>
      <c r="C2" s="594"/>
    </row>
    <row r="3" spans="1:3" x14ac:dyDescent="0.25">
      <c r="A3" s="595"/>
      <c r="B3" s="222" t="s">
        <v>0</v>
      </c>
      <c r="C3" s="596"/>
    </row>
    <row r="4" spans="1:3" ht="18" customHeight="1" x14ac:dyDescent="0.25">
      <c r="A4" s="595"/>
      <c r="B4" s="222" t="s">
        <v>0</v>
      </c>
      <c r="C4" s="949" t="s">
        <v>306</v>
      </c>
    </row>
    <row r="5" spans="1:3" ht="18" customHeight="1" x14ac:dyDescent="0.25">
      <c r="A5" s="595"/>
      <c r="B5" s="222"/>
      <c r="C5" s="949"/>
    </row>
    <row r="6" spans="1:3" ht="18.75" x14ac:dyDescent="0.3">
      <c r="A6" s="595"/>
      <c r="B6" s="222"/>
      <c r="C6" s="597" t="s">
        <v>11</v>
      </c>
    </row>
    <row r="7" spans="1:3" ht="18.75" x14ac:dyDescent="0.3">
      <c r="A7" s="595"/>
      <c r="B7" s="222"/>
      <c r="C7" s="597" t="s">
        <v>307</v>
      </c>
    </row>
    <row r="8" spans="1:3" ht="18.75" x14ac:dyDescent="0.25">
      <c r="A8" s="595"/>
      <c r="B8" s="222"/>
      <c r="C8" s="559" t="s">
        <v>308</v>
      </c>
    </row>
    <row r="9" spans="1:3" ht="3.75" customHeight="1" x14ac:dyDescent="0.25">
      <c r="A9" s="598"/>
      <c r="B9" s="223"/>
      <c r="C9" s="622"/>
    </row>
    <row r="10" spans="1:3" ht="3" customHeight="1" x14ac:dyDescent="0.25">
      <c r="A10" s="599" t="s">
        <v>0</v>
      </c>
      <c r="B10" s="229"/>
      <c r="C10" s="957" t="s">
        <v>309</v>
      </c>
    </row>
    <row r="11" spans="1:3" ht="18" customHeight="1" x14ac:dyDescent="0.25">
      <c r="A11" s="600" t="s">
        <v>19</v>
      </c>
      <c r="B11" s="231" t="s">
        <v>20</v>
      </c>
      <c r="C11" s="958"/>
    </row>
    <row r="12" spans="1:3" ht="18" customHeight="1" x14ac:dyDescent="0.25">
      <c r="A12" s="600" t="s">
        <v>24</v>
      </c>
      <c r="B12" s="231"/>
      <c r="C12" s="958"/>
    </row>
    <row r="13" spans="1:3" ht="5.25" customHeight="1" x14ac:dyDescent="0.25">
      <c r="A13" s="601" t="s">
        <v>0</v>
      </c>
      <c r="B13" s="232"/>
      <c r="C13" s="959"/>
    </row>
    <row r="14" spans="1:3" ht="18" customHeight="1" x14ac:dyDescent="0.25">
      <c r="A14" s="954" t="s">
        <v>310</v>
      </c>
      <c r="B14" s="955"/>
      <c r="C14" s="956"/>
    </row>
    <row r="15" spans="1:3" ht="18" customHeight="1" x14ac:dyDescent="0.25">
      <c r="A15" s="602">
        <v>1</v>
      </c>
      <c r="B15" s="234" t="s">
        <v>32</v>
      </c>
      <c r="C15" s="603" t="s">
        <v>311</v>
      </c>
    </row>
    <row r="16" spans="1:3" ht="30" x14ac:dyDescent="0.25">
      <c r="A16" s="604">
        <v>1.1000000000000001</v>
      </c>
      <c r="B16" s="645" t="s">
        <v>36</v>
      </c>
      <c r="C16" s="603" t="s">
        <v>312</v>
      </c>
    </row>
    <row r="17" spans="1:3" ht="18" customHeight="1" x14ac:dyDescent="0.25">
      <c r="A17" s="604" t="s">
        <v>38</v>
      </c>
      <c r="B17" s="458" t="s">
        <v>39</v>
      </c>
      <c r="C17" s="605" t="s">
        <v>313</v>
      </c>
    </row>
    <row r="18" spans="1:3" ht="18" customHeight="1" x14ac:dyDescent="0.25">
      <c r="A18" s="604" t="s">
        <v>41</v>
      </c>
      <c r="B18" s="27" t="s">
        <v>42</v>
      </c>
      <c r="C18" s="605" t="s">
        <v>314</v>
      </c>
    </row>
    <row r="19" spans="1:3" ht="18" customHeight="1" x14ac:dyDescent="0.25">
      <c r="A19" s="602">
        <v>1.2</v>
      </c>
      <c r="B19" s="24" t="s">
        <v>44</v>
      </c>
      <c r="C19" s="605" t="s">
        <v>315</v>
      </c>
    </row>
    <row r="20" spans="1:3" ht="18" customHeight="1" x14ac:dyDescent="0.25">
      <c r="A20" s="602" t="s">
        <v>46</v>
      </c>
      <c r="B20" s="25" t="s">
        <v>39</v>
      </c>
      <c r="C20" s="603" t="s">
        <v>316</v>
      </c>
    </row>
    <row r="21" spans="1:3" s="224" customFormat="1" ht="18" customHeight="1" x14ac:dyDescent="0.15">
      <c r="A21" s="602" t="s">
        <v>48</v>
      </c>
      <c r="B21" s="25" t="s">
        <v>42</v>
      </c>
      <c r="C21" s="605" t="s">
        <v>317</v>
      </c>
    </row>
    <row r="22" spans="1:3" s="224" customFormat="1" ht="18" customHeight="1" x14ac:dyDescent="0.15">
      <c r="A22" s="602" t="s">
        <v>50</v>
      </c>
      <c r="B22" s="35" t="s">
        <v>51</v>
      </c>
      <c r="C22" s="606" t="s">
        <v>318</v>
      </c>
    </row>
    <row r="23" spans="1:3" s="224" customFormat="1" ht="18" customHeight="1" x14ac:dyDescent="0.15">
      <c r="A23" s="607" t="s">
        <v>53</v>
      </c>
      <c r="B23" s="25" t="s">
        <v>54</v>
      </c>
      <c r="C23" s="608" t="s">
        <v>319</v>
      </c>
    </row>
    <row r="24" spans="1:3" s="224" customFormat="1" ht="18" customHeight="1" x14ac:dyDescent="0.15">
      <c r="A24" s="607" t="s">
        <v>56</v>
      </c>
      <c r="B24" s="26" t="s">
        <v>39</v>
      </c>
      <c r="C24" s="606" t="s">
        <v>320</v>
      </c>
    </row>
    <row r="25" spans="1:3" s="224" customFormat="1" ht="18" customHeight="1" x14ac:dyDescent="0.15">
      <c r="A25" s="607" t="s">
        <v>58</v>
      </c>
      <c r="B25" s="35" t="s">
        <v>42</v>
      </c>
      <c r="C25" s="606" t="s">
        <v>321</v>
      </c>
    </row>
    <row r="26" spans="1:3" s="224" customFormat="1" ht="45" x14ac:dyDescent="0.15">
      <c r="A26" s="615" t="s">
        <v>61</v>
      </c>
      <c r="B26" s="636" t="s">
        <v>322</v>
      </c>
      <c r="C26" s="606" t="s">
        <v>319</v>
      </c>
    </row>
    <row r="27" spans="1:3" s="224" customFormat="1" ht="18" customHeight="1" x14ac:dyDescent="0.15">
      <c r="A27" s="607" t="s">
        <v>65</v>
      </c>
      <c r="B27" s="26" t="s">
        <v>39</v>
      </c>
      <c r="C27" s="608" t="s">
        <v>320</v>
      </c>
    </row>
    <row r="28" spans="1:3" s="224" customFormat="1" ht="18" customHeight="1" x14ac:dyDescent="0.15">
      <c r="A28" s="607" t="s">
        <v>67</v>
      </c>
      <c r="B28" s="35" t="s">
        <v>42</v>
      </c>
      <c r="C28" s="606" t="s">
        <v>321</v>
      </c>
    </row>
    <row r="29" spans="1:3" s="224" customFormat="1" ht="18" customHeight="1" x14ac:dyDescent="0.15">
      <c r="A29" s="607" t="s">
        <v>68</v>
      </c>
      <c r="B29" s="25" t="s">
        <v>69</v>
      </c>
      <c r="C29" s="606" t="s">
        <v>319</v>
      </c>
    </row>
    <row r="30" spans="1:3" s="224" customFormat="1" ht="18" customHeight="1" x14ac:dyDescent="0.15">
      <c r="A30" s="607" t="s">
        <v>70</v>
      </c>
      <c r="B30" s="26" t="s">
        <v>39</v>
      </c>
      <c r="C30" s="606" t="s">
        <v>320</v>
      </c>
    </row>
    <row r="31" spans="1:3" s="224" customFormat="1" ht="18" customHeight="1" x14ac:dyDescent="0.15">
      <c r="A31" s="609" t="s">
        <v>72</v>
      </c>
      <c r="B31" s="35" t="s">
        <v>42</v>
      </c>
      <c r="C31" s="606" t="s">
        <v>321</v>
      </c>
    </row>
    <row r="32" spans="1:3" ht="18" customHeight="1" x14ac:dyDescent="0.25">
      <c r="A32" s="954" t="s">
        <v>323</v>
      </c>
      <c r="B32" s="955"/>
      <c r="C32" s="956"/>
    </row>
    <row r="33" spans="1:3" s="224" customFormat="1" ht="18" customHeight="1" x14ac:dyDescent="0.15">
      <c r="A33" s="610">
        <v>2</v>
      </c>
      <c r="B33" s="235" t="s">
        <v>76</v>
      </c>
      <c r="C33" s="608" t="s">
        <v>324</v>
      </c>
    </row>
    <row r="34" spans="1:3" s="224" customFormat="1" ht="18" customHeight="1" x14ac:dyDescent="0.15">
      <c r="A34" s="611">
        <v>3</v>
      </c>
      <c r="B34" s="236" t="s">
        <v>78</v>
      </c>
      <c r="C34" s="608" t="s">
        <v>325</v>
      </c>
    </row>
    <row r="35" spans="1:3" s="224" customFormat="1" ht="18" customHeight="1" x14ac:dyDescent="0.15">
      <c r="A35" s="602" t="s">
        <v>80</v>
      </c>
      <c r="B35" s="24" t="s">
        <v>81</v>
      </c>
      <c r="C35" s="606" t="s">
        <v>326</v>
      </c>
    </row>
    <row r="36" spans="1:3" s="224" customFormat="1" ht="18" customHeight="1" x14ac:dyDescent="0.15">
      <c r="A36" s="602" t="s">
        <v>82</v>
      </c>
      <c r="B36" s="24" t="s">
        <v>83</v>
      </c>
      <c r="C36" s="608" t="s">
        <v>327</v>
      </c>
    </row>
    <row r="37" spans="1:3" s="224" customFormat="1" ht="18" customHeight="1" x14ac:dyDescent="0.15">
      <c r="A37" s="611">
        <v>4</v>
      </c>
      <c r="B37" s="236" t="s">
        <v>84</v>
      </c>
      <c r="C37" s="608" t="s">
        <v>327</v>
      </c>
    </row>
    <row r="38" spans="1:3" s="224" customFormat="1" ht="18" customHeight="1" x14ac:dyDescent="0.15">
      <c r="A38" s="611" t="s">
        <v>85</v>
      </c>
      <c r="B38" s="236" t="s">
        <v>86</v>
      </c>
      <c r="C38" s="603" t="s">
        <v>328</v>
      </c>
    </row>
    <row r="39" spans="1:3" s="224" customFormat="1" ht="18" customHeight="1" x14ac:dyDescent="0.15">
      <c r="A39" s="602" t="s">
        <v>87</v>
      </c>
      <c r="B39" s="24" t="s">
        <v>88</v>
      </c>
      <c r="C39" s="612" t="s">
        <v>329</v>
      </c>
    </row>
    <row r="40" spans="1:3" s="224" customFormat="1" ht="18" customHeight="1" x14ac:dyDescent="0.15">
      <c r="A40" s="602" t="s">
        <v>89</v>
      </c>
      <c r="B40" s="24" t="s">
        <v>90</v>
      </c>
      <c r="C40" s="612" t="s">
        <v>330</v>
      </c>
    </row>
    <row r="41" spans="1:3" s="224" customFormat="1" ht="18" customHeight="1" x14ac:dyDescent="0.15">
      <c r="A41" s="611" t="s">
        <v>91</v>
      </c>
      <c r="B41" s="236" t="s">
        <v>92</v>
      </c>
      <c r="C41" s="603" t="s">
        <v>331</v>
      </c>
    </row>
    <row r="42" spans="1:3" s="224" customFormat="1" ht="18" customHeight="1" x14ac:dyDescent="0.15">
      <c r="A42" s="602" t="s">
        <v>93</v>
      </c>
      <c r="B42" s="24" t="s">
        <v>39</v>
      </c>
      <c r="C42" s="612" t="s">
        <v>332</v>
      </c>
    </row>
    <row r="43" spans="1:3" s="224" customFormat="1" ht="18" customHeight="1" x14ac:dyDescent="0.15">
      <c r="A43" s="602" t="s">
        <v>94</v>
      </c>
      <c r="B43" s="24" t="s">
        <v>42</v>
      </c>
      <c r="C43" s="612" t="s">
        <v>333</v>
      </c>
    </row>
    <row r="44" spans="1:3" s="224" customFormat="1" ht="18" customHeight="1" x14ac:dyDescent="0.15">
      <c r="A44" s="613" t="s">
        <v>95</v>
      </c>
      <c r="B44" s="27" t="s">
        <v>51</v>
      </c>
      <c r="C44" s="606" t="s">
        <v>334</v>
      </c>
    </row>
    <row r="45" spans="1:3" s="224" customFormat="1" ht="18" customHeight="1" x14ac:dyDescent="0.15">
      <c r="A45" s="602" t="s">
        <v>96</v>
      </c>
      <c r="B45" s="23" t="s">
        <v>97</v>
      </c>
      <c r="C45" s="603" t="s">
        <v>335</v>
      </c>
    </row>
    <row r="46" spans="1:3" s="224" customFormat="1" ht="18" customHeight="1" x14ac:dyDescent="0.15">
      <c r="A46" s="602" t="s">
        <v>98</v>
      </c>
      <c r="B46" s="25" t="s">
        <v>39</v>
      </c>
      <c r="C46" s="603" t="s">
        <v>336</v>
      </c>
    </row>
    <row r="47" spans="1:3" s="224" customFormat="1" ht="18" customHeight="1" x14ac:dyDescent="0.15">
      <c r="A47" s="602" t="s">
        <v>99</v>
      </c>
      <c r="B47" s="25" t="s">
        <v>42</v>
      </c>
      <c r="C47" s="605" t="s">
        <v>337</v>
      </c>
    </row>
    <row r="48" spans="1:3" s="224" customFormat="1" ht="18" customHeight="1" x14ac:dyDescent="0.15">
      <c r="A48" s="613" t="s">
        <v>100</v>
      </c>
      <c r="B48" s="459" t="s">
        <v>51</v>
      </c>
      <c r="C48" s="606" t="s">
        <v>338</v>
      </c>
    </row>
    <row r="49" spans="1:3" s="224" customFormat="1" ht="18" customHeight="1" x14ac:dyDescent="0.15">
      <c r="A49" s="602" t="s">
        <v>101</v>
      </c>
      <c r="B49" s="269" t="s">
        <v>102</v>
      </c>
      <c r="C49" s="614" t="s">
        <v>339</v>
      </c>
    </row>
    <row r="50" spans="1:3" s="224" customFormat="1" ht="18" customHeight="1" x14ac:dyDescent="0.15">
      <c r="A50" s="602" t="s">
        <v>103</v>
      </c>
      <c r="B50" s="24" t="s">
        <v>104</v>
      </c>
      <c r="C50" s="614" t="s">
        <v>340</v>
      </c>
    </row>
    <row r="51" spans="1:3" s="224" customFormat="1" ht="18" customHeight="1" x14ac:dyDescent="0.15">
      <c r="A51" s="602" t="s">
        <v>105</v>
      </c>
      <c r="B51" s="25" t="s">
        <v>39</v>
      </c>
      <c r="C51" s="603" t="s">
        <v>341</v>
      </c>
    </row>
    <row r="52" spans="1:3" s="224" customFormat="1" ht="18" customHeight="1" x14ac:dyDescent="0.15">
      <c r="A52" s="602" t="s">
        <v>106</v>
      </c>
      <c r="B52" s="25" t="s">
        <v>42</v>
      </c>
      <c r="C52" s="605" t="s">
        <v>342</v>
      </c>
    </row>
    <row r="53" spans="1:3" s="224" customFormat="1" ht="18" customHeight="1" x14ac:dyDescent="0.15">
      <c r="A53" s="615" t="s">
        <v>107</v>
      </c>
      <c r="B53" s="237" t="s">
        <v>51</v>
      </c>
      <c r="C53" s="608" t="s">
        <v>343</v>
      </c>
    </row>
    <row r="54" spans="1:3" s="224" customFormat="1" ht="30" x14ac:dyDescent="0.15">
      <c r="A54" s="602" t="s">
        <v>108</v>
      </c>
      <c r="B54" s="644" t="s">
        <v>109</v>
      </c>
      <c r="C54" s="603" t="s">
        <v>344</v>
      </c>
    </row>
    <row r="55" spans="1:3" s="224" customFormat="1" ht="18" customHeight="1" x14ac:dyDescent="0.15">
      <c r="A55" s="602" t="s">
        <v>110</v>
      </c>
      <c r="B55" s="238" t="s">
        <v>111</v>
      </c>
      <c r="C55" s="605" t="s">
        <v>345</v>
      </c>
    </row>
    <row r="56" spans="1:3" s="224" customFormat="1" ht="18" customHeight="1" x14ac:dyDescent="0.15">
      <c r="A56" s="602" t="s">
        <v>112</v>
      </c>
      <c r="B56" s="24" t="s">
        <v>113</v>
      </c>
      <c r="C56" s="603" t="s">
        <v>346</v>
      </c>
    </row>
    <row r="57" spans="1:3" s="224" customFormat="1" ht="18" customHeight="1" x14ac:dyDescent="0.15">
      <c r="A57" s="602" t="s">
        <v>114</v>
      </c>
      <c r="B57" s="25" t="s">
        <v>115</v>
      </c>
      <c r="C57" s="614" t="s">
        <v>347</v>
      </c>
    </row>
    <row r="58" spans="1:3" s="224" customFormat="1" ht="20.25" customHeight="1" x14ac:dyDescent="0.15">
      <c r="A58" s="602" t="s">
        <v>116</v>
      </c>
      <c r="B58" s="636" t="s">
        <v>117</v>
      </c>
      <c r="C58" s="608" t="s">
        <v>348</v>
      </c>
    </row>
    <row r="59" spans="1:3" s="224" customFormat="1" ht="18" customHeight="1" x14ac:dyDescent="0.15">
      <c r="A59" s="613" t="s">
        <v>118</v>
      </c>
      <c r="B59" s="27" t="s">
        <v>119</v>
      </c>
      <c r="C59" s="606" t="s">
        <v>349</v>
      </c>
    </row>
    <row r="60" spans="1:3" s="224" customFormat="1" ht="18" customHeight="1" x14ac:dyDescent="0.15">
      <c r="A60" s="607" t="s">
        <v>120</v>
      </c>
      <c r="B60" s="235" t="s">
        <v>121</v>
      </c>
      <c r="C60" s="617" t="s">
        <v>350</v>
      </c>
    </row>
    <row r="61" spans="1:3" s="224" customFormat="1" ht="18" customHeight="1" x14ac:dyDescent="0.15">
      <c r="A61" s="607" t="s">
        <v>122</v>
      </c>
      <c r="B61" s="28" t="s">
        <v>123</v>
      </c>
      <c r="C61" s="608" t="s">
        <v>351</v>
      </c>
    </row>
    <row r="62" spans="1:3" s="224" customFormat="1" ht="18" customHeight="1" x14ac:dyDescent="0.15">
      <c r="A62" s="607" t="s">
        <v>124</v>
      </c>
      <c r="B62" s="24" t="s">
        <v>125</v>
      </c>
      <c r="C62" s="616" t="s">
        <v>352</v>
      </c>
    </row>
    <row r="63" spans="1:3" s="224" customFormat="1" ht="18" customHeight="1" x14ac:dyDescent="0.15">
      <c r="A63" s="607" t="s">
        <v>126</v>
      </c>
      <c r="B63" s="25" t="s">
        <v>127</v>
      </c>
      <c r="C63" s="608" t="s">
        <v>353</v>
      </c>
    </row>
    <row r="64" spans="1:3" s="224" customFormat="1" ht="18" customHeight="1" x14ac:dyDescent="0.15">
      <c r="A64" s="607" t="s">
        <v>128</v>
      </c>
      <c r="B64" s="26" t="s">
        <v>129</v>
      </c>
      <c r="C64" s="608" t="s">
        <v>353</v>
      </c>
    </row>
    <row r="65" spans="1:3" s="224" customFormat="1" ht="18" customHeight="1" x14ac:dyDescent="0.15">
      <c r="A65" s="607" t="s">
        <v>130</v>
      </c>
      <c r="B65" s="27" t="s">
        <v>131</v>
      </c>
      <c r="C65" s="606" t="s">
        <v>353</v>
      </c>
    </row>
    <row r="66" spans="1:3" s="224" customFormat="1" ht="18" customHeight="1" x14ac:dyDescent="0.15">
      <c r="A66" s="609" t="s">
        <v>132</v>
      </c>
      <c r="B66" s="28" t="s">
        <v>133</v>
      </c>
      <c r="C66" s="605" t="s">
        <v>354</v>
      </c>
    </row>
    <row r="67" spans="1:3" s="224" customFormat="1" ht="18" customHeight="1" x14ac:dyDescent="0.15">
      <c r="A67" s="618" t="s">
        <v>134</v>
      </c>
      <c r="B67" s="233" t="s">
        <v>135</v>
      </c>
      <c r="C67" s="617" t="s">
        <v>351</v>
      </c>
    </row>
    <row r="68" spans="1:3" s="224" customFormat="1" ht="18" customHeight="1" x14ac:dyDescent="0.15">
      <c r="A68" s="602" t="s">
        <v>136</v>
      </c>
      <c r="B68" s="239" t="s">
        <v>137</v>
      </c>
      <c r="C68" s="617" t="s">
        <v>351</v>
      </c>
    </row>
    <row r="69" spans="1:3" s="224" customFormat="1" ht="18" customHeight="1" x14ac:dyDescent="0.15">
      <c r="A69" s="613" t="s">
        <v>138</v>
      </c>
      <c r="B69" s="28" t="s">
        <v>139</v>
      </c>
      <c r="C69" s="617" t="s">
        <v>351</v>
      </c>
    </row>
    <row r="70" spans="1:3" s="224" customFormat="1" ht="18" customHeight="1" x14ac:dyDescent="0.15">
      <c r="A70" s="609" t="s">
        <v>140</v>
      </c>
      <c r="B70" s="29" t="s">
        <v>141</v>
      </c>
      <c r="C70" s="614" t="s">
        <v>355</v>
      </c>
    </row>
    <row r="71" spans="1:3" s="224" customFormat="1" ht="18" customHeight="1" x14ac:dyDescent="0.15">
      <c r="A71" s="615" t="s">
        <v>142</v>
      </c>
      <c r="B71" s="242" t="s">
        <v>143</v>
      </c>
      <c r="C71" s="614" t="s">
        <v>356</v>
      </c>
    </row>
    <row r="72" spans="1:3" s="224" customFormat="1" ht="18" customHeight="1" x14ac:dyDescent="0.15">
      <c r="A72" s="615" t="s">
        <v>144</v>
      </c>
      <c r="B72" s="240" t="s">
        <v>145</v>
      </c>
      <c r="C72" s="614" t="s">
        <v>357</v>
      </c>
    </row>
    <row r="73" spans="1:3" s="224" customFormat="1" ht="18" customHeight="1" x14ac:dyDescent="0.15">
      <c r="A73" s="615" t="s">
        <v>146</v>
      </c>
      <c r="B73" s="25" t="s">
        <v>147</v>
      </c>
      <c r="C73" s="614" t="s">
        <v>358</v>
      </c>
    </row>
    <row r="74" spans="1:3" s="224" customFormat="1" ht="18" customHeight="1" x14ac:dyDescent="0.15">
      <c r="A74" s="615" t="s">
        <v>148</v>
      </c>
      <c r="B74" s="40" t="s">
        <v>149</v>
      </c>
      <c r="C74" s="617" t="s">
        <v>359</v>
      </c>
    </row>
    <row r="75" spans="1:3" s="224" customFormat="1" ht="18" customHeight="1" x14ac:dyDescent="0.15">
      <c r="A75" s="615" t="s">
        <v>150</v>
      </c>
      <c r="B75" s="25" t="s">
        <v>151</v>
      </c>
      <c r="C75" s="617" t="s">
        <v>360</v>
      </c>
    </row>
    <row r="76" spans="1:3" s="224" customFormat="1" ht="18" customHeight="1" x14ac:dyDescent="0.15">
      <c r="A76" s="615" t="s">
        <v>152</v>
      </c>
      <c r="B76" s="27" t="s">
        <v>153</v>
      </c>
      <c r="C76" s="617" t="s">
        <v>361</v>
      </c>
    </row>
    <row r="77" spans="1:3" s="224" customFormat="1" ht="18" customHeight="1" x14ac:dyDescent="0.15">
      <c r="A77" s="619">
        <v>12.2</v>
      </c>
      <c r="B77" s="213" t="s">
        <v>154</v>
      </c>
      <c r="C77" s="614" t="s">
        <v>362</v>
      </c>
    </row>
    <row r="78" spans="1:3" s="224" customFormat="1" ht="18" customHeight="1" x14ac:dyDescent="0.15">
      <c r="A78" s="615">
        <v>12.3</v>
      </c>
      <c r="B78" s="240" t="s">
        <v>155</v>
      </c>
      <c r="C78" s="657" t="s">
        <v>363</v>
      </c>
    </row>
    <row r="79" spans="1:3" s="224" customFormat="1" ht="18" customHeight="1" x14ac:dyDescent="0.15">
      <c r="A79" s="615" t="s">
        <v>156</v>
      </c>
      <c r="B79" s="241" t="s">
        <v>157</v>
      </c>
      <c r="C79" s="614" t="s">
        <v>364</v>
      </c>
    </row>
    <row r="80" spans="1:3" s="224" customFormat="1" ht="18" customHeight="1" x14ac:dyDescent="0.15">
      <c r="A80" s="615" t="s">
        <v>158</v>
      </c>
      <c r="B80" s="241" t="s">
        <v>159</v>
      </c>
      <c r="C80" s="617" t="s">
        <v>365</v>
      </c>
    </row>
    <row r="81" spans="1:3" s="224" customFormat="1" ht="18" customHeight="1" x14ac:dyDescent="0.15">
      <c r="A81" s="615" t="s">
        <v>160</v>
      </c>
      <c r="B81" s="241" t="s">
        <v>161</v>
      </c>
      <c r="C81" s="617" t="s">
        <v>366</v>
      </c>
    </row>
    <row r="82" spans="1:3" s="224" customFormat="1" ht="30" x14ac:dyDescent="0.15">
      <c r="A82" s="615" t="s">
        <v>162</v>
      </c>
      <c r="B82" s="346" t="s">
        <v>163</v>
      </c>
      <c r="C82" s="617" t="s">
        <v>367</v>
      </c>
    </row>
    <row r="83" spans="1:3" s="224" customFormat="1" ht="18" customHeight="1" x14ac:dyDescent="0.15">
      <c r="A83" s="620">
        <v>12.4</v>
      </c>
      <c r="B83" s="621" t="s">
        <v>164</v>
      </c>
      <c r="C83" s="608" t="s">
        <v>368</v>
      </c>
    </row>
    <row r="84" spans="1:3" ht="18" customHeight="1" x14ac:dyDescent="0.25">
      <c r="A84" s="225"/>
      <c r="B84" s="226"/>
      <c r="C84" s="227"/>
    </row>
    <row r="85" spans="1:3" ht="18" customHeight="1" x14ac:dyDescent="0.25">
      <c r="A85" s="960" t="s">
        <v>369</v>
      </c>
      <c r="B85" s="960"/>
      <c r="C85" s="960"/>
    </row>
    <row r="86" spans="1:3" ht="36" customHeight="1" x14ac:dyDescent="0.25">
      <c r="A86" s="950" t="s">
        <v>370</v>
      </c>
      <c r="B86" s="953"/>
      <c r="C86" s="953"/>
    </row>
    <row r="87" spans="1:3" ht="18.75" x14ac:dyDescent="0.25">
      <c r="A87" s="950" t="s">
        <v>371</v>
      </c>
      <c r="B87" s="951"/>
      <c r="C87" s="951"/>
    </row>
    <row r="88" spans="1:3" ht="41.25" customHeight="1" x14ac:dyDescent="0.25">
      <c r="A88" s="950" t="s">
        <v>372</v>
      </c>
      <c r="B88" s="950"/>
      <c r="C88" s="950"/>
    </row>
    <row r="89" spans="1:3" s="228" customFormat="1" ht="18" customHeight="1" x14ac:dyDescent="0.15">
      <c r="A89" s="952"/>
      <c r="B89" s="952"/>
      <c r="C89" s="952"/>
    </row>
    <row r="90" spans="1:3" ht="18.600000000000001" customHeight="1" x14ac:dyDescent="0.25">
      <c r="A90" s="224"/>
      <c r="B90" s="224"/>
      <c r="C90" s="224"/>
    </row>
    <row r="91" spans="1:3" x14ac:dyDescent="0.25">
      <c r="A91" s="224"/>
      <c r="B91" s="224"/>
      <c r="C91" s="224"/>
    </row>
    <row r="92" spans="1:3" x14ac:dyDescent="0.25">
      <c r="A92" s="224"/>
      <c r="B92" s="224"/>
      <c r="C92" s="224"/>
    </row>
    <row r="93" spans="1:3" x14ac:dyDescent="0.25">
      <c r="A93" s="224"/>
      <c r="B93" s="224"/>
      <c r="C93" s="224"/>
    </row>
    <row r="94" spans="1:3" x14ac:dyDescent="0.25">
      <c r="A94" s="224"/>
      <c r="B94" s="224"/>
      <c r="C94" s="224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9"/>
  <sheetViews>
    <sheetView showGridLines="0" zoomScale="85" zoomScaleNormal="85" zoomScaleSheetLayoutView="85" workbookViewId="0">
      <selection activeCell="B38" sqref="B38:C38"/>
    </sheetView>
  </sheetViews>
  <sheetFormatPr defaultColWidth="9" defaultRowHeight="15.75" x14ac:dyDescent="0.25"/>
  <cols>
    <col min="1" max="1" width="8.375" style="129" customWidth="1"/>
    <col min="2" max="2" width="44.375" style="129" customWidth="1"/>
    <col min="3" max="3" width="43.125" style="129" customWidth="1"/>
    <col min="4" max="4" width="44.375" style="129" customWidth="1"/>
    <col min="5" max="5" width="39.625" style="129" customWidth="1"/>
    <col min="6" max="6" width="9" style="129" customWidth="1"/>
    <col min="7" max="7" width="0.75" style="129" customWidth="1"/>
    <col min="8" max="9" width="9" style="129" hidden="1" customWidth="1"/>
    <col min="10" max="16384" width="9" style="129"/>
  </cols>
  <sheetData>
    <row r="1" spans="1:5" ht="16.5" thickBot="1" x14ac:dyDescent="0.3">
      <c r="A1" s="192" t="s">
        <v>0</v>
      </c>
      <c r="B1" s="777"/>
      <c r="C1" s="709"/>
      <c r="D1" s="709"/>
      <c r="E1" s="709"/>
    </row>
    <row r="2" spans="1:5" ht="7.5" customHeight="1" x14ac:dyDescent="0.25">
      <c r="A2" s="778"/>
      <c r="B2" s="779" t="s">
        <v>0</v>
      </c>
      <c r="C2" s="780"/>
      <c r="D2" s="780"/>
      <c r="E2" s="781"/>
    </row>
    <row r="3" spans="1:5" x14ac:dyDescent="0.25">
      <c r="A3" s="782"/>
      <c r="B3" s="683" t="s">
        <v>0</v>
      </c>
      <c r="C3" s="709"/>
      <c r="D3" s="709"/>
      <c r="E3" s="783"/>
    </row>
    <row r="4" spans="1:5" ht="18" customHeight="1" x14ac:dyDescent="0.25">
      <c r="A4" s="782"/>
      <c r="B4" s="683" t="s">
        <v>0</v>
      </c>
      <c r="C4" s="961" t="s">
        <v>373</v>
      </c>
      <c r="D4" s="961"/>
      <c r="E4" s="962"/>
    </row>
    <row r="5" spans="1:5" ht="18" customHeight="1" x14ac:dyDescent="0.25">
      <c r="A5" s="782"/>
      <c r="B5" s="683"/>
      <c r="C5" s="963"/>
      <c r="D5" s="963"/>
      <c r="E5" s="962"/>
    </row>
    <row r="6" spans="1:5" s="338" customFormat="1" ht="18.75" x14ac:dyDescent="0.3">
      <c r="A6" s="337"/>
      <c r="B6" s="142"/>
      <c r="C6" s="964" t="s">
        <v>11</v>
      </c>
      <c r="D6" s="964"/>
      <c r="E6" s="965"/>
    </row>
    <row r="7" spans="1:5" ht="18" customHeight="1" x14ac:dyDescent="0.3">
      <c r="A7" s="782"/>
      <c r="B7" s="784" t="s">
        <v>0</v>
      </c>
      <c r="C7" s="964" t="s">
        <v>177</v>
      </c>
      <c r="D7" s="964"/>
      <c r="E7" s="965"/>
    </row>
    <row r="8" spans="1:5" ht="18" customHeight="1" x14ac:dyDescent="0.3">
      <c r="A8" s="782"/>
      <c r="B8" s="683"/>
      <c r="C8" s="966" t="s">
        <v>374</v>
      </c>
      <c r="D8" s="966"/>
      <c r="E8" s="965"/>
    </row>
    <row r="9" spans="1:5" ht="3.75" customHeight="1" x14ac:dyDescent="0.25">
      <c r="A9" s="785"/>
      <c r="B9" s="786"/>
      <c r="C9" s="786"/>
      <c r="D9" s="786"/>
      <c r="E9" s="787"/>
    </row>
    <row r="10" spans="1:5" ht="11.25" customHeight="1" x14ac:dyDescent="0.25">
      <c r="A10" s="193" t="s">
        <v>0</v>
      </c>
      <c r="B10" s="229"/>
      <c r="C10" s="968" t="s">
        <v>375</v>
      </c>
      <c r="D10" s="969"/>
      <c r="E10" s="970"/>
    </row>
    <row r="11" spans="1:5" ht="16.5" customHeight="1" x14ac:dyDescent="0.25">
      <c r="A11" s="230" t="s">
        <v>19</v>
      </c>
      <c r="B11" s="231" t="s">
        <v>20</v>
      </c>
      <c r="C11" s="971"/>
      <c r="D11" s="972"/>
      <c r="E11" s="973"/>
    </row>
    <row r="12" spans="1:5" ht="12.75" customHeight="1" x14ac:dyDescent="0.25">
      <c r="A12" s="230" t="s">
        <v>24</v>
      </c>
      <c r="B12" s="231"/>
      <c r="C12" s="957" t="s">
        <v>376</v>
      </c>
      <c r="D12" s="957" t="s">
        <v>377</v>
      </c>
      <c r="E12" s="975" t="s">
        <v>378</v>
      </c>
    </row>
    <row r="13" spans="1:5" s="195" customFormat="1" ht="5.25" customHeight="1" x14ac:dyDescent="0.25">
      <c r="A13" s="194" t="s">
        <v>0</v>
      </c>
      <c r="B13" s="788"/>
      <c r="C13" s="967"/>
      <c r="D13" s="967"/>
      <c r="E13" s="976"/>
    </row>
    <row r="14" spans="1:5" ht="30" x14ac:dyDescent="0.25">
      <c r="A14" s="789">
        <v>1</v>
      </c>
      <c r="B14" s="646" t="s">
        <v>32</v>
      </c>
      <c r="C14" s="325" t="s">
        <v>379</v>
      </c>
      <c r="D14" s="325" t="s">
        <v>380</v>
      </c>
      <c r="E14" s="278" t="s">
        <v>381</v>
      </c>
    </row>
    <row r="15" spans="1:5" ht="45" x14ac:dyDescent="0.25">
      <c r="A15" s="789">
        <v>1.1000000000000001</v>
      </c>
      <c r="B15" s="790" t="s">
        <v>36</v>
      </c>
      <c r="C15" s="325" t="s">
        <v>382</v>
      </c>
      <c r="D15" s="325" t="s">
        <v>383</v>
      </c>
      <c r="E15" s="279">
        <v>245.01</v>
      </c>
    </row>
    <row r="16" spans="1:5" ht="20.100000000000001" customHeight="1" x14ac:dyDescent="0.25">
      <c r="A16" s="789" t="s">
        <v>38</v>
      </c>
      <c r="B16" s="636" t="s">
        <v>39</v>
      </c>
      <c r="C16" s="328">
        <v>4401.1099999999997</v>
      </c>
      <c r="D16" s="460" t="s">
        <v>384</v>
      </c>
      <c r="E16" s="277" t="s">
        <v>385</v>
      </c>
    </row>
    <row r="17" spans="1:5" ht="20.100000000000001" customHeight="1" x14ac:dyDescent="0.25">
      <c r="A17" s="789" t="s">
        <v>41</v>
      </c>
      <c r="B17" s="791" t="s">
        <v>42</v>
      </c>
      <c r="C17" s="243">
        <v>4401.12</v>
      </c>
      <c r="D17" s="460" t="s">
        <v>384</v>
      </c>
      <c r="E17" s="277" t="s">
        <v>385</v>
      </c>
    </row>
    <row r="18" spans="1:5" ht="20.100000000000001" customHeight="1" x14ac:dyDescent="0.25">
      <c r="A18" s="789">
        <v>1.2</v>
      </c>
      <c r="B18" s="336" t="s">
        <v>44</v>
      </c>
      <c r="C18" s="243">
        <v>44.03</v>
      </c>
      <c r="D18" s="243">
        <v>44.03</v>
      </c>
      <c r="E18" s="276">
        <v>247</v>
      </c>
    </row>
    <row r="19" spans="1:5" ht="20.100000000000001" customHeight="1" x14ac:dyDescent="0.25">
      <c r="A19" s="789" t="s">
        <v>46</v>
      </c>
      <c r="B19" s="636" t="s">
        <v>39</v>
      </c>
      <c r="C19" s="325" t="s">
        <v>233</v>
      </c>
      <c r="D19" s="325" t="s">
        <v>386</v>
      </c>
      <c r="E19" s="279" t="s">
        <v>387</v>
      </c>
    </row>
    <row r="20" spans="1:5" s="177" customFormat="1" ht="20.100000000000001" customHeight="1" x14ac:dyDescent="0.15">
      <c r="A20" s="789" t="s">
        <v>48</v>
      </c>
      <c r="B20" s="636" t="s">
        <v>42</v>
      </c>
      <c r="C20" s="461" t="s">
        <v>388</v>
      </c>
      <c r="D20" s="461" t="s">
        <v>389</v>
      </c>
      <c r="E20" s="279" t="s">
        <v>390</v>
      </c>
    </row>
    <row r="21" spans="1:5" s="177" customFormat="1" ht="20.100000000000001" customHeight="1" x14ac:dyDescent="0.15">
      <c r="A21" s="789" t="s">
        <v>50</v>
      </c>
      <c r="B21" s="792" t="s">
        <v>51</v>
      </c>
      <c r="C21" s="681" t="s">
        <v>391</v>
      </c>
      <c r="D21" s="681" t="s">
        <v>392</v>
      </c>
      <c r="E21" s="279" t="s">
        <v>393</v>
      </c>
    </row>
    <row r="22" spans="1:5" s="177" customFormat="1" ht="20.100000000000001" customHeight="1" x14ac:dyDescent="0.15">
      <c r="A22" s="793">
        <v>2</v>
      </c>
      <c r="B22" s="637" t="s">
        <v>76</v>
      </c>
      <c r="C22" s="326" t="s">
        <v>394</v>
      </c>
      <c r="D22" s="326" t="s">
        <v>394</v>
      </c>
      <c r="E22" s="465" t="s">
        <v>395</v>
      </c>
    </row>
    <row r="23" spans="1:5" s="177" customFormat="1" ht="20.100000000000001" customHeight="1" x14ac:dyDescent="0.15">
      <c r="A23" s="794">
        <v>3</v>
      </c>
      <c r="B23" s="795" t="s">
        <v>78</v>
      </c>
      <c r="C23" s="328" t="s">
        <v>396</v>
      </c>
      <c r="D23" s="327" t="s">
        <v>397</v>
      </c>
      <c r="E23" s="463" t="s">
        <v>398</v>
      </c>
    </row>
    <row r="24" spans="1:5" s="177" customFormat="1" ht="20.100000000000001" customHeight="1" x14ac:dyDescent="0.15">
      <c r="A24" s="789" t="s">
        <v>80</v>
      </c>
      <c r="B24" s="336" t="s">
        <v>81</v>
      </c>
      <c r="C24" s="243" t="s">
        <v>399</v>
      </c>
      <c r="D24" s="243" t="s">
        <v>399</v>
      </c>
      <c r="E24" s="796">
        <v>246.1</v>
      </c>
    </row>
    <row r="25" spans="1:5" s="177" customFormat="1" ht="39.950000000000003" customHeight="1" x14ac:dyDescent="0.15">
      <c r="A25" s="797" t="s">
        <v>82</v>
      </c>
      <c r="B25" s="798" t="s">
        <v>83</v>
      </c>
      <c r="C25" s="327" t="s">
        <v>400</v>
      </c>
      <c r="D25" s="327" t="s">
        <v>401</v>
      </c>
      <c r="E25" s="463" t="s">
        <v>402</v>
      </c>
    </row>
    <row r="26" spans="1:5" s="177" customFormat="1" ht="30" x14ac:dyDescent="0.15">
      <c r="A26" s="789" t="s">
        <v>187</v>
      </c>
      <c r="B26" s="339" t="s">
        <v>84</v>
      </c>
      <c r="C26" s="327" t="s">
        <v>400</v>
      </c>
      <c r="D26" s="327" t="s">
        <v>401</v>
      </c>
      <c r="E26" s="463" t="s">
        <v>402</v>
      </c>
    </row>
    <row r="27" spans="1:5" s="177" customFormat="1" ht="30" x14ac:dyDescent="0.15">
      <c r="A27" s="794" t="s">
        <v>85</v>
      </c>
      <c r="B27" s="795" t="s">
        <v>86</v>
      </c>
      <c r="C27" s="328" t="s">
        <v>403</v>
      </c>
      <c r="D27" s="327" t="s">
        <v>404</v>
      </c>
      <c r="E27" s="463" t="s">
        <v>402</v>
      </c>
    </row>
    <row r="28" spans="1:5" s="177" customFormat="1" ht="20.100000000000001" customHeight="1" x14ac:dyDescent="0.15">
      <c r="A28" s="789" t="s">
        <v>87</v>
      </c>
      <c r="B28" s="336" t="s">
        <v>88</v>
      </c>
      <c r="C28" s="328">
        <v>4401.3100000000004</v>
      </c>
      <c r="D28" s="328">
        <v>4401.3100000000004</v>
      </c>
      <c r="E28" s="463" t="s">
        <v>402</v>
      </c>
    </row>
    <row r="29" spans="1:5" s="177" customFormat="1" ht="20.100000000000001" customHeight="1" x14ac:dyDescent="0.15">
      <c r="A29" s="797" t="s">
        <v>89</v>
      </c>
      <c r="B29" s="798" t="s">
        <v>90</v>
      </c>
      <c r="C29" s="328">
        <v>4401.3900000000003</v>
      </c>
      <c r="D29" s="327" t="s">
        <v>401</v>
      </c>
      <c r="E29" s="463" t="s">
        <v>402</v>
      </c>
    </row>
    <row r="30" spans="1:5" s="177" customFormat="1" ht="20.100000000000001" customHeight="1" x14ac:dyDescent="0.15">
      <c r="A30" s="794" t="s">
        <v>91</v>
      </c>
      <c r="B30" s="795" t="s">
        <v>92</v>
      </c>
      <c r="C30" s="462" t="s">
        <v>405</v>
      </c>
      <c r="D30" s="462" t="s">
        <v>405</v>
      </c>
      <c r="E30" s="279" t="s">
        <v>406</v>
      </c>
    </row>
    <row r="31" spans="1:5" s="177" customFormat="1" ht="20.100000000000001" customHeight="1" x14ac:dyDescent="0.15">
      <c r="A31" s="789" t="s">
        <v>93</v>
      </c>
      <c r="B31" s="336" t="s">
        <v>39</v>
      </c>
      <c r="C31" s="335" t="s">
        <v>273</v>
      </c>
      <c r="D31" s="335" t="s">
        <v>407</v>
      </c>
      <c r="E31" s="799" t="s">
        <v>408</v>
      </c>
    </row>
    <row r="32" spans="1:5" s="177" customFormat="1" ht="39.950000000000003" customHeight="1" x14ac:dyDescent="0.15">
      <c r="A32" s="789" t="s">
        <v>94</v>
      </c>
      <c r="B32" s="336" t="s">
        <v>42</v>
      </c>
      <c r="C32" s="243" t="s">
        <v>282</v>
      </c>
      <c r="D32" s="243" t="s">
        <v>409</v>
      </c>
      <c r="E32" s="799" t="s">
        <v>410</v>
      </c>
    </row>
    <row r="33" spans="1:5" s="177" customFormat="1" ht="30" x14ac:dyDescent="0.15">
      <c r="A33" s="797" t="s">
        <v>95</v>
      </c>
      <c r="B33" s="346" t="s">
        <v>51</v>
      </c>
      <c r="C33" s="682" t="s">
        <v>411</v>
      </c>
      <c r="D33" s="800" t="s">
        <v>412</v>
      </c>
      <c r="E33" s="799" t="s">
        <v>413</v>
      </c>
    </row>
    <row r="34" spans="1:5" s="177" customFormat="1" ht="20.100000000000001" customHeight="1" x14ac:dyDescent="0.15">
      <c r="A34" s="789" t="s">
        <v>96</v>
      </c>
      <c r="B34" s="23" t="s">
        <v>97</v>
      </c>
      <c r="C34" s="328">
        <v>44.08</v>
      </c>
      <c r="D34" s="328">
        <v>44.08</v>
      </c>
      <c r="E34" s="279">
        <v>634.1</v>
      </c>
    </row>
    <row r="35" spans="1:5" s="177" customFormat="1" ht="20.100000000000001" customHeight="1" x14ac:dyDescent="0.15">
      <c r="A35" s="789" t="s">
        <v>98</v>
      </c>
      <c r="B35" s="25" t="s">
        <v>39</v>
      </c>
      <c r="C35" s="326" t="s">
        <v>414</v>
      </c>
      <c r="D35" s="326" t="s">
        <v>414</v>
      </c>
      <c r="E35" s="279">
        <v>634.11</v>
      </c>
    </row>
    <row r="36" spans="1:5" s="177" customFormat="1" ht="20.100000000000001" customHeight="1" x14ac:dyDescent="0.15">
      <c r="A36" s="789" t="s">
        <v>99</v>
      </c>
      <c r="B36" s="25" t="s">
        <v>42</v>
      </c>
      <c r="C36" s="243" t="s">
        <v>415</v>
      </c>
      <c r="D36" s="243" t="s">
        <v>415</v>
      </c>
      <c r="E36" s="276">
        <v>634.12</v>
      </c>
    </row>
    <row r="37" spans="1:5" s="177" customFormat="1" ht="20.100000000000001" customHeight="1" x14ac:dyDescent="0.15">
      <c r="A37" s="797" t="s">
        <v>100</v>
      </c>
      <c r="B37" s="459" t="s">
        <v>51</v>
      </c>
      <c r="C37" s="334" t="s">
        <v>416</v>
      </c>
      <c r="D37" s="329" t="s">
        <v>417</v>
      </c>
      <c r="E37" s="277" t="s">
        <v>418</v>
      </c>
    </row>
    <row r="38" spans="1:5" s="177" customFormat="1" ht="20.100000000000001" customHeight="1" x14ac:dyDescent="0.15">
      <c r="A38" s="789" t="s">
        <v>101</v>
      </c>
      <c r="B38" s="269" t="s">
        <v>102</v>
      </c>
      <c r="C38" s="328" t="s">
        <v>419</v>
      </c>
      <c r="D38" s="328" t="s">
        <v>420</v>
      </c>
      <c r="E38" s="278" t="s">
        <v>421</v>
      </c>
    </row>
    <row r="39" spans="1:5" s="177" customFormat="1" ht="20.100000000000001" customHeight="1" x14ac:dyDescent="0.15">
      <c r="A39" s="789" t="s">
        <v>103</v>
      </c>
      <c r="B39" s="24" t="s">
        <v>104</v>
      </c>
      <c r="C39" s="330" t="s">
        <v>422</v>
      </c>
      <c r="D39" s="330" t="s">
        <v>423</v>
      </c>
      <c r="E39" s="279" t="s">
        <v>424</v>
      </c>
    </row>
    <row r="40" spans="1:5" s="177" customFormat="1" ht="20.100000000000001" customHeight="1" x14ac:dyDescent="0.15">
      <c r="A40" s="789" t="s">
        <v>105</v>
      </c>
      <c r="B40" s="25" t="s">
        <v>39</v>
      </c>
      <c r="C40" s="331" t="s">
        <v>425</v>
      </c>
      <c r="D40" s="331" t="s">
        <v>426</v>
      </c>
      <c r="E40" s="463" t="s">
        <v>427</v>
      </c>
    </row>
    <row r="41" spans="1:5" s="177" customFormat="1" ht="20.100000000000001" customHeight="1" x14ac:dyDescent="0.15">
      <c r="A41" s="789" t="s">
        <v>106</v>
      </c>
      <c r="B41" s="25" t="s">
        <v>42</v>
      </c>
      <c r="C41" s="331" t="s">
        <v>428</v>
      </c>
      <c r="D41" s="331" t="s">
        <v>429</v>
      </c>
      <c r="E41" s="463" t="s">
        <v>427</v>
      </c>
    </row>
    <row r="42" spans="1:5" s="177" customFormat="1" ht="20.100000000000001" customHeight="1" x14ac:dyDescent="0.15">
      <c r="A42" s="801" t="s">
        <v>107</v>
      </c>
      <c r="B42" s="237" t="s">
        <v>51</v>
      </c>
      <c r="C42" s="332" t="s">
        <v>430</v>
      </c>
      <c r="D42" s="332" t="s">
        <v>431</v>
      </c>
      <c r="E42" s="463" t="s">
        <v>427</v>
      </c>
    </row>
    <row r="43" spans="1:5" s="177" customFormat="1" ht="45" x14ac:dyDescent="0.15">
      <c r="A43" s="789" t="s">
        <v>108</v>
      </c>
      <c r="B43" s="644" t="s">
        <v>109</v>
      </c>
      <c r="C43" s="326" t="s">
        <v>432</v>
      </c>
      <c r="D43" s="326" t="s">
        <v>432</v>
      </c>
      <c r="E43" s="279" t="s">
        <v>433</v>
      </c>
    </row>
    <row r="44" spans="1:5" s="177" customFormat="1" ht="39.950000000000003" customHeight="1" x14ac:dyDescent="0.15">
      <c r="A44" s="789" t="s">
        <v>110</v>
      </c>
      <c r="B44" s="791" t="s">
        <v>111</v>
      </c>
      <c r="C44" s="333" t="s">
        <v>434</v>
      </c>
      <c r="D44" s="333" t="s">
        <v>434</v>
      </c>
      <c r="E44" s="463" t="s">
        <v>435</v>
      </c>
    </row>
    <row r="45" spans="1:5" s="177" customFormat="1" ht="20.100000000000001" customHeight="1" x14ac:dyDescent="0.15">
      <c r="A45" s="789" t="s">
        <v>112</v>
      </c>
      <c r="B45" s="336" t="s">
        <v>113</v>
      </c>
      <c r="C45" s="328">
        <v>44.11</v>
      </c>
      <c r="D45" s="328">
        <v>44.11</v>
      </c>
      <c r="E45" s="279">
        <v>634.5</v>
      </c>
    </row>
    <row r="46" spans="1:5" s="177" customFormat="1" ht="20.100000000000001" customHeight="1" x14ac:dyDescent="0.15">
      <c r="A46" s="789" t="s">
        <v>114</v>
      </c>
      <c r="B46" s="636" t="s">
        <v>115</v>
      </c>
      <c r="C46" s="333" t="s">
        <v>436</v>
      </c>
      <c r="D46" s="333" t="s">
        <v>436</v>
      </c>
      <c r="E46" s="463" t="s">
        <v>437</v>
      </c>
    </row>
    <row r="47" spans="1:5" s="177" customFormat="1" ht="45" x14ac:dyDescent="0.15">
      <c r="A47" s="789" t="s">
        <v>116</v>
      </c>
      <c r="B47" s="636" t="s">
        <v>117</v>
      </c>
      <c r="C47" s="333" t="s">
        <v>438</v>
      </c>
      <c r="D47" s="333" t="s">
        <v>438</v>
      </c>
      <c r="E47" s="463" t="s">
        <v>439</v>
      </c>
    </row>
    <row r="48" spans="1:5" s="177" customFormat="1" ht="30" x14ac:dyDescent="0.15">
      <c r="A48" s="797" t="s">
        <v>118</v>
      </c>
      <c r="B48" s="346" t="s">
        <v>119</v>
      </c>
      <c r="C48" s="333" t="s">
        <v>440</v>
      </c>
      <c r="D48" s="333" t="s">
        <v>441</v>
      </c>
      <c r="E48" s="463" t="s">
        <v>442</v>
      </c>
    </row>
    <row r="49" spans="1:5" s="177" customFormat="1" ht="20.100000000000001" customHeight="1" x14ac:dyDescent="0.15">
      <c r="A49" s="801" t="s">
        <v>120</v>
      </c>
      <c r="B49" s="637" t="s">
        <v>121</v>
      </c>
      <c r="C49" s="334" t="s">
        <v>443</v>
      </c>
      <c r="D49" s="334" t="s">
        <v>443</v>
      </c>
      <c r="E49" s="278" t="s">
        <v>444</v>
      </c>
    </row>
    <row r="50" spans="1:5" s="177" customFormat="1" ht="39.950000000000003" customHeight="1" x14ac:dyDescent="0.15">
      <c r="A50" s="801" t="s">
        <v>122</v>
      </c>
      <c r="B50" s="798" t="s">
        <v>123</v>
      </c>
      <c r="C50" s="328" t="s">
        <v>445</v>
      </c>
      <c r="D50" s="328" t="s">
        <v>445</v>
      </c>
      <c r="E50" s="279" t="s">
        <v>446</v>
      </c>
    </row>
    <row r="51" spans="1:5" s="177" customFormat="1" ht="20.100000000000001" customHeight="1" x14ac:dyDescent="0.15">
      <c r="A51" s="801" t="s">
        <v>124</v>
      </c>
      <c r="B51" s="336" t="s">
        <v>125</v>
      </c>
      <c r="C51" s="334" t="s">
        <v>447</v>
      </c>
      <c r="D51" s="334" t="s">
        <v>447</v>
      </c>
      <c r="E51" s="464" t="s">
        <v>448</v>
      </c>
    </row>
    <row r="52" spans="1:5" s="177" customFormat="1" ht="20.100000000000001" customHeight="1" x14ac:dyDescent="0.15">
      <c r="A52" s="801" t="s">
        <v>126</v>
      </c>
      <c r="B52" s="636" t="s">
        <v>127</v>
      </c>
      <c r="C52" s="328">
        <v>47.03</v>
      </c>
      <c r="D52" s="328">
        <v>47.03</v>
      </c>
      <c r="E52" s="279" t="s">
        <v>449</v>
      </c>
    </row>
    <row r="53" spans="1:5" s="177" customFormat="1" ht="20.100000000000001" customHeight="1" x14ac:dyDescent="0.15">
      <c r="A53" s="801" t="s">
        <v>128</v>
      </c>
      <c r="B53" s="792" t="s">
        <v>129</v>
      </c>
      <c r="C53" s="334" t="s">
        <v>450</v>
      </c>
      <c r="D53" s="334" t="s">
        <v>450</v>
      </c>
      <c r="E53" s="464">
        <v>251.5</v>
      </c>
    </row>
    <row r="54" spans="1:5" s="177" customFormat="1" ht="20.100000000000001" customHeight="1" x14ac:dyDescent="0.15">
      <c r="A54" s="801" t="s">
        <v>130</v>
      </c>
      <c r="B54" s="346" t="s">
        <v>131</v>
      </c>
      <c r="C54" s="328">
        <v>47.04</v>
      </c>
      <c r="D54" s="328">
        <v>47.04</v>
      </c>
      <c r="E54" s="279">
        <v>251.6</v>
      </c>
    </row>
    <row r="55" spans="1:5" s="177" customFormat="1" ht="30" x14ac:dyDescent="0.15">
      <c r="A55" s="802" t="s">
        <v>132</v>
      </c>
      <c r="B55" s="346" t="s">
        <v>133</v>
      </c>
      <c r="C55" s="243">
        <v>47.02</v>
      </c>
      <c r="D55" s="243">
        <v>47.02</v>
      </c>
      <c r="E55" s="276">
        <v>251.3</v>
      </c>
    </row>
    <row r="56" spans="1:5" s="177" customFormat="1" ht="20.100000000000001" customHeight="1" x14ac:dyDescent="0.15">
      <c r="A56" s="803" t="s">
        <v>134</v>
      </c>
      <c r="B56" s="795" t="s">
        <v>135</v>
      </c>
      <c r="C56" s="328">
        <v>47.06</v>
      </c>
      <c r="D56" s="328">
        <v>47.06</v>
      </c>
      <c r="E56" s="278">
        <v>251.92</v>
      </c>
    </row>
    <row r="57" spans="1:5" s="177" customFormat="1" ht="20.100000000000001" customHeight="1" x14ac:dyDescent="0.15">
      <c r="A57" s="789" t="s">
        <v>136</v>
      </c>
      <c r="B57" s="336" t="s">
        <v>137</v>
      </c>
      <c r="C57" s="243" t="s">
        <v>451</v>
      </c>
      <c r="D57" s="243" t="s">
        <v>451</v>
      </c>
      <c r="E57" s="465" t="s">
        <v>452</v>
      </c>
    </row>
    <row r="58" spans="1:5" s="177" customFormat="1" ht="31.5" customHeight="1" x14ac:dyDescent="0.15">
      <c r="A58" s="797" t="s">
        <v>138</v>
      </c>
      <c r="B58" s="798" t="s">
        <v>139</v>
      </c>
      <c r="C58" s="335" t="s">
        <v>453</v>
      </c>
      <c r="D58" s="335" t="s">
        <v>453</v>
      </c>
      <c r="E58" s="465" t="s">
        <v>452</v>
      </c>
    </row>
    <row r="59" spans="1:5" s="177" customFormat="1" ht="20.100000000000001" customHeight="1" x14ac:dyDescent="0.15">
      <c r="A59" s="802" t="s">
        <v>140</v>
      </c>
      <c r="B59" s="804" t="s">
        <v>141</v>
      </c>
      <c r="C59" s="243">
        <v>47.07</v>
      </c>
      <c r="D59" s="243">
        <v>47.07</v>
      </c>
      <c r="E59" s="278">
        <v>251.1</v>
      </c>
    </row>
    <row r="60" spans="1:5" s="177" customFormat="1" ht="39.950000000000003" customHeight="1" x14ac:dyDescent="0.15">
      <c r="A60" s="801" t="s">
        <v>142</v>
      </c>
      <c r="B60" s="637" t="s">
        <v>143</v>
      </c>
      <c r="C60" s="243" t="s">
        <v>454</v>
      </c>
      <c r="D60" s="243" t="s">
        <v>454</v>
      </c>
      <c r="E60" s="278" t="s">
        <v>455</v>
      </c>
    </row>
    <row r="61" spans="1:5" s="177" customFormat="1" ht="39.950000000000003" customHeight="1" x14ac:dyDescent="0.15">
      <c r="A61" s="801" t="s">
        <v>144</v>
      </c>
      <c r="B61" s="805" t="s">
        <v>145</v>
      </c>
      <c r="C61" s="243" t="s">
        <v>456</v>
      </c>
      <c r="D61" s="243" t="s">
        <v>456</v>
      </c>
      <c r="E61" s="278" t="s">
        <v>457</v>
      </c>
    </row>
    <row r="62" spans="1:5" s="177" customFormat="1" ht="20.100000000000001" customHeight="1" x14ac:dyDescent="0.15">
      <c r="A62" s="801" t="s">
        <v>146</v>
      </c>
      <c r="B62" s="636" t="s">
        <v>147</v>
      </c>
      <c r="C62" s="243">
        <v>48.01</v>
      </c>
      <c r="D62" s="243">
        <v>48.01</v>
      </c>
      <c r="E62" s="278">
        <v>641.1</v>
      </c>
    </row>
    <row r="63" spans="1:5" s="177" customFormat="1" ht="30" x14ac:dyDescent="0.15">
      <c r="A63" s="801" t="s">
        <v>148</v>
      </c>
      <c r="B63" s="806" t="s">
        <v>149</v>
      </c>
      <c r="C63" s="243" t="s">
        <v>458</v>
      </c>
      <c r="D63" s="243" t="s">
        <v>458</v>
      </c>
      <c r="E63" s="278">
        <v>641.29</v>
      </c>
    </row>
    <row r="64" spans="1:5" s="177" customFormat="1" ht="30" x14ac:dyDescent="0.15">
      <c r="A64" s="801" t="s">
        <v>150</v>
      </c>
      <c r="B64" s="636" t="s">
        <v>151</v>
      </c>
      <c r="C64" s="243" t="s">
        <v>459</v>
      </c>
      <c r="D64" s="243" t="s">
        <v>459</v>
      </c>
      <c r="E64" s="278" t="s">
        <v>460</v>
      </c>
    </row>
    <row r="65" spans="1:5" s="177" customFormat="1" x14ac:dyDescent="0.15">
      <c r="A65" s="801" t="s">
        <v>152</v>
      </c>
      <c r="B65" s="346" t="s">
        <v>153</v>
      </c>
      <c r="C65" s="243" t="s">
        <v>461</v>
      </c>
      <c r="D65" s="243" t="s">
        <v>461</v>
      </c>
      <c r="E65" s="278">
        <v>641.29999999999995</v>
      </c>
    </row>
    <row r="66" spans="1:5" s="177" customFormat="1" ht="20.100000000000001" customHeight="1" x14ac:dyDescent="0.15">
      <c r="A66" s="789">
        <v>12.2</v>
      </c>
      <c r="B66" s="807" t="s">
        <v>154</v>
      </c>
      <c r="C66" s="243">
        <v>48.03</v>
      </c>
      <c r="D66" s="243">
        <v>48.03</v>
      </c>
      <c r="E66" s="278">
        <v>641.63</v>
      </c>
    </row>
    <row r="67" spans="1:5" s="177" customFormat="1" ht="60" customHeight="1" x14ac:dyDescent="0.15">
      <c r="A67" s="801">
        <v>12.3</v>
      </c>
      <c r="B67" s="805" t="s">
        <v>155</v>
      </c>
      <c r="C67" s="243" t="s">
        <v>462</v>
      </c>
      <c r="D67" s="243" t="s">
        <v>462</v>
      </c>
      <c r="E67" s="278" t="s">
        <v>463</v>
      </c>
    </row>
    <row r="68" spans="1:5" s="177" customFormat="1" ht="20.100000000000001" customHeight="1" x14ac:dyDescent="0.15">
      <c r="A68" s="801" t="s">
        <v>156</v>
      </c>
      <c r="B68" s="636" t="s">
        <v>157</v>
      </c>
      <c r="C68" s="243" t="s">
        <v>464</v>
      </c>
      <c r="D68" s="243" t="s">
        <v>464</v>
      </c>
      <c r="E68" s="278" t="s">
        <v>465</v>
      </c>
    </row>
    <row r="69" spans="1:5" s="177" customFormat="1" ht="39.950000000000003" customHeight="1" x14ac:dyDescent="0.15">
      <c r="A69" s="801" t="s">
        <v>158</v>
      </c>
      <c r="B69" s="636" t="s">
        <v>159</v>
      </c>
      <c r="C69" s="243" t="s">
        <v>466</v>
      </c>
      <c r="D69" s="243" t="s">
        <v>466</v>
      </c>
      <c r="E69" s="278" t="s">
        <v>467</v>
      </c>
    </row>
    <row r="70" spans="1:5" s="177" customFormat="1" ht="39.950000000000003" customHeight="1" x14ac:dyDescent="0.15">
      <c r="A70" s="801" t="s">
        <v>160</v>
      </c>
      <c r="B70" s="636" t="s">
        <v>161</v>
      </c>
      <c r="C70" s="243" t="s">
        <v>468</v>
      </c>
      <c r="D70" s="243" t="s">
        <v>468</v>
      </c>
      <c r="E70" s="278" t="s">
        <v>469</v>
      </c>
    </row>
    <row r="71" spans="1:5" s="177" customFormat="1" ht="45" x14ac:dyDescent="0.15">
      <c r="A71" s="801" t="s">
        <v>162</v>
      </c>
      <c r="B71" s="346" t="s">
        <v>163</v>
      </c>
      <c r="C71" s="243">
        <v>4805.93</v>
      </c>
      <c r="D71" s="243">
        <v>4805.93</v>
      </c>
      <c r="E71" s="465" t="s">
        <v>470</v>
      </c>
    </row>
    <row r="72" spans="1:5" s="177" customFormat="1" ht="39.950000000000003" customHeight="1" thickBot="1" x14ac:dyDescent="0.2">
      <c r="A72" s="808">
        <v>12.4</v>
      </c>
      <c r="B72" s="809" t="s">
        <v>164</v>
      </c>
      <c r="C72" s="466" t="s">
        <v>471</v>
      </c>
      <c r="D72" s="466" t="s">
        <v>471</v>
      </c>
      <c r="E72" s="281" t="s">
        <v>472</v>
      </c>
    </row>
    <row r="73" spans="1:5" ht="5.45" customHeight="1" x14ac:dyDescent="0.25">
      <c r="A73" s="810"/>
      <c r="B73" s="811"/>
      <c r="C73" s="810"/>
      <c r="D73" s="810"/>
      <c r="E73" s="811"/>
    </row>
    <row r="74" spans="1:5" ht="18" customHeight="1" x14ac:dyDescent="0.25">
      <c r="A74" s="960" t="s">
        <v>369</v>
      </c>
      <c r="B74" s="960"/>
      <c r="C74" s="960"/>
      <c r="D74" s="960"/>
      <c r="E74" s="960"/>
    </row>
    <row r="75" spans="1:5" ht="73.150000000000006" customHeight="1" x14ac:dyDescent="0.25">
      <c r="A75" s="950" t="s">
        <v>473</v>
      </c>
      <c r="B75" s="953"/>
      <c r="C75" s="953"/>
      <c r="D75" s="953"/>
      <c r="E75" s="953"/>
    </row>
    <row r="76" spans="1:5" ht="40.15" customHeight="1" x14ac:dyDescent="0.25">
      <c r="A76" s="950" t="s">
        <v>474</v>
      </c>
      <c r="B76" s="950"/>
      <c r="C76" s="950"/>
      <c r="D76" s="950"/>
      <c r="E76" s="950"/>
    </row>
    <row r="77" spans="1:5" s="178" customFormat="1" ht="36" customHeight="1" x14ac:dyDescent="0.15">
      <c r="A77" s="974" t="s">
        <v>475</v>
      </c>
      <c r="B77" s="951"/>
      <c r="C77" s="951"/>
      <c r="D77" s="951"/>
      <c r="E77" s="951"/>
    </row>
    <row r="78" spans="1:5" ht="53.45" customHeight="1" x14ac:dyDescent="0.25">
      <c r="A78" s="974" t="s">
        <v>476</v>
      </c>
      <c r="B78" s="951"/>
      <c r="C78" s="951"/>
      <c r="D78" s="951"/>
      <c r="E78" s="951"/>
    </row>
    <row r="79" spans="1:5" ht="55.15" customHeight="1" x14ac:dyDescent="0.25">
      <c r="A79" s="974" t="s">
        <v>477</v>
      </c>
      <c r="B79" s="951"/>
      <c r="C79" s="951"/>
      <c r="D79" s="951"/>
      <c r="E79" s="951"/>
    </row>
  </sheetData>
  <sheetProtection sheet="1" objects="1" scenarios="1"/>
  <mergeCells count="14">
    <mergeCell ref="A79:E79"/>
    <mergeCell ref="A78:E78"/>
    <mergeCell ref="A77:E77"/>
    <mergeCell ref="A75:E75"/>
    <mergeCell ref="E12:E13"/>
    <mergeCell ref="A74:E74"/>
    <mergeCell ref="A76:E76"/>
    <mergeCell ref="C4:E5"/>
    <mergeCell ref="C7:E7"/>
    <mergeCell ref="C8:E8"/>
    <mergeCell ref="D12:D13"/>
    <mergeCell ref="C12:C13"/>
    <mergeCell ref="C10:E11"/>
    <mergeCell ref="C6:E6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0" zoomScaleNormal="80" workbookViewId="0">
      <selection activeCell="E24" sqref="E24"/>
    </sheetView>
  </sheetViews>
  <sheetFormatPr defaultColWidth="9" defaultRowHeight="15.75" x14ac:dyDescent="0.25"/>
  <cols>
    <col min="1" max="1" width="11.75" style="129" customWidth="1"/>
    <col min="2" max="2" width="37.625" style="129" customWidth="1"/>
    <col min="3" max="5" width="29.625" style="129" customWidth="1"/>
    <col min="6" max="16384" width="9" style="129"/>
  </cols>
  <sheetData>
    <row r="1" spans="1:7" ht="16.5" thickBot="1" x14ac:dyDescent="0.3">
      <c r="A1" s="812"/>
      <c r="B1" s="777"/>
      <c r="C1" s="709"/>
      <c r="D1" s="709"/>
      <c r="E1" s="709"/>
      <c r="F1" s="709"/>
      <c r="G1" s="709"/>
    </row>
    <row r="2" spans="1:7" x14ac:dyDescent="0.25">
      <c r="A2" s="778"/>
      <c r="B2" s="779" t="s">
        <v>0</v>
      </c>
      <c r="C2" s="780"/>
      <c r="D2" s="780"/>
      <c r="E2" s="781"/>
      <c r="F2" s="709"/>
      <c r="G2" s="813"/>
    </row>
    <row r="3" spans="1:7" x14ac:dyDescent="0.25">
      <c r="A3" s="782"/>
      <c r="B3" s="683" t="s">
        <v>0</v>
      </c>
      <c r="C3" s="709"/>
      <c r="D3" s="709"/>
      <c r="E3" s="783"/>
      <c r="F3" s="709"/>
      <c r="G3" s="813"/>
    </row>
    <row r="4" spans="1:7" x14ac:dyDescent="0.25">
      <c r="A4" s="782"/>
      <c r="B4" s="683" t="s">
        <v>0</v>
      </c>
      <c r="C4" s="961" t="s">
        <v>478</v>
      </c>
      <c r="D4" s="961"/>
      <c r="E4" s="962"/>
      <c r="F4" s="709"/>
      <c r="G4" s="813"/>
    </row>
    <row r="5" spans="1:7" ht="25.5" customHeight="1" x14ac:dyDescent="0.25">
      <c r="A5" s="782"/>
      <c r="B5" s="683"/>
      <c r="C5" s="963"/>
      <c r="D5" s="963"/>
      <c r="E5" s="962"/>
      <c r="F5" s="709"/>
      <c r="G5" s="813"/>
    </row>
    <row r="6" spans="1:7" ht="40.5" customHeight="1" x14ac:dyDescent="0.3">
      <c r="A6" s="782"/>
      <c r="B6" s="784" t="s">
        <v>0</v>
      </c>
      <c r="C6" s="980" t="s">
        <v>479</v>
      </c>
      <c r="D6" s="980"/>
      <c r="E6" s="981"/>
      <c r="F6" s="709"/>
      <c r="G6" s="813"/>
    </row>
    <row r="7" spans="1:7" ht="18.75" x14ac:dyDescent="0.3">
      <c r="A7" s="782"/>
      <c r="B7" s="683"/>
      <c r="C7" s="964" t="s">
        <v>177</v>
      </c>
      <c r="D7" s="964"/>
      <c r="E7" s="965"/>
      <c r="F7" s="709"/>
      <c r="G7" s="813"/>
    </row>
    <row r="8" spans="1:7" ht="40.5" customHeight="1" x14ac:dyDescent="0.3">
      <c r="A8" s="782"/>
      <c r="B8" s="683"/>
      <c r="C8" s="982" t="s">
        <v>480</v>
      </c>
      <c r="D8" s="982"/>
      <c r="E8" s="981"/>
      <c r="F8" s="709"/>
      <c r="G8" s="813"/>
    </row>
    <row r="9" spans="1:7" ht="7.5" customHeight="1" thickBot="1" x14ac:dyDescent="0.3">
      <c r="A9" s="782"/>
      <c r="B9" s="814"/>
      <c r="C9" s="814"/>
      <c r="D9" s="814"/>
      <c r="E9" s="783"/>
      <c r="F9" s="709"/>
      <c r="G9" s="813"/>
    </row>
    <row r="10" spans="1:7" x14ac:dyDescent="0.25">
      <c r="A10" s="815" t="s">
        <v>0</v>
      </c>
      <c r="B10" s="816" t="s">
        <v>0</v>
      </c>
      <c r="C10" s="983" t="s">
        <v>375</v>
      </c>
      <c r="D10" s="984"/>
      <c r="E10" s="985"/>
      <c r="F10" s="709"/>
      <c r="G10" s="813"/>
    </row>
    <row r="11" spans="1:7" ht="18" customHeight="1" x14ac:dyDescent="0.25">
      <c r="A11" s="230" t="s">
        <v>19</v>
      </c>
      <c r="B11" s="231" t="s">
        <v>20</v>
      </c>
      <c r="C11" s="971"/>
      <c r="D11" s="972"/>
      <c r="E11" s="973"/>
      <c r="F11" s="709"/>
      <c r="G11" s="813"/>
    </row>
    <row r="12" spans="1:7" x14ac:dyDescent="0.25">
      <c r="A12" s="230" t="s">
        <v>24</v>
      </c>
      <c r="B12" s="231"/>
      <c r="C12" s="957" t="s">
        <v>376</v>
      </c>
      <c r="D12" s="957" t="s">
        <v>377</v>
      </c>
      <c r="E12" s="975" t="s">
        <v>378</v>
      </c>
      <c r="F12" s="709"/>
      <c r="G12" s="813"/>
    </row>
    <row r="13" spans="1:7" x14ac:dyDescent="0.25">
      <c r="A13" s="817" t="s">
        <v>0</v>
      </c>
      <c r="B13" s="232"/>
      <c r="C13" s="967"/>
      <c r="D13" s="967"/>
      <c r="E13" s="976"/>
      <c r="F13" s="709"/>
      <c r="G13" s="813"/>
    </row>
    <row r="14" spans="1:7" ht="39.950000000000003" customHeight="1" x14ac:dyDescent="0.25">
      <c r="A14" s="818">
        <v>13</v>
      </c>
      <c r="B14" s="977" t="s">
        <v>193</v>
      </c>
      <c r="C14" s="978"/>
      <c r="D14" s="978"/>
      <c r="E14" s="979"/>
      <c r="F14" s="709"/>
      <c r="G14" s="813"/>
    </row>
    <row r="15" spans="1:7" ht="30" x14ac:dyDescent="0.25">
      <c r="A15" s="819">
        <v>13.1</v>
      </c>
      <c r="B15" s="339" t="s">
        <v>200</v>
      </c>
      <c r="C15" s="340" t="s">
        <v>481</v>
      </c>
      <c r="D15" s="340" t="s">
        <v>482</v>
      </c>
      <c r="E15" s="271" t="s">
        <v>483</v>
      </c>
      <c r="F15" s="709"/>
      <c r="G15" s="813"/>
    </row>
    <row r="16" spans="1:7" ht="39.950000000000003" customHeight="1" x14ac:dyDescent="0.25">
      <c r="A16" s="819" t="s">
        <v>201</v>
      </c>
      <c r="B16" s="336" t="s">
        <v>39</v>
      </c>
      <c r="C16" s="326" t="s">
        <v>484</v>
      </c>
      <c r="D16" s="326" t="s">
        <v>484</v>
      </c>
      <c r="E16" s="272" t="s">
        <v>485</v>
      </c>
      <c r="F16" s="709"/>
      <c r="G16" s="813"/>
    </row>
    <row r="17" spans="1:7" ht="39.950000000000003" customHeight="1" x14ac:dyDescent="0.25">
      <c r="A17" s="819" t="s">
        <v>202</v>
      </c>
      <c r="B17" s="336" t="s">
        <v>42</v>
      </c>
      <c r="C17" s="335" t="s">
        <v>486</v>
      </c>
      <c r="D17" s="335" t="s">
        <v>487</v>
      </c>
      <c r="E17" s="273" t="s">
        <v>488</v>
      </c>
      <c r="F17" s="709"/>
      <c r="G17" s="813"/>
    </row>
    <row r="18" spans="1:7" ht="39.950000000000003" customHeight="1" x14ac:dyDescent="0.25">
      <c r="A18" s="820" t="s">
        <v>203</v>
      </c>
      <c r="B18" s="346" t="s">
        <v>51</v>
      </c>
      <c r="C18" s="467" t="s">
        <v>489</v>
      </c>
      <c r="D18" s="341" t="s">
        <v>490</v>
      </c>
      <c r="E18" s="274" t="s">
        <v>491</v>
      </c>
      <c r="F18" s="709"/>
      <c r="G18" s="813"/>
    </row>
    <row r="19" spans="1:7" s="177" customFormat="1" ht="39.950000000000003" customHeight="1" x14ac:dyDescent="0.15">
      <c r="A19" s="819">
        <v>13.2</v>
      </c>
      <c r="B19" s="342" t="s">
        <v>204</v>
      </c>
      <c r="C19" s="335" t="s">
        <v>492</v>
      </c>
      <c r="D19" s="335" t="s">
        <v>492</v>
      </c>
      <c r="E19" s="271" t="s">
        <v>493</v>
      </c>
      <c r="F19" s="813"/>
      <c r="G19" s="813"/>
    </row>
    <row r="20" spans="1:7" s="177" customFormat="1" ht="45" x14ac:dyDescent="0.15">
      <c r="A20" s="819">
        <v>13.3</v>
      </c>
      <c r="B20" s="342" t="s">
        <v>205</v>
      </c>
      <c r="C20" s="326" t="s">
        <v>494</v>
      </c>
      <c r="D20" s="326" t="s">
        <v>495</v>
      </c>
      <c r="E20" s="272" t="s">
        <v>496</v>
      </c>
      <c r="F20" s="813"/>
      <c r="G20" s="813"/>
    </row>
    <row r="21" spans="1:7" s="177" customFormat="1" ht="45" x14ac:dyDescent="0.15">
      <c r="A21" s="819">
        <v>13.4</v>
      </c>
      <c r="B21" s="342" t="s">
        <v>206</v>
      </c>
      <c r="C21" s="344" t="s">
        <v>497</v>
      </c>
      <c r="D21" s="344" t="s">
        <v>498</v>
      </c>
      <c r="E21" s="271" t="s">
        <v>499</v>
      </c>
      <c r="F21" s="813"/>
      <c r="G21" s="813"/>
    </row>
    <row r="22" spans="1:7" s="177" customFormat="1" ht="39.950000000000003" customHeight="1" x14ac:dyDescent="0.15">
      <c r="A22" s="819">
        <v>13.5</v>
      </c>
      <c r="B22" s="342" t="s">
        <v>207</v>
      </c>
      <c r="C22" s="270" t="s">
        <v>500</v>
      </c>
      <c r="D22" s="270" t="s">
        <v>500</v>
      </c>
      <c r="E22" s="275" t="s">
        <v>501</v>
      </c>
      <c r="F22" s="813"/>
      <c r="G22" s="813"/>
    </row>
    <row r="23" spans="1:7" s="177" customFormat="1" ht="39.950000000000003" customHeight="1" x14ac:dyDescent="0.15">
      <c r="A23" s="819">
        <v>13.6</v>
      </c>
      <c r="B23" s="342" t="s">
        <v>208</v>
      </c>
      <c r="C23" s="326" t="s">
        <v>502</v>
      </c>
      <c r="D23" s="270" t="s">
        <v>503</v>
      </c>
      <c r="E23" s="291" t="s">
        <v>504</v>
      </c>
      <c r="F23" s="813"/>
      <c r="G23" s="813"/>
    </row>
    <row r="24" spans="1:7" s="177" customFormat="1" ht="39.950000000000003" customHeight="1" x14ac:dyDescent="0.15">
      <c r="A24" s="819">
        <v>13.7</v>
      </c>
      <c r="B24" s="821" t="s">
        <v>209</v>
      </c>
      <c r="C24" s="326" t="s">
        <v>505</v>
      </c>
      <c r="D24" s="326" t="s">
        <v>506</v>
      </c>
      <c r="E24" s="272" t="s">
        <v>507</v>
      </c>
      <c r="F24" s="813"/>
      <c r="G24" s="813"/>
    </row>
    <row r="25" spans="1:7" s="177" customFormat="1" ht="39.950000000000003" customHeight="1" x14ac:dyDescent="0.15">
      <c r="A25" s="818">
        <v>14</v>
      </c>
      <c r="B25" s="977" t="s">
        <v>210</v>
      </c>
      <c r="C25" s="978"/>
      <c r="D25" s="978"/>
      <c r="E25" s="979"/>
      <c r="F25" s="813"/>
      <c r="G25" s="813"/>
    </row>
    <row r="26" spans="1:7" s="177" customFormat="1" ht="39.950000000000003" customHeight="1" x14ac:dyDescent="0.15">
      <c r="A26" s="819">
        <v>14.1</v>
      </c>
      <c r="B26" s="822" t="s">
        <v>211</v>
      </c>
      <c r="C26" s="243">
        <v>48.07</v>
      </c>
      <c r="D26" s="243">
        <v>48.07</v>
      </c>
      <c r="E26" s="276">
        <v>641.91999999999996</v>
      </c>
      <c r="F26" s="813"/>
      <c r="G26" s="813"/>
    </row>
    <row r="27" spans="1:7" s="177" customFormat="1" ht="45" x14ac:dyDescent="0.15">
      <c r="A27" s="819">
        <v>14.2</v>
      </c>
      <c r="B27" s="822" t="s">
        <v>212</v>
      </c>
      <c r="C27" s="243" t="s">
        <v>508</v>
      </c>
      <c r="D27" s="243" t="s">
        <v>508</v>
      </c>
      <c r="E27" s="276" t="s">
        <v>509</v>
      </c>
      <c r="F27" s="813"/>
      <c r="G27" s="813"/>
    </row>
    <row r="28" spans="1:7" s="177" customFormat="1" ht="45" x14ac:dyDescent="0.15">
      <c r="A28" s="819">
        <v>14.3</v>
      </c>
      <c r="B28" s="822" t="s">
        <v>213</v>
      </c>
      <c r="C28" s="330">
        <v>48.18</v>
      </c>
      <c r="D28" s="330">
        <v>48.18</v>
      </c>
      <c r="E28" s="278" t="s">
        <v>510</v>
      </c>
      <c r="F28" s="813"/>
      <c r="G28" s="813"/>
    </row>
    <row r="29" spans="1:7" s="177" customFormat="1" ht="30" x14ac:dyDescent="0.15">
      <c r="A29" s="819">
        <v>14.4</v>
      </c>
      <c r="B29" s="804" t="s">
        <v>214</v>
      </c>
      <c r="C29" s="328">
        <v>48.19</v>
      </c>
      <c r="D29" s="328">
        <v>48.19</v>
      </c>
      <c r="E29" s="279">
        <v>642.1</v>
      </c>
      <c r="F29" s="813"/>
      <c r="G29" s="813"/>
    </row>
    <row r="30" spans="1:7" s="177" customFormat="1" ht="45" x14ac:dyDescent="0.15">
      <c r="A30" s="819">
        <v>14.5</v>
      </c>
      <c r="B30" s="339" t="s">
        <v>215</v>
      </c>
      <c r="C30" s="328" t="s">
        <v>511</v>
      </c>
      <c r="D30" s="328" t="s">
        <v>511</v>
      </c>
      <c r="E30" s="279" t="s">
        <v>512</v>
      </c>
      <c r="F30" s="813"/>
      <c r="G30" s="813"/>
    </row>
    <row r="31" spans="1:7" s="177" customFormat="1" ht="45" x14ac:dyDescent="0.15">
      <c r="A31" s="819" t="s">
        <v>216</v>
      </c>
      <c r="B31" s="336" t="s">
        <v>217</v>
      </c>
      <c r="C31" s="343" t="s">
        <v>513</v>
      </c>
      <c r="D31" s="343" t="s">
        <v>513</v>
      </c>
      <c r="E31" s="277" t="s">
        <v>514</v>
      </c>
      <c r="F31" s="813"/>
      <c r="G31" s="813"/>
    </row>
    <row r="32" spans="1:7" s="177" customFormat="1" ht="45" x14ac:dyDescent="0.15">
      <c r="A32" s="819" t="s">
        <v>218</v>
      </c>
      <c r="B32" s="336" t="s">
        <v>219</v>
      </c>
      <c r="C32" s="344" t="s">
        <v>515</v>
      </c>
      <c r="D32" s="344" t="s">
        <v>515</v>
      </c>
      <c r="E32" s="280" t="s">
        <v>514</v>
      </c>
      <c r="F32" s="813"/>
      <c r="G32" s="813"/>
    </row>
    <row r="33" spans="1:5" s="177" customFormat="1" ht="45.75" thickBot="1" x14ac:dyDescent="0.2">
      <c r="A33" s="823" t="s">
        <v>220</v>
      </c>
      <c r="B33" s="639" t="s">
        <v>221</v>
      </c>
      <c r="C33" s="345" t="s">
        <v>516</v>
      </c>
      <c r="D33" s="345" t="s">
        <v>516</v>
      </c>
      <c r="E33" s="281">
        <v>642.45000000000005</v>
      </c>
    </row>
    <row r="34" spans="1:5" ht="18" customHeight="1" x14ac:dyDescent="0.25">
      <c r="A34" s="810"/>
      <c r="B34" s="824"/>
      <c r="C34" s="810"/>
      <c r="D34" s="810"/>
      <c r="E34" s="811"/>
    </row>
    <row r="35" spans="1:5" ht="18" customHeight="1" x14ac:dyDescent="0.25">
      <c r="A35" s="647" t="s">
        <v>369</v>
      </c>
      <c r="B35" s="825"/>
      <c r="C35" s="826"/>
      <c r="D35" s="826"/>
      <c r="E35" s="827"/>
    </row>
    <row r="36" spans="1:5" s="177" customFormat="1" ht="39" customHeight="1" x14ac:dyDescent="0.15">
      <c r="A36" s="950" t="s">
        <v>517</v>
      </c>
      <c r="B36" s="953"/>
      <c r="C36" s="953"/>
      <c r="D36" s="953"/>
      <c r="E36" s="953"/>
    </row>
    <row r="37" spans="1:5" s="177" customFormat="1" ht="55.5" customHeight="1" x14ac:dyDescent="0.15">
      <c r="A37" s="950" t="s">
        <v>518</v>
      </c>
      <c r="B37" s="951"/>
      <c r="C37" s="951"/>
      <c r="D37" s="951"/>
      <c r="E37" s="951"/>
    </row>
    <row r="38" spans="1:5" s="177" customFormat="1" ht="36.75" customHeight="1" x14ac:dyDescent="0.15">
      <c r="A38" s="974" t="s">
        <v>519</v>
      </c>
      <c r="B38" s="951"/>
      <c r="C38" s="951"/>
      <c r="D38" s="951"/>
      <c r="E38" s="951"/>
    </row>
  </sheetData>
  <sheetProtection sheet="1" objects="1" scenarios="1"/>
  <mergeCells count="13">
    <mergeCell ref="C4:E5"/>
    <mergeCell ref="C6:E6"/>
    <mergeCell ref="C7:E7"/>
    <mergeCell ref="C8:E8"/>
    <mergeCell ref="E12:E13"/>
    <mergeCell ref="D12:D13"/>
    <mergeCell ref="C10:E11"/>
    <mergeCell ref="C12:C13"/>
    <mergeCell ref="A38:E38"/>
    <mergeCell ref="B14:E14"/>
    <mergeCell ref="B25:E25"/>
    <mergeCell ref="A36:E36"/>
    <mergeCell ref="A37:E37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520</v>
      </c>
    </row>
    <row r="2" spans="2:2" x14ac:dyDescent="0.15">
      <c r="B2" s="143">
        <f>'CB1-Производство'!D13+'СВ2 | Первич. | Торговля'!D11+'СВ2 | Первич. | Торговля'!H11</f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7" ma:contentTypeDescription="Crée un document." ma:contentTypeScope="" ma:versionID="6d77c4edb52fc36f169c1c41832366fd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bc916c411cda63c413450645f1c2404c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5AE16-9B84-40A9-B771-346C989AE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2022-12-12T16:16:21Z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