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nitednations.sharepoint.com/sites/ECE_FLHD-OC/Shared Documents/General/3-subst/wa-1/stats/jfsq/JQ2020/replies/Web/"/>
    </mc:Choice>
  </mc:AlternateContent>
  <xr:revisionPtr revIDLastSave="3" documentId="13_ncr:1_{6D5F6EBC-1E95-4BEF-97DC-729106E7249A}" xr6:coauthVersionLast="47" xr6:coauthVersionMax="47" xr10:uidLastSave="{1520363D-FCCB-4D3B-87E1-A0A0CF27C8D1}"/>
  <bookViews>
    <workbookView xWindow="-120" yWindow="-120" windowWidth="29040" windowHeight="15840" tabRatio="787" activeTab="3" xr2:uid="{00000000-000D-0000-FFFF-FFFF00000000}"/>
  </bookViews>
  <sheets>
    <sheet name="CB1-Производство" sheetId="1" r:id="rId1"/>
    <sheet name="СВ2 | Первич. | Торговля" sheetId="2" r:id="rId2"/>
    <sheet name="СВ3 | Вторичн.| Торговля" sheetId="23" r:id="rId3"/>
    <sheet name="ЕЭК-ЕС | Породы | Торговля" sheetId="51" r:id="rId4"/>
    <sheet name="Notes" sheetId="25" state="hidden" r:id="rId5"/>
    <sheet name="Validation" sheetId="21" state="hidden" r:id="rId6"/>
    <sheet name="Upload" sheetId="22" state="hidden" r:id="rId7"/>
  </sheets>
  <definedNames>
    <definedName name="_xlnm.Print_Area" localSheetId="0">'CB1-Производство'!$A$1:$E$81</definedName>
    <definedName name="_xlnm.Print_Area" localSheetId="3">'ЕЭК-ЕС | Породы | Торговля'!$A$2:$AM$44</definedName>
    <definedName name="_xlnm.Print_Area" localSheetId="1">'СВ2 | Первич. | Торговля'!$A$2:$K$68</definedName>
    <definedName name="_xlnm.Print_Area" localSheetId="2">'СВ3 | Вторичн.| Торговля'!$A$2:$N$34</definedName>
    <definedName name="_xlnm.Print_Titles" localSheetId="0">'CB1-Производство'!$1:$11</definedName>
    <definedName name="Z_E59B5840_EF58_11D3_B672_B1E0953C1B26_.wvu.PrintArea" localSheetId="0" hidden="1">'CB1-Производство'!$A$1:$E$81</definedName>
    <definedName name="Z_E59B5840_EF58_11D3_B672_B1E0953C1B26_.wvu.PrintArea" localSheetId="1" hidden="1">'СВ2 | Первич. | Торговля'!$A$2:$K$70</definedName>
    <definedName name="Z_E59B5840_EF58_11D3_B672_B1E0953C1B26_.wvu.PrintTitles" localSheetId="0" hidden="1">'CB1-Производство'!$1:$11</definedName>
    <definedName name="Z_E59B5840_EF58_11D3_B672_B1E0953C1B26_.wvu.Rows" localSheetId="0" hidden="1">'CB1-Производство'!#REF!</definedName>
  </definedNames>
  <calcPr calcId="191028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33" i="51" l="1"/>
  <c r="AL33" i="51"/>
  <c r="AK33" i="51"/>
  <c r="AJ33" i="51"/>
  <c r="AI33" i="51"/>
  <c r="AH33" i="51"/>
  <c r="AG33" i="51"/>
  <c r="AF33" i="51"/>
  <c r="AM30" i="51"/>
  <c r="AL30" i="51"/>
  <c r="AK30" i="51"/>
  <c r="AJ30" i="51"/>
  <c r="AI30" i="51"/>
  <c r="AH30" i="51"/>
  <c r="AG30" i="51"/>
  <c r="AF30" i="51"/>
  <c r="AM22" i="51"/>
  <c r="AL22" i="51"/>
  <c r="AK22" i="51"/>
  <c r="AJ22" i="51"/>
  <c r="AI22" i="51"/>
  <c r="AH22" i="51"/>
  <c r="AG22" i="51"/>
  <c r="AF22" i="51"/>
  <c r="AM15" i="51"/>
  <c r="AL15" i="51"/>
  <c r="AK15" i="51"/>
  <c r="AJ15" i="51"/>
  <c r="AI15" i="51"/>
  <c r="AH15" i="51"/>
  <c r="AG15" i="51"/>
  <c r="AF15" i="51"/>
  <c r="L47" i="1" l="1"/>
  <c r="K47" i="1"/>
  <c r="L18" i="1" l="1"/>
  <c r="K18" i="1"/>
  <c r="L19" i="1" l="1"/>
  <c r="K19" i="1"/>
  <c r="AM25" i="51" l="1"/>
  <c r="AL25" i="51"/>
  <c r="AK25" i="51"/>
  <c r="AJ25" i="51"/>
  <c r="AI25" i="51"/>
  <c r="AH25" i="51"/>
  <c r="AG25" i="51"/>
  <c r="AF25" i="51"/>
  <c r="AM19" i="51"/>
  <c r="AL19" i="51"/>
  <c r="AK19" i="51"/>
  <c r="AJ19" i="51"/>
  <c r="AI19" i="51"/>
  <c r="AH19" i="51"/>
  <c r="AG19" i="51"/>
  <c r="AF19" i="51"/>
  <c r="AM16" i="51"/>
  <c r="AL16" i="51"/>
  <c r="AK16" i="51"/>
  <c r="AJ16" i="51"/>
  <c r="AI16" i="51"/>
  <c r="AH16" i="51"/>
  <c r="AG16" i="51"/>
  <c r="AF16" i="51"/>
  <c r="T21" i="1" l="1"/>
  <c r="S21" i="1"/>
  <c r="T20" i="1"/>
  <c r="S20" i="1"/>
  <c r="T19" i="1"/>
  <c r="S19" i="1"/>
  <c r="T18" i="1"/>
  <c r="S18" i="1"/>
  <c r="T17" i="1"/>
  <c r="S17" i="1"/>
  <c r="U17" i="1" s="1"/>
  <c r="T16" i="1"/>
  <c r="S16" i="1"/>
  <c r="T15" i="1"/>
  <c r="S15" i="1"/>
  <c r="T14" i="1"/>
  <c r="S14" i="1"/>
  <c r="S11" i="1"/>
  <c r="T13" i="1"/>
  <c r="S13" i="1"/>
  <c r="T12" i="1"/>
  <c r="S12" i="1"/>
  <c r="N16" i="23"/>
  <c r="M16" i="23"/>
  <c r="L16" i="23"/>
  <c r="K16" i="23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1" i="2"/>
  <c r="W31" i="2"/>
  <c r="V31" i="2"/>
  <c r="U31" i="2"/>
  <c r="T31" i="2"/>
  <c r="S31" i="2"/>
  <c r="R31" i="2"/>
  <c r="Q31" i="2"/>
  <c r="X27" i="2"/>
  <c r="W27" i="2"/>
  <c r="V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8" i="1"/>
  <c r="K48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K21" i="1"/>
  <c r="L17" i="1"/>
  <c r="K17" i="1"/>
  <c r="K14" i="1"/>
  <c r="K13" i="1"/>
  <c r="U15" i="1" l="1"/>
  <c r="T22" i="1"/>
  <c r="U16" i="1"/>
  <c r="S22" i="1"/>
  <c r="S23" i="1" s="1"/>
  <c r="U20" i="1"/>
  <c r="U18" i="1"/>
  <c r="U21" i="1"/>
  <c r="U19" i="1"/>
  <c r="U14" i="1"/>
  <c r="L14" i="1"/>
  <c r="L13" i="1"/>
  <c r="S24" i="1" l="1"/>
  <c r="U22" i="1"/>
  <c r="AD23" i="2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43" i="1"/>
  <c r="I43" i="1"/>
  <c r="H44" i="1"/>
  <c r="I44" i="1"/>
  <c r="H45" i="1"/>
  <c r="I45" i="1"/>
  <c r="H46" i="1"/>
  <c r="I46" i="1"/>
  <c r="I35" i="1"/>
  <c r="H35" i="1"/>
  <c r="I19" i="1"/>
  <c r="H19" i="1"/>
  <c r="H13" i="51"/>
  <c r="L13" i="51" s="1"/>
  <c r="AL13" i="51" s="1"/>
  <c r="D14" i="23"/>
  <c r="F14" i="23" s="1"/>
  <c r="N14" i="23" s="1"/>
  <c r="F9" i="2"/>
  <c r="J9" i="2" s="1"/>
  <c r="W9" i="2" s="1"/>
  <c r="E10" i="1"/>
  <c r="L10" i="1" s="1"/>
  <c r="U12" i="1"/>
  <c r="T11" i="1"/>
  <c r="T24" i="1" s="1"/>
  <c r="S10" i="1"/>
  <c r="AD22" i="51"/>
  <c r="AD15" i="51"/>
  <c r="J13" i="51"/>
  <c r="AJ13" i="51" s="1"/>
  <c r="E14" i="23"/>
  <c r="M14" i="23" s="1"/>
  <c r="H9" i="2"/>
  <c r="AC9" i="2" s="1"/>
  <c r="AC25" i="2"/>
  <c r="AD11" i="2"/>
  <c r="K31" i="23"/>
  <c r="N31" i="23"/>
  <c r="M31" i="23"/>
  <c r="L31" i="23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I38" i="1"/>
  <c r="H38" i="1"/>
  <c r="I37" i="1"/>
  <c r="H37" i="1"/>
  <c r="I34" i="1"/>
  <c r="I33" i="1"/>
  <c r="H34" i="1"/>
  <c r="H33" i="1"/>
  <c r="AF13" i="51"/>
  <c r="J21" i="23"/>
  <c r="J25" i="23"/>
  <c r="I21" i="23"/>
  <c r="I25" i="23"/>
  <c r="N19" i="23"/>
  <c r="M19" i="23"/>
  <c r="L19" i="23"/>
  <c r="K19" i="23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U30" i="2"/>
  <c r="T30" i="2"/>
  <c r="S30" i="2"/>
  <c r="R30" i="2"/>
  <c r="Q30" i="2"/>
  <c r="X18" i="2"/>
  <c r="W18" i="2"/>
  <c r="V18" i="2"/>
  <c r="U18" i="2"/>
  <c r="T18" i="2"/>
  <c r="S18" i="2"/>
  <c r="R18" i="2"/>
  <c r="Q18" i="2"/>
  <c r="L53" i="1"/>
  <c r="K53" i="1"/>
  <c r="L51" i="1"/>
  <c r="K51" i="1"/>
  <c r="L42" i="1"/>
  <c r="K42" i="1"/>
  <c r="L2" i="23"/>
  <c r="K14" i="23"/>
  <c r="Q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B2" i="21"/>
  <c r="T23" i="1" l="1"/>
  <c r="U23" i="1" s="1"/>
  <c r="AH13" i="51"/>
  <c r="L14" i="23"/>
  <c r="AD9" i="2"/>
  <c r="U9" i="2"/>
  <c r="S9" i="2"/>
  <c r="U13" i="1"/>
  <c r="U11" i="1"/>
  <c r="T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sharedStrings.xml><?xml version="1.0" encoding="utf-8"?>
<sst xmlns="http://schemas.openxmlformats.org/spreadsheetml/2006/main" count="1011" uniqueCount="292">
  <si>
    <t xml:space="preserve"> </t>
  </si>
  <si>
    <t>Страна:</t>
  </si>
  <si>
    <t>Uzbekistan</t>
  </si>
  <si>
    <t xml:space="preserve">Дата:  </t>
  </si>
  <si>
    <t>Фамилия должностного лица, ответственного</t>
  </si>
  <si>
    <t>за предоставление ответа: Statistical Office</t>
  </si>
  <si>
    <t xml:space="preserve">Официальный адрес (полный): </t>
  </si>
  <si>
    <t>Should we make missing data into 0?</t>
  </si>
  <si>
    <r>
      <rPr>
        <b/>
        <sz val="14"/>
        <rFont val="Univers"/>
        <family val="2"/>
      </rPr>
      <t>ВОПРОСНИК ПО ЛЕСНОМУ СЕКТОРУ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CB1</t>
    </r>
  </si>
  <si>
    <t>Not included: trade in chips</t>
  </si>
  <si>
    <t>Industrial Roundwood Balance</t>
  </si>
  <si>
    <t>ЛЕСНЫЕ ТОВАРЫ ПЕРВИЧНОЙ ОБРАБОТКИ</t>
  </si>
  <si>
    <t xml:space="preserve">Телефон: </t>
  </si>
  <si>
    <t xml:space="preserve">Факс: </t>
  </si>
  <si>
    <t>Если показатель не равен 0 (нулю), просьба проверить его точность</t>
  </si>
  <si>
    <t>Расхождения</t>
  </si>
  <si>
    <t>Вывозки и производство</t>
  </si>
  <si>
    <t xml:space="preserve">Электронная почта: </t>
  </si>
  <si>
    <t>test for good numbers, missing  number, bad number, negative number</t>
  </si>
  <si>
    <t>Код</t>
  </si>
  <si>
    <t>Товар</t>
  </si>
  <si>
    <t>Единица</t>
  </si>
  <si>
    <t>% change</t>
  </si>
  <si>
    <t>Conversion factors</t>
  </si>
  <si>
    <t>товара</t>
  </si>
  <si>
    <t>Объем</t>
  </si>
  <si>
    <t>Roundwood</t>
  </si>
  <si>
    <t>Industrial roundwood availability</t>
  </si>
  <si>
    <t>m3 of wood in m3 or mt of product</t>
  </si>
  <si>
    <t>ВЫВОЗКИ КРУГЛОГО ЛЕСА (НЕОБРАБОТАННЫХ ЛЕСОМАТЕРИАЛОВ)</t>
  </si>
  <si>
    <t>Recovered wood used in particle board</t>
  </si>
  <si>
    <t>Solid wood equivalent</t>
  </si>
  <si>
    <t>КРУГЛЫЙ ЛЕС (НЕОБРАБОТАННЫЕ ЛЕСОМАТЕРИАЛЫ)</t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</si>
  <si>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</si>
  <si>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t>Solid Wood Demand</t>
  </si>
  <si>
    <t>agglomerate production</t>
  </si>
  <si>
    <t>ТОПЛИВНАЯ ДРЕВЕСИНА (ВКЛЮЧАЯ ДРЕВЕСИНУ ДЛЯ ПРОИЗВОДСТВА ДРЕВЕСНОГО УГЛЯ)</t>
  </si>
  <si>
    <t>Sawnwood production</t>
  </si>
  <si>
    <t>1.1.C</t>
  </si>
  <si>
    <t>Хвойные породы</t>
  </si>
  <si>
    <t>veneer production</t>
  </si>
  <si>
    <t>1.1.NC</t>
  </si>
  <si>
    <t>Лиственные породы</t>
  </si>
  <si>
    <t>plywood production</t>
  </si>
  <si>
    <t>ДЕЛОВОЙ КРУГЛЫЙ ЛЕС</t>
  </si>
  <si>
    <t>particle board production (incl OSB)</t>
  </si>
  <si>
    <t>1.2.C</t>
  </si>
  <si>
    <t>fibreboard production</t>
  </si>
  <si>
    <t>1.2.NC</t>
  </si>
  <si>
    <t>mechanical/semi-chemical pulp production</t>
  </si>
  <si>
    <t>1.2.NC.T</t>
  </si>
  <si>
    <t>в том числе тропические породы</t>
  </si>
  <si>
    <t>chemical pulp production</t>
  </si>
  <si>
    <t>1.2.1</t>
  </si>
  <si>
    <t>ПИЛОВОЧНИК И ФАНЕРНЫЙ КРЯЖ</t>
  </si>
  <si>
    <t>dissolving pulp production</t>
  </si>
  <si>
    <t>1.2.1.C</t>
  </si>
  <si>
    <t>Availability</t>
  </si>
  <si>
    <t>1.2.1.NC</t>
  </si>
  <si>
    <t>Difference (roundwood-demand)</t>
  </si>
  <si>
    <t>positive = surplus</t>
  </si>
  <si>
    <t>1.2.2</t>
  </si>
  <si>
    <t>БАЛАНСОВАЯ ДРЕВЕСИНА, КРУГЛАЯ И КОЛОТАЯ (ВКЛЮЧАЯ ДРЕВЕСИНУ ДЛЯ ИЗГОТОВЛЕНИЯ СТРУЖЕЧНЫХ ПЛИТ, OSB-ПЛИТ И ДРЕВЕСНОВОЛОКНИСТЫХ ПЛИТ)</t>
  </si>
  <si>
    <t>gap (demand/availability)</t>
  </si>
  <si>
    <t>Negative number means not enough roundwood available</t>
  </si>
  <si>
    <t>1.2.2.C</t>
  </si>
  <si>
    <t>Positive number means more roundwood available than demanded</t>
  </si>
  <si>
    <t>1.2.2.NC</t>
  </si>
  <si>
    <t>1.2.3</t>
  </si>
  <si>
    <t>ПРОЧИЕ СОРТИМЕНТЫ ДЕЛОВОГО КРУГЛОГО ЛЕСА</t>
  </si>
  <si>
    <t>1.2.3.C</t>
  </si>
  <si>
    <t>% of particle board that is from recovered wood</t>
  </si>
  <si>
    <t>1.2.3.NC</t>
  </si>
  <si>
    <t>share of agglomerates produced from industrial roundwood residues</t>
  </si>
  <si>
    <t xml:space="preserve">  ПРОИЗВОДСТВО</t>
  </si>
  <si>
    <t>usable industrial roundwood - amount of roundwood that is used, remainder leaves industry</t>
  </si>
  <si>
    <t>ДРЕВЕСНЫЙ УГОЛЬ</t>
  </si>
  <si>
    <t>1000 т</t>
  </si>
  <si>
    <t>ДРЕВЕСНАЯ ЩЕПА, СТРУЖКА И ОТХОДЫ</t>
  </si>
  <si>
    <r>
      <t>1000 м</t>
    </r>
    <r>
      <rPr>
        <vertAlign val="superscript"/>
        <sz val="10"/>
        <rFont val="Univers"/>
        <family val="2"/>
      </rPr>
      <t>3</t>
    </r>
  </si>
  <si>
    <t>3.1</t>
  </si>
  <si>
    <t>ДРЕВЕСНАЯ ЩЕПА И СТРУЖКА</t>
  </si>
  <si>
    <t>3.2</t>
  </si>
  <si>
    <t>ДРЕВЕСНЫЕ ОТХОДЫ (ВКЛЮЧАЯ ДРЕВЕСИНУ ДЛЯ АГЛОМЕРАТОВ)</t>
  </si>
  <si>
    <t>БЫВШАЯ В УПОТРЕБЛЕНИИ РЕКУПЕРИРОВАННАЯ ДРЕВЕСИНА</t>
  </si>
  <si>
    <t>5</t>
  </si>
  <si>
    <t>ДРЕВЕСНЫЕ ПЕЛЛЕТЫ И ПРОЧИЕ АГЛОМЕРАТЫ</t>
  </si>
  <si>
    <t>5.1</t>
  </si>
  <si>
    <t>ДРЕВЕСНЫЕ ПЕЛЛЕТЫ</t>
  </si>
  <si>
    <t>5.2</t>
  </si>
  <si>
    <t>ПРОЧИЕ АГЛОМЕРАТЫ</t>
  </si>
  <si>
    <t>6</t>
  </si>
  <si>
    <t>ПИЛОМАТЕРИАЛЫ (ВКЛЮЧАЯ ШПАЛЫ)</t>
  </si>
  <si>
    <t>6.C</t>
  </si>
  <si>
    <t>6.NC</t>
  </si>
  <si>
    <t>6.NC.T</t>
  </si>
  <si>
    <t>7</t>
  </si>
  <si>
    <t>ШПОН</t>
  </si>
  <si>
    <t>7.C</t>
  </si>
  <si>
    <t>7.NC</t>
  </si>
  <si>
    <t>7.NC.T</t>
  </si>
  <si>
    <t>8</t>
  </si>
  <si>
    <t>ЛИСТОВЫЕ ДРЕВЕСНЫЕ МАТЕРИАЛЫ</t>
  </si>
  <si>
    <t>8.1</t>
  </si>
  <si>
    <t xml:space="preserve">ФАНЕРА  </t>
  </si>
  <si>
    <t>8.1.C</t>
  </si>
  <si>
    <t>8.1.NC</t>
  </si>
  <si>
    <t>8.1.NC.T</t>
  </si>
  <si>
    <t>8.2</t>
  </si>
  <si>
    <t>СТРУЖЕЧНЫЕ ПЛИТЫ, ПЛИТЫ С ОРИЕНТИРОВАННОЙ СТРУЖКОЙ (OSB) И ПРОЧИЕ ПЛИТЫ ЭТОЙ КАТЕГОРИИ</t>
  </si>
  <si>
    <t>8.2.1</t>
  </si>
  <si>
    <t>в том числе ПЛИТЫ С ОРИЕНТИРОВАННОЙ СТРУЖКОЙ (OSB)</t>
  </si>
  <si>
    <t>8.3</t>
  </si>
  <si>
    <t>ДРЕВЕСНОВОЛОКНИСТЫЕ ПЛИТЫ</t>
  </si>
  <si>
    <t>8.3.1</t>
  </si>
  <si>
    <t xml:space="preserve">ТВЕРДЫЕ ПЛИТЫ </t>
  </si>
  <si>
    <t>8.3.2</t>
  </si>
  <si>
    <t>ДРЕВЕСНОВОЛОКНИСТЫЕ ПЛИТЫ СРЕДНЕЙ/ВЫСОКОЙ ПЛОТНОСТИ (MDF/HDF)</t>
  </si>
  <si>
    <t>8.3.3</t>
  </si>
  <si>
    <t>ПРОЧИЕ ДРЕВЕСНОВОЛОКНИСТЫЕ ПЛИТЫ</t>
  </si>
  <si>
    <t>9</t>
  </si>
  <si>
    <t>ДРЕВЕСНАЯ МАССА</t>
  </si>
  <si>
    <t>9.1</t>
  </si>
  <si>
    <t>МЕХАНИЧЕСКАЯ ДРЕВЕСНАЯ МАССА И ПОЛУЦЕЛЛЮЛОЗА</t>
  </si>
  <si>
    <t>9.2</t>
  </si>
  <si>
    <t>ЦЕЛЛЮЛОЗА</t>
  </si>
  <si>
    <t>9.2.1</t>
  </si>
  <si>
    <t>СУЛЬФАТНАЯ ЦЕЛЛЮЛОЗА</t>
  </si>
  <si>
    <t>9.2.1.1</t>
  </si>
  <si>
    <t xml:space="preserve">в том числе БЕЛЕНАЯ </t>
  </si>
  <si>
    <t>9.2.2</t>
  </si>
  <si>
    <t>СУЛЬФИТНАЯ ЦЕЛЛЮЛОЗА</t>
  </si>
  <si>
    <t>9.3</t>
  </si>
  <si>
    <t>ЦЕЛЛЮЛОЗА ДЛЯ ХИМИЧЕСКОЙ ПЕРЕРАБОТКИ</t>
  </si>
  <si>
    <t>10</t>
  </si>
  <si>
    <t>ПРОЧИЕ ВИДЫ МАССЫ</t>
  </si>
  <si>
    <t>10.1</t>
  </si>
  <si>
    <t>МАССА ИЗ НЕДРЕВЕСНОГО ВОЛОКНА</t>
  </si>
  <si>
    <t>10.2</t>
  </si>
  <si>
    <t>МАССА ИЗ РЕКУПЕРИРОВАННОГО ВОЛОКНА</t>
  </si>
  <si>
    <t>11</t>
  </si>
  <si>
    <t>РЕКУПЕРИРОВАННАЯ БУМАГА (МАКУЛАТУРА)</t>
  </si>
  <si>
    <t>12</t>
  </si>
  <si>
    <t>БУМАГА И КАРТОН</t>
  </si>
  <si>
    <t>12.1</t>
  </si>
  <si>
    <t>ПОЛИГРАФИЧЕСКАЯ БУМАГА</t>
  </si>
  <si>
    <t>12.1.1</t>
  </si>
  <si>
    <t>ГАЗЕТНАЯ БУМАГА</t>
  </si>
  <si>
    <t>12.1.2</t>
  </si>
  <si>
    <t>НЕМЕЛОВАННАЯ БУМАГА С СОДЕРЖАНИЕМ ДРЕВЕСНОЙ МАССЫ</t>
  </si>
  <si>
    <t>12.1.3</t>
  </si>
  <si>
    <t>НЕМЕЛОВАННАЯ БУМАГА БЕЗ СОДЕРЖАНИЯ ДРЕВЕСНОЙ МАССЫ</t>
  </si>
  <si>
    <t>12.1.4</t>
  </si>
  <si>
    <t>МЕЛОВАННАЯ БУМАГА</t>
  </si>
  <si>
    <t>БЫТОВАЯ И ГИГИЕНИЧЕСКАЯ БУМАГА</t>
  </si>
  <si>
    <t>УПАКОВОЧНЫЕ МАТЕРИАЛЫ</t>
  </si>
  <si>
    <t>12.3.1</t>
  </si>
  <si>
    <t>КАРТОНАЖНЫЕ МАТЕРИАЛЫ</t>
  </si>
  <si>
    <t>12.3.2</t>
  </si>
  <si>
    <t>КОРОБОЧНЫЙ КАРТОН</t>
  </si>
  <si>
    <t>12.3.3</t>
  </si>
  <si>
    <t>ОБЕРТОЧНАЯ БУМАГА</t>
  </si>
  <si>
    <t>12.3.4</t>
  </si>
  <si>
    <t>ПРОЧИЕ СОРТА БУМАГИ, ИСПОЛЬЗУЕМЫЕ ГЛАВНЫМ ОБРАЗОМ ДЛЯ УПАКОВКИ</t>
  </si>
  <si>
    <t>ПРОЧИЕ СОРТА БУМАГИ И КАРТОНА (НЕ ВКЛЮЧЕННЫЕ В ДРУГИЕ КАТЕГОРИИ)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</si>
  <si>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</si>
  <si>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 = плотные кубические метры без коры (т.е. исключая кору)</t>
    </r>
  </si>
  <si>
    <t>т = метрические тонны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</si>
  <si>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CB2</t>
    </r>
  </si>
  <si>
    <t xml:space="preserve">Республика Узбекистан </t>
  </si>
  <si>
    <t>Фамилия должностного лица, ответственного  за предоставление ответа:</t>
  </si>
  <si>
    <t>https://www.stat.uz/uz/</t>
  </si>
  <si>
    <t>Данная таблица показывает расхождение между производством и торговлей. Если показатель является отрицательным, пожалуйста, проверьте  его точность.</t>
  </si>
  <si>
    <t>Торговля</t>
  </si>
  <si>
    <t>Укажите валюту и единицу стоимости (например, 1000 долл. США):</t>
  </si>
  <si>
    <t>1000 долл.
США</t>
  </si>
  <si>
    <t>ИМПОРТ</t>
  </si>
  <si>
    <t>ЭКСПОРТ</t>
  </si>
  <si>
    <t>Видимое потребление</t>
  </si>
  <si>
    <t>объема</t>
  </si>
  <si>
    <t>Стоимость</t>
  </si>
  <si>
    <t>-</t>
  </si>
  <si>
    <t>1000 метрич. Т</t>
  </si>
  <si>
    <t>4</t>
  </si>
  <si>
    <r>
      <t>1000 m</t>
    </r>
    <r>
      <rPr>
        <vertAlign val="superscript"/>
        <sz val="10"/>
        <rFont val="Univers"/>
        <family val="2"/>
      </rPr>
      <t>3</t>
    </r>
  </si>
  <si>
    <t>Дата:</t>
  </si>
  <si>
    <t>Фамилия должностного лица, ответственного за предоставление ответа: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</si>
  <si>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24"/>
        <rFont val="Univers"/>
        <family val="2"/>
      </rPr>
      <t xml:space="preserve"> CB3</t>
    </r>
  </si>
  <si>
    <t>ИЗДЕЛИЯ ИЗ ДРЕВЕСИНЫ, ПРОШЕДШИЕ ВТОРИЧНУЮ ОБРАБОТКУ</t>
  </si>
  <si>
    <t>Телефон:</t>
  </si>
  <si>
    <t>Факс:</t>
  </si>
  <si>
    <t>Электронная почта:</t>
  </si>
  <si>
    <t>Если показатель не равен 0 (нулю), просьба проверить его точность!!!</t>
  </si>
  <si>
    <t xml:space="preserve">_____________________  </t>
  </si>
  <si>
    <t>И М П О Р Т  СТОИМОСТЬ</t>
  </si>
  <si>
    <t>Э К С П О Р Т   СТОИМОСТЬ</t>
  </si>
  <si>
    <t>ПИЛОМАТЕРИАЛЫ, ПРОШЕДШИЕ ДОПОЛНИТЕЛЬНУЮ ОБРАБОТКУ</t>
  </si>
  <si>
    <t>13.1.C</t>
  </si>
  <si>
    <t>13.1.NC</t>
  </si>
  <si>
    <t>13.1.NC.T</t>
  </si>
  <si>
    <t>ДЕРЕВЯННАЯ ТАРА</t>
  </si>
  <si>
    <t>ИЗДЕЛИЯ ИЗ ДРЕВЕСИНЫ БЫТОВОГО/ДЕКОРАТИВНОГО НАЗНАЧЕНИЯ</t>
  </si>
  <si>
    <t>ПЛОТНИЧНЫЕ И СТОЛЯРНЫЕ СТРОИТЕЛЬНЫЕ ДЕРЕВЯННЫЕ ИЗДЕЛИЯ</t>
  </si>
  <si>
    <t>ДЕРЕВЯННАЯ МЕБЕЛЬ</t>
  </si>
  <si>
    <t>СБОРНЫЕ СТРОИТЕЛЬНЫЕ КОНСТРУКЦИИ ИЗ ДРЕВЕСИНЫ</t>
  </si>
  <si>
    <t>ПРОЧИЕ ГОТОВЫЕ ДЕРЕВЯННЫЕ ИЗДЕЛИЯ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</si>
  <si>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</si>
  <si>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</si>
  <si>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</si>
  <si>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</si>
  <si>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</si>
  <si>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</si>
  <si>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14.5.1</t>
  </si>
  <si>
    <t>в том числе ПЕЧАТНАЯ И ПИСЧАЯ БУМАГА, ГОТОВАЯ К ИСПОЛЬЗОВАНИЮ</t>
  </si>
  <si>
    <t>14.5.2</t>
  </si>
  <si>
    <t>в том числе ЛИТЫЕ ИЛИ ПРЕССОВАННЫЕ ИЗДЕЛИЯ ИЗ БУМАЖНОЙ МАССЫ</t>
  </si>
  <si>
    <t>14.5.3</t>
  </si>
  <si>
    <t>в том числе ФИЛЬТРОВАЛЬНЫЕ БУМАГА И КАРТОН, ГОТОВЫЕ К ИСПОЛЬЗОВАНИЮ</t>
  </si>
  <si>
    <t>ТОРГОВЛЯ СТРАН ЕЭК/ЕС В РАЗБИВКЕ ПО ПОРОДАМ</t>
  </si>
  <si>
    <t>РАСХОЖДЕНИЯ – просьба обратить внимание на клетки с примечаниями и проверить данные</t>
  </si>
  <si>
    <t>Необходимо:</t>
  </si>
  <si>
    <t>– проверить, являются ли одинаковыми данные, представленные в вопроснике СВ2 и на данном листе</t>
  </si>
  <si>
    <t>Торговля круглым лесом и пиломатериалами в разбивке по породам</t>
  </si>
  <si>
    <t>– по необходимости проверить, чтобы итоговый показатель равнялся сумме показателей по подпозициям</t>
  </si>
  <si>
    <t xml:space="preserve">_______________________________  </t>
  </si>
  <si>
    <t>Классификация</t>
  </si>
  <si>
    <t>ГС 2017</t>
  </si>
  <si>
    <t>КН 2017</t>
  </si>
  <si>
    <t>4403.11/21/22/23/24/25/26</t>
  </si>
  <si>
    <t>Деловой круглый лес, хвойные породы</t>
  </si>
  <si>
    <r>
      <t>1000 м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бк</t>
    </r>
  </si>
  <si>
    <t>4403.23/24</t>
  </si>
  <si>
    <t>Пихта/ель (Abies spp., Picea spp.)</t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</si>
  <si>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</si>
  <si>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t>4403 23 10</t>
  </si>
  <si>
    <t xml:space="preserve">Пиловочник и фанерный кряж </t>
  </si>
  <si>
    <t>4403 23 90  
4403 24 00</t>
  </si>
  <si>
    <t>Балансовая древесина и прочие сортименты делового круглого леса</t>
  </si>
  <si>
    <r>
      <t xml:space="preserve">Балансовая древесина и прочие сортименты делового круглого леса </t>
    </r>
    <r>
      <rPr>
        <i/>
        <sz val="12"/>
        <rFont val="Univers"/>
        <family val="2"/>
      </rPr>
      <t/>
    </r>
  </si>
  <si>
    <t>4403.21/22</t>
  </si>
  <si>
    <r>
      <t>Сосна (</t>
    </r>
    <r>
      <rPr>
        <i/>
        <sz val="11"/>
        <rFont val="Univers"/>
        <family val="2"/>
      </rPr>
      <t xml:space="preserve">Pinus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</si>
  <si>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</si>
  <si>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4403 21 10</t>
  </si>
  <si>
    <t>4403 21 90
4403 22 00</t>
  </si>
  <si>
    <t>4403.12/41/49/91/93/94
4403.95/96/97/98/99</t>
  </si>
  <si>
    <t>Деловой круглый лес, лиственные породы</t>
  </si>
  <si>
    <r>
      <t>в том числе: дуб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</si>
  <si>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дуб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</si>
  <si>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t>4403.93/94</t>
  </si>
  <si>
    <r>
      <t>в том числе: бук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</si>
  <si>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бук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</si>
  <si>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t>4403.95/96</t>
  </si>
  <si>
    <r>
      <t>в том числе: береза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</si>
  <si>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</si>
  <si>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t>4403 95 10</t>
  </si>
  <si>
    <t>Пиловочник и фанерный кряж</t>
  </si>
  <si>
    <t>4403 95 90
4403 96 00</t>
  </si>
  <si>
    <r>
      <t>в том числе: тополь/осина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</si>
  <si>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тополь/осина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</si>
  <si>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r>
      <t>в том числе: эвкалипт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</si>
  <si>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эвкалипт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</si>
  <si>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t>4406.11/91  4407.11/12/19</t>
  </si>
  <si>
    <t>Пиломатериалы хвойных пород</t>
  </si>
  <si>
    <r>
      <t>1000 м</t>
    </r>
    <r>
      <rPr>
        <vertAlign val="superscript"/>
        <sz val="11"/>
        <rFont val="Univers"/>
        <family val="2"/>
      </rPr>
      <t>3</t>
    </r>
  </si>
  <si>
    <r>
      <t>в том числе: пихта/ель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</si>
  <si>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в том числе: пихта/ель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</si>
  <si>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в том числе: сосна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</si>
  <si>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в том числе: 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</si>
  <si>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4406.12/92  4407.21/22/25/26/27/28/29/91/92/93/94/95/96/97/99</t>
  </si>
  <si>
    <t>Пиломатериалы лиственных пород</t>
  </si>
  <si>
    <r>
      <t>в том числе: дуб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</si>
  <si>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>в том числе: бук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</si>
  <si>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>в том числе: клен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</si>
  <si>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в том числе: клен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</si>
  <si>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в том числе: вишня 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</si>
  <si>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t>в том числе: вишня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</si>
  <si>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в том числе: ясень 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</si>
  <si>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t>в том числе: ясень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</si>
  <si>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>в том числе: тополь/осина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</si>
  <si>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</si>
  <si>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t>Клетки светло-голубого цвета предлагается заполнить лишь странам – членам ЕС с использованием Комбинированной номенклатуры, другие страны могут также заполнить эти клетки, если позволяет номенклатура их торговой классификации.</t>
  </si>
  <si>
    <t>Просьба принять во внимание, что информация о торговле лесоматериалами тропических пород затрагивается в вопроснике МОТД 2, который заполняется странами – членами МОТД.</t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</si>
  <si>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</si>
  <si>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бк = плотные кубические метры без коры (т.е. исключая кору)</t>
    </r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</si>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</sst>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#,##0.00000"/>
    <numFmt numFmtId="167" formatCode="#,##0.0"/>
  </numFmts>
  <fonts count="52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sz val="10"/>
      <name val="Courier"/>
      <family val="3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sz val="8"/>
      <name val="Courier"/>
      <family val="3"/>
    </font>
    <font>
      <i/>
      <sz val="12"/>
      <name val="Univers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sz val="11"/>
      <color rgb="FFFF0000"/>
      <name val="Univers"/>
      <family val="2"/>
    </font>
    <font>
      <b/>
      <sz val="10"/>
      <color rgb="FF00B050"/>
      <name val="Arial"/>
      <family val="2"/>
    </font>
    <font>
      <i/>
      <sz val="11"/>
      <name val="Univers"/>
      <family val="2"/>
    </font>
    <font>
      <sz val="14"/>
      <color indexed="12"/>
      <name val="Univers"/>
      <family val="2"/>
    </font>
    <font>
      <vertAlign val="superscript"/>
      <sz val="12"/>
      <name val="Univers"/>
      <family val="2"/>
    </font>
    <font>
      <sz val="14"/>
      <color indexed="12"/>
      <name val="Univers"/>
    </font>
    <font>
      <sz val="18"/>
      <color indexed="12"/>
      <name val="Univers"/>
    </font>
    <font>
      <sz val="12"/>
      <color indexed="12"/>
      <name val="Univers"/>
    </font>
    <font>
      <b/>
      <sz val="11"/>
      <name val="Univers"/>
    </font>
    <font>
      <i/>
      <sz val="12"/>
      <color theme="3" tint="0.39997558519241921"/>
      <name val="Univers"/>
      <family val="2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</cellStyleXfs>
  <cellXfs count="649">
    <xf numFmtId="0" fontId="0" fillId="0" borderId="0" xfId="0"/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8" xfId="0" applyFont="1" applyBorder="1"/>
    <xf numFmtId="0" fontId="4" fillId="0" borderId="0" xfId="0" applyFont="1"/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indent="2"/>
    </xf>
    <xf numFmtId="0" fontId="15" fillId="0" borderId="2" xfId="0" applyFont="1" applyBorder="1" applyAlignment="1">
      <alignment horizontal="left" vertical="center" indent="3"/>
    </xf>
    <xf numFmtId="0" fontId="15" fillId="0" borderId="13" xfId="0" applyFont="1" applyBorder="1" applyAlignment="1">
      <alignment horizontal="left" vertical="center" indent="2"/>
    </xf>
    <xf numFmtId="0" fontId="15" fillId="0" borderId="13" xfId="0" applyFont="1" applyBorder="1" applyAlignment="1">
      <alignment horizontal="left" vertical="center" indent="1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3" fontId="14" fillId="0" borderId="13" xfId="0" applyNumberFormat="1" applyFont="1" applyBorder="1" applyAlignment="1" applyProtection="1">
      <alignment horizontal="right" vertical="center"/>
      <protection locked="0"/>
    </xf>
    <xf numFmtId="3" fontId="14" fillId="0" borderId="11" xfId="0" applyNumberFormat="1" applyFont="1" applyBorder="1" applyAlignment="1" applyProtection="1">
      <alignment horizontal="right" vertical="center"/>
      <protection locked="0"/>
    </xf>
    <xf numFmtId="3" fontId="14" fillId="0" borderId="2" xfId="0" applyNumberFormat="1" applyFont="1" applyBorder="1" applyAlignment="1" applyProtection="1">
      <alignment horizontal="right" vertical="center"/>
      <protection locked="0"/>
    </xf>
    <xf numFmtId="3" fontId="14" fillId="0" borderId="17" xfId="0" applyNumberFormat="1" applyFont="1" applyBorder="1" applyAlignment="1" applyProtection="1">
      <alignment horizontal="right" vertical="center"/>
      <protection locked="0"/>
    </xf>
    <xf numFmtId="0" fontId="14" fillId="0" borderId="13" xfId="0" applyFont="1" applyBorder="1" applyAlignment="1">
      <alignment horizontal="center" vertical="center"/>
    </xf>
    <xf numFmtId="3" fontId="14" fillId="0" borderId="18" xfId="0" applyNumberFormat="1" applyFont="1" applyBorder="1" applyAlignment="1" applyProtection="1">
      <alignment horizontal="right" vertical="center"/>
      <protection locked="0"/>
    </xf>
    <xf numFmtId="3" fontId="14" fillId="0" borderId="15" xfId="0" applyNumberFormat="1" applyFont="1" applyBorder="1" applyAlignment="1" applyProtection="1">
      <alignment horizontal="right" vertical="center"/>
      <protection locked="0"/>
    </xf>
    <xf numFmtId="0" fontId="4" fillId="0" borderId="20" xfId="0" applyFont="1" applyBorder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3"/>
    </xf>
    <xf numFmtId="0" fontId="3" fillId="0" borderId="13" xfId="0" applyFont="1" applyBorder="1" applyAlignment="1">
      <alignment horizontal="left" vertical="center" indent="3"/>
    </xf>
    <xf numFmtId="0" fontId="3" fillId="0" borderId="15" xfId="0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 indent="2"/>
    </xf>
    <xf numFmtId="0" fontId="3" fillId="0" borderId="23" xfId="0" applyFont="1" applyBorder="1" applyAlignment="1">
      <alignment horizontal="left" vertical="center" indent="2"/>
    </xf>
    <xf numFmtId="0" fontId="3" fillId="0" borderId="2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2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12" fillId="0" borderId="20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4" fillId="0" borderId="21" xfId="0" applyFont="1" applyBorder="1"/>
    <xf numFmtId="0" fontId="15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4" fillId="0" borderId="11" xfId="0" quotePrefix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6" fillId="0" borderId="29" xfId="0" applyFont="1" applyBorder="1" applyAlignment="1" applyProtection="1">
      <alignment vertical="center"/>
      <protection locked="0"/>
    </xf>
    <xf numFmtId="0" fontId="15" fillId="2" borderId="2" xfId="0" applyFont="1" applyFill="1" applyBorder="1" applyAlignment="1">
      <alignment horizontal="left" vertical="center"/>
    </xf>
    <xf numFmtId="3" fontId="1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5" fillId="2" borderId="15" xfId="0" applyFont="1" applyFill="1" applyBorder="1" applyAlignment="1">
      <alignment horizontal="left" vertical="center"/>
    </xf>
    <xf numFmtId="3" fontId="14" fillId="2" borderId="11" xfId="0" applyNumberFormat="1" applyFont="1" applyFill="1" applyBorder="1" applyAlignment="1" applyProtection="1">
      <alignment horizontal="right" vertical="center"/>
      <protection locked="0"/>
    </xf>
    <xf numFmtId="3" fontId="14" fillId="2" borderId="17" xfId="0" applyNumberFormat="1" applyFont="1" applyFill="1" applyBorder="1" applyAlignment="1" applyProtection="1">
      <alignment horizontal="right" vertical="center"/>
      <protection locked="0"/>
    </xf>
    <xf numFmtId="3" fontId="14" fillId="2" borderId="18" xfId="0" applyNumberFormat="1" applyFont="1" applyFill="1" applyBorder="1" applyAlignment="1" applyProtection="1">
      <alignment horizontal="right" vertical="center"/>
      <protection locked="0"/>
    </xf>
    <xf numFmtId="0" fontId="15" fillId="2" borderId="13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4" fillId="0" borderId="36" xfId="0" applyFont="1" applyBorder="1" applyAlignment="1">
      <alignment horizontal="center" vertical="center"/>
    </xf>
    <xf numFmtId="3" fontId="14" fillId="0" borderId="23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horizontal="right" vertical="center"/>
    </xf>
    <xf numFmtId="0" fontId="26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0" borderId="38" xfId="0" applyFont="1" applyBorder="1"/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0" xfId="0" applyFont="1"/>
    <xf numFmtId="0" fontId="4" fillId="0" borderId="20" xfId="0" applyFont="1" applyBorder="1"/>
    <xf numFmtId="0" fontId="3" fillId="0" borderId="0" xfId="0" applyFont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2" xfId="0" applyFont="1" applyBorder="1"/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Alignment="1">
      <alignment horizontal="right"/>
    </xf>
    <xf numFmtId="3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4" fillId="0" borderId="2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1" fillId="0" borderId="43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3" fontId="27" fillId="0" borderId="13" xfId="0" applyNumberFormat="1" applyFont="1" applyBorder="1" applyAlignment="1" applyProtection="1">
      <alignment horizontal="right" vertical="center"/>
      <protection locked="0"/>
    </xf>
    <xf numFmtId="3" fontId="27" fillId="0" borderId="31" xfId="0" applyNumberFormat="1" applyFont="1" applyBorder="1" applyAlignment="1" applyProtection="1">
      <alignment horizontal="right" vertical="center"/>
      <protection locked="0"/>
    </xf>
    <xf numFmtId="0" fontId="15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3" fontId="0" fillId="0" borderId="0" xfId="0" applyNumberFormat="1"/>
    <xf numFmtId="0" fontId="4" fillId="0" borderId="13" xfId="0" applyFont="1" applyBorder="1" applyAlignment="1">
      <alignment horizontal="center" vertical="center"/>
    </xf>
    <xf numFmtId="49" fontId="4" fillId="0" borderId="0" xfId="0" applyNumberFormat="1" applyFo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4" fillId="0" borderId="36" xfId="0" applyNumberFormat="1" applyFont="1" applyBorder="1" applyProtection="1">
      <protection locked="0"/>
    </xf>
    <xf numFmtId="0" fontId="21" fillId="0" borderId="9" xfId="0" applyFont="1" applyBorder="1" applyAlignment="1">
      <alignment horizontal="center"/>
    </xf>
    <xf numFmtId="0" fontId="4" fillId="0" borderId="45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3" fontId="4" fillId="0" borderId="0" xfId="0" applyNumberFormat="1" applyFont="1" applyProtection="1">
      <protection locked="0"/>
    </xf>
    <xf numFmtId="49" fontId="3" fillId="2" borderId="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48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3" fontId="3" fillId="0" borderId="49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Border="1"/>
    <xf numFmtId="3" fontId="3" fillId="0" borderId="30" xfId="0" applyNumberFormat="1" applyFont="1" applyBorder="1" applyAlignment="1" applyProtection="1">
      <alignment horizontal="right" vertical="center" wrapText="1"/>
      <protection locked="0"/>
    </xf>
    <xf numFmtId="0" fontId="28" fillId="0" borderId="0" xfId="0" applyFont="1" applyAlignment="1">
      <alignment horizontal="right" vertical="center"/>
    </xf>
    <xf numFmtId="0" fontId="29" fillId="0" borderId="0" xfId="0" applyFont="1" applyAlignment="1" applyProtection="1">
      <alignment horizontal="right" vertical="center"/>
      <protection locked="0"/>
    </xf>
    <xf numFmtId="0" fontId="15" fillId="0" borderId="1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9" fillId="0" borderId="0" xfId="0" applyFont="1" applyProtection="1">
      <protection locked="0"/>
    </xf>
    <xf numFmtId="0" fontId="31" fillId="0" borderId="0" xfId="5" applyFont="1" applyAlignment="1">
      <alignment vertical="center"/>
    </xf>
    <xf numFmtId="0" fontId="32" fillId="0" borderId="0" xfId="5" applyFont="1" applyAlignment="1">
      <alignment horizontal="left"/>
    </xf>
    <xf numFmtId="0" fontId="8" fillId="0" borderId="0" xfId="5" applyFont="1" applyAlignment="1" applyProtection="1">
      <alignment horizontal="left"/>
      <protection locked="0"/>
    </xf>
    <xf numFmtId="0" fontId="3" fillId="0" borderId="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3" fillId="0" borderId="0" xfId="0" applyNumberFormat="1" applyFont="1" applyAlignment="1">
      <alignment vertical="center"/>
    </xf>
    <xf numFmtId="0" fontId="4" fillId="0" borderId="13" xfId="0" applyFont="1" applyBorder="1" applyProtection="1">
      <protection locked="0"/>
    </xf>
    <xf numFmtId="0" fontId="4" fillId="0" borderId="31" xfId="0" applyFont="1" applyBorder="1" applyProtection="1">
      <protection locked="0"/>
    </xf>
    <xf numFmtId="3" fontId="3" fillId="0" borderId="11" xfId="0" applyNumberFormat="1" applyFont="1" applyBorder="1" applyAlignment="1" applyProtection="1">
      <alignment horizontal="right" vertical="center" wrapText="1"/>
      <protection locked="0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0" fillId="0" borderId="0" xfId="5" applyFont="1" applyProtection="1">
      <protection locked="0"/>
    </xf>
    <xf numFmtId="0" fontId="6" fillId="0" borderId="1" xfId="5" applyFont="1" applyBorder="1" applyAlignment="1">
      <alignment horizontal="center" vertical="center"/>
    </xf>
    <xf numFmtId="0" fontId="6" fillId="0" borderId="13" xfId="5" applyFont="1" applyBorder="1" applyAlignment="1" applyProtection="1">
      <alignment horizontal="center"/>
      <protection locked="0"/>
    </xf>
    <xf numFmtId="0" fontId="8" fillId="4" borderId="0" xfId="2" applyFont="1" applyFill="1" applyAlignment="1">
      <alignment horizontal="left"/>
    </xf>
    <xf numFmtId="0" fontId="3" fillId="0" borderId="40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4" fillId="0" borderId="53" xfId="0" applyFont="1" applyBorder="1" applyAlignment="1">
      <alignment vertical="center"/>
    </xf>
    <xf numFmtId="0" fontId="8" fillId="0" borderId="23" xfId="2" applyFont="1" applyBorder="1" applyAlignment="1">
      <alignment horizontal="left" vertical="center" indent="2"/>
    </xf>
    <xf numFmtId="0" fontId="8" fillId="0" borderId="11" xfId="2" applyFont="1" applyBorder="1" applyAlignment="1">
      <alignment horizontal="left" vertical="center" indent="2"/>
    </xf>
    <xf numFmtId="0" fontId="8" fillId="0" borderId="23" xfId="2" applyFont="1" applyBorder="1" applyAlignment="1">
      <alignment horizontal="left" vertical="center" indent="1"/>
    </xf>
    <xf numFmtId="0" fontId="8" fillId="0" borderId="14" xfId="2" applyFont="1" applyBorder="1" applyAlignment="1">
      <alignment horizontal="left" vertical="center" indent="2"/>
    </xf>
    <xf numFmtId="0" fontId="8" fillId="0" borderId="0" xfId="0" applyFont="1" applyAlignment="1">
      <alignment vertical="center"/>
    </xf>
    <xf numFmtId="0" fontId="8" fillId="0" borderId="2" xfId="2" applyFont="1" applyBorder="1" applyAlignment="1">
      <alignment horizontal="left" vertical="center" indent="2"/>
    </xf>
    <xf numFmtId="3" fontId="14" fillId="2" borderId="2" xfId="0" applyNumberFormat="1" applyFont="1" applyFill="1" applyBorder="1" applyAlignment="1" applyProtection="1">
      <alignment horizontal="right" vertical="center"/>
      <protection locked="0"/>
    </xf>
    <xf numFmtId="3" fontId="14" fillId="0" borderId="34" xfId="0" applyNumberFormat="1" applyFont="1" applyBorder="1" applyAlignment="1" applyProtection="1">
      <alignment horizontal="right" vertical="center"/>
      <protection locked="0"/>
    </xf>
    <xf numFmtId="3" fontId="3" fillId="0" borderId="44" xfId="0" applyNumberFormat="1" applyFont="1" applyBorder="1" applyAlignment="1" applyProtection="1">
      <alignment horizontal="right" vertical="center" wrapText="1"/>
      <protection locked="0"/>
    </xf>
    <xf numFmtId="3" fontId="3" fillId="2" borderId="13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49" fontId="3" fillId="2" borderId="26" xfId="0" applyNumberFormat="1" applyFont="1" applyFill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36" fillId="0" borderId="0" xfId="3" applyFont="1" applyProtection="1">
      <protection locked="0"/>
    </xf>
    <xf numFmtId="9" fontId="37" fillId="5" borderId="0" xfId="6" applyFont="1" applyFill="1" applyBorder="1" applyProtection="1">
      <protection locked="0"/>
    </xf>
    <xf numFmtId="0" fontId="37" fillId="0" borderId="0" xfId="3" applyFont="1" applyAlignment="1" applyProtection="1">
      <alignment horizontal="center" vertical="center"/>
      <protection locked="0"/>
    </xf>
    <xf numFmtId="0" fontId="37" fillId="0" borderId="0" xfId="3" applyFont="1" applyAlignment="1" applyProtection="1">
      <alignment vertical="center"/>
      <protection locked="0"/>
    </xf>
    <xf numFmtId="9" fontId="37" fillId="0" borderId="0" xfId="6" applyFont="1" applyBorder="1" applyProtection="1">
      <protection locked="0"/>
    </xf>
    <xf numFmtId="0" fontId="37" fillId="0" borderId="0" xfId="3" applyFont="1" applyAlignment="1" applyProtection="1">
      <alignment horizontal="right" vertical="center"/>
      <protection locked="0"/>
    </xf>
    <xf numFmtId="0" fontId="37" fillId="0" borderId="20" xfId="3" applyFont="1" applyBorder="1" applyAlignment="1" applyProtection="1">
      <alignment horizontal="right" vertical="center"/>
      <protection locked="0"/>
    </xf>
    <xf numFmtId="0" fontId="37" fillId="0" borderId="3" xfId="3" applyFont="1" applyBorder="1" applyAlignment="1" applyProtection="1">
      <alignment horizontal="center" vertical="center"/>
      <protection locked="0"/>
    </xf>
    <xf numFmtId="3" fontId="37" fillId="0" borderId="20" xfId="3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40" fillId="0" borderId="0" xfId="3" applyFont="1" applyAlignment="1" applyProtection="1">
      <alignment vertical="center"/>
      <protection locked="0"/>
    </xf>
    <xf numFmtId="0" fontId="42" fillId="0" borderId="0" xfId="3" applyFont="1" applyAlignment="1" applyProtection="1">
      <alignment vertical="center"/>
      <protection locked="0"/>
    </xf>
    <xf numFmtId="9" fontId="42" fillId="0" borderId="0" xfId="6" applyFont="1" applyAlignment="1" applyProtection="1">
      <alignment vertical="center"/>
      <protection locked="0"/>
    </xf>
    <xf numFmtId="164" fontId="42" fillId="0" borderId="0" xfId="6" applyNumberFormat="1" applyFont="1" applyAlignment="1" applyProtection="1">
      <alignment vertical="center"/>
      <protection locked="0"/>
    </xf>
    <xf numFmtId="0" fontId="4" fillId="6" borderId="0" xfId="0" applyFont="1" applyFill="1" applyProtection="1">
      <protection locked="0"/>
    </xf>
    <xf numFmtId="9" fontId="37" fillId="0" borderId="29" xfId="6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35" xfId="0" applyNumberFormat="1" applyFont="1" applyFill="1" applyBorder="1" applyAlignment="1">
      <alignment horizontal="left" vertical="center"/>
    </xf>
    <xf numFmtId="3" fontId="4" fillId="2" borderId="30" xfId="0" applyNumberFormat="1" applyFont="1" applyFill="1" applyBorder="1" applyAlignment="1" applyProtection="1">
      <alignment horizontal="right" vertical="center"/>
      <protection locked="0"/>
    </xf>
    <xf numFmtId="0" fontId="15" fillId="2" borderId="26" xfId="5" applyFont="1" applyFill="1" applyBorder="1" applyAlignment="1">
      <alignment horizontal="left" vertical="center"/>
    </xf>
    <xf numFmtId="0" fontId="15" fillId="2" borderId="11" xfId="2" applyFont="1" applyFill="1" applyBorder="1" applyAlignment="1">
      <alignment vertical="center"/>
    </xf>
    <xf numFmtId="0" fontId="15" fillId="2" borderId="22" xfId="2" applyFont="1" applyFill="1" applyBorder="1" applyAlignment="1">
      <alignment vertical="center"/>
    </xf>
    <xf numFmtId="0" fontId="14" fillId="2" borderId="1" xfId="2" applyFont="1" applyFill="1" applyBorder="1" applyAlignment="1">
      <alignment horizontal="center" vertical="center"/>
    </xf>
    <xf numFmtId="0" fontId="15" fillId="0" borderId="4" xfId="5" applyFont="1" applyBorder="1" applyAlignment="1">
      <alignment horizontal="left" vertical="center"/>
    </xf>
    <xf numFmtId="0" fontId="14" fillId="0" borderId="23" xfId="2" applyFont="1" applyBorder="1" applyAlignment="1">
      <alignment horizontal="left" vertical="center" indent="1"/>
    </xf>
    <xf numFmtId="0" fontId="14" fillId="0" borderId="23" xfId="2" applyFont="1" applyBorder="1" applyAlignment="1">
      <alignment horizontal="center" vertical="center"/>
    </xf>
    <xf numFmtId="0" fontId="14" fillId="0" borderId="23" xfId="2" applyFont="1" applyBorder="1" applyAlignment="1">
      <alignment horizontal="left" vertical="center" indent="2"/>
    </xf>
    <xf numFmtId="0" fontId="14" fillId="0" borderId="13" xfId="2" applyFont="1" applyBorder="1" applyAlignment="1">
      <alignment horizontal="left" vertical="center" indent="2"/>
    </xf>
    <xf numFmtId="0" fontId="14" fillId="0" borderId="23" xfId="2" applyFont="1" applyBorder="1" applyAlignment="1">
      <alignment horizontal="left" vertical="center" indent="3"/>
    </xf>
    <xf numFmtId="0" fontId="14" fillId="0" borderId="11" xfId="2" applyFont="1" applyBorder="1" applyAlignment="1">
      <alignment horizontal="left" vertical="center" indent="2"/>
    </xf>
    <xf numFmtId="0" fontId="15" fillId="0" borderId="5" xfId="5" applyFont="1" applyBorder="1" applyAlignment="1">
      <alignment horizontal="left" vertical="center"/>
    </xf>
    <xf numFmtId="0" fontId="15" fillId="2" borderId="15" xfId="2" applyFont="1" applyFill="1" applyBorder="1" applyAlignment="1">
      <alignment horizontal="left" vertical="center"/>
    </xf>
    <xf numFmtId="0" fontId="15" fillId="2" borderId="1" xfId="2" applyFont="1" applyFill="1" applyBorder="1" applyAlignment="1">
      <alignment vertical="center"/>
    </xf>
    <xf numFmtId="0" fontId="14" fillId="0" borderId="13" xfId="2" applyFont="1" applyBorder="1" applyAlignment="1">
      <alignment horizontal="center" vertical="center"/>
    </xf>
    <xf numFmtId="0" fontId="15" fillId="2" borderId="2" xfId="2" applyFont="1" applyFill="1" applyBorder="1" applyAlignment="1">
      <alignment horizontal="left" vertical="center"/>
    </xf>
    <xf numFmtId="0" fontId="14" fillId="0" borderId="2" xfId="2" applyFont="1" applyBorder="1" applyAlignment="1">
      <alignment horizontal="left" vertical="center" indent="2"/>
    </xf>
    <xf numFmtId="0" fontId="15" fillId="0" borderId="28" xfId="5" applyFont="1" applyBorder="1" applyAlignment="1">
      <alignment horizontal="left" vertical="center"/>
    </xf>
    <xf numFmtId="0" fontId="14" fillId="0" borderId="14" xfId="2" applyFont="1" applyBorder="1" applyAlignment="1">
      <alignment horizontal="left" vertical="center" indent="2"/>
    </xf>
    <xf numFmtId="0" fontId="14" fillId="0" borderId="14" xfId="2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 wrapText="1"/>
    </xf>
    <xf numFmtId="0" fontId="15" fillId="2" borderId="15" xfId="2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3" fontId="4" fillId="0" borderId="0" xfId="0" applyNumberFormat="1" applyFont="1" applyAlignment="1" applyProtection="1">
      <alignment horizontal="right" vertical="center" wrapText="1"/>
      <protection locked="0"/>
    </xf>
    <xf numFmtId="1" fontId="4" fillId="0" borderId="2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9" fontId="3" fillId="2" borderId="48" xfId="0" applyNumberFormat="1" applyFont="1" applyFill="1" applyBorder="1" applyAlignment="1">
      <alignment horizontal="left" vertical="center"/>
    </xf>
    <xf numFmtId="49" fontId="3" fillId="2" borderId="26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0" fontId="37" fillId="0" borderId="3" xfId="3" applyFont="1" applyBorder="1" applyAlignment="1" applyProtection="1">
      <alignment vertical="center" wrapText="1"/>
      <protection locked="0"/>
    </xf>
    <xf numFmtId="0" fontId="37" fillId="0" borderId="0" xfId="3" applyFont="1" applyAlignment="1" applyProtection="1">
      <alignment vertical="center" wrapText="1"/>
      <protection locked="0"/>
    </xf>
    <xf numFmtId="0" fontId="37" fillId="0" borderId="20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9" fontId="1" fillId="0" borderId="0" xfId="6" applyFont="1" applyBorder="1" applyProtection="1">
      <protection locked="0"/>
    </xf>
    <xf numFmtId="9" fontId="1" fillId="5" borderId="0" xfId="6" applyFont="1" applyFill="1" applyBorder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20" xfId="3" applyFont="1" applyBorder="1" applyAlignment="1" applyProtection="1">
      <alignment horizontal="right" vertical="center"/>
      <protection locked="0"/>
    </xf>
    <xf numFmtId="3" fontId="1" fillId="0" borderId="20" xfId="3" applyNumberFormat="1" applyFont="1" applyBorder="1" applyAlignment="1" applyProtection="1">
      <alignment vertical="center"/>
      <protection locked="0"/>
    </xf>
    <xf numFmtId="9" fontId="1" fillId="0" borderId="20" xfId="6" applyFont="1" applyBorder="1" applyProtection="1">
      <protection locked="0"/>
    </xf>
    <xf numFmtId="0" fontId="1" fillId="0" borderId="29" xfId="3" applyFont="1" applyBorder="1" applyAlignment="1" applyProtection="1">
      <alignment horizontal="right" vertical="center"/>
      <protection locked="0"/>
    </xf>
    <xf numFmtId="3" fontId="1" fillId="0" borderId="29" xfId="3" applyNumberFormat="1" applyFont="1" applyBorder="1" applyAlignment="1" applyProtection="1">
      <alignment vertical="center"/>
      <protection locked="0"/>
    </xf>
    <xf numFmtId="9" fontId="1" fillId="0" borderId="29" xfId="6" applyFont="1" applyBorder="1" applyProtection="1">
      <protection locked="0"/>
    </xf>
    <xf numFmtId="0" fontId="1" fillId="0" borderId="0" xfId="3" applyFont="1" applyAlignment="1" applyProtection="1">
      <alignment vertical="center"/>
      <protection locked="0"/>
    </xf>
    <xf numFmtId="9" fontId="1" fillId="0" borderId="0" xfId="6" applyFont="1" applyAlignment="1" applyProtection="1">
      <alignment vertical="center"/>
      <protection locked="0"/>
    </xf>
    <xf numFmtId="0" fontId="15" fillId="0" borderId="6" xfId="0" applyFont="1" applyBorder="1" applyAlignment="1">
      <alignment horizontal="left" vertical="center"/>
    </xf>
    <xf numFmtId="0" fontId="14" fillId="0" borderId="17" xfId="0" applyFont="1" applyBorder="1" applyAlignment="1" applyProtection="1">
      <alignment horizontal="right" vertical="center"/>
      <protection locked="0"/>
    </xf>
    <xf numFmtId="0" fontId="14" fillId="0" borderId="17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5" fillId="3" borderId="6" xfId="0" applyFont="1" applyFill="1" applyBorder="1" applyAlignment="1">
      <alignment horizontal="left" vertical="center"/>
    </xf>
    <xf numFmtId="0" fontId="14" fillId="0" borderId="2" xfId="0" applyFont="1" applyBorder="1" applyAlignment="1" applyProtection="1">
      <alignment vertical="center"/>
      <protection locked="0"/>
    </xf>
    <xf numFmtId="0" fontId="15" fillId="0" borderId="6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center"/>
    </xf>
    <xf numFmtId="0" fontId="14" fillId="0" borderId="14" xfId="0" applyFont="1" applyBorder="1" applyAlignment="1" applyProtection="1">
      <alignment vertical="center"/>
      <protection locked="0"/>
    </xf>
    <xf numFmtId="0" fontId="14" fillId="0" borderId="32" xfId="0" applyFont="1" applyBorder="1" applyAlignment="1" applyProtection="1">
      <alignment vertical="center"/>
      <protection locked="0"/>
    </xf>
    <xf numFmtId="0" fontId="14" fillId="0" borderId="44" xfId="0" applyFont="1" applyBorder="1" applyAlignment="1" applyProtection="1">
      <alignment vertical="center"/>
      <protection locked="0"/>
    </xf>
    <xf numFmtId="0" fontId="6" fillId="0" borderId="18" xfId="5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49" fontId="15" fillId="2" borderId="15" xfId="2" applyNumberFormat="1" applyFont="1" applyFill="1" applyBorder="1" applyAlignment="1">
      <alignment horizontal="left" vertical="center" wrapText="1"/>
    </xf>
    <xf numFmtId="3" fontId="14" fillId="2" borderId="13" xfId="5" applyNumberFormat="1" applyFont="1" applyFill="1" applyBorder="1" applyAlignment="1" applyProtection="1">
      <alignment horizontal="right" vertical="center"/>
      <protection locked="0"/>
    </xf>
    <xf numFmtId="3" fontId="14" fillId="2" borderId="20" xfId="5" applyNumberFormat="1" applyFont="1" applyFill="1" applyBorder="1" applyAlignment="1" applyProtection="1">
      <alignment horizontal="right" vertical="center"/>
      <protection locked="0"/>
    </xf>
    <xf numFmtId="3" fontId="14" fillId="2" borderId="18" xfId="5" applyNumberFormat="1" applyFont="1" applyFill="1" applyBorder="1" applyAlignment="1" applyProtection="1">
      <alignment horizontal="right" vertical="center"/>
      <protection locked="0"/>
    </xf>
    <xf numFmtId="3" fontId="14" fillId="2" borderId="31" xfId="5" applyNumberFormat="1" applyFont="1" applyFill="1" applyBorder="1" applyAlignment="1" applyProtection="1">
      <alignment horizontal="right" vertical="center"/>
      <protection locked="0"/>
    </xf>
    <xf numFmtId="3" fontId="14" fillId="0" borderId="13" xfId="5" applyNumberFormat="1" applyFont="1" applyBorder="1" applyAlignment="1" applyProtection="1">
      <alignment horizontal="right" vertical="center"/>
      <protection locked="0"/>
    </xf>
    <xf numFmtId="3" fontId="14" fillId="0" borderId="20" xfId="5" applyNumberFormat="1" applyFont="1" applyBorder="1" applyAlignment="1" applyProtection="1">
      <alignment horizontal="right" vertical="center"/>
      <protection locked="0"/>
    </xf>
    <xf numFmtId="3" fontId="14" fillId="0" borderId="18" xfId="5" applyNumberFormat="1" applyFont="1" applyBorder="1" applyAlignment="1" applyProtection="1">
      <alignment horizontal="right" vertical="center"/>
      <protection locked="0"/>
    </xf>
    <xf numFmtId="3" fontId="14" fillId="0" borderId="31" xfId="5" applyNumberFormat="1" applyFont="1" applyBorder="1" applyAlignment="1" applyProtection="1">
      <alignment horizontal="right" vertical="center"/>
      <protection locked="0"/>
    </xf>
    <xf numFmtId="3" fontId="14" fillId="4" borderId="11" xfId="5" applyNumberFormat="1" applyFont="1" applyFill="1" applyBorder="1" applyAlignment="1" applyProtection="1">
      <alignment horizontal="left" vertical="center"/>
      <protection locked="0"/>
    </xf>
    <xf numFmtId="3" fontId="14" fillId="4" borderId="29" xfId="5" applyNumberFormat="1" applyFont="1" applyFill="1" applyBorder="1" applyAlignment="1" applyProtection="1">
      <alignment horizontal="left" vertical="center"/>
      <protection locked="0"/>
    </xf>
    <xf numFmtId="3" fontId="14" fillId="4" borderId="17" xfId="5" applyNumberFormat="1" applyFont="1" applyFill="1" applyBorder="1" applyAlignment="1" applyProtection="1">
      <alignment horizontal="left" vertical="center"/>
      <protection locked="0"/>
    </xf>
    <xf numFmtId="3" fontId="14" fillId="4" borderId="30" xfId="5" applyNumberFormat="1" applyFont="1" applyFill="1" applyBorder="1" applyAlignment="1" applyProtection="1">
      <alignment horizontal="left" vertical="center"/>
      <protection locked="0"/>
    </xf>
    <xf numFmtId="3" fontId="14" fillId="0" borderId="15" xfId="5" applyNumberFormat="1" applyFont="1" applyBorder="1" applyAlignment="1" applyProtection="1">
      <alignment horizontal="right" vertical="center"/>
      <protection locked="0"/>
    </xf>
    <xf numFmtId="3" fontId="14" fillId="0" borderId="29" xfId="5" applyNumberFormat="1" applyFont="1" applyBorder="1" applyAlignment="1" applyProtection="1">
      <alignment horizontal="right" vertical="center"/>
      <protection locked="0"/>
    </xf>
    <xf numFmtId="3" fontId="14" fillId="0" borderId="11" xfId="5" applyNumberFormat="1" applyFont="1" applyBorder="1" applyAlignment="1" applyProtection="1">
      <alignment horizontal="right" vertical="center"/>
      <protection locked="0"/>
    </xf>
    <xf numFmtId="3" fontId="14" fillId="0" borderId="17" xfId="5" applyNumberFormat="1" applyFont="1" applyBorder="1" applyAlignment="1" applyProtection="1">
      <alignment horizontal="right" vertical="center"/>
      <protection locked="0"/>
    </xf>
    <xf numFmtId="3" fontId="14" fillId="0" borderId="30" xfId="5" applyNumberFormat="1" applyFont="1" applyBorder="1" applyAlignment="1" applyProtection="1">
      <alignment horizontal="right" vertical="center"/>
      <protection locked="0"/>
    </xf>
    <xf numFmtId="3" fontId="14" fillId="2" borderId="11" xfId="5" applyNumberFormat="1" applyFont="1" applyFill="1" applyBorder="1" applyAlignment="1" applyProtection="1">
      <alignment horizontal="right" vertical="center"/>
      <protection locked="0"/>
    </xf>
    <xf numFmtId="3" fontId="14" fillId="0" borderId="11" xfId="5" applyNumberFormat="1" applyFont="1" applyBorder="1" applyAlignment="1" applyProtection="1">
      <alignment horizontal="left" vertical="center"/>
      <protection locked="0"/>
    </xf>
    <xf numFmtId="3" fontId="14" fillId="0" borderId="29" xfId="5" applyNumberFormat="1" applyFont="1" applyBorder="1" applyAlignment="1" applyProtection="1">
      <alignment horizontal="left" vertical="center"/>
      <protection locked="0"/>
    </xf>
    <xf numFmtId="3" fontId="14" fillId="0" borderId="17" xfId="5" applyNumberFormat="1" applyFont="1" applyBorder="1" applyAlignment="1" applyProtection="1">
      <alignment horizontal="left" vertical="center"/>
      <protection locked="0"/>
    </xf>
    <xf numFmtId="3" fontId="14" fillId="0" borderId="30" xfId="5" applyNumberFormat="1" applyFont="1" applyBorder="1" applyAlignment="1" applyProtection="1">
      <alignment horizontal="left" vertical="center"/>
      <protection locked="0"/>
    </xf>
    <xf numFmtId="3" fontId="14" fillId="0" borderId="19" xfId="5" applyNumberFormat="1" applyFont="1" applyBorder="1" applyAlignment="1" applyProtection="1">
      <alignment horizontal="right" vertical="center"/>
      <protection locked="0"/>
    </xf>
    <xf numFmtId="3" fontId="14" fillId="0" borderId="32" xfId="5" applyNumberFormat="1" applyFont="1" applyBorder="1" applyAlignment="1" applyProtection="1">
      <alignment horizontal="right" vertical="center"/>
      <protection locked="0"/>
    </xf>
    <xf numFmtId="3" fontId="14" fillId="0" borderId="44" xfId="5" applyNumberFormat="1" applyFont="1" applyBorder="1" applyAlignment="1" applyProtection="1">
      <alignment horizontal="right" vertical="center"/>
      <protection locked="0"/>
    </xf>
    <xf numFmtId="0" fontId="15" fillId="2" borderId="11" xfId="2" applyFont="1" applyFill="1" applyBorder="1" applyAlignment="1">
      <alignment horizontal="left" vertical="center" wrapText="1"/>
    </xf>
    <xf numFmtId="0" fontId="15" fillId="2" borderId="4" xfId="5" applyFont="1" applyFill="1" applyBorder="1" applyAlignment="1">
      <alignment horizontal="left" vertical="center"/>
    </xf>
    <xf numFmtId="49" fontId="15" fillId="2" borderId="13" xfId="2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/>
    </xf>
    <xf numFmtId="0" fontId="3" fillId="0" borderId="50" xfId="0" applyFont="1" applyBorder="1" applyAlignment="1" applyProtection="1">
      <alignment vertical="center"/>
      <protection locked="0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center" vertical="center"/>
    </xf>
    <xf numFmtId="0" fontId="15" fillId="0" borderId="52" xfId="0" applyFont="1" applyBorder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46" xfId="5" applyFont="1" applyBorder="1" applyAlignment="1">
      <alignment horizontal="left" vertical="center"/>
    </xf>
    <xf numFmtId="0" fontId="3" fillId="0" borderId="18" xfId="5" applyFont="1" applyBorder="1" applyAlignment="1" applyProtection="1">
      <alignment vertical="center"/>
      <protection locked="0"/>
    </xf>
    <xf numFmtId="0" fontId="37" fillId="0" borderId="17" xfId="5" applyFont="1" applyBorder="1" applyAlignment="1">
      <alignment vertical="center"/>
    </xf>
    <xf numFmtId="0" fontId="6" fillId="0" borderId="4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14" fillId="0" borderId="23" xfId="2" quotePrefix="1" applyFont="1" applyBorder="1" applyAlignment="1">
      <alignment horizontal="center" vertical="center"/>
    </xf>
    <xf numFmtId="0" fontId="14" fillId="0" borderId="13" xfId="2" quotePrefix="1" applyFont="1" applyBorder="1" applyAlignment="1">
      <alignment horizontal="center" vertical="center"/>
    </xf>
    <xf numFmtId="0" fontId="14" fillId="0" borderId="15" xfId="2" quotePrefix="1" applyFont="1" applyBorder="1" applyAlignment="1">
      <alignment horizontal="center" vertical="center"/>
    </xf>
    <xf numFmtId="0" fontId="14" fillId="0" borderId="2" xfId="2" quotePrefix="1" applyFont="1" applyBorder="1" applyAlignment="1">
      <alignment horizontal="center" vertical="center"/>
    </xf>
    <xf numFmtId="0" fontId="14" fillId="2" borderId="1" xfId="2" quotePrefix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vertical="center"/>
    </xf>
    <xf numFmtId="0" fontId="6" fillId="2" borderId="22" xfId="2" applyFont="1" applyFill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4" fillId="0" borderId="0" xfId="0" applyFont="1"/>
    <xf numFmtId="0" fontId="15" fillId="0" borderId="22" xfId="0" applyFont="1" applyBorder="1" applyAlignment="1">
      <alignment horizontal="center" vertical="center"/>
    </xf>
    <xf numFmtId="0" fontId="8" fillId="0" borderId="0" xfId="5" quotePrefix="1" applyFont="1" applyProtection="1">
      <protection locked="0"/>
    </xf>
    <xf numFmtId="0" fontId="4" fillId="0" borderId="15" xfId="0" applyFont="1" applyBorder="1"/>
    <xf numFmtId="0" fontId="21" fillId="0" borderId="22" xfId="0" quotePrefix="1" applyFont="1" applyBorder="1" applyAlignment="1">
      <alignment horizontal="center" vertical="center"/>
    </xf>
    <xf numFmtId="0" fontId="4" fillId="0" borderId="16" xfId="0" applyFont="1" applyBorder="1"/>
    <xf numFmtId="0" fontId="15" fillId="0" borderId="2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4" fillId="2" borderId="36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7" xfId="5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 indent="1"/>
    </xf>
    <xf numFmtId="0" fontId="3" fillId="0" borderId="2" xfId="0" quotePrefix="1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2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2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39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5" fillId="0" borderId="2" xfId="0" applyFont="1" applyBorder="1" applyAlignment="1">
      <alignment horizontal="left" vertical="center" wrapText="1" indent="2"/>
    </xf>
    <xf numFmtId="0" fontId="15" fillId="0" borderId="1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14" xfId="0" quotePrefix="1" applyFont="1" applyBorder="1" applyAlignment="1">
      <alignment horizontal="left" vertical="center" wrapText="1" indent="1"/>
    </xf>
    <xf numFmtId="0" fontId="14" fillId="0" borderId="13" xfId="2" applyFont="1" applyBorder="1" applyAlignment="1">
      <alignment horizontal="left" vertical="center" wrapText="1" indent="2"/>
    </xf>
    <xf numFmtId="0" fontId="14" fillId="0" borderId="13" xfId="2" applyFont="1" applyBorder="1" applyAlignment="1">
      <alignment horizontal="left" vertical="center" wrapText="1" indent="3"/>
    </xf>
    <xf numFmtId="0" fontId="8" fillId="0" borderId="13" xfId="2" applyFont="1" applyBorder="1" applyAlignment="1">
      <alignment horizontal="left" vertical="center" wrapText="1" indent="2"/>
    </xf>
    <xf numFmtId="49" fontId="3" fillId="0" borderId="2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 indent="2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 horizontal="left" vertical="top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center"/>
    </xf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0" fontId="20" fillId="0" borderId="54" xfId="0" applyFont="1" applyBorder="1"/>
    <xf numFmtId="0" fontId="3" fillId="0" borderId="58" xfId="0" applyFont="1" applyBorder="1" applyAlignment="1">
      <alignment horizontal="center"/>
    </xf>
    <xf numFmtId="0" fontId="3" fillId="0" borderId="12" xfId="0" applyFont="1" applyBorder="1"/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3" fontId="14" fillId="2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31" xfId="0" applyNumberFormat="1" applyFont="1" applyBorder="1" applyAlignment="1" applyProtection="1">
      <alignment horizontal="right" vertical="center"/>
      <protection locked="0"/>
    </xf>
    <xf numFmtId="3" fontId="14" fillId="0" borderId="30" xfId="0" applyNumberFormat="1" applyFont="1" applyBorder="1" applyAlignment="1" applyProtection="1">
      <alignment horizontal="right" vertical="center"/>
      <protection locked="0"/>
    </xf>
    <xf numFmtId="3" fontId="14" fillId="0" borderId="7" xfId="0" applyNumberFormat="1" applyFont="1" applyBorder="1" applyAlignment="1" applyProtection="1">
      <alignment horizontal="right" vertical="center"/>
      <protection locked="0"/>
    </xf>
    <xf numFmtId="3" fontId="14" fillId="2" borderId="31" xfId="0" applyNumberFormat="1" applyFont="1" applyFill="1" applyBorder="1" applyAlignment="1" applyProtection="1">
      <alignment horizontal="right" vertical="center"/>
      <protection locked="0"/>
    </xf>
    <xf numFmtId="49" fontId="3" fillId="0" borderId="4" xfId="0" applyNumberFormat="1" applyFont="1" applyBorder="1" applyAlignment="1">
      <alignment horizontal="left" vertical="top"/>
    </xf>
    <xf numFmtId="49" fontId="3" fillId="0" borderId="24" xfId="0" applyNumberFormat="1" applyFont="1" applyBorder="1" applyAlignment="1">
      <alignment horizontal="left" vertical="center"/>
    </xf>
    <xf numFmtId="3" fontId="14" fillId="0" borderId="33" xfId="0" applyNumberFormat="1" applyFont="1" applyBorder="1" applyAlignment="1" applyProtection="1">
      <alignment horizontal="right" vertical="center"/>
      <protection locked="0"/>
    </xf>
    <xf numFmtId="49" fontId="3" fillId="0" borderId="10" xfId="0" applyNumberFormat="1" applyFont="1" applyBorder="1" applyAlignment="1">
      <alignment horizontal="left" vertical="center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14" fillId="0" borderId="14" xfId="0" applyNumberFormat="1" applyFont="1" applyBorder="1" applyAlignment="1" applyProtection="1">
      <alignment horizontal="right" vertical="center"/>
      <protection locked="0"/>
    </xf>
    <xf numFmtId="3" fontId="14" fillId="0" borderId="60" xfId="0" applyNumberFormat="1" applyFont="1" applyBorder="1" applyAlignment="1" applyProtection="1">
      <alignment horizontal="right" vertical="center"/>
      <protection locked="0"/>
    </xf>
    <xf numFmtId="49" fontId="15" fillId="0" borderId="11" xfId="2" applyNumberFormat="1" applyFont="1" applyBorder="1" applyAlignment="1">
      <alignment vertical="center"/>
    </xf>
    <xf numFmtId="0" fontId="15" fillId="0" borderId="13" xfId="2" applyFont="1" applyBorder="1" applyAlignment="1">
      <alignment horizontal="left" vertical="center"/>
    </xf>
    <xf numFmtId="0" fontId="15" fillId="0" borderId="2" xfId="2" applyFont="1" applyBorder="1" applyAlignment="1">
      <alignment horizontal="left" vertical="center"/>
    </xf>
    <xf numFmtId="0" fontId="15" fillId="0" borderId="14" xfId="2" applyFont="1" applyBorder="1" applyAlignment="1">
      <alignment horizontal="left" vertical="center"/>
    </xf>
    <xf numFmtId="0" fontId="7" fillId="0" borderId="0" xfId="5" applyFont="1" applyAlignment="1">
      <alignment horizontal="left"/>
    </xf>
    <xf numFmtId="0" fontId="15" fillId="0" borderId="15" xfId="2" applyFont="1" applyBorder="1" applyAlignment="1">
      <alignment horizontal="left" vertical="center"/>
    </xf>
    <xf numFmtId="0" fontId="15" fillId="0" borderId="11" xfId="2" applyFont="1" applyBorder="1" applyAlignment="1">
      <alignment vertical="center"/>
    </xf>
    <xf numFmtId="0" fontId="15" fillId="0" borderId="11" xfId="2" applyFont="1" applyBorder="1" applyAlignment="1">
      <alignment horizontal="left" vertical="center"/>
    </xf>
    <xf numFmtId="0" fontId="41" fillId="0" borderId="13" xfId="2" applyFont="1" applyBorder="1" applyAlignment="1">
      <alignment horizontal="left" vertical="center"/>
    </xf>
    <xf numFmtId="0" fontId="49" fillId="0" borderId="11" xfId="2" applyFont="1" applyBorder="1" applyAlignment="1">
      <alignment horizontal="left" vertical="center" wrapText="1"/>
    </xf>
    <xf numFmtId="0" fontId="49" fillId="0" borderId="15" xfId="2" applyFont="1" applyBorder="1" applyAlignment="1">
      <alignment horizontal="left" vertical="center" wrapText="1"/>
    </xf>
    <xf numFmtId="49" fontId="15" fillId="0" borderId="11" xfId="2" applyNumberFormat="1" applyFont="1" applyBorder="1" applyAlignment="1">
      <alignment vertical="center" wrapText="1"/>
    </xf>
    <xf numFmtId="0" fontId="15" fillId="0" borderId="11" xfId="2" applyFont="1" applyBorder="1" applyAlignment="1">
      <alignment horizontal="left" vertical="center" wrapText="1"/>
    </xf>
    <xf numFmtId="0" fontId="15" fillId="0" borderId="13" xfId="2" applyFont="1" applyBorder="1" applyAlignment="1">
      <alignment horizontal="left" vertical="center" wrapText="1"/>
    </xf>
    <xf numFmtId="0" fontId="15" fillId="0" borderId="19" xfId="2" applyFont="1" applyBorder="1" applyAlignment="1">
      <alignment horizontal="left" vertical="center"/>
    </xf>
    <xf numFmtId="0" fontId="50" fillId="0" borderId="0" xfId="5" applyFont="1" applyAlignment="1" applyProtection="1">
      <alignment horizontal="left"/>
      <protection locked="0"/>
    </xf>
    <xf numFmtId="2" fontId="51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2" fontId="4" fillId="2" borderId="30" xfId="0" applyNumberFormat="1" applyFont="1" applyFill="1" applyBorder="1" applyAlignment="1" applyProtection="1">
      <alignment horizontal="center" vertical="center"/>
      <protection locked="0"/>
    </xf>
    <xf numFmtId="2" fontId="4" fillId="0" borderId="31" xfId="0" applyNumberFormat="1" applyFont="1" applyBorder="1" applyAlignment="1" applyProtection="1">
      <alignment horizontal="center" vertical="center"/>
      <protection locked="0"/>
    </xf>
    <xf numFmtId="165" fontId="4" fillId="0" borderId="31" xfId="0" applyNumberFormat="1" applyFont="1" applyBorder="1" applyAlignment="1" applyProtection="1">
      <alignment horizontal="center" vertical="center"/>
      <protection locked="0"/>
    </xf>
    <xf numFmtId="2" fontId="27" fillId="0" borderId="31" xfId="0" applyNumberFormat="1" applyFont="1" applyBorder="1" applyAlignment="1" applyProtection="1">
      <alignment horizontal="center" vertical="center"/>
      <protection locked="0"/>
    </xf>
    <xf numFmtId="165" fontId="27" fillId="0" borderId="31" xfId="0" applyNumberFormat="1" applyFont="1" applyBorder="1" applyAlignment="1" applyProtection="1">
      <alignment horizontal="center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4" fontId="4" fillId="0" borderId="31" xfId="0" applyNumberFormat="1" applyFont="1" applyBorder="1" applyAlignment="1" applyProtection="1">
      <alignment horizontal="center" vertical="center"/>
      <protection locked="0"/>
    </xf>
    <xf numFmtId="3" fontId="4" fillId="2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 applyProtection="1">
      <alignment horizontal="center" vertical="center"/>
      <protection locked="0"/>
    </xf>
    <xf numFmtId="167" fontId="4" fillId="2" borderId="31" xfId="0" applyNumberFormat="1" applyFont="1" applyFill="1" applyBorder="1" applyAlignment="1" applyProtection="1">
      <alignment horizontal="center" vertical="center"/>
      <protection locked="0"/>
    </xf>
    <xf numFmtId="167" fontId="4" fillId="0" borderId="31" xfId="0" applyNumberFormat="1" applyFont="1" applyBorder="1" applyAlignment="1" applyProtection="1">
      <alignment horizontal="center" vertical="center"/>
      <protection locked="0"/>
    </xf>
    <xf numFmtId="167" fontId="4" fillId="0" borderId="30" xfId="0" applyNumberFormat="1" applyFont="1" applyBorder="1" applyAlignment="1" applyProtection="1">
      <alignment horizontal="center" vertical="center"/>
      <protection locked="0"/>
    </xf>
    <xf numFmtId="167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29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1" fillId="0" borderId="0" xfId="3" applyFont="1" applyProtection="1"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1" fillId="5" borderId="0" xfId="3" applyFont="1" applyFill="1" applyProtection="1">
      <protection locked="0"/>
    </xf>
    <xf numFmtId="0" fontId="1" fillId="0" borderId="20" xfId="3" applyFont="1" applyBorder="1" applyAlignment="1" applyProtection="1">
      <alignment horizontal="center"/>
      <protection locked="0"/>
    </xf>
    <xf numFmtId="0" fontId="1" fillId="0" borderId="0" xfId="3" applyFont="1" applyAlignment="1" applyProtection="1">
      <alignment horizont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1" fontId="4" fillId="0" borderId="20" xfId="0" applyNumberFormat="1" applyFont="1" applyBorder="1" applyAlignment="1" applyProtection="1">
      <alignment vertical="center"/>
      <protection locked="0"/>
    </xf>
    <xf numFmtId="0" fontId="1" fillId="5" borderId="0" xfId="3" applyFont="1" applyFill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center" wrapText="1" indent="1"/>
    </xf>
    <xf numFmtId="164" fontId="1" fillId="0" borderId="0" xfId="6" applyNumberFormat="1" applyFont="1" applyAlignment="1" applyProtection="1">
      <alignment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3" fontId="4" fillId="0" borderId="0" xfId="0" applyNumberFormat="1" applyFont="1" applyAlignment="1" applyProtection="1">
      <alignment vertical="center"/>
      <protection locked="0"/>
    </xf>
    <xf numFmtId="14" fontId="15" fillId="0" borderId="59" xfId="0" applyNumberFormat="1" applyFont="1" applyBorder="1" applyProtection="1">
      <protection locked="0"/>
    </xf>
    <xf numFmtId="0" fontId="15" fillId="0" borderId="29" xfId="0" applyFont="1" applyBorder="1" applyAlignment="1">
      <alignment vertical="center"/>
    </xf>
    <xf numFmtId="0" fontId="15" fillId="0" borderId="12" xfId="0" applyFont="1" applyBorder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/>
    <xf numFmtId="0" fontId="3" fillId="0" borderId="18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6" fillId="0" borderId="0" xfId="5" applyFont="1" applyAlignment="1" applyProtection="1">
      <alignment horizontal="left"/>
      <protection locked="0"/>
    </xf>
    <xf numFmtId="0" fontId="6" fillId="0" borderId="0" xfId="5" applyFont="1" applyProtection="1">
      <protection locked="0"/>
    </xf>
    <xf numFmtId="0" fontId="8" fillId="0" borderId="0" xfId="5" applyFont="1" applyProtection="1">
      <protection locked="0"/>
    </xf>
    <xf numFmtId="0" fontId="6" fillId="0" borderId="9" xfId="5" applyFont="1" applyBorder="1" applyAlignment="1">
      <alignment horizontal="left"/>
    </xf>
    <xf numFmtId="0" fontId="6" fillId="0" borderId="8" xfId="5" applyFont="1" applyBorder="1" applyAlignment="1">
      <alignment horizontal="left"/>
    </xf>
    <xf numFmtId="0" fontId="8" fillId="0" borderId="8" xfId="5" applyFont="1" applyBorder="1"/>
    <xf numFmtId="0" fontId="3" fillId="0" borderId="46" xfId="5" applyFont="1" applyBorder="1" applyAlignment="1">
      <alignment vertical="center"/>
    </xf>
    <xf numFmtId="0" fontId="6" fillId="0" borderId="6" xfId="5" applyFont="1" applyBorder="1" applyAlignment="1">
      <alignment horizontal="center"/>
    </xf>
    <xf numFmtId="0" fontId="10" fillId="0" borderId="0" xfId="5" applyFont="1" applyAlignment="1">
      <alignment horizontal="center"/>
    </xf>
    <xf numFmtId="0" fontId="8" fillId="0" borderId="0" xfId="5" applyFont="1"/>
    <xf numFmtId="0" fontId="4" fillId="0" borderId="20" xfId="2" applyFont="1" applyBorder="1" applyAlignment="1" applyProtection="1">
      <alignment vertical="center"/>
      <protection locked="0"/>
    </xf>
    <xf numFmtId="0" fontId="4" fillId="0" borderId="29" xfId="2" applyFont="1" applyBorder="1" applyAlignment="1" applyProtection="1">
      <alignment vertical="center"/>
      <protection locked="0"/>
    </xf>
    <xf numFmtId="0" fontId="4" fillId="0" borderId="12" xfId="2" applyFont="1" applyBorder="1" applyAlignment="1" applyProtection="1">
      <alignment vertical="center"/>
      <protection locked="0"/>
    </xf>
    <xf numFmtId="0" fontId="6" fillId="0" borderId="0" xfId="5" applyFont="1" applyAlignment="1">
      <alignment horizontal="left"/>
    </xf>
    <xf numFmtId="0" fontId="3" fillId="0" borderId="17" xfId="5" applyFont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6" fillId="0" borderId="0" xfId="5" applyFont="1" applyAlignment="1" applyProtection="1">
      <alignment horizontal="left" vertical="center"/>
      <protection locked="0"/>
    </xf>
    <xf numFmtId="0" fontId="8" fillId="0" borderId="0" xfId="5" applyFont="1" applyAlignment="1">
      <alignment vertical="center"/>
    </xf>
    <xf numFmtId="0" fontId="6" fillId="0" borderId="0" xfId="5" applyFont="1" applyAlignment="1">
      <alignment horizontal="left" vertical="center"/>
    </xf>
    <xf numFmtId="0" fontId="6" fillId="0" borderId="21" xfId="5" applyFont="1" applyBorder="1" applyAlignment="1">
      <alignment vertical="center"/>
    </xf>
    <xf numFmtId="0" fontId="6" fillId="0" borderId="24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8" fillId="0" borderId="20" xfId="5" applyFont="1" applyBorder="1"/>
    <xf numFmtId="0" fontId="8" fillId="0" borderId="0" xfId="5" applyFont="1" applyAlignment="1">
      <alignment horizontal="left"/>
    </xf>
    <xf numFmtId="0" fontId="8" fillId="0" borderId="21" xfId="5" applyFont="1" applyBorder="1"/>
    <xf numFmtId="0" fontId="6" fillId="0" borderId="26" xfId="5" applyFont="1" applyBorder="1" applyAlignment="1">
      <alignment horizontal="center" vertical="center"/>
    </xf>
    <xf numFmtId="0" fontId="6" fillId="0" borderId="22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0" borderId="2" xfId="5" applyFont="1" applyBorder="1" applyAlignment="1" applyProtection="1">
      <alignment horizontal="center"/>
      <protection locked="0"/>
    </xf>
    <xf numFmtId="0" fontId="8" fillId="0" borderId="2" xfId="5" applyFont="1" applyBorder="1" applyAlignment="1">
      <alignment horizontal="left" vertical="center"/>
    </xf>
    <xf numFmtId="0" fontId="6" fillId="0" borderId="11" xfId="5" applyFont="1" applyBorder="1" applyAlignment="1">
      <alignment horizontal="center" vertical="center"/>
    </xf>
    <xf numFmtId="0" fontId="6" fillId="0" borderId="30" xfId="5" applyFont="1" applyBorder="1" applyAlignment="1">
      <alignment horizontal="center" vertical="center"/>
    </xf>
    <xf numFmtId="0" fontId="8" fillId="0" borderId="0" xfId="5" applyFont="1" applyAlignment="1" applyProtection="1">
      <alignment vertical="center"/>
      <protection locked="0"/>
    </xf>
    <xf numFmtId="3" fontId="29" fillId="0" borderId="13" xfId="5" applyNumberFormat="1" applyFont="1" applyBorder="1" applyAlignment="1" applyProtection="1">
      <alignment vertical="center"/>
      <protection locked="0"/>
    </xf>
    <xf numFmtId="3" fontId="29" fillId="0" borderId="20" xfId="5" applyNumberFormat="1" applyFont="1" applyBorder="1" applyAlignment="1" applyProtection="1">
      <alignment vertical="center"/>
      <protection locked="0"/>
    </xf>
    <xf numFmtId="3" fontId="29" fillId="0" borderId="18" xfId="5" applyNumberFormat="1" applyFont="1" applyBorder="1" applyAlignment="1" applyProtection="1">
      <alignment vertical="center"/>
      <protection locked="0"/>
    </xf>
    <xf numFmtId="3" fontId="29" fillId="0" borderId="31" xfId="5" applyNumberFormat="1" applyFont="1" applyBorder="1" applyAlignment="1" applyProtection="1">
      <alignment vertical="center"/>
      <protection locked="0"/>
    </xf>
    <xf numFmtId="3" fontId="29" fillId="0" borderId="11" xfId="5" applyNumberFormat="1" applyFont="1" applyBorder="1" applyAlignment="1" applyProtection="1">
      <alignment vertical="center"/>
      <protection locked="0"/>
    </xf>
    <xf numFmtId="3" fontId="29" fillId="0" borderId="29" xfId="5" applyNumberFormat="1" applyFont="1" applyBorder="1" applyAlignment="1" applyProtection="1">
      <alignment vertical="center"/>
      <protection locked="0"/>
    </xf>
    <xf numFmtId="3" fontId="29" fillId="0" borderId="17" xfId="5" applyNumberFormat="1" applyFont="1" applyBorder="1" applyAlignment="1" applyProtection="1">
      <alignment vertical="center"/>
      <protection locked="0"/>
    </xf>
    <xf numFmtId="3" fontId="29" fillId="0" borderId="30" xfId="5" applyNumberFormat="1" applyFont="1" applyBorder="1" applyAlignment="1" applyProtection="1">
      <alignment vertical="center"/>
      <protection locked="0"/>
    </xf>
    <xf numFmtId="0" fontId="6" fillId="0" borderId="0" xfId="5" applyFont="1" applyAlignment="1" applyProtection="1">
      <alignment vertical="center"/>
      <protection locked="0"/>
    </xf>
    <xf numFmtId="0" fontId="8" fillId="0" borderId="23" xfId="2" applyFont="1" applyBorder="1" applyAlignment="1">
      <alignment horizontal="left" vertical="center" indent="3"/>
    </xf>
    <xf numFmtId="0" fontId="8" fillId="0" borderId="13" xfId="2" applyFont="1" applyBorder="1" applyAlignment="1">
      <alignment horizontal="left" vertical="center" wrapText="1" indent="3"/>
    </xf>
    <xf numFmtId="3" fontId="29" fillId="0" borderId="19" xfId="5" applyNumberFormat="1" applyFont="1" applyBorder="1" applyAlignment="1" applyProtection="1">
      <alignment vertical="center"/>
      <protection locked="0"/>
    </xf>
    <xf numFmtId="3" fontId="29" fillId="0" borderId="32" xfId="5" applyNumberFormat="1" applyFont="1" applyBorder="1" applyAlignment="1" applyProtection="1">
      <alignment vertical="center"/>
      <protection locked="0"/>
    </xf>
    <xf numFmtId="3" fontId="29" fillId="0" borderId="44" xfId="5" applyNumberFormat="1" applyFont="1" applyBorder="1" applyAlignment="1" applyProtection="1">
      <alignment vertical="center"/>
      <protection locked="0"/>
    </xf>
    <xf numFmtId="0" fontId="8" fillId="4" borderId="0" xfId="5" applyFont="1" applyFill="1"/>
    <xf numFmtId="0" fontId="8" fillId="4" borderId="0" xfId="5" applyFont="1" applyFill="1" applyProtection="1">
      <protection locked="0"/>
    </xf>
    <xf numFmtId="0" fontId="3" fillId="3" borderId="17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11" fillId="0" borderId="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" fillId="0" borderId="0" xfId="3" applyFont="1" applyAlignment="1" applyProtection="1">
      <alignment horizontal="center" wrapText="1"/>
      <protection locked="0"/>
    </xf>
    <xf numFmtId="0" fontId="37" fillId="0" borderId="0" xfId="3" applyFont="1" applyAlignment="1" applyProtection="1">
      <alignment horizontal="center" vertical="center"/>
      <protection locked="0"/>
    </xf>
    <xf numFmtId="0" fontId="37" fillId="0" borderId="20" xfId="3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/>
    </xf>
    <xf numFmtId="0" fontId="3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6" fillId="0" borderId="0" xfId="0" applyFont="1" applyAlignment="1">
      <alignment horizontal="left" wrapText="1"/>
    </xf>
    <xf numFmtId="0" fontId="15" fillId="0" borderId="2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49" fontId="15" fillId="0" borderId="56" xfId="0" applyNumberFormat="1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21" fillId="0" borderId="23" xfId="0" quotePrefix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8" fillId="0" borderId="20" xfId="0" applyFont="1" applyBorder="1" applyAlignment="1">
      <alignment horizontal="right" vertical="center"/>
    </xf>
    <xf numFmtId="0" fontId="44" fillId="0" borderId="0" xfId="0" applyFont="1" applyAlignment="1">
      <alignment horizontal="left" wrapText="1"/>
    </xf>
    <xf numFmtId="0" fontId="21" fillId="0" borderId="0" xfId="0" quotePrefix="1" applyFont="1" applyAlignment="1">
      <alignment horizontal="center" vertical="center" wrapText="1"/>
    </xf>
    <xf numFmtId="0" fontId="21" fillId="0" borderId="23" xfId="0" quotePrefix="1" applyFont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51" xfId="0" applyFont="1" applyFill="1" applyBorder="1" applyAlignment="1">
      <alignment horizontal="left" vertical="center"/>
    </xf>
    <xf numFmtId="0" fontId="23" fillId="0" borderId="41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48" fillId="0" borderId="0" xfId="5" applyFont="1" applyAlignment="1" applyProtection="1">
      <alignment horizontal="left" wrapText="1"/>
      <protection locked="0"/>
    </xf>
    <xf numFmtId="0" fontId="33" fillId="0" borderId="22" xfId="5" applyFont="1" applyBorder="1" applyAlignment="1">
      <alignment horizontal="center" vertical="center"/>
    </xf>
    <xf numFmtId="0" fontId="33" fillId="0" borderId="3" xfId="5" applyFont="1" applyBorder="1" applyAlignment="1">
      <alignment horizontal="center" vertical="center"/>
    </xf>
    <xf numFmtId="0" fontId="33" fillId="0" borderId="16" xfId="5" applyFont="1" applyBorder="1" applyAlignment="1">
      <alignment horizontal="center" vertical="center"/>
    </xf>
    <xf numFmtId="0" fontId="33" fillId="0" borderId="51" xfId="5" applyFont="1" applyBorder="1" applyAlignment="1">
      <alignment horizontal="center" vertical="center"/>
    </xf>
    <xf numFmtId="0" fontId="6" fillId="0" borderId="18" xfId="5" applyFont="1" applyBorder="1" applyAlignment="1">
      <alignment horizontal="center" vertical="center"/>
    </xf>
    <xf numFmtId="0" fontId="6" fillId="0" borderId="36" xfId="5" applyFont="1" applyBorder="1" applyAlignment="1">
      <alignment horizontal="center" vertical="center"/>
    </xf>
    <xf numFmtId="0" fontId="6" fillId="0" borderId="20" xfId="5" applyFont="1" applyBorder="1" applyAlignment="1">
      <alignment horizontal="center" vertical="center"/>
    </xf>
    <xf numFmtId="0" fontId="6" fillId="0" borderId="37" xfId="5" applyFont="1" applyBorder="1" applyAlignment="1">
      <alignment horizontal="center" vertical="center"/>
    </xf>
    <xf numFmtId="0" fontId="3" fillId="0" borderId="43" xfId="2" applyFont="1" applyBorder="1" applyAlignment="1" applyProtection="1">
      <alignment horizontal="center" vertical="center"/>
      <protection locked="0"/>
    </xf>
    <xf numFmtId="0" fontId="4" fillId="0" borderId="43" xfId="2" applyFont="1" applyBorder="1" applyAlignment="1" applyProtection="1">
      <alignment horizontal="center" vertical="center"/>
      <protection locked="0"/>
    </xf>
    <xf numFmtId="0" fontId="4" fillId="0" borderId="47" xfId="2" applyFont="1" applyBorder="1" applyAlignment="1" applyProtection="1">
      <alignment horizontal="center" vertical="center"/>
      <protection locked="0"/>
    </xf>
    <xf numFmtId="0" fontId="3" fillId="0" borderId="17" xfId="5" applyFont="1" applyBorder="1" applyAlignment="1" applyProtection="1">
      <alignment vertical="center"/>
      <protection locked="0"/>
    </xf>
    <xf numFmtId="0" fontId="4" fillId="0" borderId="29" xfId="2" applyFont="1" applyBorder="1" applyAlignment="1" applyProtection="1">
      <alignment vertical="center"/>
      <protection locked="0"/>
    </xf>
    <xf numFmtId="0" fontId="4" fillId="0" borderId="12" xfId="2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2" fillId="0" borderId="0" xfId="5" applyFont="1" applyAlignment="1">
      <alignment horizontal="center" vertical="top"/>
    </xf>
    <xf numFmtId="0" fontId="11" fillId="0" borderId="0" xfId="5" applyFont="1" applyAlignment="1">
      <alignment horizontal="center" vertical="top"/>
    </xf>
    <xf numFmtId="0" fontId="11" fillId="0" borderId="23" xfId="5" applyFont="1" applyBorder="1" applyAlignment="1">
      <alignment horizontal="center" vertical="top"/>
    </xf>
    <xf numFmtId="0" fontId="21" fillId="0" borderId="0" xfId="2" applyFont="1" applyAlignment="1">
      <alignment horizontal="center"/>
    </xf>
    <xf numFmtId="0" fontId="6" fillId="0" borderId="0" xfId="5" applyFont="1" applyAlignment="1">
      <alignment vertical="top"/>
    </xf>
    <xf numFmtId="0" fontId="4" fillId="0" borderId="0" xfId="2" applyFont="1" applyAlignment="1">
      <alignment vertical="top"/>
    </xf>
    <xf numFmtId="0" fontId="4" fillId="0" borderId="21" xfId="2" applyFont="1" applyBorder="1" applyAlignment="1">
      <alignment vertical="top"/>
    </xf>
    <xf numFmtId="0" fontId="3" fillId="0" borderId="17" xfId="5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0" xfId="2" applyFont="1" applyBorder="1" applyAlignment="1" applyProtection="1">
      <alignment horizontal="center" vertical="center"/>
      <protection locked="0"/>
    </xf>
    <xf numFmtId="0" fontId="4" fillId="0" borderId="37" xfId="2" applyFont="1" applyBorder="1" applyAlignment="1" applyProtection="1">
      <alignment horizontal="center" vertical="center"/>
      <protection locked="0"/>
    </xf>
  </cellXfs>
  <cellStyles count="7">
    <cellStyle name="Normal" xfId="0" builtinId="0"/>
    <cellStyle name="Normal 2" xfId="1" xr:uid="{00000000-0005-0000-0000-000000000000}"/>
    <cellStyle name="Normal_ECE1" xfId="2" xr:uid="{00000000-0005-0000-0000-000001000000}"/>
    <cellStyle name="Normal_JFSQ2001e" xfId="3" xr:uid="{00000000-0005-0000-0000-000002000000}"/>
    <cellStyle name="Normal_jqrev" xfId="4" xr:uid="{00000000-0005-0000-0000-000003000000}"/>
    <cellStyle name="Normal_YBFPQNEW" xfId="5" xr:uid="{00000000-0005-0000-0000-000006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0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187699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1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2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212574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3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5424" name="Picture 1">
          <a:extLst>
            <a:ext uri="{FF2B5EF4-FFF2-40B4-BE49-F238E27FC236}">
              <a16:creationId xmlns:a16="http://schemas.microsoft.com/office/drawing/2014/main" id="{00000000-0008-0000-07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12"/>
  <sheetViews>
    <sheetView showGridLines="0" zoomScaleNormal="100" zoomScaleSheetLayoutView="100" workbookViewId="0">
      <selection activeCell="D4" sqref="D4"/>
    </sheetView>
  </sheetViews>
  <sheetFormatPr defaultColWidth="9.625" defaultRowHeight="12.75" customHeight="1" x14ac:dyDescent="0.2"/>
  <cols>
    <col min="1" max="1" width="8.375" style="5" customWidth="1"/>
    <col min="2" max="2" width="69.75" style="6" customWidth="1"/>
    <col min="3" max="3" width="12.375" style="6" customWidth="1"/>
    <col min="4" max="5" width="20.25" style="6" customWidth="1"/>
    <col min="6" max="6" width="9.75" style="6" customWidth="1"/>
    <col min="7" max="7" width="8.125" style="6" customWidth="1"/>
    <col min="8" max="8" width="7.75" style="6" customWidth="1"/>
    <col min="9" max="9" width="73.5" style="6" customWidth="1"/>
    <col min="10" max="10" width="12.375" style="6" bestFit="1" customWidth="1"/>
    <col min="11" max="12" width="9.75" style="6" customWidth="1"/>
    <col min="13" max="13" width="12.625" style="6" customWidth="1"/>
    <col min="14" max="14" width="1.625" style="6" customWidth="1"/>
    <col min="15" max="15" width="12.625" style="6" customWidth="1"/>
    <col min="16" max="16" width="1.625" style="6" customWidth="1"/>
    <col min="17" max="17" width="15.625" style="6" hidden="1" customWidth="1"/>
    <col min="18" max="18" width="36.875" style="6" hidden="1" customWidth="1"/>
    <col min="19" max="21" width="10.625" style="6" hidden="1" customWidth="1"/>
    <col min="22" max="22" width="3.375" style="6" hidden="1" customWidth="1"/>
    <col min="23" max="23" width="11.875" style="6" hidden="1" customWidth="1"/>
    <col min="24" max="26" width="15.625" style="6" hidden="1" customWidth="1"/>
    <col min="27" max="32" width="15.625" style="6" customWidth="1"/>
    <col min="33" max="33" width="12.625" style="6" customWidth="1"/>
    <col min="34" max="34" width="1.625" style="6" customWidth="1"/>
    <col min="35" max="16384" width="9.625" style="6"/>
  </cols>
  <sheetData>
    <row r="1" spans="1:29" ht="17.100000000000001" customHeight="1" x14ac:dyDescent="0.2">
      <c r="A1" s="15"/>
      <c r="B1" s="61" t="s">
        <v>0</v>
      </c>
      <c r="C1" s="348" t="s">
        <v>1</v>
      </c>
      <c r="D1" s="474" t="s">
        <v>2</v>
      </c>
      <c r="E1" s="349" t="s">
        <v>3</v>
      </c>
      <c r="H1" s="14"/>
      <c r="I1" s="14"/>
      <c r="J1" s="95" t="str">
        <f>C1</f>
        <v>Страна:</v>
      </c>
      <c r="K1" s="95" t="str">
        <f>D1</f>
        <v>Uzbekistan</v>
      </c>
      <c r="L1" s="14"/>
    </row>
    <row r="2" spans="1:29" ht="17.100000000000001" customHeight="1" x14ac:dyDescent="0.2">
      <c r="A2" s="16"/>
      <c r="B2" s="60" t="s">
        <v>0</v>
      </c>
      <c r="C2" s="355" t="s">
        <v>4</v>
      </c>
      <c r="D2" s="475"/>
      <c r="E2" s="476"/>
      <c r="H2" s="14"/>
      <c r="I2" s="14"/>
      <c r="J2" s="14"/>
      <c r="K2" s="14"/>
      <c r="L2" s="14"/>
    </row>
    <row r="3" spans="1:29" ht="17.100000000000001" customHeight="1" x14ac:dyDescent="0.2">
      <c r="A3" s="16"/>
      <c r="B3" s="60" t="s">
        <v>0</v>
      </c>
      <c r="C3" s="580" t="s">
        <v>5</v>
      </c>
      <c r="D3" s="581"/>
      <c r="E3" s="582"/>
      <c r="H3" s="14"/>
      <c r="I3" s="14"/>
      <c r="J3" s="14"/>
      <c r="K3" s="14"/>
      <c r="L3" s="14"/>
    </row>
    <row r="4" spans="1:29" ht="17.100000000000001" customHeight="1" x14ac:dyDescent="0.2">
      <c r="A4" s="16"/>
      <c r="B4" s="60"/>
      <c r="C4" s="350" t="s">
        <v>6</v>
      </c>
      <c r="D4" s="475"/>
      <c r="E4" s="476"/>
      <c r="H4" s="14"/>
      <c r="I4" s="14"/>
      <c r="J4" s="14"/>
      <c r="K4" s="14"/>
      <c r="L4" s="14"/>
      <c r="T4" s="235" t="s">
        <v>7</v>
      </c>
      <c r="U4" s="235"/>
    </row>
    <row r="5" spans="1:29" ht="17.100000000000001" customHeight="1" x14ac:dyDescent="0.2">
      <c r="A5" s="570" t="s">
        <v>8</v>
      </c>
      <c r="B5" s="571"/>
      <c r="C5" s="583" t="s">
        <v>0</v>
      </c>
      <c r="D5" s="584"/>
      <c r="E5" s="585"/>
      <c r="H5" s="14"/>
      <c r="I5" s="14"/>
      <c r="J5" s="14"/>
      <c r="K5" s="14"/>
      <c r="L5" s="14"/>
      <c r="T5" s="235" t="s">
        <v>9</v>
      </c>
      <c r="U5" s="235"/>
    </row>
    <row r="6" spans="1:29" ht="17.100000000000001" customHeight="1" x14ac:dyDescent="0.3">
      <c r="A6" s="570"/>
      <c r="B6" s="571"/>
      <c r="C6" s="477"/>
      <c r="D6" s="20"/>
      <c r="E6" s="478"/>
      <c r="H6" s="14"/>
      <c r="I6" s="14"/>
      <c r="J6" s="14"/>
      <c r="K6" s="14"/>
      <c r="L6" s="14"/>
      <c r="Q6" s="220" t="s">
        <v>10</v>
      </c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</row>
    <row r="7" spans="1:29" ht="16.5" customHeight="1" x14ac:dyDescent="0.2">
      <c r="A7" s="572" t="s">
        <v>11</v>
      </c>
      <c r="B7" s="573"/>
      <c r="C7" s="350" t="s">
        <v>12</v>
      </c>
      <c r="D7" s="480"/>
      <c r="E7" s="351" t="s">
        <v>13</v>
      </c>
      <c r="H7" s="14"/>
      <c r="I7" s="586" t="s">
        <v>14</v>
      </c>
      <c r="J7" s="14"/>
      <c r="K7" s="579" t="s">
        <v>15</v>
      </c>
      <c r="L7" s="5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</row>
    <row r="8" spans="1:29" ht="19.5" customHeight="1" x14ac:dyDescent="0.2">
      <c r="A8" s="572" t="s">
        <v>16</v>
      </c>
      <c r="B8" s="573"/>
      <c r="C8" s="574" t="s">
        <v>17</v>
      </c>
      <c r="D8" s="575"/>
      <c r="E8" s="476"/>
      <c r="H8" s="14"/>
      <c r="I8" s="586"/>
      <c r="J8" s="14"/>
      <c r="K8" s="579"/>
      <c r="L8" s="579"/>
      <c r="Q8" s="479" t="s">
        <v>18</v>
      </c>
      <c r="R8" s="479"/>
      <c r="S8" s="479"/>
      <c r="T8" s="479"/>
      <c r="U8" s="479"/>
      <c r="V8" s="479"/>
      <c r="W8" s="576"/>
      <c r="X8" s="576"/>
      <c r="Y8" s="576"/>
      <c r="Z8" s="479"/>
      <c r="AA8" s="479"/>
      <c r="AB8" s="479"/>
      <c r="AC8" s="479"/>
    </row>
    <row r="9" spans="1:29" ht="9" customHeight="1" x14ac:dyDescent="0.2">
      <c r="A9" s="58"/>
      <c r="B9" s="40"/>
      <c r="C9" s="20"/>
      <c r="D9" s="42">
        <v>51</v>
      </c>
      <c r="E9" s="43">
        <v>51</v>
      </c>
      <c r="H9" s="97" t="s">
        <v>0</v>
      </c>
      <c r="I9" s="98"/>
      <c r="J9" s="96" t="s">
        <v>0</v>
      </c>
      <c r="K9" s="96"/>
      <c r="L9" s="96"/>
      <c r="Q9" s="479"/>
      <c r="R9" s="479"/>
      <c r="S9" s="479"/>
      <c r="T9" s="479"/>
      <c r="U9" s="479"/>
      <c r="V9" s="481"/>
      <c r="W9" s="576"/>
      <c r="X9" s="576"/>
      <c r="Y9" s="576"/>
      <c r="Z9" s="479"/>
      <c r="AA9" s="479"/>
      <c r="AB9" s="479"/>
      <c r="AC9" s="479"/>
    </row>
    <row r="10" spans="1:29" ht="12.75" customHeight="1" x14ac:dyDescent="0.2">
      <c r="A10" s="17" t="s">
        <v>19</v>
      </c>
      <c r="B10" s="59" t="s">
        <v>20</v>
      </c>
      <c r="C10" s="568" t="s">
        <v>21</v>
      </c>
      <c r="D10" s="275">
        <v>2019</v>
      </c>
      <c r="E10" s="22">
        <f>D10+1</f>
        <v>2020</v>
      </c>
      <c r="H10" s="90" t="s">
        <v>19</v>
      </c>
      <c r="I10" s="59" t="str">
        <f>B10</f>
        <v>Товар</v>
      </c>
      <c r="J10" s="90" t="str">
        <f>C10</f>
        <v>Единица</v>
      </c>
      <c r="K10" s="413">
        <f>D10</f>
        <v>2019</v>
      </c>
      <c r="L10" s="414">
        <f>E10</f>
        <v>2020</v>
      </c>
      <c r="Q10" s="479"/>
      <c r="R10" s="479"/>
      <c r="S10" s="482">
        <f>D10</f>
        <v>2019</v>
      </c>
      <c r="T10" s="482">
        <f>E10</f>
        <v>2020</v>
      </c>
      <c r="U10" s="482" t="s">
        <v>22</v>
      </c>
      <c r="V10" s="481"/>
      <c r="W10" s="6" t="s">
        <v>23</v>
      </c>
      <c r="X10" s="483"/>
      <c r="Y10" s="483"/>
      <c r="Z10" s="479"/>
      <c r="AB10" s="479"/>
      <c r="AC10" s="479"/>
    </row>
    <row r="11" spans="1:29" ht="12.75" customHeight="1" x14ac:dyDescent="0.2">
      <c r="A11" s="3" t="s">
        <v>24</v>
      </c>
      <c r="B11" s="1"/>
      <c r="C11" s="569"/>
      <c r="D11" s="2" t="s">
        <v>25</v>
      </c>
      <c r="E11" s="4" t="s">
        <v>25</v>
      </c>
      <c r="H11" s="91" t="s">
        <v>24</v>
      </c>
      <c r="I11" s="99"/>
      <c r="J11" s="100"/>
      <c r="K11" s="59" t="str">
        <f>D11</f>
        <v>Объем</v>
      </c>
      <c r="L11" s="415" t="str">
        <f>E11</f>
        <v>Объем</v>
      </c>
      <c r="Q11" s="577" t="s">
        <v>26</v>
      </c>
      <c r="R11" s="286" t="s">
        <v>27</v>
      </c>
      <c r="S11" s="287">
        <f>IF(ISNUMBER(D17+'СВ2 | Первич. | Торговля'!D15-'СВ2 | Первич. | Торговля'!H15-D27),D17+'СВ2 | Первич. | Торговля'!D15-'СВ2 | Первич. | Торговля'!H15-D27,"Missing data")</f>
        <v>267821.86499999993</v>
      </c>
      <c r="T11" s="287">
        <f>IF(ISNUMBER(E17+'СВ2 | Первич. | Торговля'!F15-'СВ2 | Первич. | Торговля'!J15-E27),E17+'СВ2 | Первич. | Торговля'!F15-'СВ2 | Первич. | Торговля'!J15-E27,"Missing data")</f>
        <v>294622.95899999992</v>
      </c>
      <c r="U11" s="288">
        <f>IF(ISNUMBER(T11/S11-1),T11/S11-1,"missing data")</f>
        <v>0.10007059729794654</v>
      </c>
      <c r="V11" s="221"/>
      <c r="W11" s="479" t="s">
        <v>28</v>
      </c>
      <c r="X11" s="483"/>
      <c r="Y11" s="483"/>
      <c r="Z11" s="479"/>
      <c r="AB11" s="479"/>
      <c r="AC11" s="479"/>
    </row>
    <row r="12" spans="1:29" s="18" customFormat="1" ht="12.75" customHeight="1" x14ac:dyDescent="0.2">
      <c r="A12" s="566" t="s">
        <v>29</v>
      </c>
      <c r="B12" s="564"/>
      <c r="C12" s="564"/>
      <c r="D12" s="564"/>
      <c r="E12" s="567"/>
      <c r="H12" s="114"/>
      <c r="I12" s="563" t="str">
        <f>A12</f>
        <v>ВЫВОЗКИ КРУГЛОГО ЛЕСА (НЕОБРАБОТАННЫХ ЛЕСОМАТЕРИАЛОВ)</v>
      </c>
      <c r="J12" s="564"/>
      <c r="K12" s="564"/>
      <c r="L12" s="565"/>
      <c r="Q12" s="578"/>
      <c r="R12" s="484" t="s">
        <v>30</v>
      </c>
      <c r="S12" s="485">
        <f>IF(ISNUMBER(D52-D53*X28),(D52-D53)*X28,"missing data")</f>
        <v>67.413499999999999</v>
      </c>
      <c r="T12" s="485">
        <f>IF(ISNUMBER(E52-E53*X28),(E52-E53)*X28,"missing data")</f>
        <v>89.483800000000002</v>
      </c>
      <c r="U12" s="294">
        <f t="shared" ref="U12:U23" si="0">IF(ISNUMBER(T12/S12-1),T12/S12-1,"missing data")</f>
        <v>0.32738694771818699</v>
      </c>
      <c r="V12" s="230"/>
      <c r="W12" s="479" t="s">
        <v>31</v>
      </c>
      <c r="Y12" s="223"/>
      <c r="Z12" s="223"/>
      <c r="AB12" s="223"/>
      <c r="AC12" s="223"/>
    </row>
    <row r="13" spans="1:29" s="18" customFormat="1" ht="12.75" customHeight="1" x14ac:dyDescent="0.2">
      <c r="A13" s="243">
        <v>1</v>
      </c>
      <c r="B13" s="237" t="s">
        <v>32</v>
      </c>
      <c r="C13" s="238" t="s">
        <v>33</v>
      </c>
      <c r="D13" s="241"/>
      <c r="E13" s="245"/>
      <c r="H13" s="51">
        <f>A13</f>
        <v>1</v>
      </c>
      <c r="I13" s="45" t="str">
        <f>B13</f>
        <v>КРУГЛЫЙ ЛЕС (НЕОБРАБОТАННЫЕ ЛЕСОМАТЕРИАЛЫ)</v>
      </c>
      <c r="J13" s="352" t="s">
        <v>33</v>
      </c>
      <c r="K13" s="101">
        <f>D13-(D14+D17)</f>
        <v>0</v>
      </c>
      <c r="L13" s="102">
        <f>E13-(E14+E17)</f>
        <v>0</v>
      </c>
      <c r="Q13" s="283" t="s">
        <v>34</v>
      </c>
      <c r="R13" s="290" t="s">
        <v>35</v>
      </c>
      <c r="S13" s="291">
        <f>IF(ISNUMBER(D36*X29),D36*X29,"missing data")</f>
        <v>0</v>
      </c>
      <c r="T13" s="291">
        <f>IF(ISNUMBER(E36*X29),E36*X29,"missing data")</f>
        <v>0</v>
      </c>
      <c r="U13" s="288" t="str">
        <f t="shared" si="0"/>
        <v>missing data</v>
      </c>
      <c r="V13" s="486"/>
      <c r="W13" s="232">
        <v>2.4</v>
      </c>
      <c r="X13" s="223"/>
      <c r="Y13" s="223"/>
      <c r="Z13" s="223"/>
      <c r="AB13" s="223"/>
      <c r="AC13" s="223"/>
    </row>
    <row r="14" spans="1:29" s="12" customFormat="1" ht="25.5" x14ac:dyDescent="0.2">
      <c r="A14" s="94">
        <v>1.1000000000000001</v>
      </c>
      <c r="B14" s="390" t="s">
        <v>36</v>
      </c>
      <c r="C14" s="73" t="s">
        <v>33</v>
      </c>
      <c r="D14" s="145"/>
      <c r="E14" s="146"/>
      <c r="H14" s="45">
        <f t="shared" ref="H14:H78" si="1">A14</f>
        <v>1.1000000000000001</v>
      </c>
      <c r="I14" s="487" t="str">
        <f t="shared" ref="I14:I77" si="2">B14</f>
        <v>ТОПЛИВНАЯ ДРЕВЕСИНА (ВКЛЮЧАЯ ДРЕВЕСИНУ ДЛЯ ПРОИЗВОДСТВА ДРЕВЕСНОГО УГЛЯ)</v>
      </c>
      <c r="J14" s="73" t="s">
        <v>33</v>
      </c>
      <c r="K14" s="103">
        <f>D14-(D15+D16)</f>
        <v>0</v>
      </c>
      <c r="L14" s="104">
        <f>E14-(E15+E16)</f>
        <v>0</v>
      </c>
      <c r="Q14" s="284"/>
      <c r="R14" s="286" t="s">
        <v>37</v>
      </c>
      <c r="S14" s="287">
        <f>IF(ISNUMBER(D39),D39,"Missing data")</f>
        <v>20.6</v>
      </c>
      <c r="T14" s="287">
        <f>IF(ISNUMBER(E39),E39,"Missing data")</f>
        <v>22.78</v>
      </c>
      <c r="U14" s="288">
        <f t="shared" si="0"/>
        <v>0.10582524271844651</v>
      </c>
      <c r="V14" s="289"/>
      <c r="W14" s="232">
        <v>1</v>
      </c>
      <c r="X14" s="223"/>
      <c r="Z14" s="298"/>
      <c r="AB14" s="298"/>
      <c r="AC14" s="298"/>
    </row>
    <row r="15" spans="1:29" s="12" customFormat="1" ht="14.25" x14ac:dyDescent="0.2">
      <c r="A15" s="94" t="s">
        <v>38</v>
      </c>
      <c r="B15" s="53" t="s">
        <v>39</v>
      </c>
      <c r="C15" s="73" t="s">
        <v>33</v>
      </c>
      <c r="D15" s="145"/>
      <c r="E15" s="146"/>
      <c r="H15" s="45" t="str">
        <f t="shared" si="1"/>
        <v>1.1.C</v>
      </c>
      <c r="I15" s="48" t="str">
        <f t="shared" si="2"/>
        <v>Хвойные породы</v>
      </c>
      <c r="J15" s="73" t="s">
        <v>33</v>
      </c>
      <c r="K15" s="105"/>
      <c r="L15" s="106"/>
      <c r="Q15" s="284"/>
      <c r="R15" s="286" t="s">
        <v>40</v>
      </c>
      <c r="S15" s="287">
        <f>IF(ISNUMBER(D43),D43,"Missing data")</f>
        <v>1.0880000000000001</v>
      </c>
      <c r="T15" s="287">
        <f>IF(ISNUMBER(E43),E43,"Missing data")</f>
        <v>0.78180000000000005</v>
      </c>
      <c r="U15" s="288">
        <f t="shared" si="0"/>
        <v>-0.28143382352941182</v>
      </c>
      <c r="V15" s="289"/>
      <c r="W15" s="232">
        <v>1</v>
      </c>
      <c r="Z15" s="298"/>
      <c r="AB15" s="298"/>
      <c r="AC15" s="298"/>
    </row>
    <row r="16" spans="1:29" s="12" customFormat="1" ht="14.25" x14ac:dyDescent="0.2">
      <c r="A16" s="94" t="s">
        <v>41</v>
      </c>
      <c r="B16" s="53" t="s">
        <v>42</v>
      </c>
      <c r="C16" s="73" t="s">
        <v>33</v>
      </c>
      <c r="D16" s="145"/>
      <c r="E16" s="146"/>
      <c r="H16" s="45" t="str">
        <f t="shared" si="1"/>
        <v>1.1.NC</v>
      </c>
      <c r="I16" s="48" t="str">
        <f t="shared" si="2"/>
        <v>Лиственные породы</v>
      </c>
      <c r="J16" s="73" t="s">
        <v>33</v>
      </c>
      <c r="K16" s="107"/>
      <c r="L16" s="108"/>
      <c r="Q16" s="284"/>
      <c r="R16" s="286" t="s">
        <v>43</v>
      </c>
      <c r="S16" s="287">
        <f>IF(ISNUMBER(D48),D48,"Missing data")</f>
        <v>1.2639</v>
      </c>
      <c r="T16" s="287">
        <f>IF(ISNUMBER(E48),E48,"Missing data")</f>
        <v>4.335</v>
      </c>
      <c r="U16" s="288">
        <f t="shared" si="0"/>
        <v>2.429859957275101</v>
      </c>
      <c r="V16" s="289"/>
      <c r="W16" s="232">
        <v>1</v>
      </c>
      <c r="Y16" s="223"/>
      <c r="Z16" s="298"/>
      <c r="AB16" s="298"/>
      <c r="AC16" s="298"/>
    </row>
    <row r="17" spans="1:29" s="12" customFormat="1" ht="14.25" x14ac:dyDescent="0.2">
      <c r="A17" s="94">
        <v>1.2</v>
      </c>
      <c r="B17" s="47" t="s">
        <v>44</v>
      </c>
      <c r="C17" s="73" t="s">
        <v>33</v>
      </c>
      <c r="D17" s="145"/>
      <c r="E17" s="146"/>
      <c r="H17" s="45">
        <f t="shared" si="1"/>
        <v>1.2</v>
      </c>
      <c r="I17" s="47" t="str">
        <f t="shared" si="2"/>
        <v>ДЕЛОВОЙ КРУГЛЫЙ ЛЕС</v>
      </c>
      <c r="J17" s="73" t="s">
        <v>33</v>
      </c>
      <c r="K17" s="103">
        <f>D17-(D18+D19)</f>
        <v>0</v>
      </c>
      <c r="L17" s="103">
        <f>E17-(E18+E19)</f>
        <v>0</v>
      </c>
      <c r="Q17" s="284"/>
      <c r="R17" s="290" t="s">
        <v>45</v>
      </c>
      <c r="S17" s="291">
        <f>IF(ISNUMBER(D52),D52,"missing data")</f>
        <v>192.61</v>
      </c>
      <c r="T17" s="291">
        <f>IF(ISNUMBER(E52),E52,"missing data")</f>
        <v>255.66800000000001</v>
      </c>
      <c r="U17" s="288">
        <f t="shared" si="0"/>
        <v>0.32738694771818699</v>
      </c>
      <c r="V17" s="289"/>
      <c r="W17" s="232">
        <v>1.58</v>
      </c>
      <c r="X17" s="223"/>
      <c r="Y17" s="223"/>
      <c r="Z17" s="298"/>
      <c r="AB17" s="298"/>
      <c r="AC17" s="298"/>
    </row>
    <row r="18" spans="1:29" s="12" customFormat="1" ht="14.25" x14ac:dyDescent="0.2">
      <c r="A18" s="94" t="s">
        <v>46</v>
      </c>
      <c r="B18" s="48" t="s">
        <v>39</v>
      </c>
      <c r="C18" s="73" t="s">
        <v>33</v>
      </c>
      <c r="D18" s="145"/>
      <c r="E18" s="146"/>
      <c r="H18" s="45" t="str">
        <f t="shared" si="1"/>
        <v>1.2.C</v>
      </c>
      <c r="I18" s="48" t="str">
        <f t="shared" si="2"/>
        <v>Хвойные породы</v>
      </c>
      <c r="J18" s="73" t="s">
        <v>33</v>
      </c>
      <c r="K18" s="109">
        <f>D18-(D22+D25+D28)</f>
        <v>0</v>
      </c>
      <c r="L18" s="109">
        <f>E18-(E22+E25+E28)</f>
        <v>0</v>
      </c>
      <c r="Q18" s="284"/>
      <c r="R18" s="290" t="s">
        <v>47</v>
      </c>
      <c r="S18" s="291">
        <f>IF(ISNUMBER(D54),D54,"missing data")</f>
        <v>51.131</v>
      </c>
      <c r="T18" s="291">
        <f>IF(ISNUMBER(E54),E54,"missing data")</f>
        <v>44.939594</v>
      </c>
      <c r="U18" s="288">
        <f t="shared" si="0"/>
        <v>-0.12108908489957171</v>
      </c>
      <c r="V18" s="289"/>
      <c r="W18" s="232">
        <v>1.8</v>
      </c>
      <c r="X18" s="223"/>
      <c r="Y18" s="298"/>
      <c r="Z18" s="298"/>
      <c r="AB18" s="298"/>
      <c r="AC18" s="298"/>
    </row>
    <row r="19" spans="1:29" s="12" customFormat="1" ht="14.25" x14ac:dyDescent="0.2">
      <c r="A19" s="94" t="s">
        <v>48</v>
      </c>
      <c r="B19" s="48" t="s">
        <v>42</v>
      </c>
      <c r="C19" s="73" t="s">
        <v>33</v>
      </c>
      <c r="D19" s="145"/>
      <c r="E19" s="146"/>
      <c r="H19" s="45" t="str">
        <f t="shared" si="1"/>
        <v>1.2.NC</v>
      </c>
      <c r="I19" s="48" t="str">
        <f t="shared" si="2"/>
        <v>Лиственные породы</v>
      </c>
      <c r="J19" s="73" t="s">
        <v>33</v>
      </c>
      <c r="K19" s="109">
        <f>D19-(D23+D26+D29)</f>
        <v>0</v>
      </c>
      <c r="L19" s="109">
        <f>E19-(E23+E26+E29)</f>
        <v>0</v>
      </c>
      <c r="Q19" s="284"/>
      <c r="R19" s="286" t="s">
        <v>49</v>
      </c>
      <c r="S19" s="287" t="str">
        <f>IF(ISNUMBER(D59),D59,"missing data")</f>
        <v>missing data</v>
      </c>
      <c r="T19" s="287" t="str">
        <f>IF(ISNUMBER(E59),E59,"missing data")</f>
        <v>missing data</v>
      </c>
      <c r="U19" s="288" t="str">
        <f t="shared" si="0"/>
        <v>missing data</v>
      </c>
      <c r="V19" s="289"/>
      <c r="W19" s="232">
        <v>2.5</v>
      </c>
      <c r="X19" s="223"/>
      <c r="Y19" s="298"/>
      <c r="Z19" s="298"/>
      <c r="AB19" s="298"/>
      <c r="AC19" s="298"/>
    </row>
    <row r="20" spans="1:29" s="12" customFormat="1" ht="14.25" x14ac:dyDescent="0.2">
      <c r="A20" s="94" t="s">
        <v>50</v>
      </c>
      <c r="B20" s="50" t="s">
        <v>51</v>
      </c>
      <c r="C20" s="73" t="s">
        <v>33</v>
      </c>
      <c r="D20" s="145"/>
      <c r="E20" s="146"/>
      <c r="H20" s="45" t="str">
        <f t="shared" si="1"/>
        <v>1.2.NC.T</v>
      </c>
      <c r="I20" s="49" t="str">
        <f t="shared" si="2"/>
        <v>в том числе тропические породы</v>
      </c>
      <c r="J20" s="73" t="s">
        <v>33</v>
      </c>
      <c r="K20" s="109"/>
      <c r="L20" s="110"/>
      <c r="Q20" s="284"/>
      <c r="R20" s="290" t="s">
        <v>52</v>
      </c>
      <c r="S20" s="291" t="str">
        <f>IF(ISNUMBER(D60),D60,"missing data")</f>
        <v>missing data</v>
      </c>
      <c r="T20" s="291">
        <f>IF(ISNUMBER(E60),E60,"missing data")</f>
        <v>3.2000000000000003E-4</v>
      </c>
      <c r="U20" s="288" t="str">
        <f t="shared" si="0"/>
        <v>missing data</v>
      </c>
      <c r="V20" s="486"/>
      <c r="W20" s="232">
        <v>4.9000000000000004</v>
      </c>
      <c r="X20" s="298"/>
      <c r="Y20" s="298"/>
      <c r="Z20" s="298"/>
      <c r="AA20" s="298"/>
      <c r="AB20" s="298"/>
      <c r="AC20" s="298"/>
    </row>
    <row r="21" spans="1:29" s="12" customFormat="1" ht="14.25" x14ac:dyDescent="0.2">
      <c r="A21" s="94" t="s">
        <v>53</v>
      </c>
      <c r="B21" s="48" t="s">
        <v>54</v>
      </c>
      <c r="C21" s="73" t="s">
        <v>33</v>
      </c>
      <c r="D21" s="145"/>
      <c r="E21" s="146"/>
      <c r="H21" s="45" t="str">
        <f t="shared" si="1"/>
        <v>1.2.1</v>
      </c>
      <c r="I21" s="48" t="str">
        <f t="shared" si="2"/>
        <v>ПИЛОВОЧНИК И ФАНЕРНЫЙ КРЯЖ</v>
      </c>
      <c r="J21" s="73" t="s">
        <v>33</v>
      </c>
      <c r="K21" s="111">
        <f>D21-(D22+D23)</f>
        <v>0</v>
      </c>
      <c r="L21" s="111">
        <f>E21-(E22+E23)</f>
        <v>0</v>
      </c>
      <c r="Q21" s="285"/>
      <c r="R21" s="292" t="s">
        <v>55</v>
      </c>
      <c r="S21" s="293" t="str">
        <f>IF(ISNUMBER(D64),D64,"missing data")</f>
        <v>missing data</v>
      </c>
      <c r="T21" s="293" t="str">
        <f>IF(ISNUMBER(E64),E64,"missing data")</f>
        <v>missing data</v>
      </c>
      <c r="U21" s="294" t="str">
        <f t="shared" si="0"/>
        <v>missing data</v>
      </c>
      <c r="V21" s="486"/>
      <c r="W21" s="232">
        <v>5.7</v>
      </c>
      <c r="X21" s="298"/>
      <c r="Y21" s="298"/>
      <c r="AA21" s="298"/>
      <c r="AB21" s="298"/>
      <c r="AC21" s="298"/>
    </row>
    <row r="22" spans="1:29" s="12" customFormat="1" ht="14.25" x14ac:dyDescent="0.2">
      <c r="A22" s="94" t="s">
        <v>56</v>
      </c>
      <c r="B22" s="49" t="s">
        <v>39</v>
      </c>
      <c r="C22" s="73" t="s">
        <v>33</v>
      </c>
      <c r="D22" s="145"/>
      <c r="E22" s="146"/>
      <c r="H22" s="45" t="str">
        <f t="shared" si="1"/>
        <v>1.2.1.C</v>
      </c>
      <c r="I22" s="49" t="str">
        <f t="shared" si="2"/>
        <v>Хвойные породы</v>
      </c>
      <c r="J22" s="73" t="s">
        <v>33</v>
      </c>
      <c r="K22" s="105"/>
      <c r="L22" s="105"/>
      <c r="Q22" s="227" t="s">
        <v>57</v>
      </c>
      <c r="R22" s="295" t="s">
        <v>34</v>
      </c>
      <c r="S22" s="296" t="str">
        <f>IF(ISNUMBER(S$14*$W14+S$15*$W15+S$16*$W16+S$19*$W19+S$20*$W20+S$21*$W21+S$13*$W13+S$17*$W17+S$18*$W18),S$14*$W14+S$15*$W15+S$16*$W16+S$19*$W19+S$20*$W20+S$21*$W21+S$13*$W13+S$17*$W17+S$18*$W18,"missing data")</f>
        <v>missing data</v>
      </c>
      <c r="T22" s="296" t="str">
        <f>IF(ISNUMBER(T$14*$W14+T$15*$W15+T$16*$W16+T$19*$W19+T$20*$W20+T$21*$W21+T$13*$W13+T$17*$W17+T$18*$W18),T$14*$W14+T$15*$W15+T$16*$W16+T$19*$W19+T$20*$W20+T$21*$W21+T$13*$W13+T$17*$W17+T$18*$W18,"missing data")</f>
        <v>missing data</v>
      </c>
      <c r="U22" s="297" t="str">
        <f t="shared" si="0"/>
        <v>missing data</v>
      </c>
      <c r="X22" s="298"/>
      <c r="Y22" s="298"/>
      <c r="Z22" s="298"/>
      <c r="AA22" s="298"/>
      <c r="AB22" s="298"/>
      <c r="AC22" s="298"/>
    </row>
    <row r="23" spans="1:29" s="12" customFormat="1" ht="14.25" x14ac:dyDescent="0.15">
      <c r="A23" s="94" t="s">
        <v>58</v>
      </c>
      <c r="B23" s="50" t="s">
        <v>42</v>
      </c>
      <c r="C23" s="73" t="s">
        <v>33</v>
      </c>
      <c r="D23" s="145"/>
      <c r="E23" s="146"/>
      <c r="H23" s="45" t="str">
        <f t="shared" si="1"/>
        <v>1.2.1.NC</v>
      </c>
      <c r="I23" s="49" t="str">
        <f t="shared" si="2"/>
        <v>Лиственные породы</v>
      </c>
      <c r="J23" s="73" t="s">
        <v>33</v>
      </c>
      <c r="K23" s="105"/>
      <c r="L23" s="105"/>
      <c r="Q23" s="222"/>
      <c r="R23" s="226" t="s">
        <v>59</v>
      </c>
      <c r="S23" s="228" t="str">
        <f>IF(ISNUMBER(S11*X31+S12-S22),S11*X31+S12-S22,"missing data")</f>
        <v>missing data</v>
      </c>
      <c r="T23" s="228" t="str">
        <f>IF(ISNUMBER(T11*X31+T12-T22),T11*X31+T12-T22,"missing data")</f>
        <v>missing data</v>
      </c>
      <c r="U23" s="236" t="str">
        <f t="shared" si="0"/>
        <v>missing data</v>
      </c>
      <c r="V23" s="231" t="s">
        <v>60</v>
      </c>
      <c r="X23" s="298"/>
      <c r="Z23" s="298"/>
      <c r="AA23" s="298"/>
      <c r="AB23" s="298"/>
      <c r="AC23" s="298"/>
    </row>
    <row r="24" spans="1:29" s="12" customFormat="1" ht="38.25" customHeight="1" x14ac:dyDescent="0.15">
      <c r="A24" s="417" t="s">
        <v>61</v>
      </c>
      <c r="B24" s="412" t="s">
        <v>62</v>
      </c>
      <c r="C24" s="73" t="s">
        <v>33</v>
      </c>
      <c r="D24" s="145"/>
      <c r="E24" s="146"/>
      <c r="H24" s="418" t="str">
        <f t="shared" si="1"/>
        <v>1.2.2</v>
      </c>
      <c r="I24" s="412" t="str">
        <f t="shared" si="2"/>
        <v>БАЛАНСОВАЯ ДРЕВЕСИНА, КРУГЛАЯ И КОЛОТАЯ (ВКЛЮЧАЯ ДРЕВЕСИНУ ДЛЯ ИЗГОТОВЛЕНИЯ СТРУЖЕЧНЫХ ПЛИТ, OSB-ПЛИТ И ДРЕВЕСНОВОЛОКНИСТЫХ ПЛИТ)</v>
      </c>
      <c r="J24" s="73" t="s">
        <v>33</v>
      </c>
      <c r="K24" s="111">
        <f>D24-(D25+D26)</f>
        <v>0</v>
      </c>
      <c r="L24" s="111">
        <f>E24-(E25+E26)</f>
        <v>0</v>
      </c>
      <c r="Q24" s="222"/>
      <c r="R24" s="298" t="s">
        <v>63</v>
      </c>
      <c r="S24" s="299" t="str">
        <f>IF(ISNUMBER(1-S22/S11),1-S22/S11,"missing data")</f>
        <v>missing data</v>
      </c>
      <c r="T24" s="299" t="str">
        <f>IF(ISNUMBER(1-T22/T11),1-T22/T11,"missing data")</f>
        <v>missing data</v>
      </c>
      <c r="V24" s="231" t="s">
        <v>64</v>
      </c>
      <c r="X24" s="298"/>
      <c r="Y24" s="298"/>
      <c r="Z24" s="298"/>
      <c r="AA24" s="298"/>
      <c r="AB24" s="298"/>
      <c r="AC24" s="298"/>
    </row>
    <row r="25" spans="1:29" s="12" customFormat="1" ht="14.25" x14ac:dyDescent="0.15">
      <c r="A25" s="94" t="s">
        <v>65</v>
      </c>
      <c r="B25" s="49" t="s">
        <v>39</v>
      </c>
      <c r="C25" s="73" t="s">
        <v>33</v>
      </c>
      <c r="D25" s="145"/>
      <c r="E25" s="146"/>
      <c r="H25" s="45" t="str">
        <f t="shared" si="1"/>
        <v>1.2.2.C</v>
      </c>
      <c r="I25" s="49" t="str">
        <f t="shared" si="2"/>
        <v>Хвойные породы</v>
      </c>
      <c r="J25" s="73" t="s">
        <v>33</v>
      </c>
      <c r="K25" s="105"/>
      <c r="L25" s="105"/>
      <c r="Q25" s="222"/>
      <c r="V25" s="231" t="s">
        <v>66</v>
      </c>
      <c r="X25" s="298"/>
      <c r="Y25" s="298"/>
      <c r="Z25" s="298"/>
      <c r="AA25" s="298"/>
      <c r="AB25" s="298"/>
      <c r="AC25" s="298"/>
    </row>
    <row r="26" spans="1:29" s="12" customFormat="1" ht="14.25" x14ac:dyDescent="0.2">
      <c r="A26" s="94" t="s">
        <v>67</v>
      </c>
      <c r="B26" s="50" t="s">
        <v>42</v>
      </c>
      <c r="C26" s="73" t="s">
        <v>33</v>
      </c>
      <c r="D26" s="145"/>
      <c r="E26" s="146"/>
      <c r="H26" s="45" t="str">
        <f t="shared" si="1"/>
        <v>1.2.2.NC</v>
      </c>
      <c r="I26" s="49" t="str">
        <f t="shared" si="2"/>
        <v>Лиственные породы</v>
      </c>
      <c r="J26" s="73" t="s">
        <v>33</v>
      </c>
      <c r="K26" s="105"/>
      <c r="L26" s="105"/>
      <c r="Q26" s="222"/>
      <c r="V26" s="224"/>
      <c r="W26" s="298"/>
      <c r="X26" s="298"/>
      <c r="Y26" s="298"/>
      <c r="Z26" s="298"/>
      <c r="AA26" s="298"/>
      <c r="AB26" s="298"/>
      <c r="AC26" s="298"/>
    </row>
    <row r="27" spans="1:29" s="12" customFormat="1" ht="14.25" x14ac:dyDescent="0.2">
      <c r="A27" s="94" t="s">
        <v>68</v>
      </c>
      <c r="B27" s="48" t="s">
        <v>69</v>
      </c>
      <c r="C27" s="73" t="s">
        <v>33</v>
      </c>
      <c r="D27" s="145"/>
      <c r="E27" s="146"/>
      <c r="H27" s="45" t="str">
        <f t="shared" si="1"/>
        <v>1.2.3</v>
      </c>
      <c r="I27" s="48" t="str">
        <f t="shared" si="2"/>
        <v>ПРОЧИЕ СОРТИМЕНТЫ ДЕЛОВОГО КРУГЛОГО ЛЕСА</v>
      </c>
      <c r="J27" s="73" t="s">
        <v>33</v>
      </c>
      <c r="K27" s="111">
        <f>D27-(D28+D29)</f>
        <v>0</v>
      </c>
      <c r="L27" s="111">
        <f>E27-(E28+E29)</f>
        <v>0</v>
      </c>
      <c r="Q27" s="222"/>
      <c r="V27" s="224"/>
      <c r="W27" s="298"/>
      <c r="X27" s="298"/>
      <c r="Y27" s="298"/>
      <c r="Z27" s="290"/>
      <c r="AA27" s="298"/>
      <c r="AB27" s="298"/>
      <c r="AC27" s="298"/>
    </row>
    <row r="28" spans="1:29" s="12" customFormat="1" ht="14.25" x14ac:dyDescent="0.15">
      <c r="A28" s="94" t="s">
        <v>70</v>
      </c>
      <c r="B28" s="49" t="s">
        <v>39</v>
      </c>
      <c r="C28" s="73" t="s">
        <v>33</v>
      </c>
      <c r="D28" s="145"/>
      <c r="E28" s="146"/>
      <c r="H28" s="45" t="str">
        <f t="shared" si="1"/>
        <v>1.2.3.C</v>
      </c>
      <c r="I28" s="49" t="str">
        <f t="shared" si="2"/>
        <v>Хвойные породы</v>
      </c>
      <c r="J28" s="73" t="s">
        <v>33</v>
      </c>
      <c r="K28" s="105"/>
      <c r="L28" s="106"/>
      <c r="Q28" s="222"/>
      <c r="V28" s="291"/>
      <c r="W28" s="229" t="s">
        <v>71</v>
      </c>
      <c r="X28" s="233">
        <v>0.35</v>
      </c>
      <c r="Y28" s="298"/>
      <c r="Z28" s="488"/>
      <c r="AA28" s="298"/>
      <c r="AB28" s="298"/>
      <c r="AC28" s="298"/>
    </row>
    <row r="29" spans="1:29" s="12" customFormat="1" ht="14.25" x14ac:dyDescent="0.15">
      <c r="A29" s="94" t="s">
        <v>72</v>
      </c>
      <c r="B29" s="50" t="s">
        <v>42</v>
      </c>
      <c r="C29" s="73" t="s">
        <v>33</v>
      </c>
      <c r="D29" s="145"/>
      <c r="E29" s="146"/>
      <c r="H29" s="45" t="str">
        <f t="shared" si="1"/>
        <v>1.2.3.NC</v>
      </c>
      <c r="I29" s="50" t="str">
        <f t="shared" si="2"/>
        <v>Лиственные породы</v>
      </c>
      <c r="J29" s="73" t="s">
        <v>33</v>
      </c>
      <c r="K29" s="107"/>
      <c r="L29" s="108"/>
      <c r="Q29" s="222"/>
      <c r="R29" s="225"/>
      <c r="S29" s="291"/>
      <c r="T29" s="291"/>
      <c r="U29" s="291"/>
      <c r="V29" s="291"/>
      <c r="W29" s="290" t="s">
        <v>73</v>
      </c>
      <c r="X29" s="233">
        <v>1</v>
      </c>
      <c r="Y29" s="298"/>
      <c r="Z29" s="298"/>
      <c r="AA29" s="298"/>
      <c r="AB29" s="298"/>
      <c r="AC29" s="298"/>
    </row>
    <row r="30" spans="1:29" s="18" customFormat="1" ht="12.75" customHeight="1" x14ac:dyDescent="0.15">
      <c r="A30" s="566" t="s">
        <v>74</v>
      </c>
      <c r="B30" s="564"/>
      <c r="C30" s="564"/>
      <c r="D30" s="564"/>
      <c r="E30" s="567"/>
      <c r="H30" s="113" t="s">
        <v>0</v>
      </c>
      <c r="I30" s="563" t="str">
        <f>A30</f>
        <v xml:space="preserve">  ПРОИЗВОДСТВО</v>
      </c>
      <c r="J30" s="564"/>
      <c r="K30" s="564"/>
      <c r="L30" s="565"/>
      <c r="Q30" s="298"/>
      <c r="R30" s="12"/>
      <c r="S30" s="12"/>
      <c r="T30" s="12"/>
      <c r="U30" s="12"/>
      <c r="V30" s="298"/>
      <c r="W30" s="290" t="s">
        <v>75</v>
      </c>
      <c r="X30" s="234">
        <v>0.98499999999999999</v>
      </c>
      <c r="Y30" s="298"/>
      <c r="Z30" s="298"/>
      <c r="AA30" s="298"/>
      <c r="AB30" s="298"/>
      <c r="AC30" s="223"/>
    </row>
    <row r="31" spans="1:29" s="12" customFormat="1" x14ac:dyDescent="0.15">
      <c r="A31" s="244">
        <v>2</v>
      </c>
      <c r="B31" s="239" t="s">
        <v>76</v>
      </c>
      <c r="C31" s="238" t="s">
        <v>77</v>
      </c>
      <c r="D31" s="459">
        <v>0.27749000000000001</v>
      </c>
      <c r="E31" s="459">
        <v>0.35344700000000001</v>
      </c>
      <c r="H31" s="45">
        <f t="shared" si="1"/>
        <v>2</v>
      </c>
      <c r="I31" s="45" t="str">
        <f t="shared" si="2"/>
        <v>ДРЕВЕСНЫЙ УГОЛЬ</v>
      </c>
      <c r="J31" s="352" t="s">
        <v>77</v>
      </c>
      <c r="K31" s="105"/>
      <c r="L31" s="106"/>
      <c r="Q31" s="298"/>
    </row>
    <row r="32" spans="1:29" s="12" customFormat="1" ht="14.25" x14ac:dyDescent="0.15">
      <c r="A32" s="243">
        <v>3</v>
      </c>
      <c r="B32" s="237" t="s">
        <v>78</v>
      </c>
      <c r="C32" s="238" t="s">
        <v>79</v>
      </c>
      <c r="D32" s="460">
        <v>4.8149999999999998E-2</v>
      </c>
      <c r="E32" s="459">
        <v>5.5449999999999999E-2</v>
      </c>
      <c r="H32" s="45">
        <f t="shared" si="1"/>
        <v>3</v>
      </c>
      <c r="I32" s="489" t="str">
        <f t="shared" si="2"/>
        <v>ДРЕВЕСНАЯ ЩЕПА, СТРУЖКА И ОТХОДЫ</v>
      </c>
      <c r="J32" s="352" t="s">
        <v>79</v>
      </c>
      <c r="K32" s="103">
        <f>D32-(D33+D34)</f>
        <v>0</v>
      </c>
      <c r="L32" s="103">
        <f>E32-(E33+E34)</f>
        <v>0</v>
      </c>
    </row>
    <row r="33" spans="1:12" s="12" customFormat="1" ht="14.25" x14ac:dyDescent="0.15">
      <c r="A33" s="94" t="s">
        <v>80</v>
      </c>
      <c r="B33" s="46" t="s">
        <v>81</v>
      </c>
      <c r="C33" s="73" t="s">
        <v>79</v>
      </c>
      <c r="D33" s="461">
        <v>4.8149999999999998E-2</v>
      </c>
      <c r="E33" s="462">
        <v>5.5449999999999999E-2</v>
      </c>
      <c r="H33" s="45" t="str">
        <f>A33</f>
        <v>3.1</v>
      </c>
      <c r="I33" s="46" t="str">
        <f t="shared" si="2"/>
        <v>ДРЕВЕСНАЯ ЩЕПА И СТРУЖКА</v>
      </c>
      <c r="J33" s="73" t="s">
        <v>79</v>
      </c>
      <c r="K33" s="105"/>
      <c r="L33" s="106"/>
    </row>
    <row r="34" spans="1:12" s="12" customFormat="1" ht="14.25" x14ac:dyDescent="0.15">
      <c r="A34" s="94" t="s">
        <v>82</v>
      </c>
      <c r="B34" s="46" t="s">
        <v>83</v>
      </c>
      <c r="C34" s="73" t="s">
        <v>79</v>
      </c>
      <c r="D34" s="463"/>
      <c r="E34" s="464"/>
      <c r="H34" s="45" t="str">
        <f>A34</f>
        <v>3.2</v>
      </c>
      <c r="I34" s="46" t="str">
        <f t="shared" si="2"/>
        <v>ДРЕВЕСНЫЕ ОТХОДЫ (ВКЛЮЧАЯ ДРЕВЕСИНУ ДЛЯ АГЛОМЕРАТОВ)</v>
      </c>
      <c r="J34" s="73" t="s">
        <v>79</v>
      </c>
      <c r="K34" s="107"/>
      <c r="L34" s="108"/>
    </row>
    <row r="35" spans="1:12" s="12" customFormat="1" x14ac:dyDescent="0.15">
      <c r="A35" s="276">
        <v>4</v>
      </c>
      <c r="B35" s="239" t="s">
        <v>84</v>
      </c>
      <c r="C35" s="238" t="s">
        <v>77</v>
      </c>
      <c r="D35" s="460">
        <v>4.8149999999999998E-2</v>
      </c>
      <c r="E35" s="459">
        <v>5.6000000000000001E-2</v>
      </c>
      <c r="H35" s="45">
        <f t="shared" ref="H35" si="3">A35</f>
        <v>4</v>
      </c>
      <c r="I35" s="489" t="str">
        <f t="shared" ref="I35" si="4">B35</f>
        <v>БЫВШАЯ В УПОТРЕБЛЕНИИ РЕКУПЕРИРОВАННАЯ ДРЕВЕСИНА</v>
      </c>
      <c r="J35" s="352" t="s">
        <v>77</v>
      </c>
      <c r="K35" s="103"/>
      <c r="L35" s="104"/>
    </row>
    <row r="36" spans="1:12" s="12" customFormat="1" x14ac:dyDescent="0.15">
      <c r="A36" s="243" t="s">
        <v>85</v>
      </c>
      <c r="B36" s="237" t="s">
        <v>86</v>
      </c>
      <c r="C36" s="238" t="s">
        <v>77</v>
      </c>
      <c r="D36" s="460"/>
      <c r="E36" s="459"/>
      <c r="H36" s="45" t="str">
        <f t="shared" si="1"/>
        <v>5</v>
      </c>
      <c r="I36" s="489" t="str">
        <f t="shared" si="2"/>
        <v>ДРЕВЕСНЫЕ ПЕЛЛЕТЫ И ПРОЧИЕ АГЛОМЕРАТЫ</v>
      </c>
      <c r="J36" s="352" t="s">
        <v>77</v>
      </c>
      <c r="K36" s="103">
        <f>D36-(D37+D38)</f>
        <v>0</v>
      </c>
      <c r="L36" s="103">
        <f>E36-(E37+E38)</f>
        <v>0</v>
      </c>
    </row>
    <row r="37" spans="1:12" s="12" customFormat="1" x14ac:dyDescent="0.15">
      <c r="A37" s="94" t="s">
        <v>87</v>
      </c>
      <c r="B37" s="46" t="s">
        <v>88</v>
      </c>
      <c r="C37" s="73" t="s">
        <v>77</v>
      </c>
      <c r="D37" s="461"/>
      <c r="E37" s="462"/>
      <c r="H37" s="45" t="str">
        <f t="shared" si="1"/>
        <v>5.1</v>
      </c>
      <c r="I37" s="46" t="str">
        <f>B37</f>
        <v>ДРЕВЕСНЫЕ ПЕЛЛЕТЫ</v>
      </c>
      <c r="J37" s="73" t="s">
        <v>77</v>
      </c>
      <c r="K37" s="105"/>
      <c r="L37" s="106"/>
    </row>
    <row r="38" spans="1:12" s="12" customFormat="1" x14ac:dyDescent="0.15">
      <c r="A38" s="94" t="s">
        <v>89</v>
      </c>
      <c r="B38" s="46" t="s">
        <v>90</v>
      </c>
      <c r="C38" s="73" t="s">
        <v>77</v>
      </c>
      <c r="D38" s="462"/>
      <c r="E38" s="462"/>
      <c r="H38" s="45" t="str">
        <f t="shared" si="1"/>
        <v>5.2</v>
      </c>
      <c r="I38" s="46" t="str">
        <f>B38</f>
        <v>ПРОЧИЕ АГЛОМЕРАТЫ</v>
      </c>
      <c r="J38" s="73" t="s">
        <v>77</v>
      </c>
      <c r="K38" s="107"/>
      <c r="L38" s="108"/>
    </row>
    <row r="39" spans="1:12" s="12" customFormat="1" ht="14.25" x14ac:dyDescent="0.15">
      <c r="A39" s="277" t="s">
        <v>91</v>
      </c>
      <c r="B39" s="242" t="s">
        <v>92</v>
      </c>
      <c r="C39" s="238" t="s">
        <v>79</v>
      </c>
      <c r="D39" s="459">
        <v>20.6</v>
      </c>
      <c r="E39" s="459">
        <v>22.78</v>
      </c>
      <c r="H39" s="45" t="str">
        <f t="shared" si="1"/>
        <v>6</v>
      </c>
      <c r="I39" s="51" t="str">
        <f t="shared" si="2"/>
        <v>ПИЛОМАТЕРИАЛЫ (ВКЛЮЧАЯ ШПАЛЫ)</v>
      </c>
      <c r="J39" s="352" t="s">
        <v>79</v>
      </c>
      <c r="K39" s="103">
        <f>D39-(D40+D41)</f>
        <v>0</v>
      </c>
      <c r="L39" s="103">
        <f>E39-(E40+E41)</f>
        <v>0</v>
      </c>
    </row>
    <row r="40" spans="1:12" s="12" customFormat="1" ht="14.25" x14ac:dyDescent="0.15">
      <c r="A40" s="278" t="s">
        <v>93</v>
      </c>
      <c r="B40" s="46" t="s">
        <v>39</v>
      </c>
      <c r="C40" s="73" t="s">
        <v>79</v>
      </c>
      <c r="D40" s="462"/>
      <c r="E40" s="462"/>
      <c r="H40" s="45" t="str">
        <f t="shared" si="1"/>
        <v>6.C</v>
      </c>
      <c r="I40" s="46" t="str">
        <f t="shared" si="2"/>
        <v>Хвойные породы</v>
      </c>
      <c r="J40" s="73" t="s">
        <v>79</v>
      </c>
      <c r="K40" s="105"/>
      <c r="L40" s="106"/>
    </row>
    <row r="41" spans="1:12" s="12" customFormat="1" ht="14.25" x14ac:dyDescent="0.15">
      <c r="A41" s="278" t="s">
        <v>94</v>
      </c>
      <c r="B41" s="46" t="s">
        <v>42</v>
      </c>
      <c r="C41" s="73" t="s">
        <v>79</v>
      </c>
      <c r="D41" s="462">
        <v>20.6</v>
      </c>
      <c r="E41" s="462">
        <v>22.78</v>
      </c>
      <c r="H41" s="45" t="str">
        <f t="shared" si="1"/>
        <v>6.NC</v>
      </c>
      <c r="I41" s="46" t="str">
        <f t="shared" si="2"/>
        <v>Лиственные породы</v>
      </c>
      <c r="J41" s="73" t="s">
        <v>79</v>
      </c>
      <c r="K41" s="105"/>
      <c r="L41" s="106"/>
    </row>
    <row r="42" spans="1:12" s="12" customFormat="1" ht="14.25" x14ac:dyDescent="0.15">
      <c r="A42" s="94" t="s">
        <v>95</v>
      </c>
      <c r="B42" s="48" t="s">
        <v>51</v>
      </c>
      <c r="C42" s="73" t="s">
        <v>79</v>
      </c>
      <c r="D42" s="462"/>
      <c r="E42" s="462"/>
      <c r="H42" s="45" t="str">
        <f t="shared" si="1"/>
        <v>6.NC.T</v>
      </c>
      <c r="I42" s="48" t="str">
        <f t="shared" si="2"/>
        <v>в том числе тропические породы</v>
      </c>
      <c r="J42" s="73" t="s">
        <v>79</v>
      </c>
      <c r="K42" s="107" t="str">
        <f>IF(AND(ISNUMBER(D42/D41),D42&gt;D41),"&gt; 5.NC !!","")</f>
        <v/>
      </c>
      <c r="L42" s="108" t="str">
        <f>IF(AND(ISNUMBER(E42/E41),E42&gt;E41),"&gt; 5.NC !!","")</f>
        <v/>
      </c>
    </row>
    <row r="43" spans="1:12" s="12" customFormat="1" ht="14.25" x14ac:dyDescent="0.15">
      <c r="A43" s="277" t="s">
        <v>96</v>
      </c>
      <c r="B43" s="242" t="s">
        <v>97</v>
      </c>
      <c r="C43" s="238" t="s">
        <v>79</v>
      </c>
      <c r="D43" s="459">
        <v>1.0880000000000001</v>
      </c>
      <c r="E43" s="459">
        <v>0.78180000000000005</v>
      </c>
      <c r="H43" s="45" t="str">
        <f t="shared" ref="H43:H46" si="5">A43</f>
        <v>7</v>
      </c>
      <c r="I43" s="51" t="str">
        <f t="shared" ref="I43:I46" si="6">B43</f>
        <v>ШПОН</v>
      </c>
      <c r="J43" s="352" t="s">
        <v>79</v>
      </c>
      <c r="K43" s="103">
        <f>D43-(D44+D45)</f>
        <v>0</v>
      </c>
      <c r="L43" s="103">
        <f>E43-(E44+E45)</f>
        <v>0</v>
      </c>
    </row>
    <row r="44" spans="1:12" s="12" customFormat="1" ht="14.25" x14ac:dyDescent="0.15">
      <c r="A44" s="278" t="s">
        <v>98</v>
      </c>
      <c r="B44" s="46" t="s">
        <v>39</v>
      </c>
      <c r="C44" s="73" t="s">
        <v>79</v>
      </c>
      <c r="D44" s="462"/>
      <c r="E44" s="462"/>
      <c r="H44" s="45" t="str">
        <f t="shared" si="5"/>
        <v>7.C</v>
      </c>
      <c r="I44" s="48" t="str">
        <f t="shared" si="6"/>
        <v>Хвойные породы</v>
      </c>
      <c r="J44" s="73" t="s">
        <v>79</v>
      </c>
      <c r="K44" s="105"/>
      <c r="L44" s="106"/>
    </row>
    <row r="45" spans="1:12" s="12" customFormat="1" ht="14.25" x14ac:dyDescent="0.15">
      <c r="A45" s="278" t="s">
        <v>99</v>
      </c>
      <c r="B45" s="46" t="s">
        <v>42</v>
      </c>
      <c r="C45" s="73" t="s">
        <v>79</v>
      </c>
      <c r="D45" s="462">
        <v>1.0880000000000001</v>
      </c>
      <c r="E45" s="462">
        <v>0.78180000000000005</v>
      </c>
      <c r="H45" s="45" t="str">
        <f t="shared" si="5"/>
        <v>7.NC</v>
      </c>
      <c r="I45" s="48" t="str">
        <f t="shared" si="6"/>
        <v>Лиственные породы</v>
      </c>
      <c r="J45" s="73" t="s">
        <v>79</v>
      </c>
      <c r="K45" s="105"/>
      <c r="L45" s="106"/>
    </row>
    <row r="46" spans="1:12" s="12" customFormat="1" ht="14.25" x14ac:dyDescent="0.15">
      <c r="A46" s="279" t="s">
        <v>100</v>
      </c>
      <c r="B46" s="56" t="s">
        <v>51</v>
      </c>
      <c r="C46" s="73" t="s">
        <v>79</v>
      </c>
      <c r="D46" s="462"/>
      <c r="E46" s="462"/>
      <c r="H46" s="45" t="str">
        <f t="shared" si="5"/>
        <v>7.NC.T</v>
      </c>
      <c r="I46" s="49" t="str">
        <f t="shared" si="6"/>
        <v>в том числе тропические породы</v>
      </c>
      <c r="J46" s="73" t="s">
        <v>79</v>
      </c>
      <c r="K46" s="105"/>
      <c r="L46" s="106"/>
    </row>
    <row r="47" spans="1:12" s="12" customFormat="1" ht="14.25" x14ac:dyDescent="0.15">
      <c r="A47" s="243" t="s">
        <v>101</v>
      </c>
      <c r="B47" s="237" t="s">
        <v>102</v>
      </c>
      <c r="C47" s="240" t="s">
        <v>79</v>
      </c>
      <c r="D47" s="465">
        <v>245.00490000000002</v>
      </c>
      <c r="E47" s="465">
        <v>304.94259399999999</v>
      </c>
      <c r="H47" s="45" t="str">
        <f t="shared" si="1"/>
        <v>8</v>
      </c>
      <c r="I47" s="51" t="str">
        <f t="shared" si="2"/>
        <v>ЛИСТОВЫЕ ДРЕВЕСНЫЕ МАТЕРИАЛЫ</v>
      </c>
      <c r="J47" s="74" t="s">
        <v>79</v>
      </c>
      <c r="K47" s="103">
        <f>D47-(D48+D52+D54)</f>
        <v>0</v>
      </c>
      <c r="L47" s="103">
        <f>E47-(E48+E52+E54)</f>
        <v>0</v>
      </c>
    </row>
    <row r="48" spans="1:12" s="12" customFormat="1" ht="14.25" x14ac:dyDescent="0.15">
      <c r="A48" s="278" t="s">
        <v>103</v>
      </c>
      <c r="B48" s="46" t="s">
        <v>104</v>
      </c>
      <c r="C48" s="73" t="s">
        <v>79</v>
      </c>
      <c r="D48" s="462">
        <v>1.2639</v>
      </c>
      <c r="E48" s="462">
        <v>4.335</v>
      </c>
      <c r="H48" s="45" t="str">
        <f t="shared" si="1"/>
        <v>8.1</v>
      </c>
      <c r="I48" s="46" t="str">
        <f t="shared" si="2"/>
        <v xml:space="preserve">ФАНЕРА  </v>
      </c>
      <c r="J48" s="73" t="s">
        <v>79</v>
      </c>
      <c r="K48" s="111">
        <f>D48-(D49+D50)</f>
        <v>0</v>
      </c>
      <c r="L48" s="111">
        <f>E48-(E49+E50)</f>
        <v>0</v>
      </c>
    </row>
    <row r="49" spans="1:12" s="12" customFormat="1" ht="14.25" x14ac:dyDescent="0.15">
      <c r="A49" s="278" t="s">
        <v>105</v>
      </c>
      <c r="B49" s="48" t="s">
        <v>39</v>
      </c>
      <c r="C49" s="73" t="s">
        <v>79</v>
      </c>
      <c r="D49" s="466"/>
      <c r="E49" s="466"/>
      <c r="H49" s="45" t="str">
        <f t="shared" si="1"/>
        <v>8.1.C</v>
      </c>
      <c r="I49" s="48" t="str">
        <f t="shared" si="2"/>
        <v>Хвойные породы</v>
      </c>
      <c r="J49" s="73" t="s">
        <v>79</v>
      </c>
      <c r="K49" s="105"/>
      <c r="L49" s="106"/>
    </row>
    <row r="50" spans="1:12" s="12" customFormat="1" ht="14.25" x14ac:dyDescent="0.15">
      <c r="A50" s="278" t="s">
        <v>106</v>
      </c>
      <c r="B50" s="48" t="s">
        <v>42</v>
      </c>
      <c r="C50" s="73" t="s">
        <v>79</v>
      </c>
      <c r="D50" s="462">
        <v>1.2639</v>
      </c>
      <c r="E50" s="462">
        <v>4.335</v>
      </c>
      <c r="H50" s="45" t="str">
        <f t="shared" si="1"/>
        <v>8.1.NC</v>
      </c>
      <c r="I50" s="48" t="str">
        <f t="shared" si="2"/>
        <v>Лиственные породы</v>
      </c>
      <c r="J50" s="73" t="s">
        <v>79</v>
      </c>
      <c r="K50" s="105" t="s">
        <v>0</v>
      </c>
      <c r="L50" s="106"/>
    </row>
    <row r="51" spans="1:12" s="12" customFormat="1" ht="14.25" x14ac:dyDescent="0.15">
      <c r="A51" s="278" t="s">
        <v>107</v>
      </c>
      <c r="B51" s="50" t="s">
        <v>51</v>
      </c>
      <c r="C51" s="73" t="s">
        <v>79</v>
      </c>
      <c r="D51" s="462"/>
      <c r="E51" s="462"/>
      <c r="H51" s="45" t="str">
        <f t="shared" si="1"/>
        <v>8.1.NC.T</v>
      </c>
      <c r="I51" s="49" t="str">
        <f t="shared" si="2"/>
        <v>в том числе тропические породы</v>
      </c>
      <c r="J51" s="73" t="s">
        <v>79</v>
      </c>
      <c r="K51" s="105" t="str">
        <f>IF(AND(ISNUMBER(D51/D50),D51&gt;D50),"&gt; 6.1.NC !!","")</f>
        <v/>
      </c>
      <c r="L51" s="106" t="str">
        <f>IF(AND(ISNUMBER(E51/E50),E51&gt;E50),"&gt; 6.1.NC !!","")</f>
        <v/>
      </c>
    </row>
    <row r="52" spans="1:12" s="12" customFormat="1" ht="25.5" x14ac:dyDescent="0.15">
      <c r="A52" s="278" t="s">
        <v>108</v>
      </c>
      <c r="B52" s="391" t="s">
        <v>109</v>
      </c>
      <c r="C52" s="73" t="s">
        <v>79</v>
      </c>
      <c r="D52" s="462">
        <v>192.61</v>
      </c>
      <c r="E52" s="462">
        <v>255.66800000000001</v>
      </c>
      <c r="H52" s="45" t="str">
        <f t="shared" si="1"/>
        <v>8.2</v>
      </c>
      <c r="I52" s="490" t="str">
        <f t="shared" si="2"/>
        <v>СТРУЖЕЧНЫЕ ПЛИТЫ, ПЛИТЫ С ОРИЕНТИРОВАННОЙ СТРУЖКОЙ (OSB) И ПРОЧИЕ ПЛИТЫ ЭТОЙ КАТЕГОРИИ</v>
      </c>
      <c r="J52" s="73" t="s">
        <v>79</v>
      </c>
      <c r="K52" s="105"/>
      <c r="L52" s="106"/>
    </row>
    <row r="53" spans="1:12" s="12" customFormat="1" ht="14.25" x14ac:dyDescent="0.15">
      <c r="A53" s="278" t="s">
        <v>110</v>
      </c>
      <c r="B53" s="52" t="s">
        <v>111</v>
      </c>
      <c r="C53" s="73" t="s">
        <v>79</v>
      </c>
      <c r="D53" s="462"/>
      <c r="E53" s="462"/>
      <c r="H53" s="45" t="str">
        <f t="shared" si="1"/>
        <v>8.2.1</v>
      </c>
      <c r="I53" s="48" t="str">
        <f t="shared" si="2"/>
        <v>в том числе ПЛИТЫ С ОРИЕНТИРОВАННОЙ СТРУЖКОЙ (OSB)</v>
      </c>
      <c r="J53" s="73" t="s">
        <v>79</v>
      </c>
      <c r="K53" s="105" t="str">
        <f>IF(AND(ISNUMBER(D53/D52),D53&gt;D52),"&gt; 6.3 !!","")</f>
        <v/>
      </c>
      <c r="L53" s="106" t="str">
        <f>IF(AND(ISNUMBER(E53/E52),E53&gt;E52),"&gt; 6.3 !!","")</f>
        <v/>
      </c>
    </row>
    <row r="54" spans="1:12" s="12" customFormat="1" ht="14.25" x14ac:dyDescent="0.15">
      <c r="A54" s="278" t="s">
        <v>112</v>
      </c>
      <c r="B54" s="46" t="s">
        <v>113</v>
      </c>
      <c r="C54" s="73" t="s">
        <v>79</v>
      </c>
      <c r="D54" s="462">
        <v>51.131</v>
      </c>
      <c r="E54" s="462">
        <v>44.939594</v>
      </c>
      <c r="H54" s="45" t="str">
        <f t="shared" si="1"/>
        <v>8.3</v>
      </c>
      <c r="I54" s="46" t="str">
        <f t="shared" si="2"/>
        <v>ДРЕВЕСНОВОЛОКНИСТЫЕ ПЛИТЫ</v>
      </c>
      <c r="J54" s="73" t="s">
        <v>79</v>
      </c>
      <c r="K54" s="111">
        <f>D54-(D55+D56+D57)</f>
        <v>0</v>
      </c>
      <c r="L54" s="111">
        <f>E54-(E55+E56+E57)</f>
        <v>0</v>
      </c>
    </row>
    <row r="55" spans="1:12" s="12" customFormat="1" ht="14.25" x14ac:dyDescent="0.15">
      <c r="A55" s="278" t="s">
        <v>114</v>
      </c>
      <c r="B55" s="48" t="s">
        <v>115</v>
      </c>
      <c r="C55" s="73" t="s">
        <v>79</v>
      </c>
      <c r="D55" s="462"/>
      <c r="E55" s="462"/>
      <c r="H55" s="45" t="str">
        <f t="shared" si="1"/>
        <v>8.3.1</v>
      </c>
      <c r="I55" s="48" t="str">
        <f t="shared" si="2"/>
        <v xml:space="preserve">ТВЕРДЫЕ ПЛИТЫ </v>
      </c>
      <c r="J55" s="73" t="s">
        <v>79</v>
      </c>
      <c r="K55" s="105"/>
      <c r="L55" s="106"/>
    </row>
    <row r="56" spans="1:12" s="12" customFormat="1" ht="25.5" x14ac:dyDescent="0.15">
      <c r="A56" s="278" t="s">
        <v>116</v>
      </c>
      <c r="B56" s="412" t="s">
        <v>117</v>
      </c>
      <c r="C56" s="73" t="s">
        <v>79</v>
      </c>
      <c r="D56" s="462">
        <v>49.497999999999998</v>
      </c>
      <c r="E56" s="462">
        <v>40.200594000000002</v>
      </c>
      <c r="H56" s="45" t="str">
        <f t="shared" si="1"/>
        <v>8.3.2</v>
      </c>
      <c r="I56" s="412" t="str">
        <f t="shared" si="2"/>
        <v>ДРЕВЕСНОВОЛОКНИСТЫЕ ПЛИТЫ СРЕДНЕЙ/ВЫСОКОЙ ПЛОТНОСТИ (MDF/HDF)</v>
      </c>
      <c r="J56" s="73" t="s">
        <v>79</v>
      </c>
      <c r="K56" s="105"/>
      <c r="L56" s="106"/>
    </row>
    <row r="57" spans="1:12" s="12" customFormat="1" ht="14.25" x14ac:dyDescent="0.15">
      <c r="A57" s="279" t="s">
        <v>118</v>
      </c>
      <c r="B57" s="56" t="s">
        <v>119</v>
      </c>
      <c r="C57" s="73" t="s">
        <v>79</v>
      </c>
      <c r="D57" s="462">
        <v>1.633</v>
      </c>
      <c r="E57" s="462">
        <v>4.7389999999999999</v>
      </c>
      <c r="H57" s="45" t="str">
        <f t="shared" si="1"/>
        <v>8.3.3</v>
      </c>
      <c r="I57" s="53" t="str">
        <f t="shared" si="2"/>
        <v>ПРОЧИЕ ДРЕВЕСНОВОЛОКНИСТЫЕ ПЛИТЫ</v>
      </c>
      <c r="J57" s="73" t="s">
        <v>79</v>
      </c>
      <c r="K57" s="107"/>
      <c r="L57" s="108"/>
    </row>
    <row r="58" spans="1:12" s="12" customFormat="1" ht="12.75" customHeight="1" x14ac:dyDescent="0.15">
      <c r="A58" s="280" t="s">
        <v>120</v>
      </c>
      <c r="B58" s="239" t="s">
        <v>121</v>
      </c>
      <c r="C58" s="240" t="s">
        <v>77</v>
      </c>
      <c r="D58" s="467"/>
      <c r="E58" s="467"/>
      <c r="H58" s="45" t="str">
        <f t="shared" si="1"/>
        <v>9</v>
      </c>
      <c r="I58" s="51" t="str">
        <f t="shared" si="2"/>
        <v>ДРЕВЕСНАЯ МАССА</v>
      </c>
      <c r="J58" s="74" t="s">
        <v>77</v>
      </c>
      <c r="K58" s="103">
        <f>D58-(D59+D60+D64)</f>
        <v>0</v>
      </c>
      <c r="L58" s="103">
        <f>E58-(E59+E60+E64)</f>
        <v>-3.2000000000000003E-4</v>
      </c>
    </row>
    <row r="59" spans="1:12" s="12" customFormat="1" ht="12.75" customHeight="1" x14ac:dyDescent="0.15">
      <c r="A59" s="281" t="s">
        <v>122</v>
      </c>
      <c r="B59" s="57" t="s">
        <v>123</v>
      </c>
      <c r="C59" s="74" t="s">
        <v>77</v>
      </c>
      <c r="D59" s="468"/>
      <c r="E59" s="468"/>
      <c r="H59" s="45" t="str">
        <f t="shared" si="1"/>
        <v>9.1</v>
      </c>
      <c r="I59" s="46" t="str">
        <f t="shared" si="2"/>
        <v>МЕХАНИЧЕСКАЯ ДРЕВЕСНАЯ МАССА И ПОЛУЦЕЛЛЮЛОЗА</v>
      </c>
      <c r="J59" s="74" t="s">
        <v>77</v>
      </c>
      <c r="K59" s="105"/>
      <c r="L59" s="106"/>
    </row>
    <row r="60" spans="1:12" s="12" customFormat="1" ht="12.75" customHeight="1" x14ac:dyDescent="0.15">
      <c r="A60" s="281" t="s">
        <v>124</v>
      </c>
      <c r="B60" s="46" t="s">
        <v>125</v>
      </c>
      <c r="C60" s="392" t="s">
        <v>77</v>
      </c>
      <c r="D60" s="469"/>
      <c r="E60" s="469">
        <v>3.2000000000000003E-4</v>
      </c>
      <c r="H60" s="45" t="str">
        <f t="shared" si="1"/>
        <v>9.2</v>
      </c>
      <c r="I60" s="46" t="str">
        <f t="shared" si="2"/>
        <v>ЦЕЛЛЮЛОЗА</v>
      </c>
      <c r="J60" s="392" t="s">
        <v>77</v>
      </c>
      <c r="K60" s="111">
        <f>D60-(D61+D63)</f>
        <v>0</v>
      </c>
      <c r="L60" s="111">
        <f>E60-(E61+E63)</f>
        <v>0</v>
      </c>
    </row>
    <row r="61" spans="1:12" s="12" customFormat="1" ht="12.75" customHeight="1" x14ac:dyDescent="0.15">
      <c r="A61" s="281" t="s">
        <v>126</v>
      </c>
      <c r="B61" s="48" t="s">
        <v>127</v>
      </c>
      <c r="C61" s="74" t="s">
        <v>77</v>
      </c>
      <c r="D61" s="469"/>
      <c r="E61" s="469">
        <v>1.0000000000000001E-5</v>
      </c>
      <c r="H61" s="45" t="str">
        <f t="shared" si="1"/>
        <v>9.2.1</v>
      </c>
      <c r="I61" s="48" t="str">
        <f t="shared" si="2"/>
        <v>СУЛЬФАТНАЯ ЦЕЛЛЮЛОЗА</v>
      </c>
      <c r="J61" s="74" t="s">
        <v>77</v>
      </c>
      <c r="K61" s="105"/>
      <c r="L61" s="106"/>
    </row>
    <row r="62" spans="1:12" s="12" customFormat="1" ht="12.75" customHeight="1" x14ac:dyDescent="0.15">
      <c r="A62" s="281" t="s">
        <v>128</v>
      </c>
      <c r="B62" s="49" t="s">
        <v>129</v>
      </c>
      <c r="C62" s="74" t="s">
        <v>77</v>
      </c>
      <c r="D62" s="469"/>
      <c r="E62" s="469"/>
      <c r="H62" s="45" t="str">
        <f t="shared" si="1"/>
        <v>9.2.1.1</v>
      </c>
      <c r="I62" s="49" t="str">
        <f t="shared" si="2"/>
        <v xml:space="preserve">в том числе БЕЛЕНАЯ </v>
      </c>
      <c r="J62" s="74" t="s">
        <v>77</v>
      </c>
      <c r="K62" s="105"/>
      <c r="L62" s="106"/>
    </row>
    <row r="63" spans="1:12" s="12" customFormat="1" ht="12.75" customHeight="1" x14ac:dyDescent="0.15">
      <c r="A63" s="281" t="s">
        <v>130</v>
      </c>
      <c r="B63" s="56" t="s">
        <v>131</v>
      </c>
      <c r="C63" s="74" t="s">
        <v>77</v>
      </c>
      <c r="D63" s="469"/>
      <c r="E63" s="469">
        <v>3.1E-4</v>
      </c>
      <c r="H63" s="45" t="str">
        <f t="shared" si="1"/>
        <v>9.2.2</v>
      </c>
      <c r="I63" s="48" t="str">
        <f t="shared" si="2"/>
        <v>СУЛЬФИТНАЯ ЦЕЛЛЮЛОЗА</v>
      </c>
      <c r="J63" s="74" t="s">
        <v>77</v>
      </c>
      <c r="K63" s="105"/>
      <c r="L63" s="106"/>
    </row>
    <row r="64" spans="1:12" s="12" customFormat="1" ht="12.75" customHeight="1" x14ac:dyDescent="0.15">
      <c r="A64" s="279" t="s">
        <v>132</v>
      </c>
      <c r="B64" s="46" t="s">
        <v>133</v>
      </c>
      <c r="C64" s="74" t="s">
        <v>77</v>
      </c>
      <c r="D64" s="468"/>
      <c r="E64" s="468"/>
      <c r="H64" s="45" t="str">
        <f t="shared" si="1"/>
        <v>9.3</v>
      </c>
      <c r="I64" s="46" t="str">
        <f t="shared" si="2"/>
        <v>ЦЕЛЛЮЛОЗА ДЛЯ ХИМИЧЕСКОЙ ПЕРЕРАБОТКИ</v>
      </c>
      <c r="J64" s="74" t="s">
        <v>77</v>
      </c>
      <c r="K64" s="107"/>
      <c r="L64" s="108"/>
    </row>
    <row r="65" spans="1:12" s="12" customFormat="1" ht="12.75" customHeight="1" x14ac:dyDescent="0.15">
      <c r="A65" s="280" t="s">
        <v>134</v>
      </c>
      <c r="B65" s="239" t="s">
        <v>135</v>
      </c>
      <c r="C65" s="240" t="s">
        <v>77</v>
      </c>
      <c r="D65" s="470">
        <v>17.89</v>
      </c>
      <c r="E65" s="470">
        <v>21.3581</v>
      </c>
      <c r="H65" s="45" t="str">
        <f t="shared" si="1"/>
        <v>10</v>
      </c>
      <c r="I65" s="51" t="str">
        <f t="shared" si="2"/>
        <v>ПРОЧИЕ ВИДЫ МАССЫ</v>
      </c>
      <c r="J65" s="74" t="s">
        <v>77</v>
      </c>
      <c r="K65" s="103">
        <f>D65-(D66+D67)</f>
        <v>0</v>
      </c>
      <c r="L65" s="104">
        <f>E65-(E66+E67)</f>
        <v>0</v>
      </c>
    </row>
    <row r="66" spans="1:12" s="12" customFormat="1" ht="12.75" customHeight="1" x14ac:dyDescent="0.15">
      <c r="A66" s="278" t="s">
        <v>136</v>
      </c>
      <c r="B66" s="54" t="s">
        <v>137</v>
      </c>
      <c r="C66" s="74" t="s">
        <v>77</v>
      </c>
      <c r="D66" s="471">
        <v>17.89</v>
      </c>
      <c r="E66" s="471">
        <v>21.3581</v>
      </c>
      <c r="H66" s="45" t="str">
        <f t="shared" si="1"/>
        <v>10.1</v>
      </c>
      <c r="I66" s="54" t="str">
        <f t="shared" si="2"/>
        <v>МАССА ИЗ НЕДРЕВЕСНОГО ВОЛОКНА</v>
      </c>
      <c r="J66" s="74" t="s">
        <v>77</v>
      </c>
      <c r="K66" s="105"/>
      <c r="L66" s="106"/>
    </row>
    <row r="67" spans="1:12" s="12" customFormat="1" ht="12.75" customHeight="1" x14ac:dyDescent="0.15">
      <c r="A67" s="278" t="s">
        <v>138</v>
      </c>
      <c r="B67" s="55" t="s">
        <v>139</v>
      </c>
      <c r="C67" s="74" t="s">
        <v>77</v>
      </c>
      <c r="D67" s="471"/>
      <c r="E67" s="471"/>
      <c r="H67" s="45" t="str">
        <f t="shared" si="1"/>
        <v>10.2</v>
      </c>
      <c r="I67" s="491" t="str">
        <f t="shared" si="2"/>
        <v>МАССА ИЗ РЕКУПЕРИРОВАННОГО ВОЛОКНА</v>
      </c>
      <c r="J67" s="74" t="s">
        <v>77</v>
      </c>
      <c r="K67" s="107"/>
      <c r="L67" s="108"/>
    </row>
    <row r="68" spans="1:12" s="12" customFormat="1" ht="12.75" customHeight="1" x14ac:dyDescent="0.15">
      <c r="A68" s="244" t="s">
        <v>140</v>
      </c>
      <c r="B68" s="239" t="s">
        <v>141</v>
      </c>
      <c r="C68" s="240" t="s">
        <v>77</v>
      </c>
      <c r="D68" s="470">
        <v>0.71</v>
      </c>
      <c r="E68" s="470">
        <v>0.85</v>
      </c>
      <c r="H68" s="45" t="str">
        <f t="shared" si="1"/>
        <v>11</v>
      </c>
      <c r="I68" s="492" t="str">
        <f t="shared" si="2"/>
        <v>РЕКУПЕРИРОВАННАЯ БУМАГА (МАКУЛАТУРА)</v>
      </c>
      <c r="J68" s="74" t="s">
        <v>77</v>
      </c>
      <c r="K68" s="115"/>
      <c r="L68" s="116"/>
    </row>
    <row r="69" spans="1:12" s="12" customFormat="1" ht="12.75" customHeight="1" x14ac:dyDescent="0.15">
      <c r="A69" s="280" t="s">
        <v>142</v>
      </c>
      <c r="B69" s="239" t="s">
        <v>143</v>
      </c>
      <c r="C69" s="240" t="s">
        <v>77</v>
      </c>
      <c r="D69" s="470">
        <v>76.59</v>
      </c>
      <c r="E69" s="470">
        <v>72.58</v>
      </c>
      <c r="H69" s="45" t="str">
        <f t="shared" si="1"/>
        <v>12</v>
      </c>
      <c r="I69" s="51" t="str">
        <f t="shared" si="2"/>
        <v>БУМАГА И КАРТОН</v>
      </c>
      <c r="J69" s="74" t="s">
        <v>77</v>
      </c>
      <c r="K69" s="103">
        <f>D69-(D70+D75+D76+D81)</f>
        <v>3.0000000000001137E-3</v>
      </c>
      <c r="L69" s="103">
        <f>E69-(E70+E75+E76+E81)</f>
        <v>2.9199999998752446E-4</v>
      </c>
    </row>
    <row r="70" spans="1:12" s="12" customFormat="1" ht="12.75" customHeight="1" x14ac:dyDescent="0.15">
      <c r="A70" s="281" t="s">
        <v>144</v>
      </c>
      <c r="B70" s="46" t="s">
        <v>145</v>
      </c>
      <c r="C70" s="392" t="s">
        <v>77</v>
      </c>
      <c r="D70" s="471">
        <v>4.6399999999999997</v>
      </c>
      <c r="E70" s="471">
        <v>5.2949999999999999</v>
      </c>
      <c r="H70" s="45" t="str">
        <f t="shared" si="1"/>
        <v>12.1</v>
      </c>
      <c r="I70" s="46" t="str">
        <f t="shared" si="2"/>
        <v>ПОЛИГРАФИЧЕСКАЯ БУМАГА</v>
      </c>
      <c r="J70" s="392" t="s">
        <v>77</v>
      </c>
      <c r="K70" s="111">
        <f>D70-(D71+D72+D73+D74)</f>
        <v>-1.9999999999997797E-3</v>
      </c>
      <c r="L70" s="112">
        <f>E70-(E71+E72+E73+E74)</f>
        <v>-9.9999999999944578E-4</v>
      </c>
    </row>
    <row r="71" spans="1:12" s="12" customFormat="1" ht="12.75" customHeight="1" x14ac:dyDescent="0.15">
      <c r="A71" s="281" t="s">
        <v>146</v>
      </c>
      <c r="B71" s="48" t="s">
        <v>147</v>
      </c>
      <c r="C71" s="392" t="s">
        <v>77</v>
      </c>
      <c r="D71" s="471">
        <v>0.67249999999999999</v>
      </c>
      <c r="E71" s="471">
        <v>0.193</v>
      </c>
      <c r="H71" s="45" t="str">
        <f t="shared" si="1"/>
        <v>12.1.1</v>
      </c>
      <c r="I71" s="48" t="str">
        <f t="shared" si="2"/>
        <v>ГАЗЕТНАЯ БУМАГА</v>
      </c>
      <c r="J71" s="392" t="s">
        <v>77</v>
      </c>
      <c r="K71" s="105"/>
      <c r="L71" s="106"/>
    </row>
    <row r="72" spans="1:12" s="12" customFormat="1" ht="12.75" customHeight="1" x14ac:dyDescent="0.15">
      <c r="A72" s="281" t="s">
        <v>148</v>
      </c>
      <c r="B72" s="48" t="s">
        <v>149</v>
      </c>
      <c r="C72" s="392" t="s">
        <v>77</v>
      </c>
      <c r="D72" s="471">
        <v>1.4497</v>
      </c>
      <c r="E72" s="471">
        <v>0.17899999999999999</v>
      </c>
      <c r="H72" s="45" t="str">
        <f t="shared" si="1"/>
        <v>12.1.2</v>
      </c>
      <c r="I72" s="48" t="str">
        <f t="shared" si="2"/>
        <v>НЕМЕЛОВАННАЯ БУМАГА С СОДЕРЖАНИЕМ ДРЕВЕСНОЙ МАССЫ</v>
      </c>
      <c r="J72" s="392" t="s">
        <v>77</v>
      </c>
      <c r="K72" s="105"/>
      <c r="L72" s="106"/>
    </row>
    <row r="73" spans="1:12" s="12" customFormat="1" ht="12.75" customHeight="1" x14ac:dyDescent="0.15">
      <c r="A73" s="281" t="s">
        <v>150</v>
      </c>
      <c r="B73" s="48" t="s">
        <v>151</v>
      </c>
      <c r="C73" s="392" t="s">
        <v>77</v>
      </c>
      <c r="D73" s="471">
        <v>1.1100000000000001</v>
      </c>
      <c r="E73" s="471">
        <v>2.79</v>
      </c>
      <c r="H73" s="45" t="str">
        <f t="shared" si="1"/>
        <v>12.1.3</v>
      </c>
      <c r="I73" s="48" t="str">
        <f t="shared" si="2"/>
        <v>НЕМЕЛОВАННАЯ БУМАГА БЕЗ СОДЕРЖАНИЯ ДРЕВЕСНОЙ МАССЫ</v>
      </c>
      <c r="J73" s="392" t="s">
        <v>77</v>
      </c>
      <c r="K73" s="105"/>
      <c r="L73" s="106"/>
    </row>
    <row r="74" spans="1:12" s="12" customFormat="1" ht="12.75" customHeight="1" x14ac:dyDescent="0.15">
      <c r="A74" s="281" t="s">
        <v>152</v>
      </c>
      <c r="B74" s="56" t="s">
        <v>153</v>
      </c>
      <c r="C74" s="392" t="s">
        <v>77</v>
      </c>
      <c r="D74" s="471">
        <v>1.4097999999999999</v>
      </c>
      <c r="E74" s="471">
        <v>2.1339999999999999</v>
      </c>
      <c r="H74" s="45" t="str">
        <f t="shared" si="1"/>
        <v>12.1.4</v>
      </c>
      <c r="I74" s="48" t="str">
        <f t="shared" si="2"/>
        <v>МЕЛОВАННАЯ БУМАГА</v>
      </c>
      <c r="J74" s="392" t="s">
        <v>77</v>
      </c>
      <c r="K74" s="105"/>
      <c r="L74" s="106"/>
    </row>
    <row r="75" spans="1:12" s="12" customFormat="1" ht="12.75" customHeight="1" x14ac:dyDescent="0.15">
      <c r="A75" s="281">
        <v>12.2</v>
      </c>
      <c r="B75" s="57" t="s">
        <v>154</v>
      </c>
      <c r="C75" s="392" t="s">
        <v>77</v>
      </c>
      <c r="D75" s="471">
        <v>2.4460000000000002</v>
      </c>
      <c r="E75" s="471">
        <v>3.2044999999999999</v>
      </c>
      <c r="H75" s="45">
        <f t="shared" si="1"/>
        <v>12.2</v>
      </c>
      <c r="I75" s="46" t="str">
        <f t="shared" si="2"/>
        <v>БЫТОВАЯ И ГИГИЕНИЧЕСКАЯ БУМАГА</v>
      </c>
      <c r="J75" s="392" t="s">
        <v>77</v>
      </c>
      <c r="K75" s="105"/>
      <c r="L75" s="106"/>
    </row>
    <row r="76" spans="1:12" s="12" customFormat="1" ht="12.75" customHeight="1" x14ac:dyDescent="0.15">
      <c r="A76" s="281">
        <v>12.3</v>
      </c>
      <c r="B76" s="46" t="s">
        <v>155</v>
      </c>
      <c r="C76" s="392" t="s">
        <v>77</v>
      </c>
      <c r="D76" s="471">
        <v>53.59</v>
      </c>
      <c r="E76" s="471">
        <v>43.650208000000006</v>
      </c>
      <c r="H76" s="45">
        <f t="shared" si="1"/>
        <v>12.3</v>
      </c>
      <c r="I76" s="46" t="str">
        <f t="shared" si="2"/>
        <v>УПАКОВОЧНЫЕ МАТЕРИАЛЫ</v>
      </c>
      <c r="J76" s="392" t="s">
        <v>77</v>
      </c>
      <c r="K76" s="111">
        <f>D76-(D77+D78+D79+D80)</f>
        <v>1.6000000000033765E-3</v>
      </c>
      <c r="L76" s="111">
        <f>E76-(E77+E78+E79+E80)</f>
        <v>0</v>
      </c>
    </row>
    <row r="77" spans="1:12" s="12" customFormat="1" ht="12.75" customHeight="1" x14ac:dyDescent="0.15">
      <c r="A77" s="281" t="s">
        <v>156</v>
      </c>
      <c r="B77" s="48" t="s">
        <v>157</v>
      </c>
      <c r="C77" s="392" t="s">
        <v>77</v>
      </c>
      <c r="D77" s="471">
        <v>45.07</v>
      </c>
      <c r="E77" s="471">
        <v>32.075400000000002</v>
      </c>
      <c r="H77" s="45" t="str">
        <f t="shared" si="1"/>
        <v>12.3.1</v>
      </c>
      <c r="I77" s="48" t="str">
        <f t="shared" si="2"/>
        <v>КАРТОНАЖНЫЕ МАТЕРИАЛЫ</v>
      </c>
      <c r="J77" s="392" t="s">
        <v>77</v>
      </c>
      <c r="K77" s="105"/>
      <c r="L77" s="106"/>
    </row>
    <row r="78" spans="1:12" s="12" customFormat="1" ht="12.75" customHeight="1" x14ac:dyDescent="0.15">
      <c r="A78" s="281" t="s">
        <v>158</v>
      </c>
      <c r="B78" s="48" t="s">
        <v>159</v>
      </c>
      <c r="C78" s="392" t="s">
        <v>77</v>
      </c>
      <c r="D78" s="471">
        <v>0.25359999999999999</v>
      </c>
      <c r="E78" s="471">
        <v>0.112</v>
      </c>
      <c r="H78" s="45" t="str">
        <f t="shared" si="1"/>
        <v>12.3.2</v>
      </c>
      <c r="I78" s="48" t="str">
        <f>B78</f>
        <v>КОРОБОЧНЫЙ КАРТОН</v>
      </c>
      <c r="J78" s="392" t="s">
        <v>77</v>
      </c>
      <c r="K78" s="105"/>
      <c r="L78" s="106"/>
    </row>
    <row r="79" spans="1:12" s="12" customFormat="1" ht="12.75" customHeight="1" x14ac:dyDescent="0.15">
      <c r="A79" s="281" t="s">
        <v>160</v>
      </c>
      <c r="B79" s="48" t="s">
        <v>161</v>
      </c>
      <c r="C79" s="392" t="s">
        <v>77</v>
      </c>
      <c r="D79" s="472">
        <v>8.2647999999999993</v>
      </c>
      <c r="E79" s="472">
        <v>11.462808000000001</v>
      </c>
      <c r="H79" s="45" t="str">
        <f>A79</f>
        <v>12.3.3</v>
      </c>
      <c r="I79" s="48" t="str">
        <f>B79</f>
        <v>ОБЕРТОЧНАЯ БУМАГА</v>
      </c>
      <c r="J79" s="392" t="s">
        <v>77</v>
      </c>
      <c r="K79" s="105"/>
      <c r="L79" s="106"/>
    </row>
    <row r="80" spans="1:12" s="12" customFormat="1" ht="27" customHeight="1" x14ac:dyDescent="0.15">
      <c r="A80" s="281" t="s">
        <v>162</v>
      </c>
      <c r="B80" s="394" t="s">
        <v>163</v>
      </c>
      <c r="C80" s="392" t="s">
        <v>77</v>
      </c>
      <c r="D80" s="472"/>
      <c r="E80" s="472"/>
      <c r="H80" s="45" t="str">
        <f>A80</f>
        <v>12.3.4</v>
      </c>
      <c r="I80" s="412" t="str">
        <f>B80</f>
        <v>ПРОЧИЕ СОРТА БУМАГИ, ИСПОЛЬЗУЕМЫЕ ГЛАВНЫМ ОБРАЗОМ ДЛЯ УПАКОВКИ</v>
      </c>
      <c r="J80" s="392" t="s">
        <v>77</v>
      </c>
      <c r="K80" s="105"/>
      <c r="L80" s="106"/>
    </row>
    <row r="81" spans="1:17" s="12" customFormat="1" ht="27" customHeight="1" thickBot="1" x14ac:dyDescent="0.2">
      <c r="A81" s="282">
        <v>12.4</v>
      </c>
      <c r="B81" s="393" t="s">
        <v>164</v>
      </c>
      <c r="C81" s="419" t="s">
        <v>77</v>
      </c>
      <c r="D81" s="473">
        <v>15.911</v>
      </c>
      <c r="E81" s="473">
        <v>20.43</v>
      </c>
      <c r="H81" s="117">
        <f>A81</f>
        <v>12.4</v>
      </c>
      <c r="I81" s="393" t="str">
        <f>B81</f>
        <v>ПРОЧИЕ СОРТА БУМАГИ И КАРТОНА (НЕ ВКЛЮЧЕННЫЕ В ДРУГИЕ КАТЕГОРИИ)</v>
      </c>
      <c r="J81" s="419" t="s">
        <v>77</v>
      </c>
      <c r="K81" s="107"/>
      <c r="L81" s="108"/>
    </row>
    <row r="82" spans="1:17" s="12" customFormat="1" ht="13.15" customHeight="1" x14ac:dyDescent="0.15">
      <c r="A82" s="135"/>
      <c r="B82" s="135" t="s">
        <v>165</v>
      </c>
      <c r="C82" s="135"/>
      <c r="D82" s="493"/>
      <c r="E82" s="21"/>
      <c r="H82" s="19" t="s">
        <v>0</v>
      </c>
      <c r="I82" s="135"/>
    </row>
    <row r="83" spans="1:17" s="12" customFormat="1" ht="12.75" customHeight="1" x14ac:dyDescent="0.15">
      <c r="A83" s="135"/>
      <c r="B83" s="135" t="s">
        <v>166</v>
      </c>
      <c r="C83" s="135"/>
      <c r="D83" s="493"/>
      <c r="E83" s="21"/>
      <c r="H83" s="19" t="s">
        <v>0</v>
      </c>
    </row>
    <row r="84" spans="1:17" ht="12.75" customHeight="1" x14ac:dyDescent="0.2">
      <c r="A84" s="6"/>
      <c r="B84" s="135" t="s">
        <v>167</v>
      </c>
      <c r="H84" s="19" t="s">
        <v>0</v>
      </c>
      <c r="Q84" s="12"/>
    </row>
    <row r="85" spans="1:17" ht="12.75" customHeight="1" x14ac:dyDescent="0.2">
      <c r="A85" s="6"/>
      <c r="H85" s="19" t="s">
        <v>0</v>
      </c>
    </row>
    <row r="86" spans="1:17" ht="12.75" customHeight="1" x14ac:dyDescent="0.2">
      <c r="A86" s="6"/>
      <c r="H86" s="19" t="s">
        <v>0</v>
      </c>
    </row>
    <row r="87" spans="1:17" ht="12.75" customHeight="1" x14ac:dyDescent="0.2">
      <c r="A87" s="6"/>
    </row>
    <row r="88" spans="1:17" ht="12.75" customHeight="1" x14ac:dyDescent="0.2">
      <c r="A88" s="6"/>
    </row>
    <row r="89" spans="1:17" ht="12.75" customHeight="1" x14ac:dyDescent="0.2">
      <c r="A89" s="6"/>
    </row>
    <row r="90" spans="1:17" ht="12.75" customHeight="1" x14ac:dyDescent="0.2">
      <c r="A90" s="6"/>
    </row>
    <row r="91" spans="1:17" ht="12.75" customHeight="1" x14ac:dyDescent="0.2">
      <c r="A91" s="6"/>
    </row>
    <row r="92" spans="1:17" ht="12.75" customHeight="1" x14ac:dyDescent="0.2">
      <c r="A92" s="6"/>
    </row>
    <row r="93" spans="1:17" ht="12.75" customHeight="1" x14ac:dyDescent="0.2">
      <c r="A93" s="6"/>
    </row>
    <row r="94" spans="1:17" ht="12.75" customHeight="1" x14ac:dyDescent="0.2">
      <c r="A94" s="6"/>
    </row>
    <row r="95" spans="1:17" ht="12.75" customHeight="1" x14ac:dyDescent="0.2">
      <c r="A95" s="6"/>
    </row>
    <row r="96" spans="1:17" ht="12.75" customHeight="1" x14ac:dyDescent="0.2">
      <c r="A96" s="6"/>
    </row>
    <row r="97" spans="1:38" ht="12.75" customHeight="1" x14ac:dyDescent="0.2">
      <c r="A97" s="6"/>
    </row>
    <row r="98" spans="1:38" ht="12.75" customHeight="1" x14ac:dyDescent="0.2">
      <c r="A98" s="6"/>
    </row>
    <row r="99" spans="1:38" ht="12.75" customHeight="1" x14ac:dyDescent="0.2">
      <c r="A99" s="6"/>
    </row>
    <row r="100" spans="1:38" ht="12.75" customHeight="1" x14ac:dyDescent="0.2">
      <c r="A100" s="6"/>
    </row>
    <row r="101" spans="1:38" ht="12.75" customHeight="1" x14ac:dyDescent="0.2">
      <c r="P101"/>
    </row>
    <row r="102" spans="1:38" ht="12.75" customHeight="1" x14ac:dyDescent="0.2">
      <c r="P102"/>
      <c r="Q102"/>
    </row>
    <row r="103" spans="1:38" ht="12.75" customHeight="1" x14ac:dyDescent="0.2">
      <c r="P103"/>
      <c r="Q103"/>
    </row>
    <row r="104" spans="1:38" ht="12.75" customHeight="1" x14ac:dyDescent="0.2">
      <c r="P104"/>
      <c r="Q104"/>
    </row>
    <row r="105" spans="1:38" ht="12.75" customHeight="1" x14ac:dyDescent="0.2">
      <c r="P105"/>
      <c r="Q105"/>
    </row>
    <row r="106" spans="1:38" ht="12.75" customHeight="1" x14ac:dyDescent="0.2">
      <c r="P106"/>
      <c r="Q106"/>
    </row>
    <row r="107" spans="1:38" ht="12.75" customHeight="1" x14ac:dyDescent="0.2">
      <c r="P107"/>
      <c r="Q107"/>
      <c r="AI107" s="11" t="s">
        <v>0</v>
      </c>
      <c r="AJ107" s="11" t="s">
        <v>0</v>
      </c>
      <c r="AK107" s="11" t="s">
        <v>0</v>
      </c>
      <c r="AL107" s="11" t="s">
        <v>0</v>
      </c>
    </row>
    <row r="108" spans="1:38" ht="12.75" customHeight="1" x14ac:dyDescent="0.2">
      <c r="P108"/>
      <c r="Q108"/>
    </row>
    <row r="109" spans="1:38" ht="12.75" customHeight="1" x14ac:dyDescent="0.2">
      <c r="P109"/>
      <c r="Q109"/>
    </row>
    <row r="110" spans="1:38" ht="12.75" customHeight="1" x14ac:dyDescent="0.2">
      <c r="P110"/>
      <c r="Q110"/>
    </row>
    <row r="111" spans="1:38" ht="12.75" customHeight="1" x14ac:dyDescent="0.2">
      <c r="P111"/>
      <c r="Q111"/>
    </row>
    <row r="112" spans="1:38" ht="12.75" customHeight="1" x14ac:dyDescent="0.2">
      <c r="P112"/>
      <c r="Q112"/>
    </row>
    <row r="113" spans="16:17" ht="12.75" customHeight="1" x14ac:dyDescent="0.2">
      <c r="P113"/>
      <c r="Q113"/>
    </row>
    <row r="114" spans="16:17" ht="12.75" customHeight="1" x14ac:dyDescent="0.2">
      <c r="P114"/>
      <c r="Q114"/>
    </row>
    <row r="115" spans="16:17" ht="12.75" customHeight="1" x14ac:dyDescent="0.2">
      <c r="P115"/>
      <c r="Q115"/>
    </row>
    <row r="116" spans="16:17" ht="12.75" customHeight="1" x14ac:dyDescent="0.2">
      <c r="P116"/>
      <c r="Q116"/>
    </row>
    <row r="117" spans="16:17" ht="12.75" customHeight="1" x14ac:dyDescent="0.2">
      <c r="P117"/>
      <c r="Q117"/>
    </row>
    <row r="118" spans="16:17" ht="12.75" customHeight="1" x14ac:dyDescent="0.2">
      <c r="P118"/>
      <c r="Q118"/>
    </row>
    <row r="119" spans="16:17" ht="12.75" customHeight="1" x14ac:dyDescent="0.2">
      <c r="P119"/>
      <c r="Q119"/>
    </row>
    <row r="120" spans="16:17" ht="12.75" customHeight="1" x14ac:dyDescent="0.2">
      <c r="P120"/>
      <c r="Q120"/>
    </row>
    <row r="121" spans="16:17" ht="12.75" customHeight="1" x14ac:dyDescent="0.2">
      <c r="P121"/>
      <c r="Q121"/>
    </row>
    <row r="122" spans="16:17" ht="12.75" customHeight="1" x14ac:dyDescent="0.2">
      <c r="P122"/>
      <c r="Q122"/>
    </row>
    <row r="123" spans="16:17" ht="12.75" customHeight="1" x14ac:dyDescent="0.2">
      <c r="P123"/>
      <c r="Q123"/>
    </row>
    <row r="124" spans="16:17" ht="12.75" customHeight="1" x14ac:dyDescent="0.2">
      <c r="P124"/>
      <c r="Q124"/>
    </row>
    <row r="125" spans="16:17" ht="12.75" customHeight="1" x14ac:dyDescent="0.2">
      <c r="P125"/>
      <c r="Q125"/>
    </row>
    <row r="126" spans="16:17" ht="12.75" customHeight="1" x14ac:dyDescent="0.2">
      <c r="P126"/>
      <c r="Q126"/>
    </row>
    <row r="127" spans="16:17" ht="12.75" customHeight="1" x14ac:dyDescent="0.2">
      <c r="P127"/>
      <c r="Q127"/>
    </row>
    <row r="128" spans="16:17" ht="12.75" customHeight="1" x14ac:dyDescent="0.2">
      <c r="P128"/>
      <c r="Q128"/>
    </row>
    <row r="129" spans="16:17" ht="12.75" customHeight="1" x14ac:dyDescent="0.2">
      <c r="P129"/>
      <c r="Q129"/>
    </row>
    <row r="130" spans="16:17" ht="12.75" customHeight="1" x14ac:dyDescent="0.2">
      <c r="P130"/>
      <c r="Q130"/>
    </row>
    <row r="131" spans="16:17" ht="12.75" customHeight="1" x14ac:dyDescent="0.2">
      <c r="P131"/>
      <c r="Q131"/>
    </row>
    <row r="132" spans="16:17" ht="12.75" customHeight="1" x14ac:dyDescent="0.2">
      <c r="P132"/>
      <c r="Q132"/>
    </row>
    <row r="133" spans="16:17" ht="12.75" customHeight="1" x14ac:dyDescent="0.2">
      <c r="P133"/>
      <c r="Q133"/>
    </row>
    <row r="134" spans="16:17" ht="12.75" customHeight="1" x14ac:dyDescent="0.2">
      <c r="P134"/>
      <c r="Q134"/>
    </row>
    <row r="135" spans="16:17" ht="12.75" customHeight="1" x14ac:dyDescent="0.2">
      <c r="P135"/>
      <c r="Q135"/>
    </row>
    <row r="136" spans="16:17" ht="12.75" customHeight="1" x14ac:dyDescent="0.2">
      <c r="P136"/>
      <c r="Q136"/>
    </row>
    <row r="137" spans="16:17" ht="12.75" customHeight="1" x14ac:dyDescent="0.2">
      <c r="P137"/>
      <c r="Q137"/>
    </row>
    <row r="138" spans="16:17" ht="12.75" customHeight="1" x14ac:dyDescent="0.2">
      <c r="P138"/>
      <c r="Q138"/>
    </row>
    <row r="139" spans="16:17" ht="12.75" customHeight="1" x14ac:dyDescent="0.2">
      <c r="P139"/>
      <c r="Q139"/>
    </row>
    <row r="140" spans="16:17" ht="12.75" customHeight="1" x14ac:dyDescent="0.2">
      <c r="P140"/>
      <c r="Q140"/>
    </row>
    <row r="141" spans="16:17" ht="12.75" customHeight="1" x14ac:dyDescent="0.2">
      <c r="P141"/>
      <c r="Q141"/>
    </row>
    <row r="142" spans="16:17" ht="12.75" customHeight="1" x14ac:dyDescent="0.2">
      <c r="P142"/>
      <c r="Q142"/>
    </row>
    <row r="143" spans="16:17" ht="12.75" customHeight="1" x14ac:dyDescent="0.2">
      <c r="P143"/>
      <c r="Q143"/>
    </row>
    <row r="144" spans="16:17" ht="12.75" customHeight="1" x14ac:dyDescent="0.2">
      <c r="P144"/>
      <c r="Q144"/>
    </row>
    <row r="145" spans="16:17" ht="12.75" customHeight="1" x14ac:dyDescent="0.2">
      <c r="P145"/>
      <c r="Q145"/>
    </row>
    <row r="146" spans="16:17" ht="12.75" customHeight="1" x14ac:dyDescent="0.2">
      <c r="P146"/>
      <c r="Q146"/>
    </row>
    <row r="147" spans="16:17" ht="12.75" customHeight="1" x14ac:dyDescent="0.2">
      <c r="P147"/>
      <c r="Q147"/>
    </row>
    <row r="148" spans="16:17" ht="12.75" customHeight="1" x14ac:dyDescent="0.2">
      <c r="P148"/>
      <c r="Q148"/>
    </row>
    <row r="149" spans="16:17" ht="12.75" customHeight="1" x14ac:dyDescent="0.2">
      <c r="P149"/>
      <c r="Q149"/>
    </row>
    <row r="150" spans="16:17" ht="12.75" customHeight="1" x14ac:dyDescent="0.2">
      <c r="P150"/>
      <c r="Q150"/>
    </row>
    <row r="151" spans="16:17" ht="12.75" customHeight="1" x14ac:dyDescent="0.2">
      <c r="P151"/>
      <c r="Q151"/>
    </row>
    <row r="152" spans="16:17" ht="12.75" customHeight="1" x14ac:dyDescent="0.2">
      <c r="P152"/>
      <c r="Q152"/>
    </row>
    <row r="153" spans="16:17" ht="12.75" customHeight="1" x14ac:dyDescent="0.2">
      <c r="P153"/>
      <c r="Q153"/>
    </row>
    <row r="154" spans="16:17" ht="12.75" customHeight="1" x14ac:dyDescent="0.2">
      <c r="P154"/>
      <c r="Q154"/>
    </row>
    <row r="155" spans="16:17" ht="12.75" customHeight="1" x14ac:dyDescent="0.2">
      <c r="P155"/>
      <c r="Q155"/>
    </row>
    <row r="156" spans="16:17" ht="12.75" customHeight="1" x14ac:dyDescent="0.2">
      <c r="P156"/>
      <c r="Q156"/>
    </row>
    <row r="157" spans="16:17" ht="12.75" customHeight="1" x14ac:dyDescent="0.2">
      <c r="P157"/>
      <c r="Q157"/>
    </row>
    <row r="158" spans="16:17" ht="12.75" customHeight="1" x14ac:dyDescent="0.2">
      <c r="P158"/>
      <c r="Q158"/>
    </row>
    <row r="159" spans="16:17" ht="12.75" customHeight="1" x14ac:dyDescent="0.2">
      <c r="P159"/>
      <c r="Q159"/>
    </row>
    <row r="160" spans="16:17" ht="12.75" customHeight="1" x14ac:dyDescent="0.2">
      <c r="P160"/>
      <c r="Q160"/>
    </row>
    <row r="161" spans="16:17" ht="12.75" customHeight="1" x14ac:dyDescent="0.2">
      <c r="P161"/>
      <c r="Q161"/>
    </row>
    <row r="162" spans="16:17" ht="12.75" customHeight="1" x14ac:dyDescent="0.2">
      <c r="P162"/>
      <c r="Q162"/>
    </row>
    <row r="163" spans="16:17" ht="12.75" customHeight="1" x14ac:dyDescent="0.2">
      <c r="P163"/>
      <c r="Q163"/>
    </row>
    <row r="164" spans="16:17" ht="12.75" customHeight="1" x14ac:dyDescent="0.2">
      <c r="P164"/>
      <c r="Q164"/>
    </row>
    <row r="165" spans="16:17" ht="12.75" customHeight="1" x14ac:dyDescent="0.2">
      <c r="P165"/>
      <c r="Q165"/>
    </row>
    <row r="166" spans="16:17" ht="12.75" customHeight="1" x14ac:dyDescent="0.2">
      <c r="P166"/>
      <c r="Q166"/>
    </row>
    <row r="167" spans="16:17" ht="12.75" customHeight="1" x14ac:dyDescent="0.2">
      <c r="P167"/>
      <c r="Q167"/>
    </row>
    <row r="168" spans="16:17" ht="12.75" customHeight="1" x14ac:dyDescent="0.2">
      <c r="P168"/>
      <c r="Q168"/>
    </row>
    <row r="169" spans="16:17" ht="12.75" customHeight="1" x14ac:dyDescent="0.2">
      <c r="P169"/>
      <c r="Q169"/>
    </row>
    <row r="170" spans="16:17" ht="12.75" customHeight="1" x14ac:dyDescent="0.2">
      <c r="P170"/>
      <c r="Q170"/>
    </row>
    <row r="171" spans="16:17" ht="12.75" customHeight="1" x14ac:dyDescent="0.2">
      <c r="P171"/>
      <c r="Q171"/>
    </row>
    <row r="172" spans="16:17" ht="12.75" customHeight="1" x14ac:dyDescent="0.2">
      <c r="P172"/>
      <c r="Q172"/>
    </row>
    <row r="173" spans="16:17" ht="12.75" customHeight="1" x14ac:dyDescent="0.2">
      <c r="P173"/>
      <c r="Q173"/>
    </row>
    <row r="174" spans="16:17" ht="12.75" customHeight="1" x14ac:dyDescent="0.2">
      <c r="P174"/>
      <c r="Q174"/>
    </row>
    <row r="175" spans="16:17" ht="12.75" customHeight="1" x14ac:dyDescent="0.2">
      <c r="P175"/>
      <c r="Q175"/>
    </row>
    <row r="176" spans="16:17" ht="12.75" customHeight="1" x14ac:dyDescent="0.2">
      <c r="P176"/>
      <c r="Q176"/>
    </row>
    <row r="177" spans="16:17" ht="12.75" customHeight="1" x14ac:dyDescent="0.2">
      <c r="P177"/>
      <c r="Q177"/>
    </row>
    <row r="178" spans="16:17" ht="12.75" customHeight="1" x14ac:dyDescent="0.2">
      <c r="P178"/>
      <c r="Q178"/>
    </row>
    <row r="179" spans="16:17" ht="12.75" customHeight="1" x14ac:dyDescent="0.2">
      <c r="P179"/>
      <c r="Q179"/>
    </row>
    <row r="180" spans="16:17" ht="12.75" customHeight="1" x14ac:dyDescent="0.2">
      <c r="P180"/>
      <c r="Q180"/>
    </row>
    <row r="181" spans="16:17" ht="12.75" customHeight="1" x14ac:dyDescent="0.2">
      <c r="P181"/>
      <c r="Q181"/>
    </row>
    <row r="182" spans="16:17" ht="12.75" customHeight="1" x14ac:dyDescent="0.2">
      <c r="P182"/>
      <c r="Q182"/>
    </row>
    <row r="183" spans="16:17" ht="12.75" customHeight="1" x14ac:dyDescent="0.2">
      <c r="P183"/>
      <c r="Q183"/>
    </row>
    <row r="184" spans="16:17" ht="12.75" customHeight="1" x14ac:dyDescent="0.2">
      <c r="P184"/>
      <c r="Q184"/>
    </row>
    <row r="185" spans="16:17" ht="12.75" customHeight="1" x14ac:dyDescent="0.2">
      <c r="P185"/>
      <c r="Q185"/>
    </row>
    <row r="186" spans="16:17" ht="12.75" customHeight="1" x14ac:dyDescent="0.2">
      <c r="P186"/>
      <c r="Q186"/>
    </row>
    <row r="187" spans="16:17" ht="12.75" customHeight="1" x14ac:dyDescent="0.2">
      <c r="P187"/>
      <c r="Q187"/>
    </row>
    <row r="188" spans="16:17" ht="12.75" customHeight="1" x14ac:dyDescent="0.2">
      <c r="P188"/>
      <c r="Q188"/>
    </row>
    <row r="189" spans="16:17" ht="12.75" customHeight="1" x14ac:dyDescent="0.2">
      <c r="P189"/>
      <c r="Q189"/>
    </row>
    <row r="190" spans="16:17" ht="12.75" customHeight="1" x14ac:dyDescent="0.2">
      <c r="P190"/>
      <c r="Q190"/>
    </row>
    <row r="191" spans="16:17" ht="12.75" customHeight="1" x14ac:dyDescent="0.2">
      <c r="P191"/>
      <c r="Q191"/>
    </row>
    <row r="192" spans="16:17" ht="12.75" customHeight="1" x14ac:dyDescent="0.2">
      <c r="P192"/>
      <c r="Q192"/>
    </row>
    <row r="193" spans="16:17" ht="12.75" customHeight="1" x14ac:dyDescent="0.2">
      <c r="P193"/>
      <c r="Q193"/>
    </row>
    <row r="194" spans="16:17" ht="12.75" customHeight="1" x14ac:dyDescent="0.2">
      <c r="P194"/>
      <c r="Q194"/>
    </row>
    <row r="195" spans="16:17" ht="12.75" customHeight="1" x14ac:dyDescent="0.2">
      <c r="P195"/>
      <c r="Q195"/>
    </row>
    <row r="196" spans="16:17" ht="12.75" customHeight="1" x14ac:dyDescent="0.2">
      <c r="P196"/>
      <c r="Q196"/>
    </row>
    <row r="197" spans="16:17" ht="12.75" customHeight="1" x14ac:dyDescent="0.2">
      <c r="P197"/>
      <c r="Q197"/>
    </row>
    <row r="198" spans="16:17" ht="12.75" customHeight="1" x14ac:dyDescent="0.2">
      <c r="P198"/>
      <c r="Q198"/>
    </row>
    <row r="199" spans="16:17" ht="12.75" customHeight="1" x14ac:dyDescent="0.2">
      <c r="P199"/>
      <c r="Q199"/>
    </row>
    <row r="200" spans="16:17" ht="12.75" customHeight="1" x14ac:dyDescent="0.2">
      <c r="P200"/>
      <c r="Q200"/>
    </row>
    <row r="201" spans="16:17" ht="12.75" customHeight="1" x14ac:dyDescent="0.2">
      <c r="P201"/>
      <c r="Q201"/>
    </row>
    <row r="202" spans="16:17" ht="12.75" customHeight="1" x14ac:dyDescent="0.2">
      <c r="P202"/>
      <c r="Q202"/>
    </row>
    <row r="203" spans="16:17" ht="12.75" customHeight="1" x14ac:dyDescent="0.2">
      <c r="P203"/>
      <c r="Q203"/>
    </row>
    <row r="204" spans="16:17" ht="12.75" customHeight="1" x14ac:dyDescent="0.2">
      <c r="P204"/>
      <c r="Q204"/>
    </row>
    <row r="205" spans="16:17" ht="12.75" customHeight="1" x14ac:dyDescent="0.2">
      <c r="P205"/>
      <c r="Q205"/>
    </row>
    <row r="206" spans="16:17" ht="12.75" customHeight="1" x14ac:dyDescent="0.2">
      <c r="P206"/>
      <c r="Q206"/>
    </row>
    <row r="207" spans="16:17" ht="12.75" customHeight="1" x14ac:dyDescent="0.2">
      <c r="P207"/>
      <c r="Q207"/>
    </row>
    <row r="208" spans="16:17" ht="12.75" customHeight="1" x14ac:dyDescent="0.2">
      <c r="P208"/>
      <c r="Q208"/>
    </row>
    <row r="209" spans="16:17" ht="12.75" customHeight="1" x14ac:dyDescent="0.2">
      <c r="P209"/>
      <c r="Q209"/>
    </row>
    <row r="210" spans="16:17" ht="12.75" customHeight="1" x14ac:dyDescent="0.2">
      <c r="P210"/>
      <c r="Q210"/>
    </row>
    <row r="211" spans="16:17" ht="12.75" customHeight="1" x14ac:dyDescent="0.2">
      <c r="P211"/>
      <c r="Q211"/>
    </row>
    <row r="212" spans="16:17" ht="12.75" customHeight="1" x14ac:dyDescent="0.2">
      <c r="Q212"/>
    </row>
  </sheetData>
  <customSheetViews>
    <customSheetView guid="{E59B5840-EF58-11D3-B672-B1E0953C1B26}" scale="75" showPageBreaks="1" showGridLines="0" printArea="1" hiddenRows="1" showRuler="0" topLeftCell="A4">
      <selection activeCell="D10" sqref="D10"/>
      <pageMargins left="0" right="0" top="0" bottom="0" header="0" footer="0"/>
      <printOptions horizontalCentered="1"/>
      <pageSetup paperSize="9" scale="70" orientation="portrait" r:id="rId1"/>
      <headerFooter alignWithMargins="0"/>
    </customSheetView>
  </customSheetViews>
  <mergeCells count="15">
    <mergeCell ref="W8:Y9"/>
    <mergeCell ref="Q11:Q12"/>
    <mergeCell ref="K7:L8"/>
    <mergeCell ref="C3:E3"/>
    <mergeCell ref="C5:E5"/>
    <mergeCell ref="I7:I8"/>
    <mergeCell ref="A12:E12"/>
    <mergeCell ref="I30:L30"/>
    <mergeCell ref="I12:L12"/>
    <mergeCell ref="A30:E30"/>
    <mergeCell ref="C10:C11"/>
    <mergeCell ref="A5:B6"/>
    <mergeCell ref="A7:B7"/>
    <mergeCell ref="A8:B8"/>
    <mergeCell ref="C8:D8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57" orientation="portrait" horizontalDpi="300" verticalDpi="300" r:id="rId2"/>
  <headerFooter alignWithMargins="0"/>
  <colBreaks count="1" manualBreakCount="1">
    <brk id="5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T101"/>
  <sheetViews>
    <sheetView showGridLines="0" zoomScale="85" zoomScaleNormal="85" zoomScaleSheetLayoutView="160" workbookViewId="0">
      <selection activeCell="J3" sqref="J3"/>
    </sheetView>
  </sheetViews>
  <sheetFormatPr defaultColWidth="9.625" defaultRowHeight="12.75" customHeight="1" x14ac:dyDescent="0.2"/>
  <cols>
    <col min="1" max="1" width="8.25" style="5" customWidth="1"/>
    <col min="2" max="2" width="74.625" style="6" customWidth="1"/>
    <col min="3" max="3" width="13.375" style="401" customWidth="1"/>
    <col min="4" max="11" width="16" style="6" customWidth="1"/>
    <col min="12" max="12" width="9.625" style="14"/>
    <col min="13" max="13" width="9.625" style="14" customWidth="1"/>
    <col min="14" max="14" width="9.375" style="6" customWidth="1"/>
    <col min="15" max="15" width="75.25" style="6" customWidth="1"/>
    <col min="16" max="16" width="12.75" style="6" customWidth="1"/>
    <col min="17" max="26" width="10.75" style="6" customWidth="1"/>
    <col min="27" max="27" width="74.375" style="6" customWidth="1"/>
    <col min="28" max="28" width="13" style="6" customWidth="1"/>
    <col min="29" max="29" width="14.375" style="6" customWidth="1"/>
    <col min="30" max="30" width="12.875" style="6" customWidth="1"/>
    <col min="31" max="31" width="12.625" style="6" customWidth="1"/>
    <col min="32" max="32" width="10.875" style="6" customWidth="1"/>
    <col min="33" max="33" width="12.625" style="6" customWidth="1"/>
    <col min="34" max="34" width="1.625" style="6" customWidth="1"/>
    <col min="35" max="35" width="12.625" style="6" customWidth="1"/>
    <col min="36" max="36" width="1.625" style="6" customWidth="1"/>
    <col min="37" max="37" width="12.625" style="6" customWidth="1"/>
    <col min="38" max="38" width="1.625" style="6" customWidth="1"/>
    <col min="39" max="39" width="12.625" style="6" customWidth="1"/>
    <col min="40" max="40" width="1.625" style="6" customWidth="1"/>
    <col min="41" max="41" width="12.625" style="6" customWidth="1"/>
    <col min="42" max="42" width="1.625" style="6" customWidth="1"/>
    <col min="43" max="43" width="12.625" style="6" customWidth="1"/>
    <col min="44" max="44" width="1.625" style="6" customWidth="1"/>
    <col min="45" max="45" width="12.625" style="6" customWidth="1"/>
    <col min="46" max="46" width="1.625" style="6" customWidth="1"/>
    <col min="47" max="16384" width="9.625" style="6"/>
  </cols>
  <sheetData>
    <row r="1" spans="1:2594" s="41" customFormat="1" ht="4.5" customHeight="1" thickBot="1" x14ac:dyDescent="0.25">
      <c r="A1" s="420"/>
      <c r="B1" s="421"/>
      <c r="C1" s="422"/>
      <c r="D1" s="421"/>
      <c r="E1" s="421"/>
      <c r="F1" s="421"/>
      <c r="G1" s="421"/>
      <c r="H1" s="421"/>
      <c r="I1" s="421"/>
      <c r="J1" s="421"/>
      <c r="K1" s="423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594" ht="15" customHeight="1" thickTop="1" x14ac:dyDescent="0.25">
      <c r="A2" s="424"/>
      <c r="B2" s="93"/>
      <c r="C2" s="599" t="s">
        <v>168</v>
      </c>
      <c r="D2" s="599"/>
      <c r="E2" s="599"/>
      <c r="F2" s="600"/>
      <c r="G2" s="353" t="s">
        <v>1</v>
      </c>
      <c r="H2" s="595" t="s">
        <v>169</v>
      </c>
      <c r="I2" s="595"/>
      <c r="J2" s="353" t="s">
        <v>3</v>
      </c>
      <c r="K2" s="494">
        <v>44348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594" ht="15" customHeight="1" x14ac:dyDescent="0.25">
      <c r="A3" s="16"/>
      <c r="B3" s="14"/>
      <c r="C3" s="601"/>
      <c r="D3" s="601"/>
      <c r="E3" s="601"/>
      <c r="F3" s="602"/>
      <c r="G3" s="354" t="s">
        <v>170</v>
      </c>
      <c r="H3" s="495"/>
      <c r="I3" s="458"/>
      <c r="J3" s="458"/>
      <c r="K3" s="496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594" ht="17.100000000000001" customHeight="1" x14ac:dyDescent="0.25">
      <c r="A4" s="16"/>
      <c r="B4" s="14"/>
      <c r="C4" s="603" t="s">
        <v>11</v>
      </c>
      <c r="D4" s="603"/>
      <c r="E4" s="603"/>
      <c r="F4" s="573"/>
      <c r="G4" s="354" t="s">
        <v>6</v>
      </c>
      <c r="H4" s="458"/>
      <c r="I4" s="458" t="s">
        <v>171</v>
      </c>
      <c r="J4" s="458"/>
      <c r="K4" s="496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610" t="s">
        <v>172</v>
      </c>
      <c r="AA4" s="610"/>
      <c r="AB4" s="610"/>
    </row>
    <row r="5" spans="1:2594" ht="17.100000000000001" customHeight="1" x14ac:dyDescent="0.45">
      <c r="A5" s="16"/>
      <c r="B5" s="62" t="s">
        <v>0</v>
      </c>
      <c r="C5" s="604" t="s">
        <v>173</v>
      </c>
      <c r="D5" s="604"/>
      <c r="E5" s="604"/>
      <c r="F5" s="605"/>
      <c r="G5" s="354" t="s">
        <v>12</v>
      </c>
      <c r="H5" s="458"/>
      <c r="I5" s="497"/>
      <c r="J5" s="498" t="s">
        <v>13</v>
      </c>
      <c r="K5" s="496"/>
      <c r="N5" s="14"/>
      <c r="O5" s="411" t="s">
        <v>14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610"/>
      <c r="AA5" s="610"/>
      <c r="AB5" s="610"/>
    </row>
    <row r="6" spans="1:2594" ht="17.100000000000001" customHeight="1" thickBot="1" x14ac:dyDescent="0.4">
      <c r="A6" s="16"/>
      <c r="B6" s="119"/>
      <c r="C6" s="118"/>
      <c r="D6" s="120"/>
      <c r="E6" s="120"/>
      <c r="F6" s="14"/>
      <c r="G6" s="354" t="s">
        <v>17</v>
      </c>
      <c r="H6" s="458"/>
      <c r="I6" s="458"/>
      <c r="J6" s="458"/>
      <c r="K6" s="496"/>
      <c r="N6" s="14"/>
      <c r="O6" s="14"/>
      <c r="P6" s="14"/>
      <c r="Q6" s="14"/>
      <c r="R6" s="14"/>
      <c r="S6" s="14"/>
      <c r="T6" s="123" t="str">
        <f>G2</f>
        <v>Страна:</v>
      </c>
      <c r="U6" s="606" t="str">
        <f>H2</f>
        <v xml:space="preserve">Республика Узбекистан </v>
      </c>
      <c r="V6" s="606"/>
      <c r="W6" s="606"/>
      <c r="X6" s="606"/>
      <c r="Y6" s="152"/>
      <c r="Z6" s="152"/>
      <c r="AA6" s="152"/>
      <c r="AC6" s="171" t="str">
        <f>G2</f>
        <v>Страна:</v>
      </c>
      <c r="AD6" s="151" t="str">
        <f>H2</f>
        <v xml:space="preserve">Республика Узбекистан </v>
      </c>
    </row>
    <row r="7" spans="1:2594" ht="16.5" customHeight="1" x14ac:dyDescent="0.3">
      <c r="A7" s="58"/>
      <c r="B7" s="609" t="s">
        <v>174</v>
      </c>
      <c r="C7" s="609"/>
      <c r="D7" s="609"/>
      <c r="E7" s="457" t="s">
        <v>175</v>
      </c>
      <c r="F7" s="136" t="s">
        <v>0</v>
      </c>
      <c r="G7" s="76" t="s">
        <v>0</v>
      </c>
      <c r="H7" s="121"/>
      <c r="I7" s="121"/>
      <c r="J7" s="122"/>
      <c r="K7" s="425"/>
      <c r="N7" s="376"/>
      <c r="O7" s="377" t="s">
        <v>173</v>
      </c>
      <c r="P7" s="378"/>
      <c r="Q7" s="607" t="s">
        <v>15</v>
      </c>
      <c r="R7" s="607"/>
      <c r="S7" s="607"/>
      <c r="T7" s="607"/>
      <c r="U7" s="607"/>
      <c r="V7" s="607"/>
      <c r="W7" s="607"/>
      <c r="X7" s="608"/>
      <c r="Y7" s="148"/>
      <c r="Z7" s="155"/>
      <c r="AA7" s="143"/>
      <c r="AB7" s="156"/>
      <c r="AC7" s="157"/>
      <c r="AD7" s="158"/>
    </row>
    <row r="8" spans="1:2594" s="10" customFormat="1" ht="13.5" customHeight="1" x14ac:dyDescent="0.25">
      <c r="A8" s="426" t="s">
        <v>19</v>
      </c>
      <c r="B8" s="499" t="s">
        <v>0</v>
      </c>
      <c r="C8" s="67" t="s">
        <v>21</v>
      </c>
      <c r="D8" s="590" t="s">
        <v>176</v>
      </c>
      <c r="E8" s="591"/>
      <c r="F8" s="592"/>
      <c r="G8" s="593"/>
      <c r="H8" s="592" t="s">
        <v>177</v>
      </c>
      <c r="I8" s="592"/>
      <c r="J8" s="592"/>
      <c r="K8" s="596"/>
      <c r="L8" s="500"/>
      <c r="M8" s="500"/>
      <c r="N8" s="68" t="str">
        <f>A8</f>
        <v>Код</v>
      </c>
      <c r="O8" s="44"/>
      <c r="P8" s="70"/>
      <c r="Q8" s="591" t="str">
        <f>D8</f>
        <v>ИМПОРТ</v>
      </c>
      <c r="R8" s="591"/>
      <c r="S8" s="591"/>
      <c r="T8" s="593"/>
      <c r="U8" s="592" t="str">
        <f>H8</f>
        <v>ЭКСПОРТ</v>
      </c>
      <c r="V8" s="592" t="s">
        <v>0</v>
      </c>
      <c r="W8" s="592" t="s">
        <v>0</v>
      </c>
      <c r="X8" s="593" t="s">
        <v>0</v>
      </c>
      <c r="Y8" s="144"/>
      <c r="Z8" s="409" t="str">
        <f>A8</f>
        <v>Код</v>
      </c>
      <c r="AA8" s="144"/>
      <c r="AB8" s="159" t="s">
        <v>0</v>
      </c>
      <c r="AC8" s="597" t="s">
        <v>178</v>
      </c>
      <c r="AD8" s="598"/>
      <c r="AE8" s="10" t="s">
        <v>0</v>
      </c>
    </row>
    <row r="9" spans="1:2594" ht="11.25" customHeight="1" x14ac:dyDescent="0.25">
      <c r="A9" s="426" t="s">
        <v>24</v>
      </c>
      <c r="B9" s="31" t="s">
        <v>20</v>
      </c>
      <c r="C9" s="68" t="s">
        <v>179</v>
      </c>
      <c r="D9" s="589">
        <v>2019</v>
      </c>
      <c r="E9" s="588"/>
      <c r="F9" s="589">
        <f>D9+1</f>
        <v>2020</v>
      </c>
      <c r="G9" s="588"/>
      <c r="H9" s="587">
        <f>D9</f>
        <v>2019</v>
      </c>
      <c r="I9" s="588"/>
      <c r="J9" s="589">
        <f>F9</f>
        <v>2020</v>
      </c>
      <c r="K9" s="594"/>
      <c r="N9" s="379" t="str">
        <f>A9</f>
        <v>товара</v>
      </c>
      <c r="O9" s="44"/>
      <c r="P9" s="72"/>
      <c r="Q9" s="587">
        <f>D9</f>
        <v>2019</v>
      </c>
      <c r="R9" s="588" t="s">
        <v>0</v>
      </c>
      <c r="S9" s="589">
        <f>F9</f>
        <v>2020</v>
      </c>
      <c r="T9" s="588" t="s">
        <v>0</v>
      </c>
      <c r="U9" s="587">
        <f>H9</f>
        <v>2019</v>
      </c>
      <c r="V9" s="588" t="s">
        <v>0</v>
      </c>
      <c r="W9" s="589">
        <f>J9</f>
        <v>2020</v>
      </c>
      <c r="X9" s="588" t="s">
        <v>0</v>
      </c>
      <c r="Y9" s="71"/>
      <c r="Z9" s="410" t="str">
        <f>A9</f>
        <v>товара</v>
      </c>
      <c r="AA9" s="71"/>
      <c r="AB9" s="159" t="s">
        <v>0</v>
      </c>
      <c r="AC9" s="374">
        <f>H9</f>
        <v>2019</v>
      </c>
      <c r="AD9" s="416">
        <f>F9</f>
        <v>2020</v>
      </c>
      <c r="AE9" s="6" t="s">
        <v>0</v>
      </c>
    </row>
    <row r="10" spans="1:2594" ht="14.25" customHeight="1" x14ac:dyDescent="0.2">
      <c r="A10" s="427" t="s">
        <v>0</v>
      </c>
      <c r="B10" s="501"/>
      <c r="C10" s="37" t="s">
        <v>0</v>
      </c>
      <c r="D10" s="92" t="s">
        <v>25</v>
      </c>
      <c r="E10" s="92" t="s">
        <v>180</v>
      </c>
      <c r="F10" s="92" t="s">
        <v>25</v>
      </c>
      <c r="G10" s="92" t="s">
        <v>180</v>
      </c>
      <c r="H10" s="92" t="s">
        <v>25</v>
      </c>
      <c r="I10" s="92" t="s">
        <v>180</v>
      </c>
      <c r="J10" s="92" t="s">
        <v>25</v>
      </c>
      <c r="K10" s="428" t="s">
        <v>180</v>
      </c>
      <c r="N10" s="380" t="str">
        <f>A10</f>
        <v xml:space="preserve"> </v>
      </c>
      <c r="O10" s="217"/>
      <c r="P10" s="86"/>
      <c r="Q10" s="71" t="str">
        <f>D10</f>
        <v>Объем</v>
      </c>
      <c r="R10" s="67" t="str">
        <f>E10</f>
        <v>Стоимость</v>
      </c>
      <c r="S10" s="31" t="str">
        <f>F10</f>
        <v>Объем</v>
      </c>
      <c r="T10" s="67" t="str">
        <f>G10</f>
        <v>Стоимость</v>
      </c>
      <c r="U10" s="32" t="str">
        <f>H10</f>
        <v>Объем</v>
      </c>
      <c r="V10" s="67" t="str">
        <f>I10</f>
        <v>Стоимость</v>
      </c>
      <c r="W10" s="31" t="str">
        <f>J10</f>
        <v>Объем</v>
      </c>
      <c r="X10" s="67" t="str">
        <f>K10</f>
        <v>Стоимость</v>
      </c>
      <c r="Y10" s="71"/>
      <c r="Z10" s="190" t="str">
        <f>A10</f>
        <v xml:space="preserve"> </v>
      </c>
      <c r="AA10" s="147"/>
      <c r="AB10" s="154" t="s">
        <v>0</v>
      </c>
      <c r="AC10" s="187"/>
      <c r="AD10" s="188"/>
    </row>
    <row r="11" spans="1:2594" s="79" customFormat="1" ht="15" customHeight="1" x14ac:dyDescent="0.15">
      <c r="A11" s="243">
        <v>1</v>
      </c>
      <c r="B11" s="77" t="s">
        <v>32</v>
      </c>
      <c r="C11" s="238" t="s">
        <v>33</v>
      </c>
      <c r="D11" s="212">
        <v>267865.85799999995</v>
      </c>
      <c r="E11" s="212">
        <v>13730.695000000002</v>
      </c>
      <c r="F11" s="212">
        <v>294743.11899999995</v>
      </c>
      <c r="G11" s="212">
        <v>17570.656999999996</v>
      </c>
      <c r="H11" s="212">
        <v>5.8</v>
      </c>
      <c r="I11" s="212">
        <v>1.728</v>
      </c>
      <c r="J11" s="212">
        <v>8.34</v>
      </c>
      <c r="K11" s="429">
        <v>3.2329999999999997</v>
      </c>
      <c r="L11" s="135"/>
      <c r="M11" s="135"/>
      <c r="N11" s="237">
        <f t="shared" ref="N11:O18" si="0">A11</f>
        <v>1</v>
      </c>
      <c r="O11" s="77" t="str">
        <f t="shared" si="0"/>
        <v>КРУГЛЫЙ ЛЕС (НЕОБРАБОТАННЫЕ ЛЕСОМАТЕРИАЛЫ)</v>
      </c>
      <c r="P11" s="238" t="s">
        <v>33</v>
      </c>
      <c r="Q11" s="124">
        <f>D11-(D12+D15)</f>
        <v>-368.19780999998329</v>
      </c>
      <c r="R11" s="125">
        <f t="shared" ref="R11:X11" si="1">E11-(E12+E15)</f>
        <v>-201.96700000000055</v>
      </c>
      <c r="S11" s="125">
        <f t="shared" si="1"/>
        <v>-308.53999999997905</v>
      </c>
      <c r="T11" s="125">
        <f t="shared" si="1"/>
        <v>-134.34100000000035</v>
      </c>
      <c r="U11" s="125">
        <f t="shared" si="1"/>
        <v>0</v>
      </c>
      <c r="V11" s="125">
        <f t="shared" si="1"/>
        <v>0</v>
      </c>
      <c r="W11" s="125">
        <f t="shared" si="1"/>
        <v>0</v>
      </c>
      <c r="X11" s="381">
        <f t="shared" si="1"/>
        <v>0</v>
      </c>
      <c r="Y11" s="153"/>
      <c r="Z11" s="161">
        <f>A11</f>
        <v>1</v>
      </c>
      <c r="AA11" s="77" t="str">
        <f t="shared" ref="AA11:AA20" si="2">B11</f>
        <v>КРУГЛЫЙ ЛЕС (НЕОБРАБОТАННЫЕ ЛЕСОМАТЕРИАЛЫ)</v>
      </c>
      <c r="AB11" s="238" t="s">
        <v>33</v>
      </c>
      <c r="AC11" s="163">
        <f>IF(ISNUMBER('CB1-Производство'!D13+D11-H11),'CB1-Производство'!D13+D11-H11,IF(ISNUMBER(H11-D11),"NT " &amp; H11-D11,"…"))</f>
        <v>267860.05799999996</v>
      </c>
      <c r="AD11" s="164">
        <f>IF(ISNUMBER('CB1-Производство'!E13+F11-J11),'CB1-Производство'!E13+F11-J11,IF(ISNUMBER(J11-F11),"NT " &amp; J11-F11,"…"))</f>
        <v>294734.77899999992</v>
      </c>
      <c r="AE11" s="270" t="s">
        <v>0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</row>
    <row r="12" spans="1:2594" s="12" customFormat="1" ht="30" x14ac:dyDescent="0.15">
      <c r="A12" s="278">
        <v>1.1000000000000001</v>
      </c>
      <c r="B12" s="390" t="s">
        <v>36</v>
      </c>
      <c r="C12" s="73" t="s">
        <v>33</v>
      </c>
      <c r="D12" s="34">
        <v>412.19081000000006</v>
      </c>
      <c r="E12" s="34">
        <v>203.59300000000002</v>
      </c>
      <c r="F12" s="34">
        <v>425.5</v>
      </c>
      <c r="G12" s="34">
        <v>138.017</v>
      </c>
      <c r="H12" s="213">
        <v>5.8</v>
      </c>
      <c r="I12" s="34">
        <v>1.728</v>
      </c>
      <c r="J12" s="34">
        <v>5.14</v>
      </c>
      <c r="K12" s="430">
        <v>2.5779999999999998</v>
      </c>
      <c r="L12" s="135"/>
      <c r="M12" s="135"/>
      <c r="N12" s="45">
        <f t="shared" si="0"/>
        <v>1.1000000000000001</v>
      </c>
      <c r="O12" s="266" t="str">
        <f t="shared" si="0"/>
        <v>ТОПЛИВНАЯ ДРЕВЕСИНА (ВКЛЮЧАЯ ДРЕВЕСИНУ ДЛЯ ПРОИЗВОДСТВА ДРЕВЕСНОГО УГЛЯ)</v>
      </c>
      <c r="P12" s="73" t="s">
        <v>33</v>
      </c>
      <c r="Q12" s="109" t="e">
        <f>D12-(D13+D14)</f>
        <v>#VALUE!</v>
      </c>
      <c r="R12" s="105" t="e">
        <f t="shared" ref="R12:X12" si="3">E12-(E13+E14)</f>
        <v>#VALUE!</v>
      </c>
      <c r="S12" s="105" t="e">
        <f t="shared" si="3"/>
        <v>#VALUE!</v>
      </c>
      <c r="T12" s="105" t="e">
        <f t="shared" si="3"/>
        <v>#VALUE!</v>
      </c>
      <c r="U12" s="105">
        <f t="shared" si="3"/>
        <v>0</v>
      </c>
      <c r="V12" s="105">
        <f t="shared" si="3"/>
        <v>0</v>
      </c>
      <c r="W12" s="105" t="e">
        <f t="shared" si="3"/>
        <v>#VALUE!</v>
      </c>
      <c r="X12" s="106" t="e">
        <f t="shared" si="3"/>
        <v>#VALUE!</v>
      </c>
      <c r="Y12" s="135"/>
      <c r="Z12" s="191">
        <f t="shared" ref="Z12:AA69" si="4">A12</f>
        <v>1.1000000000000001</v>
      </c>
      <c r="AA12" s="266" t="str">
        <f t="shared" si="2"/>
        <v>ТОПЛИВНАЯ ДРЕВЕСИНА (ВКЛЮЧАЯ ДРЕВЕСИНУ ДЛЯ ПРОИЗВОДСТВА ДРЕВЕСНОГО УГЛЯ)</v>
      </c>
      <c r="AB12" s="73" t="s">
        <v>33</v>
      </c>
      <c r="AC12" s="189">
        <f>IF(ISNUMBER('CB1-Производство'!D14+D12-H12),'CB1-Производство'!D14+D12-H12,IF(ISNUMBER(H12-D12),"NT " &amp; H12-D12,"…"))</f>
        <v>406.39081000000004</v>
      </c>
      <c r="AD12" s="174">
        <f>IF(ISNUMBER('CB1-Производство'!E14+F12-J12),'CB1-Производство'!E14+F12-J12,IF(ISNUMBER(J12-F12),"NT " &amp; J12-F12,"…"))</f>
        <v>420.36</v>
      </c>
    </row>
    <row r="13" spans="1:2594" s="12" customFormat="1" ht="15" customHeight="1" x14ac:dyDescent="0.15">
      <c r="A13" s="278" t="s">
        <v>38</v>
      </c>
      <c r="B13" s="53" t="s">
        <v>39</v>
      </c>
      <c r="C13" s="73" t="s">
        <v>33</v>
      </c>
      <c r="D13" s="34" t="s">
        <v>181</v>
      </c>
      <c r="E13" s="34" t="s">
        <v>181</v>
      </c>
      <c r="F13" s="34" t="s">
        <v>181</v>
      </c>
      <c r="G13" s="36" t="s">
        <v>181</v>
      </c>
      <c r="H13" s="34">
        <v>5.8</v>
      </c>
      <c r="I13" s="34">
        <v>1.728</v>
      </c>
      <c r="J13" s="34" t="s">
        <v>181</v>
      </c>
      <c r="K13" s="431" t="s">
        <v>181</v>
      </c>
      <c r="L13" s="135"/>
      <c r="M13" s="135"/>
      <c r="N13" s="45" t="str">
        <f t="shared" ref="N13:N14" si="5">A13</f>
        <v>1.1.C</v>
      </c>
      <c r="O13" s="25" t="str">
        <f t="shared" ref="O13:O14" si="6">B13</f>
        <v>Хвойные породы</v>
      </c>
      <c r="P13" s="73" t="s">
        <v>33</v>
      </c>
      <c r="Q13" s="105"/>
      <c r="R13" s="105"/>
      <c r="S13" s="105"/>
      <c r="T13" s="105"/>
      <c r="U13" s="105"/>
      <c r="V13" s="105"/>
      <c r="W13" s="105"/>
      <c r="X13" s="106"/>
      <c r="Y13" s="135"/>
      <c r="Z13" s="191" t="str">
        <f t="shared" ref="Z13:Z14" si="7">A13</f>
        <v>1.1.C</v>
      </c>
      <c r="AA13" s="25" t="str">
        <f t="shared" ref="AA13:AA14" si="8">B13</f>
        <v>Хвойные породы</v>
      </c>
      <c r="AB13" s="73" t="s">
        <v>33</v>
      </c>
      <c r="AC13" s="189" t="str">
        <f>IF(ISNUMBER('CB1-Производство'!D15+D13-H13),'CB1-Производство'!D15+D13-H13,IF(ISNUMBER(H13-D13),"NT " &amp; H13-D13,"…"))</f>
        <v>…</v>
      </c>
      <c r="AD13" s="174" t="str">
        <f>IF(ISNUMBER('CB1-Производство'!E15+F13-J13),'CB1-Производство'!E15+F13-J13,IF(ISNUMBER(J13-F13),"NT " &amp; J13-F13,"…"))</f>
        <v>…</v>
      </c>
    </row>
    <row r="14" spans="1:2594" s="12" customFormat="1" ht="15" customHeight="1" x14ac:dyDescent="0.15">
      <c r="A14" s="278" t="s">
        <v>41</v>
      </c>
      <c r="B14" s="53" t="s">
        <v>42</v>
      </c>
      <c r="C14" s="73" t="s">
        <v>33</v>
      </c>
      <c r="D14" s="34">
        <v>43.993000000000002</v>
      </c>
      <c r="E14" s="34">
        <v>1.6260000000000001</v>
      </c>
      <c r="F14" s="34">
        <v>116.96000000000001</v>
      </c>
      <c r="G14" s="36">
        <v>3.6760000000000002</v>
      </c>
      <c r="H14" s="34">
        <v>0</v>
      </c>
      <c r="I14" s="34">
        <v>0</v>
      </c>
      <c r="J14" s="34">
        <v>5.14</v>
      </c>
      <c r="K14" s="431">
        <v>2.5779999999999998</v>
      </c>
      <c r="L14" s="135"/>
      <c r="M14" s="135"/>
      <c r="N14" s="45" t="str">
        <f t="shared" si="5"/>
        <v>1.1.NC</v>
      </c>
      <c r="O14" s="25" t="str">
        <f t="shared" si="6"/>
        <v>Лиственные породы</v>
      </c>
      <c r="P14" s="73" t="s">
        <v>33</v>
      </c>
      <c r="Q14" s="105"/>
      <c r="R14" s="105"/>
      <c r="S14" s="105"/>
      <c r="T14" s="105"/>
      <c r="U14" s="105"/>
      <c r="V14" s="105"/>
      <c r="W14" s="105"/>
      <c r="X14" s="106"/>
      <c r="Y14" s="135"/>
      <c r="Z14" s="191" t="str">
        <f t="shared" si="7"/>
        <v>1.1.NC</v>
      </c>
      <c r="AA14" s="25" t="str">
        <f t="shared" si="8"/>
        <v>Лиственные породы</v>
      </c>
      <c r="AB14" s="73" t="s">
        <v>33</v>
      </c>
      <c r="AC14" s="189">
        <f>IF(ISNUMBER('CB1-Производство'!D16+D14-H14),'CB1-Производство'!D16+D14-H14,IF(ISNUMBER(H14-D14),"NT " &amp; H14-D14,"…"))</f>
        <v>43.993000000000002</v>
      </c>
      <c r="AD14" s="174">
        <f>IF(ISNUMBER('CB1-Производство'!E16+F14-J14),'CB1-Производство'!E16+F14-J14,IF(ISNUMBER(J14-F14),"NT " &amp; J14-F14,"…"))</f>
        <v>111.82000000000001</v>
      </c>
    </row>
    <row r="15" spans="1:2594" s="12" customFormat="1" ht="15" customHeight="1" x14ac:dyDescent="0.15">
      <c r="A15" s="278">
        <v>1.2</v>
      </c>
      <c r="B15" s="47" t="s">
        <v>44</v>
      </c>
      <c r="C15" s="73" t="s">
        <v>33</v>
      </c>
      <c r="D15" s="33">
        <v>267821.86499999993</v>
      </c>
      <c r="E15" s="33">
        <v>13729.069000000001</v>
      </c>
      <c r="F15" s="33">
        <v>294626.15899999993</v>
      </c>
      <c r="G15" s="33">
        <v>17566.980999999996</v>
      </c>
      <c r="H15" s="87">
        <v>0</v>
      </c>
      <c r="I15" s="35">
        <v>0</v>
      </c>
      <c r="J15" s="35">
        <v>3.2</v>
      </c>
      <c r="K15" s="432">
        <v>0.65500000000000003</v>
      </c>
      <c r="L15" s="135"/>
      <c r="M15" s="135"/>
      <c r="N15" s="45">
        <f t="shared" si="0"/>
        <v>1.2</v>
      </c>
      <c r="O15" s="24" t="str">
        <f t="shared" si="0"/>
        <v>ДЕЛОВОЙ КРУГЛЫЙ ЛЕС</v>
      </c>
      <c r="P15" s="73" t="s">
        <v>33</v>
      </c>
      <c r="Q15" s="132">
        <f>D15-(D16+D17)</f>
        <v>-129.22000000003027</v>
      </c>
      <c r="R15" s="127">
        <f t="shared" ref="R15:X15" si="9">E15-(E16+E17)</f>
        <v>-6.113999999999578</v>
      </c>
      <c r="S15" s="127">
        <f t="shared" si="9"/>
        <v>-220.53999999997905</v>
      </c>
      <c r="T15" s="127">
        <f t="shared" si="9"/>
        <v>-2.5260000000052969</v>
      </c>
      <c r="U15" s="127">
        <f t="shared" si="9"/>
        <v>0</v>
      </c>
      <c r="V15" s="127">
        <f t="shared" si="9"/>
        <v>0</v>
      </c>
      <c r="W15" s="127">
        <f t="shared" si="9"/>
        <v>0</v>
      </c>
      <c r="X15" s="382">
        <f t="shared" si="9"/>
        <v>0</v>
      </c>
      <c r="Y15" s="153"/>
      <c r="Z15" s="191">
        <f t="shared" si="4"/>
        <v>1.2</v>
      </c>
      <c r="AA15" s="24" t="str">
        <f t="shared" si="2"/>
        <v>ДЕЛОВОЙ КРУГЛЫЙ ЛЕС</v>
      </c>
      <c r="AB15" s="73" t="s">
        <v>33</v>
      </c>
      <c r="AC15" s="189">
        <f>IF(ISNUMBER('CB1-Производство'!D17+D15-H15),'CB1-Производство'!D17+D15-H15,IF(ISNUMBER(H15-D15),"NT " &amp; H15-D15,"…"))</f>
        <v>267821.86499999993</v>
      </c>
      <c r="AD15" s="174">
        <f>IF(ISNUMBER('CB1-Производство'!E17+F15-J15),'CB1-Производство'!E17+F15-J15,IF(ISNUMBER(J15-F15),"NT " &amp; J15-F15,"…"))</f>
        <v>294622.95899999992</v>
      </c>
    </row>
    <row r="16" spans="1:2594" s="12" customFormat="1" ht="15" customHeight="1" x14ac:dyDescent="0.15">
      <c r="A16" s="278" t="s">
        <v>46</v>
      </c>
      <c r="B16" s="48" t="s">
        <v>39</v>
      </c>
      <c r="C16" s="73" t="s">
        <v>33</v>
      </c>
      <c r="D16" s="34">
        <v>254259.65299999996</v>
      </c>
      <c r="E16" s="34">
        <v>13021.374000000002</v>
      </c>
      <c r="F16" s="34">
        <v>268622.86499999993</v>
      </c>
      <c r="G16" s="36">
        <v>16166.003000000001</v>
      </c>
      <c r="H16" s="34">
        <v>0</v>
      </c>
      <c r="I16" s="34">
        <v>0</v>
      </c>
      <c r="J16" s="34">
        <v>3.2</v>
      </c>
      <c r="K16" s="431">
        <v>0.65500000000000003</v>
      </c>
      <c r="L16" s="135"/>
      <c r="M16" s="135"/>
      <c r="N16" s="45" t="str">
        <f t="shared" si="0"/>
        <v>1.2.C</v>
      </c>
      <c r="O16" s="25" t="str">
        <f t="shared" si="0"/>
        <v>Хвойные породы</v>
      </c>
      <c r="P16" s="73" t="s">
        <v>33</v>
      </c>
      <c r="Q16" s="105"/>
      <c r="R16" s="105"/>
      <c r="S16" s="105"/>
      <c r="T16" s="105"/>
      <c r="U16" s="105"/>
      <c r="V16" s="105"/>
      <c r="W16" s="105"/>
      <c r="X16" s="106"/>
      <c r="Y16" s="135"/>
      <c r="Z16" s="191" t="str">
        <f t="shared" si="4"/>
        <v>1.2.C</v>
      </c>
      <c r="AA16" s="25" t="str">
        <f t="shared" si="2"/>
        <v>Хвойные породы</v>
      </c>
      <c r="AB16" s="73" t="s">
        <v>33</v>
      </c>
      <c r="AC16" s="189">
        <f>IF(ISNUMBER('CB1-Производство'!D18+D16-H16),'CB1-Производство'!D18+D16-H16,IF(ISNUMBER(H16-D16),"NT " &amp; H16-D16,"…"))</f>
        <v>254259.65299999996</v>
      </c>
      <c r="AD16" s="174">
        <f>IF(ISNUMBER('CB1-Производство'!E18+F16-J16),'CB1-Производство'!E18+F16-J16,IF(ISNUMBER(J16-F16),"NT " &amp; J16-F16,"…"))</f>
        <v>268619.66499999992</v>
      </c>
    </row>
    <row r="17" spans="1:2594" s="12" customFormat="1" ht="15" customHeight="1" x14ac:dyDescent="0.15">
      <c r="A17" s="278" t="s">
        <v>48</v>
      </c>
      <c r="B17" s="48" t="s">
        <v>42</v>
      </c>
      <c r="C17" s="73" t="s">
        <v>33</v>
      </c>
      <c r="D17" s="34">
        <v>13691.432000000001</v>
      </c>
      <c r="E17" s="34">
        <v>713.80899999999997</v>
      </c>
      <c r="F17" s="34">
        <v>26223.833999999995</v>
      </c>
      <c r="G17" s="36">
        <v>1403.5040000000004</v>
      </c>
      <c r="H17" s="34">
        <v>0</v>
      </c>
      <c r="I17" s="34">
        <v>0</v>
      </c>
      <c r="J17" s="34">
        <v>0</v>
      </c>
      <c r="K17" s="431">
        <v>0</v>
      </c>
      <c r="L17" s="135"/>
      <c r="M17" s="135"/>
      <c r="N17" s="45" t="str">
        <f t="shared" si="0"/>
        <v>1.2.NC</v>
      </c>
      <c r="O17" s="25" t="str">
        <f t="shared" si="0"/>
        <v>Лиственные породы</v>
      </c>
      <c r="P17" s="73" t="s">
        <v>33</v>
      </c>
      <c r="Q17" s="105"/>
      <c r="R17" s="105"/>
      <c r="S17" s="105"/>
      <c r="T17" s="105"/>
      <c r="U17" s="105"/>
      <c r="V17" s="105"/>
      <c r="W17" s="105"/>
      <c r="X17" s="106"/>
      <c r="Y17" s="135"/>
      <c r="Z17" s="191" t="str">
        <f t="shared" si="4"/>
        <v>1.2.NC</v>
      </c>
      <c r="AA17" s="25" t="str">
        <f t="shared" si="2"/>
        <v>Лиственные породы</v>
      </c>
      <c r="AB17" s="73" t="s">
        <v>33</v>
      </c>
      <c r="AC17" s="189">
        <f>IF(ISNUMBER('CB1-Производство'!D19+D17-H17),'CB1-Производство'!D19+D17-H17,IF(ISNUMBER(H17-D17),"NT " &amp; H17-D17,"…"))</f>
        <v>13691.432000000001</v>
      </c>
      <c r="AD17" s="174">
        <f>IF(ISNUMBER('CB1-Производство'!E19+F17-J17),'CB1-Производство'!E19+F17-J17,IF(ISNUMBER(J17-F17),"NT " &amp; J17-F17,"…"))</f>
        <v>26223.833999999995</v>
      </c>
    </row>
    <row r="18" spans="1:2594" s="12" customFormat="1" ht="12.75" customHeight="1" x14ac:dyDescent="0.15">
      <c r="A18" s="279" t="s">
        <v>50</v>
      </c>
      <c r="B18" s="50" t="s">
        <v>51</v>
      </c>
      <c r="C18" s="73" t="s">
        <v>33</v>
      </c>
      <c r="D18" s="34"/>
      <c r="E18" s="34"/>
      <c r="F18" s="34"/>
      <c r="G18" s="36"/>
      <c r="H18" s="34"/>
      <c r="I18" s="34"/>
      <c r="J18" s="34"/>
      <c r="K18" s="431"/>
      <c r="L18" s="135"/>
      <c r="M18" s="135"/>
      <c r="N18" s="45" t="str">
        <f t="shared" si="0"/>
        <v>1.2.NC.T</v>
      </c>
      <c r="O18" s="26" t="str">
        <f t="shared" si="0"/>
        <v>в том числе тропические породы</v>
      </c>
      <c r="P18" s="73" t="s">
        <v>33</v>
      </c>
      <c r="Q18" s="107" t="str">
        <f>IF(AND(ISNUMBER(D18/D17),D18&gt;D17),"&gt; 1.2.NC !!","")</f>
        <v/>
      </c>
      <c r="R18" s="107" t="str">
        <f t="shared" ref="R18:X18" si="10">IF(AND(ISNUMBER(E18/E17),E18&gt;E17),"&gt; 1.2.NC !!","")</f>
        <v/>
      </c>
      <c r="S18" s="107" t="str">
        <f t="shared" si="10"/>
        <v/>
      </c>
      <c r="T18" s="107" t="str">
        <f t="shared" si="10"/>
        <v/>
      </c>
      <c r="U18" s="107" t="str">
        <f t="shared" si="10"/>
        <v/>
      </c>
      <c r="V18" s="107" t="str">
        <f t="shared" si="10"/>
        <v/>
      </c>
      <c r="W18" s="107" t="str">
        <f t="shared" si="10"/>
        <v/>
      </c>
      <c r="X18" s="108" t="str">
        <f t="shared" si="10"/>
        <v/>
      </c>
      <c r="Y18" s="135"/>
      <c r="Z18" s="192" t="str">
        <f t="shared" si="4"/>
        <v>1.2.NC.T</v>
      </c>
      <c r="AA18" s="26" t="str">
        <f t="shared" si="2"/>
        <v>в том числе тропические породы</v>
      </c>
      <c r="AB18" s="73" t="s">
        <v>33</v>
      </c>
      <c r="AC18" s="189">
        <f>IF(ISNUMBER('CB1-Производство'!D20+D18-H18),'CB1-Производство'!D20+D18-H18,IF(ISNUMBER(H18-D18),"NT " &amp; H18-D18,"…"))</f>
        <v>0</v>
      </c>
      <c r="AD18" s="174">
        <f>IF(ISNUMBER('CB1-Производство'!E20+F18-J18),'CB1-Производство'!E20+F18-J18,IF(ISNUMBER(J18-F18),"NT " &amp; J18-F18,"…"))</f>
        <v>0</v>
      </c>
    </row>
    <row r="19" spans="1:2594" s="79" customFormat="1" ht="15" customHeight="1" x14ac:dyDescent="0.15">
      <c r="A19" s="244">
        <v>2</v>
      </c>
      <c r="B19" s="239" t="s">
        <v>76</v>
      </c>
      <c r="C19" s="398" t="s">
        <v>77</v>
      </c>
      <c r="D19" s="81">
        <v>765.7985000000001</v>
      </c>
      <c r="E19" s="81">
        <v>566.0780000000002</v>
      </c>
      <c r="F19" s="81">
        <v>1143.4998000000001</v>
      </c>
      <c r="G19" s="82">
        <v>551.31700000000001</v>
      </c>
      <c r="H19" s="81" t="s">
        <v>181</v>
      </c>
      <c r="I19" s="81" t="s">
        <v>181</v>
      </c>
      <c r="J19" s="81">
        <v>3.512</v>
      </c>
      <c r="K19" s="429">
        <v>1.2889999999999999</v>
      </c>
      <c r="L19" s="135"/>
      <c r="M19" s="135"/>
      <c r="N19" s="502">
        <f t="shared" ref="N19:N69" si="11">A19</f>
        <v>2</v>
      </c>
      <c r="O19" s="85" t="str">
        <f t="shared" ref="O19:O69" si="12">B19</f>
        <v>ДРЕВЕСНЫЙ УГОЛЬ</v>
      </c>
      <c r="P19" s="398" t="s">
        <v>77</v>
      </c>
      <c r="Q19" s="216"/>
      <c r="R19" s="216"/>
      <c r="S19" s="216"/>
      <c r="T19" s="216"/>
      <c r="U19" s="216"/>
      <c r="V19" s="216"/>
      <c r="W19" s="216"/>
      <c r="X19" s="383"/>
      <c r="Y19" s="135"/>
      <c r="Z19" s="162">
        <f t="shared" si="4"/>
        <v>2</v>
      </c>
      <c r="AA19" s="85" t="str">
        <f t="shared" si="2"/>
        <v>ДРЕВЕСНЫЙ УГОЛЬ</v>
      </c>
      <c r="AB19" s="398" t="s">
        <v>182</v>
      </c>
      <c r="AC19" s="165" t="str">
        <f>IF(ISNUMBER('CB1-Производство'!D31+D19-H19),'CB1-Производство'!D31+D19-H19,IF(ISNUMBER(H19-D19),"NT " &amp; H19-D19,"…"))</f>
        <v>…</v>
      </c>
      <c r="AD19" s="166">
        <f>IF(ISNUMBER('CB1-Производство'!E31+F19-J19),'CB1-Производство'!E31+F19-J19,IF(ISNUMBER(J19-F19),"NT " &amp; J19-F19,"…"))</f>
        <v>1140.3412470000001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</row>
    <row r="20" spans="1:2594" s="79" customFormat="1" ht="15" customHeight="1" x14ac:dyDescent="0.15">
      <c r="A20" s="243">
        <v>3</v>
      </c>
      <c r="B20" s="237" t="s">
        <v>78</v>
      </c>
      <c r="C20" s="398" t="s">
        <v>79</v>
      </c>
      <c r="D20" s="81">
        <v>1181.18749</v>
      </c>
      <c r="E20" s="81">
        <v>213.84400000000002</v>
      </c>
      <c r="F20" s="81">
        <v>1286.8520000000001</v>
      </c>
      <c r="G20" s="82">
        <v>145.52500000000001</v>
      </c>
      <c r="H20" s="81">
        <v>0</v>
      </c>
      <c r="I20" s="81">
        <v>0</v>
      </c>
      <c r="J20" s="81">
        <v>0.13500000000000001</v>
      </c>
      <c r="K20" s="429">
        <v>5.5E-2</v>
      </c>
      <c r="L20" s="135"/>
      <c r="M20" s="135"/>
      <c r="N20" s="242">
        <f t="shared" si="11"/>
        <v>3</v>
      </c>
      <c r="O20" s="80" t="str">
        <f t="shared" si="12"/>
        <v>ДРЕВЕСНАЯ ЩЕПА, СТРУЖКА И ОТХОДЫ</v>
      </c>
      <c r="P20" s="398" t="s">
        <v>79</v>
      </c>
      <c r="Q20" s="215">
        <f>D20-(D21+D22)</f>
        <v>0</v>
      </c>
      <c r="R20" s="129">
        <f t="shared" ref="R20:X20" si="13">E20-(E21+E22)</f>
        <v>0</v>
      </c>
      <c r="S20" s="129">
        <f t="shared" si="13"/>
        <v>0</v>
      </c>
      <c r="T20" s="129">
        <f t="shared" si="13"/>
        <v>0</v>
      </c>
      <c r="U20" s="129">
        <f t="shared" si="13"/>
        <v>0</v>
      </c>
      <c r="V20" s="129">
        <f t="shared" si="13"/>
        <v>0</v>
      </c>
      <c r="W20" s="129">
        <f t="shared" si="13"/>
        <v>0</v>
      </c>
      <c r="X20" s="384">
        <f t="shared" si="13"/>
        <v>0</v>
      </c>
      <c r="Y20" s="135"/>
      <c r="Z20" s="218">
        <f t="shared" si="4"/>
        <v>3</v>
      </c>
      <c r="AA20" s="80" t="str">
        <f t="shared" si="2"/>
        <v>ДРЕВЕСНАЯ ЩЕПА, СТРУЖКА И ОТХОДЫ</v>
      </c>
      <c r="AB20" s="398" t="s">
        <v>79</v>
      </c>
      <c r="AC20" s="165">
        <f>IF(ISNUMBER('CB1-Производство'!D32+D20-H20),'CB1-Производство'!D32+D20-H20,IF(ISNUMBER(H20-D20),"NT " &amp; H20-D20,"…"))</f>
        <v>1181.2356400000001</v>
      </c>
      <c r="AD20" s="166">
        <f>IF(ISNUMBER('CB1-Производство'!E32+F20-J20),'CB1-Производство'!E32+F20-J20,IF(ISNUMBER(J20-F20),"NT " &amp; J20-F20,"…"))</f>
        <v>1286.7724500000002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  <c r="CIF20" s="12"/>
      <c r="CIG20" s="12"/>
      <c r="CIH20" s="12"/>
      <c r="CII20" s="12"/>
      <c r="CIJ20" s="12"/>
      <c r="CIK20" s="12"/>
      <c r="CIL20" s="12"/>
      <c r="CIM20" s="12"/>
      <c r="CIN20" s="12"/>
      <c r="CIO20" s="12"/>
      <c r="CIP20" s="12"/>
      <c r="CIQ20" s="12"/>
      <c r="CIR20" s="12"/>
      <c r="CIS20" s="12"/>
      <c r="CIT20" s="12"/>
      <c r="CIU20" s="12"/>
      <c r="CIV20" s="12"/>
      <c r="CIW20" s="12"/>
      <c r="CIX20" s="12"/>
      <c r="CIY20" s="12"/>
      <c r="CIZ20" s="12"/>
      <c r="CJA20" s="12"/>
      <c r="CJB20" s="12"/>
      <c r="CJC20" s="12"/>
      <c r="CJD20" s="12"/>
      <c r="CJE20" s="12"/>
      <c r="CJF20" s="12"/>
      <c r="CJG20" s="12"/>
      <c r="CJH20" s="12"/>
      <c r="CJI20" s="12"/>
      <c r="CJJ20" s="12"/>
      <c r="CJK20" s="12"/>
      <c r="CJL20" s="12"/>
      <c r="CJM20" s="12"/>
      <c r="CJN20" s="12"/>
      <c r="CJO20" s="12"/>
      <c r="CJP20" s="12"/>
      <c r="CJQ20" s="12"/>
      <c r="CJR20" s="12"/>
      <c r="CJS20" s="12"/>
      <c r="CJT20" s="12"/>
      <c r="CJU20" s="12"/>
      <c r="CJV20" s="12"/>
      <c r="CJW20" s="12"/>
      <c r="CJX20" s="12"/>
      <c r="CJY20" s="12"/>
      <c r="CJZ20" s="12"/>
      <c r="CKA20" s="12"/>
      <c r="CKB20" s="12"/>
      <c r="CKC20" s="12"/>
      <c r="CKD20" s="12"/>
      <c r="CKE20" s="12"/>
      <c r="CKF20" s="12"/>
      <c r="CKG20" s="12"/>
      <c r="CKH20" s="12"/>
      <c r="CKI20" s="12"/>
      <c r="CKJ20" s="12"/>
      <c r="CKK20" s="12"/>
      <c r="CKL20" s="12"/>
      <c r="CKM20" s="12"/>
      <c r="CKN20" s="12"/>
      <c r="CKO20" s="12"/>
      <c r="CKP20" s="12"/>
      <c r="CKQ20" s="12"/>
      <c r="CKR20" s="12"/>
      <c r="CKS20" s="12"/>
      <c r="CKT20" s="12"/>
      <c r="CKU20" s="12"/>
      <c r="CKV20" s="12"/>
      <c r="CKW20" s="12"/>
      <c r="CKX20" s="12"/>
      <c r="CKY20" s="12"/>
      <c r="CKZ20" s="12"/>
      <c r="CLA20" s="12"/>
      <c r="CLB20" s="12"/>
      <c r="CLC20" s="12"/>
      <c r="CLD20" s="12"/>
      <c r="CLE20" s="12"/>
      <c r="CLF20" s="12"/>
      <c r="CLG20" s="12"/>
      <c r="CLH20" s="12"/>
      <c r="CLI20" s="12"/>
      <c r="CLJ20" s="12"/>
      <c r="CLK20" s="12"/>
      <c r="CLL20" s="12"/>
      <c r="CLM20" s="12"/>
      <c r="CLN20" s="12"/>
      <c r="CLO20" s="12"/>
      <c r="CLP20" s="12"/>
      <c r="CLQ20" s="12"/>
      <c r="CLR20" s="12"/>
      <c r="CLS20" s="12"/>
      <c r="CLT20" s="12"/>
      <c r="CLU20" s="12"/>
      <c r="CLV20" s="12"/>
      <c r="CLW20" s="12"/>
      <c r="CLX20" s="12"/>
      <c r="CLY20" s="12"/>
      <c r="CLZ20" s="12"/>
      <c r="CMA20" s="12"/>
      <c r="CMB20" s="12"/>
      <c r="CMC20" s="12"/>
      <c r="CMD20" s="12"/>
      <c r="CME20" s="12"/>
      <c r="CMF20" s="12"/>
      <c r="CMG20" s="12"/>
      <c r="CMH20" s="12"/>
      <c r="CMI20" s="12"/>
      <c r="CMJ20" s="12"/>
      <c r="CMK20" s="12"/>
      <c r="CML20" s="12"/>
      <c r="CMM20" s="12"/>
      <c r="CMN20" s="12"/>
      <c r="CMO20" s="12"/>
      <c r="CMP20" s="12"/>
      <c r="CMQ20" s="12"/>
      <c r="CMR20" s="12"/>
      <c r="CMS20" s="12"/>
      <c r="CMT20" s="12"/>
      <c r="CMU20" s="12"/>
      <c r="CMV20" s="12"/>
      <c r="CMW20" s="12"/>
      <c r="CMX20" s="12"/>
      <c r="CMY20" s="12"/>
      <c r="CMZ20" s="12"/>
      <c r="CNA20" s="12"/>
      <c r="CNB20" s="12"/>
      <c r="CNC20" s="12"/>
      <c r="CND20" s="12"/>
      <c r="CNE20" s="12"/>
      <c r="CNF20" s="12"/>
      <c r="CNG20" s="12"/>
      <c r="CNH20" s="12"/>
      <c r="CNI20" s="12"/>
      <c r="CNJ20" s="12"/>
      <c r="CNK20" s="12"/>
      <c r="CNL20" s="12"/>
      <c r="CNM20" s="12"/>
      <c r="CNN20" s="12"/>
      <c r="CNO20" s="12"/>
      <c r="CNP20" s="12"/>
      <c r="CNQ20" s="12"/>
      <c r="CNR20" s="12"/>
      <c r="CNS20" s="12"/>
      <c r="CNT20" s="12"/>
      <c r="CNU20" s="12"/>
      <c r="CNV20" s="12"/>
      <c r="CNW20" s="12"/>
      <c r="CNX20" s="12"/>
      <c r="CNY20" s="12"/>
      <c r="CNZ20" s="12"/>
      <c r="COA20" s="12"/>
      <c r="COB20" s="12"/>
      <c r="COC20" s="12"/>
      <c r="COD20" s="12"/>
      <c r="COE20" s="12"/>
      <c r="COF20" s="12"/>
      <c r="COG20" s="12"/>
      <c r="COH20" s="12"/>
      <c r="COI20" s="12"/>
      <c r="COJ20" s="12"/>
      <c r="COK20" s="12"/>
      <c r="COL20" s="12"/>
      <c r="COM20" s="12"/>
      <c r="CON20" s="12"/>
      <c r="COO20" s="12"/>
      <c r="COP20" s="12"/>
      <c r="COQ20" s="12"/>
      <c r="COR20" s="12"/>
      <c r="COS20" s="12"/>
      <c r="COT20" s="12"/>
      <c r="COU20" s="12"/>
      <c r="COV20" s="12"/>
      <c r="COW20" s="12"/>
      <c r="COX20" s="12"/>
      <c r="COY20" s="12"/>
      <c r="COZ20" s="12"/>
      <c r="CPA20" s="12"/>
      <c r="CPB20" s="12"/>
      <c r="CPC20" s="12"/>
      <c r="CPD20" s="12"/>
      <c r="CPE20" s="12"/>
      <c r="CPF20" s="12"/>
      <c r="CPG20" s="12"/>
      <c r="CPH20" s="12"/>
      <c r="CPI20" s="12"/>
      <c r="CPJ20" s="12"/>
      <c r="CPK20" s="12"/>
      <c r="CPL20" s="12"/>
      <c r="CPM20" s="12"/>
      <c r="CPN20" s="12"/>
      <c r="CPO20" s="12"/>
      <c r="CPP20" s="12"/>
      <c r="CPQ20" s="12"/>
      <c r="CPR20" s="12"/>
      <c r="CPS20" s="12"/>
      <c r="CPT20" s="12"/>
      <c r="CPU20" s="12"/>
      <c r="CPV20" s="12"/>
      <c r="CPW20" s="12"/>
      <c r="CPX20" s="12"/>
      <c r="CPY20" s="12"/>
      <c r="CPZ20" s="12"/>
      <c r="CQA20" s="12"/>
      <c r="CQB20" s="12"/>
      <c r="CQC20" s="12"/>
      <c r="CQD20" s="12"/>
      <c r="CQE20" s="12"/>
      <c r="CQF20" s="12"/>
      <c r="CQG20" s="12"/>
      <c r="CQH20" s="12"/>
      <c r="CQI20" s="12"/>
      <c r="CQJ20" s="12"/>
      <c r="CQK20" s="12"/>
      <c r="CQL20" s="12"/>
      <c r="CQM20" s="12"/>
      <c r="CQN20" s="12"/>
      <c r="CQO20" s="12"/>
      <c r="CQP20" s="12"/>
      <c r="CQQ20" s="12"/>
      <c r="CQR20" s="12"/>
      <c r="CQS20" s="12"/>
      <c r="CQT20" s="12"/>
      <c r="CQU20" s="12"/>
      <c r="CQV20" s="12"/>
      <c r="CQW20" s="12"/>
      <c r="CQX20" s="12"/>
      <c r="CQY20" s="12"/>
      <c r="CQZ20" s="12"/>
      <c r="CRA20" s="12"/>
      <c r="CRB20" s="12"/>
      <c r="CRC20" s="12"/>
      <c r="CRD20" s="12"/>
      <c r="CRE20" s="12"/>
      <c r="CRF20" s="12"/>
      <c r="CRG20" s="12"/>
      <c r="CRH20" s="12"/>
      <c r="CRI20" s="12"/>
      <c r="CRJ20" s="12"/>
      <c r="CRK20" s="12"/>
      <c r="CRL20" s="12"/>
      <c r="CRM20" s="12"/>
      <c r="CRN20" s="12"/>
      <c r="CRO20" s="12"/>
      <c r="CRP20" s="12"/>
      <c r="CRQ20" s="12"/>
      <c r="CRR20" s="12"/>
      <c r="CRS20" s="12"/>
      <c r="CRT20" s="12"/>
      <c r="CRU20" s="12"/>
      <c r="CRV20" s="12"/>
      <c r="CRW20" s="12"/>
      <c r="CRX20" s="12"/>
      <c r="CRY20" s="12"/>
      <c r="CRZ20" s="12"/>
      <c r="CSA20" s="12"/>
      <c r="CSB20" s="12"/>
      <c r="CSC20" s="12"/>
      <c r="CSD20" s="12"/>
      <c r="CSE20" s="12"/>
      <c r="CSF20" s="12"/>
      <c r="CSG20" s="12"/>
      <c r="CSH20" s="12"/>
      <c r="CSI20" s="12"/>
      <c r="CSJ20" s="12"/>
      <c r="CSK20" s="12"/>
      <c r="CSL20" s="12"/>
      <c r="CSM20" s="12"/>
      <c r="CSN20" s="12"/>
      <c r="CSO20" s="12"/>
      <c r="CSP20" s="12"/>
      <c r="CSQ20" s="12"/>
      <c r="CSR20" s="12"/>
      <c r="CSS20" s="12"/>
      <c r="CST20" s="12"/>
      <c r="CSU20" s="12"/>
      <c r="CSV20" s="12"/>
      <c r="CSW20" s="12"/>
      <c r="CSX20" s="12"/>
      <c r="CSY20" s="12"/>
      <c r="CSZ20" s="12"/>
      <c r="CTA20" s="12"/>
      <c r="CTB20" s="12"/>
      <c r="CTC20" s="12"/>
      <c r="CTD20" s="12"/>
      <c r="CTE20" s="12"/>
      <c r="CTF20" s="12"/>
      <c r="CTG20" s="12"/>
      <c r="CTH20" s="12"/>
      <c r="CTI20" s="12"/>
      <c r="CTJ20" s="12"/>
      <c r="CTK20" s="12"/>
      <c r="CTL20" s="12"/>
      <c r="CTM20" s="12"/>
      <c r="CTN20" s="12"/>
      <c r="CTO20" s="12"/>
      <c r="CTP20" s="12"/>
      <c r="CTQ20" s="12"/>
      <c r="CTR20" s="12"/>
      <c r="CTS20" s="12"/>
      <c r="CTT20" s="12"/>
      <c r="CTU20" s="12"/>
      <c r="CTV20" s="12"/>
      <c r="CTW20" s="12"/>
      <c r="CTX20" s="12"/>
      <c r="CTY20" s="12"/>
      <c r="CTZ20" s="12"/>
      <c r="CUA20" s="12"/>
      <c r="CUB20" s="12"/>
      <c r="CUC20" s="12"/>
      <c r="CUD20" s="12"/>
      <c r="CUE20" s="12"/>
      <c r="CUF20" s="12"/>
      <c r="CUG20" s="12"/>
      <c r="CUH20" s="12"/>
      <c r="CUI20" s="12"/>
      <c r="CUJ20" s="12"/>
      <c r="CUK20" s="12"/>
      <c r="CUL20" s="12"/>
      <c r="CUM20" s="12"/>
      <c r="CUN20" s="12"/>
      <c r="CUO20" s="12"/>
      <c r="CUP20" s="12"/>
      <c r="CUQ20" s="12"/>
      <c r="CUR20" s="12"/>
      <c r="CUS20" s="12"/>
      <c r="CUT20" s="12"/>
    </row>
    <row r="21" spans="1:2594" s="12" customFormat="1" ht="15" customHeight="1" x14ac:dyDescent="0.15">
      <c r="A21" s="278" t="s">
        <v>80</v>
      </c>
      <c r="B21" s="46" t="s">
        <v>81</v>
      </c>
      <c r="C21" s="396" t="s">
        <v>79</v>
      </c>
      <c r="D21" s="34">
        <v>368.61581000000007</v>
      </c>
      <c r="E21" s="34">
        <v>202.67200000000003</v>
      </c>
      <c r="F21" s="34">
        <v>308.54000000000002</v>
      </c>
      <c r="G21" s="36">
        <v>134.34100000000001</v>
      </c>
      <c r="H21" s="34">
        <v>0</v>
      </c>
      <c r="I21" s="34">
        <v>0</v>
      </c>
      <c r="J21" s="34">
        <v>0</v>
      </c>
      <c r="K21" s="431">
        <v>0</v>
      </c>
      <c r="L21" s="135"/>
      <c r="M21" s="135"/>
      <c r="N21" s="45" t="str">
        <f>A21</f>
        <v>3.1</v>
      </c>
      <c r="O21" s="24" t="str">
        <f>B21</f>
        <v>ДРЕВЕСНАЯ ЩЕПА И СТРУЖКА</v>
      </c>
      <c r="P21" s="396" t="s">
        <v>79</v>
      </c>
      <c r="Q21" s="105"/>
      <c r="R21" s="105"/>
      <c r="S21" s="105"/>
      <c r="T21" s="105"/>
      <c r="U21" s="105"/>
      <c r="V21" s="105"/>
      <c r="W21" s="105"/>
      <c r="X21" s="106"/>
      <c r="Y21" s="135" t="s">
        <v>0</v>
      </c>
      <c r="Z21" s="191" t="str">
        <f>A21</f>
        <v>3.1</v>
      </c>
      <c r="AA21" s="24" t="str">
        <f>B21</f>
        <v>ДРЕВЕСНАЯ ЩЕПА И СТРУЖКА</v>
      </c>
      <c r="AB21" s="396" t="s">
        <v>79</v>
      </c>
      <c r="AC21" s="189">
        <f>IF(ISNUMBER('CB1-Производство'!D33+D21-H21),'CB1-Производство'!D33+D21-H21,IF(ISNUMBER(H21-D21),"NT " &amp; H21-D21,"…"))</f>
        <v>368.66396000000009</v>
      </c>
      <c r="AD21" s="174">
        <f>IF(ISNUMBER('CB1-Производство'!E33+F21-J21),'CB1-Производство'!E33+F21-J21,IF(ISNUMBER(J21-F21),"NT " &amp; J21-F21,"…"))</f>
        <v>308.59545000000003</v>
      </c>
    </row>
    <row r="22" spans="1:2594" s="12" customFormat="1" ht="15" customHeight="1" x14ac:dyDescent="0.15">
      <c r="A22" s="279" t="s">
        <v>82</v>
      </c>
      <c r="B22" s="46" t="s">
        <v>83</v>
      </c>
      <c r="C22" s="396" t="s">
        <v>79</v>
      </c>
      <c r="D22" s="34">
        <v>812.57168000000001</v>
      </c>
      <c r="E22" s="34">
        <v>11.172000000000001</v>
      </c>
      <c r="F22" s="34">
        <v>978.31200000000001</v>
      </c>
      <c r="G22" s="36">
        <v>11.184000000000001</v>
      </c>
      <c r="H22" s="34">
        <v>0</v>
      </c>
      <c r="I22" s="34">
        <v>0</v>
      </c>
      <c r="J22" s="34">
        <v>0.13500000000000001</v>
      </c>
      <c r="K22" s="431">
        <v>5.5E-2</v>
      </c>
      <c r="L22" s="135"/>
      <c r="M22" s="135"/>
      <c r="N22" s="386" t="str">
        <f>A22</f>
        <v>3.2</v>
      </c>
      <c r="O22" s="24" t="str">
        <f>B22</f>
        <v>ДРЕВЕСНЫЕ ОТХОДЫ (ВКЛЮЧАЯ ДРЕВЕСИНУ ДЛЯ АГЛОМЕРАТОВ)</v>
      </c>
      <c r="P22" s="396" t="s">
        <v>79</v>
      </c>
      <c r="Q22" s="107"/>
      <c r="R22" s="107"/>
      <c r="S22" s="107"/>
      <c r="T22" s="107"/>
      <c r="U22" s="107"/>
      <c r="V22" s="107"/>
      <c r="W22" s="107"/>
      <c r="X22" s="108"/>
      <c r="Y22" s="135"/>
      <c r="Z22" s="191" t="str">
        <f>A22</f>
        <v>3.2</v>
      </c>
      <c r="AA22" s="24" t="str">
        <f>B22</f>
        <v>ДРЕВЕСНЫЕ ОТХОДЫ (ВКЛЮЧАЯ ДРЕВЕСИНУ ДЛЯ АГЛОМЕРАТОВ)</v>
      </c>
      <c r="AB22" s="396" t="s">
        <v>79</v>
      </c>
      <c r="AC22" s="169">
        <f>IF(ISNUMBER('CB1-Производство'!D34+D22-H22),'CB1-Производство'!D34+D22-H22,IF(ISNUMBER(H22-D22),"NT " &amp; H22-D22,"…"))</f>
        <v>812.57168000000001</v>
      </c>
      <c r="AD22" s="174">
        <f>IF(ISNUMBER('CB1-Производство'!E34+F22-J22),'CB1-Производство'!E34+F22-J22,IF(ISNUMBER(J22-F22),"NT " &amp; J22-F22,"…"))</f>
        <v>978.17700000000002</v>
      </c>
    </row>
    <row r="23" spans="1:2594" s="79" customFormat="1" ht="15" customHeight="1" x14ac:dyDescent="0.15">
      <c r="A23" s="276" t="s">
        <v>183</v>
      </c>
      <c r="B23" s="239" t="s">
        <v>84</v>
      </c>
      <c r="C23" s="398" t="s">
        <v>77</v>
      </c>
      <c r="D23" s="81">
        <v>812.57168000000001</v>
      </c>
      <c r="E23" s="81">
        <v>11.172000000000001</v>
      </c>
      <c r="F23" s="81">
        <v>978.31200000000001</v>
      </c>
      <c r="G23" s="82">
        <v>11.184000000000001</v>
      </c>
      <c r="H23" s="81">
        <v>0</v>
      </c>
      <c r="I23" s="81">
        <v>0</v>
      </c>
      <c r="J23" s="81">
        <v>0.13500000000000001</v>
      </c>
      <c r="K23" s="429">
        <v>5.5E-2</v>
      </c>
      <c r="L23" s="135"/>
      <c r="M23" s="135"/>
      <c r="N23" s="503" t="str">
        <f t="shared" ref="N23" si="14">A23</f>
        <v>4</v>
      </c>
      <c r="O23" s="80" t="str">
        <f t="shared" ref="O23" si="15">B23</f>
        <v>БЫВШАЯ В УПОТРЕБЛЕНИИ РЕКУПЕРИРОВАННАЯ ДРЕВЕСИНА</v>
      </c>
      <c r="P23" s="398" t="s">
        <v>77</v>
      </c>
      <c r="Q23" s="215"/>
      <c r="R23" s="129"/>
      <c r="S23" s="129"/>
      <c r="T23" s="129"/>
      <c r="U23" s="129"/>
      <c r="V23" s="129"/>
      <c r="W23" s="129"/>
      <c r="X23" s="384"/>
      <c r="Y23" s="135"/>
      <c r="Z23" s="218" t="str">
        <f t="shared" ref="Z23" si="16">A23</f>
        <v>4</v>
      </c>
      <c r="AA23" s="80" t="str">
        <f t="shared" ref="AA23" si="17">B23</f>
        <v>БЫВШАЯ В УПОТРЕБЛЕНИИ РЕКУПЕРИРОВАННАЯ ДРЕВЕСИНА</v>
      </c>
      <c r="AB23" s="398" t="s">
        <v>182</v>
      </c>
      <c r="AC23" s="165">
        <f>IF(ISNUMBER('CB1-Производство'!D35+D23-H23),'CB1-Производство'!D35+D23-H23,IF(ISNUMBER(H23-D23),"NT " &amp; H23-D23,"…"))</f>
        <v>812.61982999999998</v>
      </c>
      <c r="AD23" s="166">
        <f>IF(ISNUMBER('CB1-Производство'!E35+F23-J23),'CB1-Производство'!E35+F23-J23,IF(ISNUMBER(J23-F23),"NT " &amp; J23-F23,"…"))</f>
        <v>978.23300000000006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  <c r="CCA23" s="12"/>
      <c r="CCB23" s="12"/>
      <c r="CCC23" s="12"/>
      <c r="CCD23" s="12"/>
      <c r="CCE23" s="12"/>
      <c r="CCF23" s="12"/>
      <c r="CCG23" s="12"/>
      <c r="CCH23" s="12"/>
      <c r="CCI23" s="12"/>
      <c r="CCJ23" s="12"/>
      <c r="CCK23" s="12"/>
      <c r="CCL23" s="12"/>
      <c r="CCM23" s="12"/>
      <c r="CCN23" s="12"/>
      <c r="CCO23" s="12"/>
      <c r="CCP23" s="12"/>
      <c r="CCQ23" s="12"/>
      <c r="CCR23" s="12"/>
      <c r="CCS23" s="12"/>
      <c r="CCT23" s="12"/>
      <c r="CCU23" s="12"/>
      <c r="CCV23" s="12"/>
      <c r="CCW23" s="12"/>
      <c r="CCX23" s="12"/>
      <c r="CCY23" s="12"/>
      <c r="CCZ23" s="12"/>
      <c r="CDA23" s="12"/>
      <c r="CDB23" s="12"/>
      <c r="CDC23" s="12"/>
      <c r="CDD23" s="12"/>
      <c r="CDE23" s="12"/>
      <c r="CDF23" s="12"/>
      <c r="CDG23" s="12"/>
      <c r="CDH23" s="12"/>
      <c r="CDI23" s="12"/>
      <c r="CDJ23" s="12"/>
      <c r="CDK23" s="12"/>
      <c r="CDL23" s="12"/>
      <c r="CDM23" s="12"/>
      <c r="CDN23" s="12"/>
      <c r="CDO23" s="12"/>
      <c r="CDP23" s="12"/>
      <c r="CDQ23" s="12"/>
      <c r="CDR23" s="12"/>
      <c r="CDS23" s="12"/>
      <c r="CDT23" s="12"/>
      <c r="CDU23" s="12"/>
      <c r="CDV23" s="12"/>
      <c r="CDW23" s="12"/>
      <c r="CDX23" s="12"/>
      <c r="CDY23" s="12"/>
      <c r="CDZ23" s="12"/>
      <c r="CEA23" s="12"/>
      <c r="CEB23" s="12"/>
      <c r="CEC23" s="12"/>
      <c r="CED23" s="12"/>
      <c r="CEE23" s="12"/>
      <c r="CEF23" s="12"/>
      <c r="CEG23" s="12"/>
      <c r="CEH23" s="12"/>
      <c r="CEI23" s="12"/>
      <c r="CEJ23" s="12"/>
      <c r="CEK23" s="12"/>
      <c r="CEL23" s="12"/>
      <c r="CEM23" s="12"/>
      <c r="CEN23" s="12"/>
      <c r="CEO23" s="12"/>
      <c r="CEP23" s="12"/>
      <c r="CEQ23" s="12"/>
      <c r="CER23" s="12"/>
      <c r="CES23" s="12"/>
      <c r="CET23" s="12"/>
      <c r="CEU23" s="12"/>
      <c r="CEV23" s="12"/>
      <c r="CEW23" s="12"/>
      <c r="CEX23" s="12"/>
      <c r="CEY23" s="12"/>
      <c r="CEZ23" s="12"/>
      <c r="CFA23" s="12"/>
      <c r="CFB23" s="12"/>
      <c r="CFC23" s="12"/>
      <c r="CFD23" s="12"/>
      <c r="CFE23" s="12"/>
      <c r="CFF23" s="12"/>
      <c r="CFG23" s="12"/>
      <c r="CFH23" s="12"/>
      <c r="CFI23" s="12"/>
      <c r="CFJ23" s="12"/>
      <c r="CFK23" s="12"/>
      <c r="CFL23" s="12"/>
      <c r="CFM23" s="12"/>
      <c r="CFN23" s="12"/>
      <c r="CFO23" s="12"/>
      <c r="CFP23" s="12"/>
      <c r="CFQ23" s="12"/>
      <c r="CFR23" s="12"/>
      <c r="CFS23" s="12"/>
      <c r="CFT23" s="12"/>
      <c r="CFU23" s="12"/>
      <c r="CFV23" s="12"/>
      <c r="CFW23" s="12"/>
      <c r="CFX23" s="12"/>
      <c r="CFY23" s="12"/>
      <c r="CFZ23" s="12"/>
      <c r="CGA23" s="12"/>
      <c r="CGB23" s="12"/>
      <c r="CGC23" s="12"/>
      <c r="CGD23" s="12"/>
      <c r="CGE23" s="12"/>
      <c r="CGF23" s="12"/>
      <c r="CGG23" s="12"/>
      <c r="CGH23" s="12"/>
      <c r="CGI23" s="12"/>
      <c r="CGJ23" s="12"/>
      <c r="CGK23" s="12"/>
      <c r="CGL23" s="12"/>
      <c r="CGM23" s="12"/>
      <c r="CGN23" s="12"/>
      <c r="CGO23" s="12"/>
      <c r="CGP23" s="12"/>
      <c r="CGQ23" s="12"/>
      <c r="CGR23" s="12"/>
      <c r="CGS23" s="12"/>
      <c r="CGT23" s="12"/>
      <c r="CGU23" s="12"/>
      <c r="CGV23" s="12"/>
      <c r="CGW23" s="12"/>
      <c r="CGX23" s="12"/>
      <c r="CGY23" s="12"/>
      <c r="CGZ23" s="12"/>
      <c r="CHA23" s="12"/>
      <c r="CHB23" s="12"/>
      <c r="CHC23" s="12"/>
      <c r="CHD23" s="12"/>
      <c r="CHE23" s="12"/>
      <c r="CHF23" s="12"/>
      <c r="CHG23" s="12"/>
      <c r="CHH23" s="12"/>
      <c r="CHI23" s="12"/>
      <c r="CHJ23" s="12"/>
      <c r="CHK23" s="12"/>
      <c r="CHL23" s="12"/>
      <c r="CHM23" s="12"/>
      <c r="CHN23" s="12"/>
      <c r="CHO23" s="12"/>
      <c r="CHP23" s="12"/>
      <c r="CHQ23" s="12"/>
      <c r="CHR23" s="12"/>
      <c r="CHS23" s="12"/>
      <c r="CHT23" s="12"/>
      <c r="CHU23" s="12"/>
      <c r="CHV23" s="12"/>
      <c r="CHW23" s="12"/>
      <c r="CHX23" s="12"/>
      <c r="CHY23" s="12"/>
      <c r="CHZ23" s="12"/>
      <c r="CIA23" s="12"/>
      <c r="CIB23" s="12"/>
      <c r="CIC23" s="12"/>
      <c r="CID23" s="12"/>
      <c r="CIE23" s="12"/>
      <c r="CIF23" s="12"/>
      <c r="CIG23" s="12"/>
      <c r="CIH23" s="12"/>
      <c r="CII23" s="12"/>
      <c r="CIJ23" s="12"/>
      <c r="CIK23" s="12"/>
      <c r="CIL23" s="12"/>
      <c r="CIM23" s="12"/>
      <c r="CIN23" s="12"/>
      <c r="CIO23" s="12"/>
      <c r="CIP23" s="12"/>
      <c r="CIQ23" s="12"/>
      <c r="CIR23" s="12"/>
      <c r="CIS23" s="12"/>
      <c r="CIT23" s="12"/>
      <c r="CIU23" s="12"/>
      <c r="CIV23" s="12"/>
      <c r="CIW23" s="12"/>
      <c r="CIX23" s="12"/>
      <c r="CIY23" s="12"/>
      <c r="CIZ23" s="12"/>
      <c r="CJA23" s="12"/>
      <c r="CJB23" s="12"/>
      <c r="CJC23" s="12"/>
      <c r="CJD23" s="12"/>
      <c r="CJE23" s="12"/>
      <c r="CJF23" s="12"/>
      <c r="CJG23" s="12"/>
      <c r="CJH23" s="12"/>
      <c r="CJI23" s="12"/>
      <c r="CJJ23" s="12"/>
      <c r="CJK23" s="12"/>
      <c r="CJL23" s="12"/>
      <c r="CJM23" s="12"/>
      <c r="CJN23" s="12"/>
      <c r="CJO23" s="12"/>
      <c r="CJP23" s="12"/>
      <c r="CJQ23" s="12"/>
      <c r="CJR23" s="12"/>
      <c r="CJS23" s="12"/>
      <c r="CJT23" s="12"/>
      <c r="CJU23" s="12"/>
      <c r="CJV23" s="12"/>
      <c r="CJW23" s="12"/>
      <c r="CJX23" s="12"/>
      <c r="CJY23" s="12"/>
      <c r="CJZ23" s="12"/>
      <c r="CKA23" s="12"/>
      <c r="CKB23" s="12"/>
      <c r="CKC23" s="12"/>
      <c r="CKD23" s="12"/>
      <c r="CKE23" s="12"/>
      <c r="CKF23" s="12"/>
      <c r="CKG23" s="12"/>
      <c r="CKH23" s="12"/>
      <c r="CKI23" s="12"/>
      <c r="CKJ23" s="12"/>
      <c r="CKK23" s="12"/>
      <c r="CKL23" s="12"/>
      <c r="CKM23" s="12"/>
      <c r="CKN23" s="12"/>
      <c r="CKO23" s="12"/>
      <c r="CKP23" s="12"/>
      <c r="CKQ23" s="12"/>
      <c r="CKR23" s="12"/>
      <c r="CKS23" s="12"/>
      <c r="CKT23" s="12"/>
      <c r="CKU23" s="12"/>
      <c r="CKV23" s="12"/>
      <c r="CKW23" s="12"/>
      <c r="CKX23" s="12"/>
      <c r="CKY23" s="12"/>
      <c r="CKZ23" s="12"/>
      <c r="CLA23" s="12"/>
      <c r="CLB23" s="12"/>
      <c r="CLC23" s="12"/>
      <c r="CLD23" s="12"/>
      <c r="CLE23" s="12"/>
      <c r="CLF23" s="12"/>
      <c r="CLG23" s="12"/>
      <c r="CLH23" s="12"/>
      <c r="CLI23" s="12"/>
      <c r="CLJ23" s="12"/>
      <c r="CLK23" s="12"/>
      <c r="CLL23" s="12"/>
      <c r="CLM23" s="12"/>
      <c r="CLN23" s="12"/>
      <c r="CLO23" s="12"/>
      <c r="CLP23" s="12"/>
      <c r="CLQ23" s="12"/>
      <c r="CLR23" s="12"/>
      <c r="CLS23" s="12"/>
      <c r="CLT23" s="12"/>
      <c r="CLU23" s="12"/>
      <c r="CLV23" s="12"/>
      <c r="CLW23" s="12"/>
      <c r="CLX23" s="12"/>
      <c r="CLY23" s="12"/>
      <c r="CLZ23" s="12"/>
      <c r="CMA23" s="12"/>
      <c r="CMB23" s="12"/>
      <c r="CMC23" s="12"/>
      <c r="CMD23" s="12"/>
      <c r="CME23" s="12"/>
      <c r="CMF23" s="12"/>
      <c r="CMG23" s="12"/>
      <c r="CMH23" s="12"/>
      <c r="CMI23" s="12"/>
      <c r="CMJ23" s="12"/>
      <c r="CMK23" s="12"/>
      <c r="CML23" s="12"/>
      <c r="CMM23" s="12"/>
      <c r="CMN23" s="12"/>
      <c r="CMO23" s="12"/>
      <c r="CMP23" s="12"/>
      <c r="CMQ23" s="12"/>
      <c r="CMR23" s="12"/>
      <c r="CMS23" s="12"/>
      <c r="CMT23" s="12"/>
      <c r="CMU23" s="12"/>
      <c r="CMV23" s="12"/>
      <c r="CMW23" s="12"/>
      <c r="CMX23" s="12"/>
      <c r="CMY23" s="12"/>
      <c r="CMZ23" s="12"/>
      <c r="CNA23" s="12"/>
      <c r="CNB23" s="12"/>
      <c r="CNC23" s="12"/>
      <c r="CND23" s="12"/>
      <c r="CNE23" s="12"/>
      <c r="CNF23" s="12"/>
      <c r="CNG23" s="12"/>
      <c r="CNH23" s="12"/>
      <c r="CNI23" s="12"/>
      <c r="CNJ23" s="12"/>
      <c r="CNK23" s="12"/>
      <c r="CNL23" s="12"/>
      <c r="CNM23" s="12"/>
      <c r="CNN23" s="12"/>
      <c r="CNO23" s="12"/>
      <c r="CNP23" s="12"/>
      <c r="CNQ23" s="12"/>
      <c r="CNR23" s="12"/>
      <c r="CNS23" s="12"/>
      <c r="CNT23" s="12"/>
      <c r="CNU23" s="12"/>
      <c r="CNV23" s="12"/>
      <c r="CNW23" s="12"/>
      <c r="CNX23" s="12"/>
      <c r="CNY23" s="12"/>
      <c r="CNZ23" s="12"/>
      <c r="COA23" s="12"/>
      <c r="COB23" s="12"/>
      <c r="COC23" s="12"/>
      <c r="COD23" s="12"/>
      <c r="COE23" s="12"/>
      <c r="COF23" s="12"/>
      <c r="COG23" s="12"/>
      <c r="COH23" s="12"/>
      <c r="COI23" s="12"/>
      <c r="COJ23" s="12"/>
      <c r="COK23" s="12"/>
      <c r="COL23" s="12"/>
      <c r="COM23" s="12"/>
      <c r="CON23" s="12"/>
      <c r="COO23" s="12"/>
      <c r="COP23" s="12"/>
      <c r="COQ23" s="12"/>
      <c r="COR23" s="12"/>
      <c r="COS23" s="12"/>
      <c r="COT23" s="12"/>
      <c r="COU23" s="12"/>
      <c r="COV23" s="12"/>
      <c r="COW23" s="12"/>
      <c r="COX23" s="12"/>
      <c r="COY23" s="12"/>
      <c r="COZ23" s="12"/>
      <c r="CPA23" s="12"/>
      <c r="CPB23" s="12"/>
      <c r="CPC23" s="12"/>
      <c r="CPD23" s="12"/>
      <c r="CPE23" s="12"/>
      <c r="CPF23" s="12"/>
      <c r="CPG23" s="12"/>
      <c r="CPH23" s="12"/>
      <c r="CPI23" s="12"/>
      <c r="CPJ23" s="12"/>
      <c r="CPK23" s="12"/>
      <c r="CPL23" s="12"/>
      <c r="CPM23" s="12"/>
      <c r="CPN23" s="12"/>
      <c r="CPO23" s="12"/>
      <c r="CPP23" s="12"/>
      <c r="CPQ23" s="12"/>
      <c r="CPR23" s="12"/>
      <c r="CPS23" s="12"/>
      <c r="CPT23" s="12"/>
      <c r="CPU23" s="12"/>
      <c r="CPV23" s="12"/>
      <c r="CPW23" s="12"/>
      <c r="CPX23" s="12"/>
      <c r="CPY23" s="12"/>
      <c r="CPZ23" s="12"/>
      <c r="CQA23" s="12"/>
      <c r="CQB23" s="12"/>
      <c r="CQC23" s="12"/>
      <c r="CQD23" s="12"/>
      <c r="CQE23" s="12"/>
      <c r="CQF23" s="12"/>
      <c r="CQG23" s="12"/>
      <c r="CQH23" s="12"/>
      <c r="CQI23" s="12"/>
      <c r="CQJ23" s="12"/>
      <c r="CQK23" s="12"/>
      <c r="CQL23" s="12"/>
      <c r="CQM23" s="12"/>
      <c r="CQN23" s="12"/>
      <c r="CQO23" s="12"/>
      <c r="CQP23" s="12"/>
      <c r="CQQ23" s="12"/>
      <c r="CQR23" s="12"/>
      <c r="CQS23" s="12"/>
      <c r="CQT23" s="12"/>
      <c r="CQU23" s="12"/>
      <c r="CQV23" s="12"/>
      <c r="CQW23" s="12"/>
      <c r="CQX23" s="12"/>
      <c r="CQY23" s="12"/>
      <c r="CQZ23" s="12"/>
      <c r="CRA23" s="12"/>
      <c r="CRB23" s="12"/>
      <c r="CRC23" s="12"/>
      <c r="CRD23" s="12"/>
      <c r="CRE23" s="12"/>
      <c r="CRF23" s="12"/>
      <c r="CRG23" s="12"/>
      <c r="CRH23" s="12"/>
      <c r="CRI23" s="12"/>
      <c r="CRJ23" s="12"/>
      <c r="CRK23" s="12"/>
      <c r="CRL23" s="12"/>
      <c r="CRM23" s="12"/>
      <c r="CRN23" s="12"/>
      <c r="CRO23" s="12"/>
      <c r="CRP23" s="12"/>
      <c r="CRQ23" s="12"/>
      <c r="CRR23" s="12"/>
      <c r="CRS23" s="12"/>
      <c r="CRT23" s="12"/>
      <c r="CRU23" s="12"/>
      <c r="CRV23" s="12"/>
      <c r="CRW23" s="12"/>
      <c r="CRX23" s="12"/>
      <c r="CRY23" s="12"/>
      <c r="CRZ23" s="12"/>
      <c r="CSA23" s="12"/>
      <c r="CSB23" s="12"/>
      <c r="CSC23" s="12"/>
      <c r="CSD23" s="12"/>
      <c r="CSE23" s="12"/>
      <c r="CSF23" s="12"/>
      <c r="CSG23" s="12"/>
      <c r="CSH23" s="12"/>
      <c r="CSI23" s="12"/>
      <c r="CSJ23" s="12"/>
      <c r="CSK23" s="12"/>
      <c r="CSL23" s="12"/>
      <c r="CSM23" s="12"/>
      <c r="CSN23" s="12"/>
      <c r="CSO23" s="12"/>
      <c r="CSP23" s="12"/>
      <c r="CSQ23" s="12"/>
      <c r="CSR23" s="12"/>
      <c r="CSS23" s="12"/>
      <c r="CST23" s="12"/>
      <c r="CSU23" s="12"/>
      <c r="CSV23" s="12"/>
      <c r="CSW23" s="12"/>
      <c r="CSX23" s="12"/>
      <c r="CSY23" s="12"/>
      <c r="CSZ23" s="12"/>
      <c r="CTA23" s="12"/>
      <c r="CTB23" s="12"/>
      <c r="CTC23" s="12"/>
      <c r="CTD23" s="12"/>
      <c r="CTE23" s="12"/>
      <c r="CTF23" s="12"/>
      <c r="CTG23" s="12"/>
      <c r="CTH23" s="12"/>
      <c r="CTI23" s="12"/>
      <c r="CTJ23" s="12"/>
      <c r="CTK23" s="12"/>
      <c r="CTL23" s="12"/>
      <c r="CTM23" s="12"/>
      <c r="CTN23" s="12"/>
      <c r="CTO23" s="12"/>
      <c r="CTP23" s="12"/>
      <c r="CTQ23" s="12"/>
      <c r="CTR23" s="12"/>
      <c r="CTS23" s="12"/>
      <c r="CTT23" s="12"/>
      <c r="CTU23" s="12"/>
      <c r="CTV23" s="12"/>
      <c r="CTW23" s="12"/>
      <c r="CTX23" s="12"/>
      <c r="CTY23" s="12"/>
      <c r="CTZ23" s="12"/>
      <c r="CUA23" s="12"/>
      <c r="CUB23" s="12"/>
      <c r="CUC23" s="12"/>
      <c r="CUD23" s="12"/>
      <c r="CUE23" s="12"/>
      <c r="CUF23" s="12"/>
      <c r="CUG23" s="12"/>
      <c r="CUH23" s="12"/>
      <c r="CUI23" s="12"/>
      <c r="CUJ23" s="12"/>
      <c r="CUK23" s="12"/>
      <c r="CUL23" s="12"/>
      <c r="CUM23" s="12"/>
      <c r="CUN23" s="12"/>
      <c r="CUO23" s="12"/>
      <c r="CUP23" s="12"/>
      <c r="CUQ23" s="12"/>
      <c r="CUR23" s="12"/>
      <c r="CUS23" s="12"/>
      <c r="CUT23" s="12"/>
    </row>
    <row r="24" spans="1:2594" s="79" customFormat="1" ht="15" customHeight="1" x14ac:dyDescent="0.15">
      <c r="A24" s="243" t="s">
        <v>85</v>
      </c>
      <c r="B24" s="237" t="s">
        <v>86</v>
      </c>
      <c r="C24" s="398" t="s">
        <v>77</v>
      </c>
      <c r="D24" s="81">
        <v>31.36975</v>
      </c>
      <c r="E24" s="81">
        <v>8.6110000000000007</v>
      </c>
      <c r="F24" s="81">
        <v>9.0971999999999991</v>
      </c>
      <c r="G24" s="82">
        <v>18.693000000000001</v>
      </c>
      <c r="H24" s="81">
        <v>0</v>
      </c>
      <c r="I24" s="81">
        <v>0</v>
      </c>
      <c r="J24" s="81">
        <v>0</v>
      </c>
      <c r="K24" s="429">
        <v>0</v>
      </c>
      <c r="L24" s="135"/>
      <c r="M24" s="135"/>
      <c r="N24" s="503" t="str">
        <f t="shared" si="11"/>
        <v>5</v>
      </c>
      <c r="O24" s="80" t="str">
        <f t="shared" si="12"/>
        <v>ДРЕВЕСНЫЕ ПЕЛЛЕТЫ И ПРОЧИЕ АГЛОМЕРАТЫ</v>
      </c>
      <c r="P24" s="398" t="s">
        <v>77</v>
      </c>
      <c r="Q24" s="215">
        <f>D24-(D25+D26)</f>
        <v>0</v>
      </c>
      <c r="R24" s="129">
        <f t="shared" ref="R24:X24" si="18">E24-(E25+E26)</f>
        <v>0</v>
      </c>
      <c r="S24" s="129">
        <f t="shared" si="18"/>
        <v>0</v>
      </c>
      <c r="T24" s="129">
        <f t="shared" si="18"/>
        <v>0</v>
      </c>
      <c r="U24" s="129" t="e">
        <f t="shared" si="18"/>
        <v>#VALUE!</v>
      </c>
      <c r="V24" s="129" t="e">
        <f t="shared" si="18"/>
        <v>#VALUE!</v>
      </c>
      <c r="W24" s="129" t="e">
        <f t="shared" si="18"/>
        <v>#VALUE!</v>
      </c>
      <c r="X24" s="384" t="e">
        <f t="shared" si="18"/>
        <v>#VALUE!</v>
      </c>
      <c r="Y24" s="135"/>
      <c r="Z24" s="218" t="str">
        <f t="shared" si="4"/>
        <v>5</v>
      </c>
      <c r="AA24" s="80" t="str">
        <f t="shared" ref="AA24:AA35" si="19">B24</f>
        <v>ДРЕВЕСНЫЕ ПЕЛЛЕТЫ И ПРОЧИЕ АГЛОМЕРАТЫ</v>
      </c>
      <c r="AB24" s="398" t="s">
        <v>182</v>
      </c>
      <c r="AC24" s="165">
        <f>IF(ISNUMBER('CB1-Производство'!D36+D24-H24),'CB1-Производство'!D36+D24-H24,IF(ISNUMBER(H24-D24),"NT " &amp; H24-D24,"…"))</f>
        <v>31.36975</v>
      </c>
      <c r="AD24" s="166">
        <f>IF(ISNUMBER('CB1-Производство'!E36+F24-J24),'CB1-Производство'!E36+F24-J24,IF(ISNUMBER(J24-F24),"NT " &amp; J24-F24,"…"))</f>
        <v>9.0971999999999991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12"/>
      <c r="CEB24" s="12"/>
      <c r="CEC24" s="12"/>
      <c r="CED24" s="12"/>
      <c r="CEE24" s="12"/>
      <c r="CEF24" s="12"/>
      <c r="CEG24" s="12"/>
      <c r="CEH24" s="12"/>
      <c r="CEI24" s="12"/>
      <c r="CEJ24" s="12"/>
      <c r="CEK24" s="12"/>
      <c r="CEL24" s="12"/>
      <c r="CEM24" s="12"/>
      <c r="CEN24" s="12"/>
      <c r="CEO24" s="12"/>
      <c r="CEP24" s="12"/>
      <c r="CEQ24" s="12"/>
      <c r="CER24" s="12"/>
      <c r="CES24" s="12"/>
      <c r="CET24" s="12"/>
      <c r="CEU24" s="12"/>
      <c r="CEV24" s="12"/>
      <c r="CEW24" s="12"/>
      <c r="CEX24" s="12"/>
      <c r="CEY24" s="12"/>
      <c r="CEZ24" s="12"/>
      <c r="CFA24" s="12"/>
      <c r="CFB24" s="12"/>
      <c r="CFC24" s="12"/>
      <c r="CFD24" s="12"/>
      <c r="CFE24" s="12"/>
      <c r="CFF24" s="12"/>
      <c r="CFG24" s="12"/>
      <c r="CFH24" s="12"/>
      <c r="CFI24" s="12"/>
      <c r="CFJ24" s="12"/>
      <c r="CFK24" s="12"/>
      <c r="CFL24" s="12"/>
      <c r="CFM24" s="12"/>
      <c r="CFN24" s="12"/>
      <c r="CFO24" s="12"/>
      <c r="CFP24" s="12"/>
      <c r="CFQ24" s="12"/>
      <c r="CFR24" s="12"/>
      <c r="CFS24" s="12"/>
      <c r="CFT24" s="12"/>
      <c r="CFU24" s="12"/>
      <c r="CFV24" s="12"/>
      <c r="CFW24" s="12"/>
      <c r="CFX24" s="12"/>
      <c r="CFY24" s="12"/>
      <c r="CFZ24" s="12"/>
      <c r="CGA24" s="12"/>
      <c r="CGB24" s="12"/>
      <c r="CGC24" s="12"/>
      <c r="CGD24" s="12"/>
      <c r="CGE24" s="12"/>
      <c r="CGF24" s="12"/>
      <c r="CGG24" s="12"/>
      <c r="CGH24" s="12"/>
      <c r="CGI24" s="12"/>
      <c r="CGJ24" s="12"/>
      <c r="CGK24" s="12"/>
      <c r="CGL24" s="12"/>
      <c r="CGM24" s="12"/>
      <c r="CGN24" s="12"/>
      <c r="CGO24" s="12"/>
      <c r="CGP24" s="12"/>
      <c r="CGQ24" s="12"/>
      <c r="CGR24" s="12"/>
      <c r="CGS24" s="12"/>
      <c r="CGT24" s="12"/>
      <c r="CGU24" s="12"/>
      <c r="CGV24" s="12"/>
      <c r="CGW24" s="12"/>
      <c r="CGX24" s="12"/>
      <c r="CGY24" s="12"/>
      <c r="CGZ24" s="12"/>
      <c r="CHA24" s="12"/>
      <c r="CHB24" s="12"/>
      <c r="CHC24" s="12"/>
      <c r="CHD24" s="12"/>
      <c r="CHE24" s="12"/>
      <c r="CHF24" s="12"/>
      <c r="CHG24" s="12"/>
      <c r="CHH24" s="12"/>
      <c r="CHI24" s="12"/>
      <c r="CHJ24" s="12"/>
      <c r="CHK24" s="12"/>
      <c r="CHL24" s="12"/>
      <c r="CHM24" s="12"/>
      <c r="CHN24" s="12"/>
      <c r="CHO24" s="12"/>
      <c r="CHP24" s="12"/>
      <c r="CHQ24" s="12"/>
      <c r="CHR24" s="12"/>
      <c r="CHS24" s="12"/>
      <c r="CHT24" s="12"/>
      <c r="CHU24" s="12"/>
      <c r="CHV24" s="12"/>
      <c r="CHW24" s="12"/>
      <c r="CHX24" s="12"/>
      <c r="CHY24" s="12"/>
      <c r="CHZ24" s="12"/>
      <c r="CIA24" s="12"/>
      <c r="CIB24" s="12"/>
      <c r="CIC24" s="12"/>
      <c r="CID24" s="12"/>
      <c r="CIE24" s="12"/>
      <c r="CIF24" s="12"/>
      <c r="CIG24" s="12"/>
      <c r="CIH24" s="12"/>
      <c r="CII24" s="12"/>
      <c r="CIJ24" s="12"/>
      <c r="CIK24" s="12"/>
      <c r="CIL24" s="12"/>
      <c r="CIM24" s="12"/>
      <c r="CIN24" s="12"/>
      <c r="CIO24" s="12"/>
      <c r="CIP24" s="12"/>
      <c r="CIQ24" s="12"/>
      <c r="CIR24" s="12"/>
      <c r="CIS24" s="12"/>
      <c r="CIT24" s="12"/>
      <c r="CIU24" s="12"/>
      <c r="CIV24" s="12"/>
      <c r="CIW24" s="12"/>
      <c r="CIX24" s="12"/>
      <c r="CIY24" s="12"/>
      <c r="CIZ24" s="12"/>
      <c r="CJA24" s="12"/>
      <c r="CJB24" s="12"/>
      <c r="CJC24" s="12"/>
      <c r="CJD24" s="12"/>
      <c r="CJE24" s="12"/>
      <c r="CJF24" s="12"/>
      <c r="CJG24" s="12"/>
      <c r="CJH24" s="12"/>
      <c r="CJI24" s="12"/>
      <c r="CJJ24" s="12"/>
      <c r="CJK24" s="12"/>
      <c r="CJL24" s="12"/>
      <c r="CJM24" s="12"/>
      <c r="CJN24" s="12"/>
      <c r="CJO24" s="12"/>
      <c r="CJP24" s="12"/>
      <c r="CJQ24" s="12"/>
      <c r="CJR24" s="12"/>
      <c r="CJS24" s="12"/>
      <c r="CJT24" s="12"/>
      <c r="CJU24" s="12"/>
      <c r="CJV24" s="12"/>
      <c r="CJW24" s="12"/>
      <c r="CJX24" s="12"/>
      <c r="CJY24" s="12"/>
      <c r="CJZ24" s="12"/>
      <c r="CKA24" s="12"/>
      <c r="CKB24" s="12"/>
      <c r="CKC24" s="12"/>
      <c r="CKD24" s="12"/>
      <c r="CKE24" s="12"/>
      <c r="CKF24" s="12"/>
      <c r="CKG24" s="12"/>
      <c r="CKH24" s="12"/>
      <c r="CKI24" s="12"/>
      <c r="CKJ24" s="12"/>
      <c r="CKK24" s="12"/>
      <c r="CKL24" s="12"/>
      <c r="CKM24" s="12"/>
      <c r="CKN24" s="12"/>
      <c r="CKO24" s="12"/>
      <c r="CKP24" s="12"/>
      <c r="CKQ24" s="12"/>
      <c r="CKR24" s="12"/>
      <c r="CKS24" s="12"/>
      <c r="CKT24" s="12"/>
      <c r="CKU24" s="12"/>
      <c r="CKV24" s="12"/>
      <c r="CKW24" s="12"/>
      <c r="CKX24" s="12"/>
      <c r="CKY24" s="12"/>
      <c r="CKZ24" s="12"/>
      <c r="CLA24" s="12"/>
      <c r="CLB24" s="12"/>
      <c r="CLC24" s="12"/>
      <c r="CLD24" s="12"/>
      <c r="CLE24" s="12"/>
      <c r="CLF24" s="12"/>
      <c r="CLG24" s="12"/>
      <c r="CLH24" s="12"/>
      <c r="CLI24" s="12"/>
      <c r="CLJ24" s="12"/>
      <c r="CLK24" s="12"/>
      <c r="CLL24" s="12"/>
      <c r="CLM24" s="12"/>
      <c r="CLN24" s="12"/>
      <c r="CLO24" s="12"/>
      <c r="CLP24" s="12"/>
      <c r="CLQ24" s="12"/>
      <c r="CLR24" s="12"/>
      <c r="CLS24" s="12"/>
      <c r="CLT24" s="12"/>
      <c r="CLU24" s="12"/>
      <c r="CLV24" s="12"/>
      <c r="CLW24" s="12"/>
      <c r="CLX24" s="12"/>
      <c r="CLY24" s="12"/>
      <c r="CLZ24" s="12"/>
      <c r="CMA24" s="12"/>
      <c r="CMB24" s="12"/>
      <c r="CMC24" s="12"/>
      <c r="CMD24" s="12"/>
      <c r="CME24" s="12"/>
      <c r="CMF24" s="12"/>
      <c r="CMG24" s="12"/>
      <c r="CMH24" s="12"/>
      <c r="CMI24" s="12"/>
      <c r="CMJ24" s="12"/>
      <c r="CMK24" s="12"/>
      <c r="CML24" s="12"/>
      <c r="CMM24" s="12"/>
      <c r="CMN24" s="12"/>
      <c r="CMO24" s="12"/>
      <c r="CMP24" s="12"/>
      <c r="CMQ24" s="12"/>
      <c r="CMR24" s="12"/>
      <c r="CMS24" s="12"/>
      <c r="CMT24" s="12"/>
      <c r="CMU24" s="12"/>
      <c r="CMV24" s="12"/>
      <c r="CMW24" s="12"/>
      <c r="CMX24" s="12"/>
      <c r="CMY24" s="12"/>
      <c r="CMZ24" s="12"/>
      <c r="CNA24" s="12"/>
      <c r="CNB24" s="12"/>
      <c r="CNC24" s="12"/>
      <c r="CND24" s="12"/>
      <c r="CNE24" s="12"/>
      <c r="CNF24" s="12"/>
      <c r="CNG24" s="12"/>
      <c r="CNH24" s="12"/>
      <c r="CNI24" s="12"/>
      <c r="CNJ24" s="12"/>
      <c r="CNK24" s="12"/>
      <c r="CNL24" s="12"/>
      <c r="CNM24" s="12"/>
      <c r="CNN24" s="12"/>
      <c r="CNO24" s="12"/>
      <c r="CNP24" s="12"/>
      <c r="CNQ24" s="12"/>
      <c r="CNR24" s="12"/>
      <c r="CNS24" s="12"/>
      <c r="CNT24" s="12"/>
      <c r="CNU24" s="12"/>
      <c r="CNV24" s="12"/>
      <c r="CNW24" s="12"/>
      <c r="CNX24" s="12"/>
      <c r="CNY24" s="12"/>
      <c r="CNZ24" s="12"/>
      <c r="COA24" s="12"/>
      <c r="COB24" s="12"/>
      <c r="COC24" s="12"/>
      <c r="COD24" s="12"/>
      <c r="COE24" s="12"/>
      <c r="COF24" s="12"/>
      <c r="COG24" s="12"/>
      <c r="COH24" s="12"/>
      <c r="COI24" s="12"/>
      <c r="COJ24" s="12"/>
      <c r="COK24" s="12"/>
      <c r="COL24" s="12"/>
      <c r="COM24" s="12"/>
      <c r="CON24" s="12"/>
      <c r="COO24" s="12"/>
      <c r="COP24" s="12"/>
      <c r="COQ24" s="12"/>
      <c r="COR24" s="12"/>
      <c r="COS24" s="12"/>
      <c r="COT24" s="12"/>
      <c r="COU24" s="12"/>
      <c r="COV24" s="12"/>
      <c r="COW24" s="12"/>
      <c r="COX24" s="12"/>
      <c r="COY24" s="12"/>
      <c r="COZ24" s="12"/>
      <c r="CPA24" s="12"/>
      <c r="CPB24" s="12"/>
      <c r="CPC24" s="12"/>
      <c r="CPD24" s="12"/>
      <c r="CPE24" s="12"/>
      <c r="CPF24" s="12"/>
      <c r="CPG24" s="12"/>
      <c r="CPH24" s="12"/>
      <c r="CPI24" s="12"/>
      <c r="CPJ24" s="12"/>
      <c r="CPK24" s="12"/>
      <c r="CPL24" s="12"/>
      <c r="CPM24" s="12"/>
      <c r="CPN24" s="12"/>
      <c r="CPO24" s="12"/>
      <c r="CPP24" s="12"/>
      <c r="CPQ24" s="12"/>
      <c r="CPR24" s="12"/>
      <c r="CPS24" s="12"/>
      <c r="CPT24" s="12"/>
      <c r="CPU24" s="12"/>
      <c r="CPV24" s="12"/>
      <c r="CPW24" s="12"/>
      <c r="CPX24" s="12"/>
      <c r="CPY24" s="12"/>
      <c r="CPZ24" s="12"/>
      <c r="CQA24" s="12"/>
      <c r="CQB24" s="12"/>
      <c r="CQC24" s="12"/>
      <c r="CQD24" s="12"/>
      <c r="CQE24" s="12"/>
      <c r="CQF24" s="12"/>
      <c r="CQG24" s="12"/>
      <c r="CQH24" s="12"/>
      <c r="CQI24" s="12"/>
      <c r="CQJ24" s="12"/>
      <c r="CQK24" s="12"/>
      <c r="CQL24" s="12"/>
      <c r="CQM24" s="12"/>
      <c r="CQN24" s="12"/>
      <c r="CQO24" s="12"/>
      <c r="CQP24" s="12"/>
      <c r="CQQ24" s="12"/>
      <c r="CQR24" s="12"/>
      <c r="CQS24" s="12"/>
      <c r="CQT24" s="12"/>
      <c r="CQU24" s="12"/>
      <c r="CQV24" s="12"/>
      <c r="CQW24" s="12"/>
      <c r="CQX24" s="12"/>
      <c r="CQY24" s="12"/>
      <c r="CQZ24" s="12"/>
      <c r="CRA24" s="12"/>
      <c r="CRB24" s="12"/>
      <c r="CRC24" s="12"/>
      <c r="CRD24" s="12"/>
      <c r="CRE24" s="12"/>
      <c r="CRF24" s="12"/>
      <c r="CRG24" s="12"/>
      <c r="CRH24" s="12"/>
      <c r="CRI24" s="12"/>
      <c r="CRJ24" s="12"/>
      <c r="CRK24" s="12"/>
      <c r="CRL24" s="12"/>
      <c r="CRM24" s="12"/>
      <c r="CRN24" s="12"/>
      <c r="CRO24" s="12"/>
      <c r="CRP24" s="12"/>
      <c r="CRQ24" s="12"/>
      <c r="CRR24" s="12"/>
      <c r="CRS24" s="12"/>
      <c r="CRT24" s="12"/>
      <c r="CRU24" s="12"/>
      <c r="CRV24" s="12"/>
      <c r="CRW24" s="12"/>
      <c r="CRX24" s="12"/>
      <c r="CRY24" s="12"/>
      <c r="CRZ24" s="12"/>
      <c r="CSA24" s="12"/>
      <c r="CSB24" s="12"/>
      <c r="CSC24" s="12"/>
      <c r="CSD24" s="12"/>
      <c r="CSE24" s="12"/>
      <c r="CSF24" s="12"/>
      <c r="CSG24" s="12"/>
      <c r="CSH24" s="12"/>
      <c r="CSI24" s="12"/>
      <c r="CSJ24" s="12"/>
      <c r="CSK24" s="12"/>
      <c r="CSL24" s="12"/>
      <c r="CSM24" s="12"/>
      <c r="CSN24" s="12"/>
      <c r="CSO24" s="12"/>
      <c r="CSP24" s="12"/>
      <c r="CSQ24" s="12"/>
      <c r="CSR24" s="12"/>
      <c r="CSS24" s="12"/>
      <c r="CST24" s="12"/>
      <c r="CSU24" s="12"/>
      <c r="CSV24" s="12"/>
      <c r="CSW24" s="12"/>
      <c r="CSX24" s="12"/>
      <c r="CSY24" s="12"/>
      <c r="CSZ24" s="12"/>
      <c r="CTA24" s="12"/>
      <c r="CTB24" s="12"/>
      <c r="CTC24" s="12"/>
      <c r="CTD24" s="12"/>
      <c r="CTE24" s="12"/>
      <c r="CTF24" s="12"/>
      <c r="CTG24" s="12"/>
      <c r="CTH24" s="12"/>
      <c r="CTI24" s="12"/>
      <c r="CTJ24" s="12"/>
      <c r="CTK24" s="12"/>
      <c r="CTL24" s="12"/>
      <c r="CTM24" s="12"/>
      <c r="CTN24" s="12"/>
      <c r="CTO24" s="12"/>
      <c r="CTP24" s="12"/>
      <c r="CTQ24" s="12"/>
      <c r="CTR24" s="12"/>
      <c r="CTS24" s="12"/>
      <c r="CTT24" s="12"/>
      <c r="CTU24" s="12"/>
      <c r="CTV24" s="12"/>
      <c r="CTW24" s="12"/>
      <c r="CTX24" s="12"/>
      <c r="CTY24" s="12"/>
      <c r="CTZ24" s="12"/>
      <c r="CUA24" s="12"/>
      <c r="CUB24" s="12"/>
      <c r="CUC24" s="12"/>
      <c r="CUD24" s="12"/>
      <c r="CUE24" s="12"/>
      <c r="CUF24" s="12"/>
      <c r="CUG24" s="12"/>
      <c r="CUH24" s="12"/>
      <c r="CUI24" s="12"/>
      <c r="CUJ24" s="12"/>
      <c r="CUK24" s="12"/>
      <c r="CUL24" s="12"/>
      <c r="CUM24" s="12"/>
      <c r="CUN24" s="12"/>
      <c r="CUO24" s="12"/>
      <c r="CUP24" s="12"/>
      <c r="CUQ24" s="12"/>
      <c r="CUR24" s="12"/>
      <c r="CUS24" s="12"/>
      <c r="CUT24" s="12"/>
    </row>
    <row r="25" spans="1:2594" s="12" customFormat="1" ht="15" customHeight="1" x14ac:dyDescent="0.15">
      <c r="A25" s="278" t="s">
        <v>87</v>
      </c>
      <c r="B25" s="46" t="s">
        <v>88</v>
      </c>
      <c r="C25" s="396" t="s">
        <v>77</v>
      </c>
      <c r="D25" s="34">
        <v>10.768000000000001</v>
      </c>
      <c r="E25" s="34">
        <v>0.92999999999999994</v>
      </c>
      <c r="F25" s="34">
        <v>5.4019999999999992</v>
      </c>
      <c r="G25" s="36">
        <v>2.8369999999999997</v>
      </c>
      <c r="H25" s="34" t="s">
        <v>181</v>
      </c>
      <c r="I25" s="34" t="s">
        <v>181</v>
      </c>
      <c r="J25" s="34" t="s">
        <v>181</v>
      </c>
      <c r="K25" s="431" t="s">
        <v>181</v>
      </c>
      <c r="L25" s="135"/>
      <c r="M25" s="135"/>
      <c r="N25" s="45" t="str">
        <f t="shared" si="11"/>
        <v>5.1</v>
      </c>
      <c r="O25" s="24" t="str">
        <f t="shared" si="12"/>
        <v>ДРЕВЕСНЫЕ ПЕЛЛЕТЫ</v>
      </c>
      <c r="P25" s="396" t="s">
        <v>77</v>
      </c>
      <c r="Q25" s="105"/>
      <c r="R25" s="105"/>
      <c r="S25" s="105"/>
      <c r="T25" s="105"/>
      <c r="U25" s="105"/>
      <c r="V25" s="105"/>
      <c r="W25" s="105"/>
      <c r="X25" s="106"/>
      <c r="Y25" s="135" t="s">
        <v>0</v>
      </c>
      <c r="Z25" s="191" t="str">
        <f t="shared" si="4"/>
        <v>5.1</v>
      </c>
      <c r="AA25" s="24" t="str">
        <f t="shared" si="19"/>
        <v>ДРЕВЕСНЫЕ ПЕЛЛЕТЫ</v>
      </c>
      <c r="AB25" s="396" t="s">
        <v>182</v>
      </c>
      <c r="AC25" s="189" t="str">
        <f>IF(ISNUMBER('CB1-Производство'!D37+D25-H25),'CB1-Производство'!D37+D25-H25,IF(ISNUMBER(H25-D25),"NT " &amp; H25-D25,"…"))</f>
        <v>…</v>
      </c>
      <c r="AD25" s="174" t="str">
        <f>IF(ISNUMBER('CB1-Производство'!E37+F25-J25),'CB1-Производство'!E37+F25-J25,IF(ISNUMBER(J25-F25),"NT " &amp; J25-F25,"…"))</f>
        <v>…</v>
      </c>
    </row>
    <row r="26" spans="1:2594" s="12" customFormat="1" ht="15" customHeight="1" x14ac:dyDescent="0.15">
      <c r="A26" s="278" t="s">
        <v>89</v>
      </c>
      <c r="B26" s="46" t="s">
        <v>90</v>
      </c>
      <c r="C26" s="396" t="s">
        <v>77</v>
      </c>
      <c r="D26" s="34">
        <v>20.601749999999999</v>
      </c>
      <c r="E26" s="34">
        <v>7.681</v>
      </c>
      <c r="F26" s="34">
        <v>3.6951999999999998</v>
      </c>
      <c r="G26" s="36">
        <v>15.856000000000002</v>
      </c>
      <c r="H26" s="34" t="s">
        <v>181</v>
      </c>
      <c r="I26" s="34" t="s">
        <v>181</v>
      </c>
      <c r="J26" s="34" t="s">
        <v>181</v>
      </c>
      <c r="K26" s="431" t="s">
        <v>181</v>
      </c>
      <c r="L26" s="135"/>
      <c r="M26" s="135"/>
      <c r="N26" s="45" t="str">
        <f t="shared" si="11"/>
        <v>5.2</v>
      </c>
      <c r="O26" s="24" t="str">
        <f t="shared" si="12"/>
        <v>ПРОЧИЕ АГЛОМЕРАТЫ</v>
      </c>
      <c r="P26" s="396" t="s">
        <v>77</v>
      </c>
      <c r="Q26" s="107"/>
      <c r="R26" s="107"/>
      <c r="S26" s="107"/>
      <c r="T26" s="107"/>
      <c r="U26" s="107"/>
      <c r="V26" s="107"/>
      <c r="W26" s="107"/>
      <c r="X26" s="108"/>
      <c r="Y26" s="135"/>
      <c r="Z26" s="190" t="str">
        <f t="shared" si="4"/>
        <v>5.2</v>
      </c>
      <c r="AA26" s="24" t="str">
        <f t="shared" si="19"/>
        <v>ПРОЧИЕ АГЛОМЕРАТЫ</v>
      </c>
      <c r="AB26" s="396" t="s">
        <v>182</v>
      </c>
      <c r="AC26" s="169" t="str">
        <f>IF(ISNUMBER('CB1-Производство'!D38+D26-H26),'CB1-Производство'!D38+D26-H26,IF(ISNUMBER(H26-D26),"NT " &amp; H26-D26,"…"))</f>
        <v>…</v>
      </c>
      <c r="AD26" s="174" t="str">
        <f>IF(ISNUMBER('CB1-Производство'!E38+F26-J26),'CB1-Производство'!E38+F26-J26,IF(ISNUMBER(J26-F26),"NT " &amp; J26-F26,"…"))</f>
        <v>…</v>
      </c>
    </row>
    <row r="27" spans="1:2594" s="79" customFormat="1" ht="15" customHeight="1" x14ac:dyDescent="0.15">
      <c r="A27" s="277" t="s">
        <v>91</v>
      </c>
      <c r="B27" s="242" t="s">
        <v>92</v>
      </c>
      <c r="C27" s="238" t="s">
        <v>79</v>
      </c>
      <c r="D27" s="81">
        <v>2700540.9569200017</v>
      </c>
      <c r="E27" s="81">
        <v>323424.19683999993</v>
      </c>
      <c r="F27" s="81">
        <v>2684417.8046799996</v>
      </c>
      <c r="G27" s="82">
        <v>325267.4700000002</v>
      </c>
      <c r="H27" s="81">
        <v>1037.9369999999999</v>
      </c>
      <c r="I27" s="81">
        <v>159.386</v>
      </c>
      <c r="J27" s="81">
        <v>173.85000000000002</v>
      </c>
      <c r="K27" s="429">
        <v>4.2679999999999998</v>
      </c>
      <c r="L27" s="135"/>
      <c r="M27" s="135"/>
      <c r="N27" s="242" t="str">
        <f t="shared" si="11"/>
        <v>6</v>
      </c>
      <c r="O27" s="80" t="str">
        <f t="shared" si="12"/>
        <v>ПИЛОМАТЕРИАЛЫ (ВКЛЮЧАЯ ШПАЛЫ)</v>
      </c>
      <c r="P27" s="238" t="s">
        <v>79</v>
      </c>
      <c r="Q27" s="215">
        <f>D27-(D28+D29)</f>
        <v>0</v>
      </c>
      <c r="R27" s="129">
        <f t="shared" ref="R27:X27" si="20">E27-(E28+E29)</f>
        <v>0</v>
      </c>
      <c r="S27" s="129">
        <f t="shared" si="20"/>
        <v>0</v>
      </c>
      <c r="T27" s="129">
        <f t="shared" si="20"/>
        <v>0</v>
      </c>
      <c r="U27" s="129">
        <f t="shared" si="20"/>
        <v>0</v>
      </c>
      <c r="V27" s="129">
        <f t="shared" si="20"/>
        <v>0</v>
      </c>
      <c r="W27" s="129">
        <f t="shared" si="20"/>
        <v>0</v>
      </c>
      <c r="X27" s="384">
        <f t="shared" si="20"/>
        <v>0</v>
      </c>
      <c r="Y27" s="153"/>
      <c r="Z27" s="161" t="str">
        <f t="shared" si="4"/>
        <v>6</v>
      </c>
      <c r="AA27" s="80" t="str">
        <f t="shared" si="19"/>
        <v>ПИЛОМАТЕРИАЛЫ (ВКЛЮЧАЯ ШПАЛЫ)</v>
      </c>
      <c r="AB27" s="238" t="s">
        <v>79</v>
      </c>
      <c r="AC27" s="165">
        <f>IF(ISNUMBER('CB1-Производство'!D39+D27-H27),'CB1-Производство'!D39+D27-H27,IF(ISNUMBER(H27-D27),"NT " &amp; H27-D27,"…"))</f>
        <v>2699523.6199200018</v>
      </c>
      <c r="AD27" s="166">
        <f>IF(ISNUMBER('CB1-Производство'!E39+F27-J27),'CB1-Производство'!E39+F27-J27,IF(ISNUMBER(J27-F27),"NT " &amp; J27-F27,"…"))</f>
        <v>2684266.7346799993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  <c r="CCA27" s="12"/>
      <c r="CCB27" s="12"/>
      <c r="CCC27" s="12"/>
      <c r="CCD27" s="12"/>
      <c r="CCE27" s="12"/>
      <c r="CCF27" s="12"/>
      <c r="CCG27" s="12"/>
      <c r="CCH27" s="12"/>
      <c r="CCI27" s="12"/>
      <c r="CCJ27" s="12"/>
      <c r="CCK27" s="12"/>
      <c r="CCL27" s="12"/>
      <c r="CCM27" s="12"/>
      <c r="CCN27" s="12"/>
      <c r="CCO27" s="12"/>
      <c r="CCP27" s="12"/>
      <c r="CCQ27" s="12"/>
      <c r="CCR27" s="12"/>
      <c r="CCS27" s="12"/>
      <c r="CCT27" s="12"/>
      <c r="CCU27" s="12"/>
      <c r="CCV27" s="12"/>
      <c r="CCW27" s="12"/>
      <c r="CCX27" s="12"/>
      <c r="CCY27" s="12"/>
      <c r="CCZ27" s="12"/>
      <c r="CDA27" s="12"/>
      <c r="CDB27" s="12"/>
      <c r="CDC27" s="12"/>
      <c r="CDD27" s="12"/>
      <c r="CDE27" s="12"/>
      <c r="CDF27" s="12"/>
      <c r="CDG27" s="12"/>
      <c r="CDH27" s="12"/>
      <c r="CDI27" s="12"/>
      <c r="CDJ27" s="12"/>
      <c r="CDK27" s="12"/>
      <c r="CDL27" s="12"/>
      <c r="CDM27" s="12"/>
      <c r="CDN27" s="12"/>
      <c r="CDO27" s="12"/>
      <c r="CDP27" s="12"/>
      <c r="CDQ27" s="12"/>
      <c r="CDR27" s="12"/>
      <c r="CDS27" s="12"/>
      <c r="CDT27" s="12"/>
      <c r="CDU27" s="12"/>
      <c r="CDV27" s="12"/>
      <c r="CDW27" s="12"/>
      <c r="CDX27" s="12"/>
      <c r="CDY27" s="12"/>
      <c r="CDZ27" s="12"/>
      <c r="CEA27" s="12"/>
      <c r="CEB27" s="12"/>
      <c r="CEC27" s="12"/>
      <c r="CED27" s="12"/>
      <c r="CEE27" s="12"/>
      <c r="CEF27" s="12"/>
      <c r="CEG27" s="12"/>
      <c r="CEH27" s="12"/>
      <c r="CEI27" s="12"/>
      <c r="CEJ27" s="12"/>
      <c r="CEK27" s="12"/>
      <c r="CEL27" s="12"/>
      <c r="CEM27" s="12"/>
      <c r="CEN27" s="12"/>
      <c r="CEO27" s="12"/>
      <c r="CEP27" s="12"/>
      <c r="CEQ27" s="12"/>
      <c r="CER27" s="12"/>
      <c r="CES27" s="12"/>
      <c r="CET27" s="12"/>
      <c r="CEU27" s="12"/>
      <c r="CEV27" s="12"/>
      <c r="CEW27" s="12"/>
      <c r="CEX27" s="12"/>
      <c r="CEY27" s="12"/>
      <c r="CEZ27" s="12"/>
      <c r="CFA27" s="12"/>
      <c r="CFB27" s="12"/>
      <c r="CFC27" s="12"/>
      <c r="CFD27" s="12"/>
      <c r="CFE27" s="12"/>
      <c r="CFF27" s="12"/>
      <c r="CFG27" s="12"/>
      <c r="CFH27" s="12"/>
      <c r="CFI27" s="12"/>
      <c r="CFJ27" s="12"/>
      <c r="CFK27" s="12"/>
      <c r="CFL27" s="12"/>
      <c r="CFM27" s="12"/>
      <c r="CFN27" s="12"/>
      <c r="CFO27" s="12"/>
      <c r="CFP27" s="12"/>
      <c r="CFQ27" s="12"/>
      <c r="CFR27" s="12"/>
      <c r="CFS27" s="12"/>
      <c r="CFT27" s="12"/>
      <c r="CFU27" s="12"/>
      <c r="CFV27" s="12"/>
      <c r="CFW27" s="12"/>
      <c r="CFX27" s="12"/>
      <c r="CFY27" s="12"/>
      <c r="CFZ27" s="12"/>
      <c r="CGA27" s="12"/>
      <c r="CGB27" s="12"/>
      <c r="CGC27" s="12"/>
      <c r="CGD27" s="12"/>
      <c r="CGE27" s="12"/>
      <c r="CGF27" s="12"/>
      <c r="CGG27" s="12"/>
      <c r="CGH27" s="12"/>
      <c r="CGI27" s="12"/>
      <c r="CGJ27" s="12"/>
      <c r="CGK27" s="12"/>
      <c r="CGL27" s="12"/>
      <c r="CGM27" s="12"/>
      <c r="CGN27" s="12"/>
      <c r="CGO27" s="12"/>
      <c r="CGP27" s="12"/>
      <c r="CGQ27" s="12"/>
      <c r="CGR27" s="12"/>
      <c r="CGS27" s="12"/>
      <c r="CGT27" s="12"/>
      <c r="CGU27" s="12"/>
      <c r="CGV27" s="12"/>
      <c r="CGW27" s="12"/>
      <c r="CGX27" s="12"/>
      <c r="CGY27" s="12"/>
      <c r="CGZ27" s="12"/>
      <c r="CHA27" s="12"/>
      <c r="CHB27" s="12"/>
      <c r="CHC27" s="12"/>
      <c r="CHD27" s="12"/>
      <c r="CHE27" s="12"/>
      <c r="CHF27" s="12"/>
      <c r="CHG27" s="12"/>
      <c r="CHH27" s="12"/>
      <c r="CHI27" s="12"/>
      <c r="CHJ27" s="12"/>
      <c r="CHK27" s="12"/>
      <c r="CHL27" s="12"/>
      <c r="CHM27" s="12"/>
      <c r="CHN27" s="12"/>
      <c r="CHO27" s="12"/>
      <c r="CHP27" s="12"/>
      <c r="CHQ27" s="12"/>
      <c r="CHR27" s="12"/>
      <c r="CHS27" s="12"/>
      <c r="CHT27" s="12"/>
      <c r="CHU27" s="12"/>
      <c r="CHV27" s="12"/>
      <c r="CHW27" s="12"/>
      <c r="CHX27" s="12"/>
      <c r="CHY27" s="12"/>
      <c r="CHZ27" s="12"/>
      <c r="CIA27" s="12"/>
      <c r="CIB27" s="12"/>
      <c r="CIC27" s="12"/>
      <c r="CID27" s="12"/>
      <c r="CIE27" s="12"/>
      <c r="CIF27" s="12"/>
      <c r="CIG27" s="12"/>
      <c r="CIH27" s="12"/>
      <c r="CII27" s="12"/>
      <c r="CIJ27" s="12"/>
      <c r="CIK27" s="12"/>
      <c r="CIL27" s="12"/>
      <c r="CIM27" s="12"/>
      <c r="CIN27" s="12"/>
      <c r="CIO27" s="12"/>
      <c r="CIP27" s="12"/>
      <c r="CIQ27" s="12"/>
      <c r="CIR27" s="12"/>
      <c r="CIS27" s="12"/>
      <c r="CIT27" s="12"/>
      <c r="CIU27" s="12"/>
      <c r="CIV27" s="12"/>
      <c r="CIW27" s="12"/>
      <c r="CIX27" s="12"/>
      <c r="CIY27" s="12"/>
      <c r="CIZ27" s="12"/>
      <c r="CJA27" s="12"/>
      <c r="CJB27" s="12"/>
      <c r="CJC27" s="12"/>
      <c r="CJD27" s="12"/>
      <c r="CJE27" s="12"/>
      <c r="CJF27" s="12"/>
      <c r="CJG27" s="12"/>
      <c r="CJH27" s="12"/>
      <c r="CJI27" s="12"/>
      <c r="CJJ27" s="12"/>
      <c r="CJK27" s="12"/>
      <c r="CJL27" s="12"/>
      <c r="CJM27" s="12"/>
      <c r="CJN27" s="12"/>
      <c r="CJO27" s="12"/>
      <c r="CJP27" s="12"/>
      <c r="CJQ27" s="12"/>
      <c r="CJR27" s="12"/>
      <c r="CJS27" s="12"/>
      <c r="CJT27" s="12"/>
      <c r="CJU27" s="12"/>
      <c r="CJV27" s="12"/>
      <c r="CJW27" s="12"/>
      <c r="CJX27" s="12"/>
      <c r="CJY27" s="12"/>
      <c r="CJZ27" s="12"/>
      <c r="CKA27" s="12"/>
      <c r="CKB27" s="12"/>
      <c r="CKC27" s="12"/>
      <c r="CKD27" s="12"/>
      <c r="CKE27" s="12"/>
      <c r="CKF27" s="12"/>
      <c r="CKG27" s="12"/>
      <c r="CKH27" s="12"/>
      <c r="CKI27" s="12"/>
      <c r="CKJ27" s="12"/>
      <c r="CKK27" s="12"/>
      <c r="CKL27" s="12"/>
      <c r="CKM27" s="12"/>
      <c r="CKN27" s="12"/>
      <c r="CKO27" s="12"/>
      <c r="CKP27" s="12"/>
      <c r="CKQ27" s="12"/>
      <c r="CKR27" s="12"/>
      <c r="CKS27" s="12"/>
      <c r="CKT27" s="12"/>
      <c r="CKU27" s="12"/>
      <c r="CKV27" s="12"/>
      <c r="CKW27" s="12"/>
      <c r="CKX27" s="12"/>
      <c r="CKY27" s="12"/>
      <c r="CKZ27" s="12"/>
      <c r="CLA27" s="12"/>
      <c r="CLB27" s="12"/>
      <c r="CLC27" s="12"/>
      <c r="CLD27" s="12"/>
      <c r="CLE27" s="12"/>
      <c r="CLF27" s="12"/>
      <c r="CLG27" s="12"/>
      <c r="CLH27" s="12"/>
      <c r="CLI27" s="12"/>
      <c r="CLJ27" s="12"/>
      <c r="CLK27" s="12"/>
      <c r="CLL27" s="12"/>
      <c r="CLM27" s="12"/>
      <c r="CLN27" s="12"/>
      <c r="CLO27" s="12"/>
      <c r="CLP27" s="12"/>
      <c r="CLQ27" s="12"/>
      <c r="CLR27" s="12"/>
      <c r="CLS27" s="12"/>
      <c r="CLT27" s="12"/>
      <c r="CLU27" s="12"/>
      <c r="CLV27" s="12"/>
      <c r="CLW27" s="12"/>
      <c r="CLX27" s="12"/>
      <c r="CLY27" s="12"/>
      <c r="CLZ27" s="12"/>
      <c r="CMA27" s="12"/>
      <c r="CMB27" s="12"/>
      <c r="CMC27" s="12"/>
      <c r="CMD27" s="12"/>
      <c r="CME27" s="12"/>
      <c r="CMF27" s="12"/>
      <c r="CMG27" s="12"/>
      <c r="CMH27" s="12"/>
      <c r="CMI27" s="12"/>
      <c r="CMJ27" s="12"/>
      <c r="CMK27" s="12"/>
      <c r="CML27" s="12"/>
      <c r="CMM27" s="12"/>
      <c r="CMN27" s="12"/>
      <c r="CMO27" s="12"/>
      <c r="CMP27" s="12"/>
      <c r="CMQ27" s="12"/>
      <c r="CMR27" s="12"/>
      <c r="CMS27" s="12"/>
      <c r="CMT27" s="12"/>
      <c r="CMU27" s="12"/>
      <c r="CMV27" s="12"/>
      <c r="CMW27" s="12"/>
      <c r="CMX27" s="12"/>
      <c r="CMY27" s="12"/>
      <c r="CMZ27" s="12"/>
      <c r="CNA27" s="12"/>
      <c r="CNB27" s="12"/>
      <c r="CNC27" s="12"/>
      <c r="CND27" s="12"/>
      <c r="CNE27" s="12"/>
      <c r="CNF27" s="12"/>
      <c r="CNG27" s="12"/>
      <c r="CNH27" s="12"/>
      <c r="CNI27" s="12"/>
      <c r="CNJ27" s="12"/>
      <c r="CNK27" s="12"/>
      <c r="CNL27" s="12"/>
      <c r="CNM27" s="12"/>
      <c r="CNN27" s="12"/>
      <c r="CNO27" s="12"/>
      <c r="CNP27" s="12"/>
      <c r="CNQ27" s="12"/>
      <c r="CNR27" s="12"/>
      <c r="CNS27" s="12"/>
      <c r="CNT27" s="12"/>
      <c r="CNU27" s="12"/>
      <c r="CNV27" s="12"/>
      <c r="CNW27" s="12"/>
      <c r="CNX27" s="12"/>
      <c r="CNY27" s="12"/>
      <c r="CNZ27" s="12"/>
      <c r="COA27" s="12"/>
      <c r="COB27" s="12"/>
      <c r="COC27" s="12"/>
      <c r="COD27" s="12"/>
      <c r="COE27" s="12"/>
      <c r="COF27" s="12"/>
      <c r="COG27" s="12"/>
      <c r="COH27" s="12"/>
      <c r="COI27" s="12"/>
      <c r="COJ27" s="12"/>
      <c r="COK27" s="12"/>
      <c r="COL27" s="12"/>
      <c r="COM27" s="12"/>
      <c r="CON27" s="12"/>
      <c r="COO27" s="12"/>
      <c r="COP27" s="12"/>
      <c r="COQ27" s="12"/>
      <c r="COR27" s="12"/>
      <c r="COS27" s="12"/>
      <c r="COT27" s="12"/>
      <c r="COU27" s="12"/>
      <c r="COV27" s="12"/>
      <c r="COW27" s="12"/>
      <c r="COX27" s="12"/>
      <c r="COY27" s="12"/>
      <c r="COZ27" s="12"/>
      <c r="CPA27" s="12"/>
      <c r="CPB27" s="12"/>
      <c r="CPC27" s="12"/>
      <c r="CPD27" s="12"/>
      <c r="CPE27" s="12"/>
      <c r="CPF27" s="12"/>
      <c r="CPG27" s="12"/>
      <c r="CPH27" s="12"/>
      <c r="CPI27" s="12"/>
      <c r="CPJ27" s="12"/>
      <c r="CPK27" s="12"/>
      <c r="CPL27" s="12"/>
      <c r="CPM27" s="12"/>
      <c r="CPN27" s="12"/>
      <c r="CPO27" s="12"/>
      <c r="CPP27" s="12"/>
      <c r="CPQ27" s="12"/>
      <c r="CPR27" s="12"/>
      <c r="CPS27" s="12"/>
      <c r="CPT27" s="12"/>
      <c r="CPU27" s="12"/>
      <c r="CPV27" s="12"/>
      <c r="CPW27" s="12"/>
      <c r="CPX27" s="12"/>
      <c r="CPY27" s="12"/>
      <c r="CPZ27" s="12"/>
      <c r="CQA27" s="12"/>
      <c r="CQB27" s="12"/>
      <c r="CQC27" s="12"/>
      <c r="CQD27" s="12"/>
      <c r="CQE27" s="12"/>
      <c r="CQF27" s="12"/>
      <c r="CQG27" s="12"/>
      <c r="CQH27" s="12"/>
      <c r="CQI27" s="12"/>
      <c r="CQJ27" s="12"/>
      <c r="CQK27" s="12"/>
      <c r="CQL27" s="12"/>
      <c r="CQM27" s="12"/>
      <c r="CQN27" s="12"/>
      <c r="CQO27" s="12"/>
      <c r="CQP27" s="12"/>
      <c r="CQQ27" s="12"/>
      <c r="CQR27" s="12"/>
      <c r="CQS27" s="12"/>
      <c r="CQT27" s="12"/>
      <c r="CQU27" s="12"/>
      <c r="CQV27" s="12"/>
      <c r="CQW27" s="12"/>
      <c r="CQX27" s="12"/>
      <c r="CQY27" s="12"/>
      <c r="CQZ27" s="12"/>
      <c r="CRA27" s="12"/>
      <c r="CRB27" s="12"/>
      <c r="CRC27" s="12"/>
      <c r="CRD27" s="12"/>
      <c r="CRE27" s="12"/>
      <c r="CRF27" s="12"/>
      <c r="CRG27" s="12"/>
      <c r="CRH27" s="12"/>
      <c r="CRI27" s="12"/>
      <c r="CRJ27" s="12"/>
      <c r="CRK27" s="12"/>
      <c r="CRL27" s="12"/>
      <c r="CRM27" s="12"/>
      <c r="CRN27" s="12"/>
      <c r="CRO27" s="12"/>
      <c r="CRP27" s="12"/>
      <c r="CRQ27" s="12"/>
      <c r="CRR27" s="12"/>
      <c r="CRS27" s="12"/>
      <c r="CRT27" s="12"/>
      <c r="CRU27" s="12"/>
      <c r="CRV27" s="12"/>
      <c r="CRW27" s="12"/>
      <c r="CRX27" s="12"/>
      <c r="CRY27" s="12"/>
      <c r="CRZ27" s="12"/>
      <c r="CSA27" s="12"/>
      <c r="CSB27" s="12"/>
      <c r="CSC27" s="12"/>
      <c r="CSD27" s="12"/>
      <c r="CSE27" s="12"/>
      <c r="CSF27" s="12"/>
      <c r="CSG27" s="12"/>
      <c r="CSH27" s="12"/>
      <c r="CSI27" s="12"/>
      <c r="CSJ27" s="12"/>
      <c r="CSK27" s="12"/>
      <c r="CSL27" s="12"/>
      <c r="CSM27" s="12"/>
      <c r="CSN27" s="12"/>
      <c r="CSO27" s="12"/>
      <c r="CSP27" s="12"/>
      <c r="CSQ27" s="12"/>
      <c r="CSR27" s="12"/>
      <c r="CSS27" s="12"/>
      <c r="CST27" s="12"/>
      <c r="CSU27" s="12"/>
      <c r="CSV27" s="12"/>
      <c r="CSW27" s="12"/>
      <c r="CSX27" s="12"/>
      <c r="CSY27" s="12"/>
      <c r="CSZ27" s="12"/>
      <c r="CTA27" s="12"/>
      <c r="CTB27" s="12"/>
      <c r="CTC27" s="12"/>
      <c r="CTD27" s="12"/>
      <c r="CTE27" s="12"/>
      <c r="CTF27" s="12"/>
      <c r="CTG27" s="12"/>
      <c r="CTH27" s="12"/>
      <c r="CTI27" s="12"/>
      <c r="CTJ27" s="12"/>
      <c r="CTK27" s="12"/>
      <c r="CTL27" s="12"/>
      <c r="CTM27" s="12"/>
      <c r="CTN27" s="12"/>
      <c r="CTO27" s="12"/>
      <c r="CTP27" s="12"/>
      <c r="CTQ27" s="12"/>
      <c r="CTR27" s="12"/>
      <c r="CTS27" s="12"/>
      <c r="CTT27" s="12"/>
      <c r="CTU27" s="12"/>
      <c r="CTV27" s="12"/>
      <c r="CTW27" s="12"/>
      <c r="CTX27" s="12"/>
      <c r="CTY27" s="12"/>
      <c r="CTZ27" s="12"/>
      <c r="CUA27" s="12"/>
      <c r="CUB27" s="12"/>
      <c r="CUC27" s="12"/>
      <c r="CUD27" s="12"/>
      <c r="CUE27" s="12"/>
      <c r="CUF27" s="12"/>
      <c r="CUG27" s="12"/>
      <c r="CUH27" s="12"/>
      <c r="CUI27" s="12"/>
      <c r="CUJ27" s="12"/>
      <c r="CUK27" s="12"/>
      <c r="CUL27" s="12"/>
      <c r="CUM27" s="12"/>
      <c r="CUN27" s="12"/>
      <c r="CUO27" s="12"/>
      <c r="CUP27" s="12"/>
      <c r="CUQ27" s="12"/>
      <c r="CUR27" s="12"/>
      <c r="CUS27" s="12"/>
      <c r="CUT27" s="12"/>
    </row>
    <row r="28" spans="1:2594" s="12" customFormat="1" ht="15" customHeight="1" x14ac:dyDescent="0.15">
      <c r="A28" s="278" t="s">
        <v>93</v>
      </c>
      <c r="B28" s="46" t="s">
        <v>39</v>
      </c>
      <c r="C28" s="73" t="s">
        <v>79</v>
      </c>
      <c r="D28" s="34">
        <v>2662562.6289200019</v>
      </c>
      <c r="E28" s="34">
        <v>319205.0588399999</v>
      </c>
      <c r="F28" s="34">
        <v>2663538.3170799995</v>
      </c>
      <c r="G28" s="36">
        <v>321836.75700000022</v>
      </c>
      <c r="H28" s="34">
        <v>703.21199999999999</v>
      </c>
      <c r="I28" s="34">
        <v>112.682</v>
      </c>
      <c r="J28" s="34">
        <v>4</v>
      </c>
      <c r="K28" s="431">
        <v>0.44600000000000001</v>
      </c>
      <c r="L28" s="135"/>
      <c r="M28" s="135"/>
      <c r="N28" s="45" t="str">
        <f t="shared" si="11"/>
        <v>6.C</v>
      </c>
      <c r="O28" s="24" t="str">
        <f t="shared" si="12"/>
        <v>Хвойные породы</v>
      </c>
      <c r="P28" s="73" t="s">
        <v>79</v>
      </c>
      <c r="Q28" s="105"/>
      <c r="R28" s="105"/>
      <c r="S28" s="105"/>
      <c r="T28" s="105"/>
      <c r="U28" s="105"/>
      <c r="V28" s="105"/>
      <c r="W28" s="105"/>
      <c r="X28" s="106"/>
      <c r="Y28" s="135" t="s">
        <v>0</v>
      </c>
      <c r="Z28" s="191" t="str">
        <f t="shared" si="4"/>
        <v>6.C</v>
      </c>
      <c r="AA28" s="24" t="str">
        <f t="shared" si="19"/>
        <v>Хвойные породы</v>
      </c>
      <c r="AB28" s="73" t="s">
        <v>79</v>
      </c>
      <c r="AC28" s="189">
        <f>IF(ISNUMBER('CB1-Производство'!D40+D28-H28),'CB1-Производство'!D40+D28-H28,IF(ISNUMBER(H28-D28),"NT " &amp; H28-D28,"…"))</f>
        <v>2661859.4169200021</v>
      </c>
      <c r="AD28" s="174">
        <f>IF(ISNUMBER('CB1-Производство'!E40+F28-J28),'CB1-Производство'!E40+F28-J28,IF(ISNUMBER(J28-F28),"NT " &amp; J28-F28,"…"))</f>
        <v>2663534.3170799995</v>
      </c>
    </row>
    <row r="29" spans="1:2594" s="12" customFormat="1" ht="15" customHeight="1" x14ac:dyDescent="0.15">
      <c r="A29" s="278" t="s">
        <v>94</v>
      </c>
      <c r="B29" s="46" t="s">
        <v>42</v>
      </c>
      <c r="C29" s="73" t="s">
        <v>79</v>
      </c>
      <c r="D29" s="34">
        <v>37978.328000000001</v>
      </c>
      <c r="E29" s="34">
        <v>4219.137999999999</v>
      </c>
      <c r="F29" s="34">
        <v>20879.4876</v>
      </c>
      <c r="G29" s="36">
        <v>3430.7130000000002</v>
      </c>
      <c r="H29" s="34">
        <v>334.72500000000002</v>
      </c>
      <c r="I29" s="34">
        <v>46.704000000000001</v>
      </c>
      <c r="J29" s="34">
        <v>169.85000000000002</v>
      </c>
      <c r="K29" s="431">
        <v>3.8220000000000005</v>
      </c>
      <c r="L29" s="135"/>
      <c r="M29" s="135"/>
      <c r="N29" s="45" t="str">
        <f t="shared" si="11"/>
        <v>6.NC</v>
      </c>
      <c r="O29" s="24" t="str">
        <f t="shared" si="12"/>
        <v>Лиственные породы</v>
      </c>
      <c r="P29" s="73" t="s">
        <v>79</v>
      </c>
      <c r="Q29" s="105"/>
      <c r="R29" s="105"/>
      <c r="S29" s="105"/>
      <c r="T29" s="105"/>
      <c r="U29" s="105"/>
      <c r="V29" s="105"/>
      <c r="W29" s="105"/>
      <c r="X29" s="106"/>
      <c r="Y29" s="135"/>
      <c r="Z29" s="191" t="str">
        <f t="shared" si="4"/>
        <v>6.NC</v>
      </c>
      <c r="AA29" s="24" t="str">
        <f t="shared" si="19"/>
        <v>Лиственные породы</v>
      </c>
      <c r="AB29" s="73" t="s">
        <v>79</v>
      </c>
      <c r="AC29" s="169">
        <f>IF(ISNUMBER('CB1-Производство'!D41+D29-H29),'CB1-Производство'!D41+D29-H29,IF(ISNUMBER(H29-D29),"NT " &amp; H29-D29,"…"))</f>
        <v>37664.203000000001</v>
      </c>
      <c r="AD29" s="174">
        <f>IF(ISNUMBER('CB1-Производство'!E41+F29-J29),'CB1-Производство'!E41+F29-J29,IF(ISNUMBER(J29-F29),"NT " &amp; J29-F29,"…"))</f>
        <v>20732.417600000001</v>
      </c>
    </row>
    <row r="30" spans="1:2594" s="12" customFormat="1" ht="12" customHeight="1" x14ac:dyDescent="0.15">
      <c r="A30" s="279" t="s">
        <v>95</v>
      </c>
      <c r="B30" s="48" t="s">
        <v>51</v>
      </c>
      <c r="C30" s="73" t="s">
        <v>79</v>
      </c>
      <c r="D30" s="34">
        <v>2206.4839999999999</v>
      </c>
      <c r="E30" s="34">
        <v>720.69599999999991</v>
      </c>
      <c r="F30" s="34">
        <v>2836.0596</v>
      </c>
      <c r="G30" s="36">
        <v>978.35399999999993</v>
      </c>
      <c r="H30" s="34">
        <v>0</v>
      </c>
      <c r="I30" s="34">
        <v>0</v>
      </c>
      <c r="J30" s="34">
        <v>0</v>
      </c>
      <c r="K30" s="431">
        <v>0</v>
      </c>
      <c r="L30" s="135"/>
      <c r="M30" s="135"/>
      <c r="N30" s="386" t="str">
        <f t="shared" si="11"/>
        <v>6.NC.T</v>
      </c>
      <c r="O30" s="27" t="str">
        <f t="shared" si="12"/>
        <v>в том числе тропические породы</v>
      </c>
      <c r="P30" s="73" t="s">
        <v>79</v>
      </c>
      <c r="Q30" s="107" t="str">
        <f t="shared" ref="Q30:X30" si="21">IF(AND(ISNUMBER(D30/D29),D30&gt;D29),"&gt; 5.NC !!","")</f>
        <v/>
      </c>
      <c r="R30" s="107" t="str">
        <f t="shared" si="21"/>
        <v/>
      </c>
      <c r="S30" s="107" t="str">
        <f t="shared" si="21"/>
        <v/>
      </c>
      <c r="T30" s="107" t="str">
        <f t="shared" si="21"/>
        <v/>
      </c>
      <c r="U30" s="107" t="str">
        <f t="shared" si="21"/>
        <v/>
      </c>
      <c r="V30" s="107" t="str">
        <f t="shared" si="21"/>
        <v/>
      </c>
      <c r="W30" s="107" t="str">
        <f t="shared" si="21"/>
        <v/>
      </c>
      <c r="X30" s="107" t="str">
        <f t="shared" si="21"/>
        <v/>
      </c>
      <c r="Y30" s="135"/>
      <c r="Z30" s="190" t="str">
        <f t="shared" si="4"/>
        <v>6.NC.T</v>
      </c>
      <c r="AA30" s="27" t="str">
        <f t="shared" si="19"/>
        <v>в том числе тропические породы</v>
      </c>
      <c r="AB30" s="73" t="s">
        <v>79</v>
      </c>
      <c r="AC30" s="169">
        <f>IF(ISNUMBER('CB1-Производство'!D42+D30-H30),'CB1-Производство'!D42+D30-H30,IF(ISNUMBER(H30-D30),"NT " &amp; H30-D30,"…"))</f>
        <v>2206.4839999999999</v>
      </c>
      <c r="AD30" s="174">
        <f>IF(ISNUMBER('CB1-Производство'!E42+F30-J30),'CB1-Производство'!E42+F30-J30,IF(ISNUMBER(J30-F30),"NT " &amp; J30-F30,"…"))</f>
        <v>2836.0596</v>
      </c>
      <c r="AE30" s="12" t="s">
        <v>0</v>
      </c>
    </row>
    <row r="31" spans="1:2594" s="79" customFormat="1" ht="15" customHeight="1" x14ac:dyDescent="0.15">
      <c r="A31" s="277" t="s">
        <v>96</v>
      </c>
      <c r="B31" s="242" t="s">
        <v>97</v>
      </c>
      <c r="C31" s="238" t="s">
        <v>79</v>
      </c>
      <c r="D31" s="81">
        <v>33984.341999999997</v>
      </c>
      <c r="E31" s="81">
        <v>1614.4140000000002</v>
      </c>
      <c r="F31" s="81">
        <v>1701.2818</v>
      </c>
      <c r="G31" s="82">
        <v>1297.5120000000002</v>
      </c>
      <c r="H31" s="81">
        <v>0</v>
      </c>
      <c r="I31" s="81">
        <v>0</v>
      </c>
      <c r="J31" s="81">
        <v>0</v>
      </c>
      <c r="K31" s="429">
        <v>0</v>
      </c>
      <c r="L31" s="135"/>
      <c r="M31" s="135"/>
      <c r="N31" s="242" t="str">
        <f t="shared" ref="N31:O34" si="22">A31</f>
        <v>7</v>
      </c>
      <c r="O31" s="80" t="str">
        <f t="shared" si="22"/>
        <v>ШПОН</v>
      </c>
      <c r="P31" s="238" t="s">
        <v>79</v>
      </c>
      <c r="Q31" s="215">
        <f>D31-(D32+D33)</f>
        <v>0</v>
      </c>
      <c r="R31" s="129">
        <f t="shared" ref="R31:X31" si="23">E31-(E32+E33)</f>
        <v>0</v>
      </c>
      <c r="S31" s="129">
        <f t="shared" si="23"/>
        <v>0</v>
      </c>
      <c r="T31" s="129">
        <f t="shared" si="23"/>
        <v>0</v>
      </c>
      <c r="U31" s="129">
        <f t="shared" si="23"/>
        <v>0</v>
      </c>
      <c r="V31" s="129">
        <f t="shared" si="23"/>
        <v>0</v>
      </c>
      <c r="W31" s="129">
        <f t="shared" si="23"/>
        <v>0</v>
      </c>
      <c r="X31" s="384">
        <f t="shared" si="23"/>
        <v>0</v>
      </c>
      <c r="Y31" s="153"/>
      <c r="Z31" s="161" t="str">
        <f t="shared" ref="Z31:AA34" si="24">A31</f>
        <v>7</v>
      </c>
      <c r="AA31" s="80" t="str">
        <f t="shared" si="24"/>
        <v>ШПОН</v>
      </c>
      <c r="AB31" s="238" t="s">
        <v>79</v>
      </c>
      <c r="AC31" s="165">
        <f>IF(ISNUMBER('CB1-Производство'!D43+D31-H31),'CB1-Производство'!D43+D31-H31,IF(ISNUMBER(H31-D31),"NT " &amp; H31-D31,"…"))</f>
        <v>33985.43</v>
      </c>
      <c r="AD31" s="166">
        <f>IF(ISNUMBER('CB1-Производство'!E43+F31-J31),'CB1-Производство'!E43+F31-J31,IF(ISNUMBER(J31-F31),"NT " &amp; J31-F31,"…"))</f>
        <v>1702.0636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12"/>
      <c r="CEB31" s="12"/>
      <c r="CEC31" s="12"/>
      <c r="CED31" s="12"/>
      <c r="CEE31" s="12"/>
      <c r="CEF31" s="12"/>
      <c r="CEG31" s="12"/>
      <c r="CEH31" s="12"/>
      <c r="CEI31" s="12"/>
      <c r="CEJ31" s="12"/>
      <c r="CEK31" s="12"/>
      <c r="CEL31" s="12"/>
      <c r="CEM31" s="12"/>
      <c r="CEN31" s="12"/>
      <c r="CEO31" s="12"/>
      <c r="CEP31" s="12"/>
      <c r="CEQ31" s="12"/>
      <c r="CER31" s="12"/>
      <c r="CES31" s="12"/>
      <c r="CET31" s="12"/>
      <c r="CEU31" s="12"/>
      <c r="CEV31" s="12"/>
      <c r="CEW31" s="12"/>
      <c r="CEX31" s="12"/>
      <c r="CEY31" s="12"/>
      <c r="CEZ31" s="12"/>
      <c r="CFA31" s="12"/>
      <c r="CFB31" s="12"/>
      <c r="CFC31" s="12"/>
      <c r="CFD31" s="12"/>
      <c r="CFE31" s="12"/>
      <c r="CFF31" s="12"/>
      <c r="CFG31" s="12"/>
      <c r="CFH31" s="12"/>
      <c r="CFI31" s="12"/>
      <c r="CFJ31" s="12"/>
      <c r="CFK31" s="12"/>
      <c r="CFL31" s="12"/>
      <c r="CFM31" s="12"/>
      <c r="CFN31" s="12"/>
      <c r="CFO31" s="12"/>
      <c r="CFP31" s="12"/>
      <c r="CFQ31" s="12"/>
      <c r="CFR31" s="12"/>
      <c r="CFS31" s="12"/>
      <c r="CFT31" s="12"/>
      <c r="CFU31" s="12"/>
      <c r="CFV31" s="12"/>
      <c r="CFW31" s="12"/>
      <c r="CFX31" s="12"/>
      <c r="CFY31" s="12"/>
      <c r="CFZ31" s="12"/>
      <c r="CGA31" s="12"/>
      <c r="CGB31" s="12"/>
      <c r="CGC31" s="12"/>
      <c r="CGD31" s="12"/>
      <c r="CGE31" s="12"/>
      <c r="CGF31" s="12"/>
      <c r="CGG31" s="12"/>
      <c r="CGH31" s="12"/>
      <c r="CGI31" s="12"/>
      <c r="CGJ31" s="12"/>
      <c r="CGK31" s="12"/>
      <c r="CGL31" s="12"/>
      <c r="CGM31" s="12"/>
      <c r="CGN31" s="12"/>
      <c r="CGO31" s="12"/>
      <c r="CGP31" s="12"/>
      <c r="CGQ31" s="12"/>
      <c r="CGR31" s="12"/>
      <c r="CGS31" s="12"/>
      <c r="CGT31" s="12"/>
      <c r="CGU31" s="12"/>
      <c r="CGV31" s="12"/>
      <c r="CGW31" s="12"/>
      <c r="CGX31" s="12"/>
      <c r="CGY31" s="12"/>
      <c r="CGZ31" s="12"/>
      <c r="CHA31" s="12"/>
      <c r="CHB31" s="12"/>
      <c r="CHC31" s="12"/>
      <c r="CHD31" s="12"/>
      <c r="CHE31" s="12"/>
      <c r="CHF31" s="12"/>
      <c r="CHG31" s="12"/>
      <c r="CHH31" s="12"/>
      <c r="CHI31" s="12"/>
      <c r="CHJ31" s="12"/>
      <c r="CHK31" s="12"/>
      <c r="CHL31" s="12"/>
      <c r="CHM31" s="12"/>
      <c r="CHN31" s="12"/>
      <c r="CHO31" s="12"/>
      <c r="CHP31" s="12"/>
      <c r="CHQ31" s="12"/>
      <c r="CHR31" s="12"/>
      <c r="CHS31" s="12"/>
      <c r="CHT31" s="12"/>
      <c r="CHU31" s="12"/>
      <c r="CHV31" s="12"/>
      <c r="CHW31" s="12"/>
      <c r="CHX31" s="12"/>
      <c r="CHY31" s="12"/>
      <c r="CHZ31" s="12"/>
      <c r="CIA31" s="12"/>
      <c r="CIB31" s="12"/>
      <c r="CIC31" s="12"/>
      <c r="CID31" s="12"/>
      <c r="CIE31" s="12"/>
      <c r="CIF31" s="12"/>
      <c r="CIG31" s="12"/>
      <c r="CIH31" s="12"/>
      <c r="CII31" s="12"/>
      <c r="CIJ31" s="12"/>
      <c r="CIK31" s="12"/>
      <c r="CIL31" s="12"/>
      <c r="CIM31" s="12"/>
      <c r="CIN31" s="12"/>
      <c r="CIO31" s="12"/>
      <c r="CIP31" s="12"/>
      <c r="CIQ31" s="12"/>
      <c r="CIR31" s="12"/>
      <c r="CIS31" s="12"/>
      <c r="CIT31" s="12"/>
      <c r="CIU31" s="12"/>
      <c r="CIV31" s="12"/>
      <c r="CIW31" s="12"/>
      <c r="CIX31" s="12"/>
      <c r="CIY31" s="12"/>
      <c r="CIZ31" s="12"/>
      <c r="CJA31" s="12"/>
      <c r="CJB31" s="12"/>
      <c r="CJC31" s="12"/>
      <c r="CJD31" s="12"/>
      <c r="CJE31" s="12"/>
      <c r="CJF31" s="12"/>
      <c r="CJG31" s="12"/>
      <c r="CJH31" s="12"/>
      <c r="CJI31" s="12"/>
      <c r="CJJ31" s="12"/>
      <c r="CJK31" s="12"/>
      <c r="CJL31" s="12"/>
      <c r="CJM31" s="12"/>
      <c r="CJN31" s="12"/>
      <c r="CJO31" s="12"/>
      <c r="CJP31" s="12"/>
      <c r="CJQ31" s="12"/>
      <c r="CJR31" s="12"/>
      <c r="CJS31" s="12"/>
      <c r="CJT31" s="12"/>
      <c r="CJU31" s="12"/>
      <c r="CJV31" s="12"/>
      <c r="CJW31" s="12"/>
      <c r="CJX31" s="12"/>
      <c r="CJY31" s="12"/>
      <c r="CJZ31" s="12"/>
      <c r="CKA31" s="12"/>
      <c r="CKB31" s="12"/>
      <c r="CKC31" s="12"/>
      <c r="CKD31" s="12"/>
      <c r="CKE31" s="12"/>
      <c r="CKF31" s="12"/>
      <c r="CKG31" s="12"/>
      <c r="CKH31" s="12"/>
      <c r="CKI31" s="12"/>
      <c r="CKJ31" s="12"/>
      <c r="CKK31" s="12"/>
      <c r="CKL31" s="12"/>
      <c r="CKM31" s="12"/>
      <c r="CKN31" s="12"/>
      <c r="CKO31" s="12"/>
      <c r="CKP31" s="12"/>
      <c r="CKQ31" s="12"/>
      <c r="CKR31" s="12"/>
      <c r="CKS31" s="12"/>
      <c r="CKT31" s="12"/>
      <c r="CKU31" s="12"/>
      <c r="CKV31" s="12"/>
      <c r="CKW31" s="12"/>
      <c r="CKX31" s="12"/>
      <c r="CKY31" s="12"/>
      <c r="CKZ31" s="12"/>
      <c r="CLA31" s="12"/>
      <c r="CLB31" s="12"/>
      <c r="CLC31" s="12"/>
      <c r="CLD31" s="12"/>
      <c r="CLE31" s="12"/>
      <c r="CLF31" s="12"/>
      <c r="CLG31" s="12"/>
      <c r="CLH31" s="12"/>
      <c r="CLI31" s="12"/>
      <c r="CLJ31" s="12"/>
      <c r="CLK31" s="12"/>
      <c r="CLL31" s="12"/>
      <c r="CLM31" s="12"/>
      <c r="CLN31" s="12"/>
      <c r="CLO31" s="12"/>
      <c r="CLP31" s="12"/>
      <c r="CLQ31" s="12"/>
      <c r="CLR31" s="12"/>
      <c r="CLS31" s="12"/>
      <c r="CLT31" s="12"/>
      <c r="CLU31" s="12"/>
      <c r="CLV31" s="12"/>
      <c r="CLW31" s="12"/>
      <c r="CLX31" s="12"/>
      <c r="CLY31" s="12"/>
      <c r="CLZ31" s="12"/>
      <c r="CMA31" s="12"/>
      <c r="CMB31" s="12"/>
      <c r="CMC31" s="12"/>
      <c r="CMD31" s="12"/>
      <c r="CME31" s="12"/>
      <c r="CMF31" s="12"/>
      <c r="CMG31" s="12"/>
      <c r="CMH31" s="12"/>
      <c r="CMI31" s="12"/>
      <c r="CMJ31" s="12"/>
      <c r="CMK31" s="12"/>
      <c r="CML31" s="12"/>
      <c r="CMM31" s="12"/>
      <c r="CMN31" s="12"/>
      <c r="CMO31" s="12"/>
      <c r="CMP31" s="12"/>
      <c r="CMQ31" s="12"/>
      <c r="CMR31" s="12"/>
      <c r="CMS31" s="12"/>
      <c r="CMT31" s="12"/>
      <c r="CMU31" s="12"/>
      <c r="CMV31" s="12"/>
      <c r="CMW31" s="12"/>
      <c r="CMX31" s="12"/>
      <c r="CMY31" s="12"/>
      <c r="CMZ31" s="12"/>
      <c r="CNA31" s="12"/>
      <c r="CNB31" s="12"/>
      <c r="CNC31" s="12"/>
      <c r="CND31" s="12"/>
      <c r="CNE31" s="12"/>
      <c r="CNF31" s="12"/>
      <c r="CNG31" s="12"/>
      <c r="CNH31" s="12"/>
      <c r="CNI31" s="12"/>
      <c r="CNJ31" s="12"/>
      <c r="CNK31" s="12"/>
      <c r="CNL31" s="12"/>
      <c r="CNM31" s="12"/>
      <c r="CNN31" s="12"/>
      <c r="CNO31" s="12"/>
      <c r="CNP31" s="12"/>
      <c r="CNQ31" s="12"/>
      <c r="CNR31" s="12"/>
      <c r="CNS31" s="12"/>
      <c r="CNT31" s="12"/>
      <c r="CNU31" s="12"/>
      <c r="CNV31" s="12"/>
      <c r="CNW31" s="12"/>
      <c r="CNX31" s="12"/>
      <c r="CNY31" s="12"/>
      <c r="CNZ31" s="12"/>
      <c r="COA31" s="12"/>
      <c r="COB31" s="12"/>
      <c r="COC31" s="12"/>
      <c r="COD31" s="12"/>
      <c r="COE31" s="12"/>
      <c r="COF31" s="12"/>
      <c r="COG31" s="12"/>
      <c r="COH31" s="12"/>
      <c r="COI31" s="12"/>
      <c r="COJ31" s="12"/>
      <c r="COK31" s="12"/>
      <c r="COL31" s="12"/>
      <c r="COM31" s="12"/>
      <c r="CON31" s="12"/>
      <c r="COO31" s="12"/>
      <c r="COP31" s="12"/>
      <c r="COQ31" s="12"/>
      <c r="COR31" s="12"/>
      <c r="COS31" s="12"/>
      <c r="COT31" s="12"/>
      <c r="COU31" s="12"/>
      <c r="COV31" s="12"/>
      <c r="COW31" s="12"/>
      <c r="COX31" s="12"/>
      <c r="COY31" s="12"/>
      <c r="COZ31" s="12"/>
      <c r="CPA31" s="12"/>
      <c r="CPB31" s="12"/>
      <c r="CPC31" s="12"/>
      <c r="CPD31" s="12"/>
      <c r="CPE31" s="12"/>
      <c r="CPF31" s="12"/>
      <c r="CPG31" s="12"/>
      <c r="CPH31" s="12"/>
      <c r="CPI31" s="12"/>
      <c r="CPJ31" s="12"/>
      <c r="CPK31" s="12"/>
      <c r="CPL31" s="12"/>
      <c r="CPM31" s="12"/>
      <c r="CPN31" s="12"/>
      <c r="CPO31" s="12"/>
      <c r="CPP31" s="12"/>
      <c r="CPQ31" s="12"/>
      <c r="CPR31" s="12"/>
      <c r="CPS31" s="12"/>
      <c r="CPT31" s="12"/>
      <c r="CPU31" s="12"/>
      <c r="CPV31" s="12"/>
      <c r="CPW31" s="12"/>
      <c r="CPX31" s="12"/>
      <c r="CPY31" s="12"/>
      <c r="CPZ31" s="12"/>
      <c r="CQA31" s="12"/>
      <c r="CQB31" s="12"/>
      <c r="CQC31" s="12"/>
      <c r="CQD31" s="12"/>
      <c r="CQE31" s="12"/>
      <c r="CQF31" s="12"/>
      <c r="CQG31" s="12"/>
      <c r="CQH31" s="12"/>
      <c r="CQI31" s="12"/>
      <c r="CQJ31" s="12"/>
      <c r="CQK31" s="12"/>
      <c r="CQL31" s="12"/>
      <c r="CQM31" s="12"/>
      <c r="CQN31" s="12"/>
      <c r="CQO31" s="12"/>
      <c r="CQP31" s="12"/>
      <c r="CQQ31" s="12"/>
      <c r="CQR31" s="12"/>
      <c r="CQS31" s="12"/>
      <c r="CQT31" s="12"/>
      <c r="CQU31" s="12"/>
      <c r="CQV31" s="12"/>
      <c r="CQW31" s="12"/>
      <c r="CQX31" s="12"/>
      <c r="CQY31" s="12"/>
      <c r="CQZ31" s="12"/>
      <c r="CRA31" s="12"/>
      <c r="CRB31" s="12"/>
      <c r="CRC31" s="12"/>
      <c r="CRD31" s="12"/>
      <c r="CRE31" s="12"/>
      <c r="CRF31" s="12"/>
      <c r="CRG31" s="12"/>
      <c r="CRH31" s="12"/>
      <c r="CRI31" s="12"/>
      <c r="CRJ31" s="12"/>
      <c r="CRK31" s="12"/>
      <c r="CRL31" s="12"/>
      <c r="CRM31" s="12"/>
      <c r="CRN31" s="12"/>
      <c r="CRO31" s="12"/>
      <c r="CRP31" s="12"/>
      <c r="CRQ31" s="12"/>
      <c r="CRR31" s="12"/>
      <c r="CRS31" s="12"/>
      <c r="CRT31" s="12"/>
      <c r="CRU31" s="12"/>
      <c r="CRV31" s="12"/>
      <c r="CRW31" s="12"/>
      <c r="CRX31" s="12"/>
      <c r="CRY31" s="12"/>
      <c r="CRZ31" s="12"/>
      <c r="CSA31" s="12"/>
      <c r="CSB31" s="12"/>
      <c r="CSC31" s="12"/>
      <c r="CSD31" s="12"/>
      <c r="CSE31" s="12"/>
      <c r="CSF31" s="12"/>
      <c r="CSG31" s="12"/>
      <c r="CSH31" s="12"/>
      <c r="CSI31" s="12"/>
      <c r="CSJ31" s="12"/>
      <c r="CSK31" s="12"/>
      <c r="CSL31" s="12"/>
      <c r="CSM31" s="12"/>
      <c r="CSN31" s="12"/>
      <c r="CSO31" s="12"/>
      <c r="CSP31" s="12"/>
      <c r="CSQ31" s="12"/>
      <c r="CSR31" s="12"/>
      <c r="CSS31" s="12"/>
      <c r="CST31" s="12"/>
      <c r="CSU31" s="12"/>
      <c r="CSV31" s="12"/>
      <c r="CSW31" s="12"/>
      <c r="CSX31" s="12"/>
      <c r="CSY31" s="12"/>
      <c r="CSZ31" s="12"/>
      <c r="CTA31" s="12"/>
      <c r="CTB31" s="12"/>
      <c r="CTC31" s="12"/>
      <c r="CTD31" s="12"/>
      <c r="CTE31" s="12"/>
      <c r="CTF31" s="12"/>
      <c r="CTG31" s="12"/>
      <c r="CTH31" s="12"/>
      <c r="CTI31" s="12"/>
      <c r="CTJ31" s="12"/>
      <c r="CTK31" s="12"/>
      <c r="CTL31" s="12"/>
      <c r="CTM31" s="12"/>
      <c r="CTN31" s="12"/>
      <c r="CTO31" s="12"/>
      <c r="CTP31" s="12"/>
      <c r="CTQ31" s="12"/>
      <c r="CTR31" s="12"/>
      <c r="CTS31" s="12"/>
      <c r="CTT31" s="12"/>
      <c r="CTU31" s="12"/>
      <c r="CTV31" s="12"/>
      <c r="CTW31" s="12"/>
      <c r="CTX31" s="12"/>
      <c r="CTY31" s="12"/>
      <c r="CTZ31" s="12"/>
      <c r="CUA31" s="12"/>
      <c r="CUB31" s="12"/>
      <c r="CUC31" s="12"/>
      <c r="CUD31" s="12"/>
      <c r="CUE31" s="12"/>
      <c r="CUF31" s="12"/>
      <c r="CUG31" s="12"/>
      <c r="CUH31" s="12"/>
      <c r="CUI31" s="12"/>
      <c r="CUJ31" s="12"/>
      <c r="CUK31" s="12"/>
      <c r="CUL31" s="12"/>
      <c r="CUM31" s="12"/>
      <c r="CUN31" s="12"/>
      <c r="CUO31" s="12"/>
      <c r="CUP31" s="12"/>
      <c r="CUQ31" s="12"/>
      <c r="CUR31" s="12"/>
      <c r="CUS31" s="12"/>
      <c r="CUT31" s="12"/>
    </row>
    <row r="32" spans="1:2594" s="12" customFormat="1" ht="15" customHeight="1" x14ac:dyDescent="0.15">
      <c r="A32" s="278" t="s">
        <v>98</v>
      </c>
      <c r="B32" s="46" t="s">
        <v>39</v>
      </c>
      <c r="C32" s="73" t="s">
        <v>79</v>
      </c>
      <c r="D32" s="34">
        <v>670.79399999999998</v>
      </c>
      <c r="E32" s="34">
        <v>10.082000000000001</v>
      </c>
      <c r="F32" s="34">
        <v>62.625</v>
      </c>
      <c r="G32" s="36">
        <v>29.734000000000002</v>
      </c>
      <c r="H32" s="34">
        <v>0</v>
      </c>
      <c r="I32" s="34">
        <v>0</v>
      </c>
      <c r="J32" s="34">
        <v>0</v>
      </c>
      <c r="K32" s="431">
        <v>0</v>
      </c>
      <c r="L32" s="135"/>
      <c r="M32" s="135"/>
      <c r="N32" s="45" t="str">
        <f t="shared" si="22"/>
        <v>7.C</v>
      </c>
      <c r="O32" s="24" t="str">
        <f t="shared" si="22"/>
        <v>Хвойные породы</v>
      </c>
      <c r="P32" s="73" t="s">
        <v>79</v>
      </c>
      <c r="Q32" s="105"/>
      <c r="R32" s="105"/>
      <c r="S32" s="105"/>
      <c r="T32" s="105"/>
      <c r="U32" s="105"/>
      <c r="V32" s="105"/>
      <c r="W32" s="105"/>
      <c r="X32" s="106"/>
      <c r="Y32" s="135"/>
      <c r="Z32" s="191" t="str">
        <f t="shared" si="24"/>
        <v>7.C</v>
      </c>
      <c r="AA32" s="24" t="str">
        <f t="shared" si="24"/>
        <v>Хвойные породы</v>
      </c>
      <c r="AB32" s="73" t="s">
        <v>79</v>
      </c>
      <c r="AC32" s="189">
        <f>IF(ISNUMBER('CB1-Производство'!D44+D32-H32),'CB1-Производство'!D44+D32-H32,IF(ISNUMBER(H32-D32),"NT " &amp; H32-D32,"…"))</f>
        <v>670.79399999999998</v>
      </c>
      <c r="AD32" s="174">
        <f>IF(ISNUMBER('CB1-Производство'!E44+F32-J32),'CB1-Производство'!E44+F32-J32,IF(ISNUMBER(J32-F32),"NT " &amp; J32-F32,"…"))</f>
        <v>62.625</v>
      </c>
    </row>
    <row r="33" spans="1:2594" s="12" customFormat="1" ht="15" customHeight="1" x14ac:dyDescent="0.15">
      <c r="A33" s="278" t="s">
        <v>99</v>
      </c>
      <c r="B33" s="46" t="s">
        <v>42</v>
      </c>
      <c r="C33" s="73" t="s">
        <v>79</v>
      </c>
      <c r="D33" s="34">
        <v>33313.548000000003</v>
      </c>
      <c r="E33" s="34">
        <v>1604.3320000000001</v>
      </c>
      <c r="F33" s="34">
        <v>1638.6568</v>
      </c>
      <c r="G33" s="36">
        <v>1267.778</v>
      </c>
      <c r="H33" s="34">
        <v>0</v>
      </c>
      <c r="I33" s="34">
        <v>0</v>
      </c>
      <c r="J33" s="34">
        <v>0</v>
      </c>
      <c r="K33" s="431">
        <v>0</v>
      </c>
      <c r="L33" s="135"/>
      <c r="M33" s="135"/>
      <c r="N33" s="45" t="str">
        <f t="shared" si="22"/>
        <v>7.NC</v>
      </c>
      <c r="O33" s="24" t="str">
        <f t="shared" si="22"/>
        <v>Лиственные породы</v>
      </c>
      <c r="P33" s="73" t="s">
        <v>79</v>
      </c>
      <c r="Q33" s="105"/>
      <c r="R33" s="105"/>
      <c r="S33" s="105"/>
      <c r="T33" s="105"/>
      <c r="U33" s="105"/>
      <c r="V33" s="105"/>
      <c r="W33" s="105"/>
      <c r="X33" s="106"/>
      <c r="Y33" s="135"/>
      <c r="Z33" s="191" t="str">
        <f t="shared" si="24"/>
        <v>7.NC</v>
      </c>
      <c r="AA33" s="24" t="str">
        <f t="shared" si="24"/>
        <v>Лиственные породы</v>
      </c>
      <c r="AB33" s="73" t="s">
        <v>79</v>
      </c>
      <c r="AC33" s="169">
        <f>IF(ISNUMBER('CB1-Производство'!D45+D33-H33),'CB1-Производство'!D45+D33-H33,IF(ISNUMBER(H33-D33),"NT " &amp; H33-D33,"…"))</f>
        <v>33314.636000000006</v>
      </c>
      <c r="AD33" s="174">
        <f>IF(ISNUMBER('CB1-Производство'!E45+F33-J33),'CB1-Производство'!E45+F33-J33,IF(ISNUMBER(J33-F33),"NT " &amp; J33-F33,"…"))</f>
        <v>1639.4386</v>
      </c>
    </row>
    <row r="34" spans="1:2594" s="12" customFormat="1" ht="11.25" customHeight="1" x14ac:dyDescent="0.15">
      <c r="A34" s="279" t="s">
        <v>100</v>
      </c>
      <c r="B34" s="56" t="s">
        <v>51</v>
      </c>
      <c r="C34" s="73" t="s">
        <v>79</v>
      </c>
      <c r="D34" s="34">
        <v>32065.951000000001</v>
      </c>
      <c r="E34" s="34">
        <v>118.29599999999999</v>
      </c>
      <c r="F34" s="34">
        <v>703.88499999999999</v>
      </c>
      <c r="G34" s="36">
        <v>75.173000000000002</v>
      </c>
      <c r="H34" s="34">
        <v>0</v>
      </c>
      <c r="I34" s="34">
        <v>0</v>
      </c>
      <c r="J34" s="34">
        <v>0</v>
      </c>
      <c r="K34" s="431">
        <v>0</v>
      </c>
      <c r="L34" s="135"/>
      <c r="M34" s="135"/>
      <c r="N34" s="386" t="str">
        <f t="shared" si="22"/>
        <v>7.NC.T</v>
      </c>
      <c r="O34" s="27" t="str">
        <f t="shared" si="22"/>
        <v>в том числе тропические породы</v>
      </c>
      <c r="P34" s="73" t="s">
        <v>79</v>
      </c>
      <c r="Q34" s="107" t="str">
        <f t="shared" ref="Q34:X34" si="25">IF(AND(ISNUMBER(D34/D33),D34&gt;D33),"&gt; 6.1.NC !!","")</f>
        <v/>
      </c>
      <c r="R34" s="107" t="str">
        <f t="shared" si="25"/>
        <v/>
      </c>
      <c r="S34" s="107" t="str">
        <f t="shared" si="25"/>
        <v/>
      </c>
      <c r="T34" s="107" t="str">
        <f t="shared" si="25"/>
        <v/>
      </c>
      <c r="U34" s="107" t="str">
        <f t="shared" si="25"/>
        <v/>
      </c>
      <c r="V34" s="107" t="str">
        <f t="shared" si="25"/>
        <v/>
      </c>
      <c r="W34" s="107" t="str">
        <f t="shared" si="25"/>
        <v/>
      </c>
      <c r="X34" s="107" t="str">
        <f t="shared" si="25"/>
        <v/>
      </c>
      <c r="Y34" s="135"/>
      <c r="Z34" s="190" t="str">
        <f t="shared" si="24"/>
        <v>7.NC.T</v>
      </c>
      <c r="AA34" s="27" t="str">
        <f t="shared" si="24"/>
        <v>в том числе тропические породы</v>
      </c>
      <c r="AB34" s="73" t="s">
        <v>79</v>
      </c>
      <c r="AC34" s="169">
        <f>IF(ISNUMBER('CB1-Производство'!D46+D34-H34),'CB1-Производство'!D46+D34-H34,IF(ISNUMBER(H34-D34),"NT " &amp; H34-D34,"…"))</f>
        <v>32065.951000000001</v>
      </c>
      <c r="AD34" s="174">
        <f>IF(ISNUMBER('CB1-Производство'!E46+F34-J34),'CB1-Производство'!E46+F34-J34,IF(ISNUMBER(J34-F34),"NT " &amp; J34-F34,"…"))</f>
        <v>703.88499999999999</v>
      </c>
    </row>
    <row r="35" spans="1:2594" s="79" customFormat="1" ht="15" customHeight="1" x14ac:dyDescent="0.15">
      <c r="A35" s="243" t="s">
        <v>101</v>
      </c>
      <c r="B35" s="237" t="s">
        <v>102</v>
      </c>
      <c r="C35" s="240" t="s">
        <v>79</v>
      </c>
      <c r="D35" s="78">
        <v>69074471.138439998</v>
      </c>
      <c r="E35" s="78">
        <v>246136.73900000003</v>
      </c>
      <c r="F35" s="78">
        <v>59209533.335890017</v>
      </c>
      <c r="G35" s="83">
        <v>199185.21619999997</v>
      </c>
      <c r="H35" s="78">
        <v>234510.57620000001</v>
      </c>
      <c r="I35" s="78">
        <v>1116.307</v>
      </c>
      <c r="J35" s="78">
        <v>550689.67426</v>
      </c>
      <c r="K35" s="433">
        <v>2977.5329999999994</v>
      </c>
      <c r="L35" s="135"/>
      <c r="M35" s="135"/>
      <c r="N35" s="237" t="str">
        <f t="shared" si="11"/>
        <v>8</v>
      </c>
      <c r="O35" s="77" t="str">
        <f t="shared" si="12"/>
        <v>ЛИСТОВЫЕ ДРЕВЕСНЫЕ МАТЕРИАЛЫ</v>
      </c>
      <c r="P35" s="240" t="s">
        <v>79</v>
      </c>
      <c r="Q35" s="215">
        <f>D35-(D36+D40+D42)</f>
        <v>-16733992.518999994</v>
      </c>
      <c r="R35" s="129">
        <f t="shared" ref="R35:X35" si="26">E35-(E36+E40+E42)</f>
        <v>-14311.252999999968</v>
      </c>
      <c r="S35" s="129">
        <f t="shared" si="26"/>
        <v>-14384189.715379991</v>
      </c>
      <c r="T35" s="129">
        <f t="shared" si="26"/>
        <v>-10613.199200000032</v>
      </c>
      <c r="U35" s="129">
        <f t="shared" si="26"/>
        <v>0</v>
      </c>
      <c r="V35" s="129">
        <f t="shared" si="26"/>
        <v>0</v>
      </c>
      <c r="W35" s="129">
        <f t="shared" si="26"/>
        <v>-26.055000000051223</v>
      </c>
      <c r="X35" s="384">
        <f t="shared" si="26"/>
        <v>-3.7000000000261934E-2</v>
      </c>
      <c r="Y35" s="153"/>
      <c r="Z35" s="161" t="str">
        <f t="shared" si="4"/>
        <v>8</v>
      </c>
      <c r="AA35" s="77" t="str">
        <f t="shared" si="19"/>
        <v>ЛИСТОВЫЕ ДРЕВЕСНЫЕ МАТЕРИАЛЫ</v>
      </c>
      <c r="AB35" s="240" t="s">
        <v>79</v>
      </c>
      <c r="AC35" s="165">
        <f>IF(ISNUMBER('CB1-Производство'!D47+D35-H35),'CB1-Производство'!D47+D35-H35,IF(ISNUMBER(H35-D35),"NT " &amp; H35-D35,"…"))</f>
        <v>68840205.567139998</v>
      </c>
      <c r="AD35" s="166">
        <f>IF(ISNUMBER('CB1-Производство'!E47+F35-J35),'CB1-Производство'!E47+F35-J35,IF(ISNUMBER(J35-F35),"NT " &amp; J35-F35,"…"))</f>
        <v>58659148.604224019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  <c r="AMP35" s="12"/>
      <c r="AMQ35" s="12"/>
      <c r="AMR35" s="12"/>
      <c r="AMS35" s="12"/>
      <c r="AMT35" s="12"/>
      <c r="AMU35" s="12"/>
      <c r="AMV35" s="12"/>
      <c r="AMW35" s="12"/>
      <c r="AMX35" s="12"/>
      <c r="AMY35" s="12"/>
      <c r="AMZ35" s="12"/>
      <c r="ANA35" s="12"/>
      <c r="ANB35" s="12"/>
      <c r="ANC35" s="12"/>
      <c r="AND35" s="12"/>
      <c r="ANE35" s="12"/>
      <c r="ANF35" s="12"/>
      <c r="ANG35" s="12"/>
      <c r="ANH35" s="12"/>
      <c r="ANI35" s="12"/>
      <c r="ANJ35" s="12"/>
      <c r="ANK35" s="12"/>
      <c r="ANL35" s="12"/>
      <c r="ANM35" s="12"/>
      <c r="ANN35" s="12"/>
      <c r="ANO35" s="12"/>
      <c r="ANP35" s="12"/>
      <c r="ANQ35" s="12"/>
      <c r="ANR35" s="12"/>
      <c r="ANS35" s="12"/>
      <c r="ANT35" s="12"/>
      <c r="ANU35" s="12"/>
      <c r="ANV35" s="12"/>
      <c r="ANW35" s="12"/>
      <c r="ANX35" s="12"/>
      <c r="ANY35" s="12"/>
      <c r="ANZ35" s="12"/>
      <c r="AOA35" s="12"/>
      <c r="AOB35" s="12"/>
      <c r="AOC35" s="12"/>
      <c r="AOD35" s="12"/>
      <c r="AOE35" s="12"/>
      <c r="AOF35" s="12"/>
      <c r="AOG35" s="12"/>
      <c r="AOH35" s="12"/>
      <c r="AOI35" s="12"/>
      <c r="AOJ35" s="12"/>
      <c r="AOK35" s="12"/>
      <c r="AOL35" s="12"/>
      <c r="AOM35" s="12"/>
      <c r="AON35" s="12"/>
      <c r="AOO35" s="12"/>
      <c r="AOP35" s="12"/>
      <c r="AOQ35" s="12"/>
      <c r="AOR35" s="12"/>
      <c r="AOS35" s="12"/>
      <c r="AOT35" s="12"/>
      <c r="AOU35" s="12"/>
      <c r="AOV35" s="12"/>
      <c r="AOW35" s="12"/>
      <c r="AOX35" s="12"/>
      <c r="AOY35" s="12"/>
      <c r="AOZ35" s="12"/>
      <c r="APA35" s="12"/>
      <c r="APB35" s="12"/>
      <c r="APC35" s="12"/>
      <c r="APD35" s="12"/>
      <c r="APE35" s="12"/>
      <c r="APF35" s="12"/>
      <c r="APG35" s="12"/>
      <c r="APH35" s="12"/>
      <c r="API35" s="12"/>
      <c r="APJ35" s="12"/>
      <c r="APK35" s="12"/>
      <c r="APL35" s="12"/>
      <c r="APM35" s="12"/>
      <c r="APN35" s="12"/>
      <c r="APO35" s="12"/>
      <c r="APP35" s="12"/>
      <c r="APQ35" s="12"/>
      <c r="APR35" s="12"/>
      <c r="APS35" s="12"/>
      <c r="APT35" s="12"/>
      <c r="APU35" s="12"/>
      <c r="APV35" s="12"/>
      <c r="APW35" s="12"/>
      <c r="APX35" s="12"/>
      <c r="APY35" s="12"/>
      <c r="APZ35" s="12"/>
      <c r="AQA35" s="12"/>
      <c r="AQB35" s="12"/>
      <c r="AQC35" s="12"/>
      <c r="AQD35" s="12"/>
      <c r="AQE35" s="12"/>
      <c r="AQF35" s="12"/>
      <c r="AQG35" s="12"/>
      <c r="AQH35" s="12"/>
      <c r="AQI35" s="12"/>
      <c r="AQJ35" s="12"/>
      <c r="AQK35" s="12"/>
      <c r="AQL35" s="12"/>
      <c r="AQM35" s="12"/>
      <c r="AQN35" s="12"/>
      <c r="AQO35" s="12"/>
      <c r="AQP35" s="12"/>
      <c r="AQQ35" s="12"/>
      <c r="AQR35" s="12"/>
      <c r="AQS35" s="12"/>
      <c r="AQT35" s="12"/>
      <c r="AQU35" s="12"/>
      <c r="AQV35" s="12"/>
      <c r="AQW35" s="12"/>
      <c r="AQX35" s="12"/>
      <c r="AQY35" s="12"/>
      <c r="AQZ35" s="12"/>
      <c r="ARA35" s="12"/>
      <c r="ARB35" s="12"/>
      <c r="ARC35" s="12"/>
      <c r="ARD35" s="12"/>
      <c r="ARE35" s="12"/>
      <c r="ARF35" s="12"/>
      <c r="ARG35" s="12"/>
      <c r="ARH35" s="12"/>
      <c r="ARI35" s="12"/>
      <c r="ARJ35" s="12"/>
      <c r="ARK35" s="12"/>
      <c r="ARL35" s="12"/>
      <c r="ARM35" s="12"/>
      <c r="ARN35" s="12"/>
      <c r="ARO35" s="12"/>
      <c r="ARP35" s="12"/>
      <c r="ARQ35" s="12"/>
      <c r="ARR35" s="12"/>
      <c r="ARS35" s="12"/>
      <c r="ART35" s="12"/>
      <c r="ARU35" s="12"/>
      <c r="ARV35" s="12"/>
      <c r="ARW35" s="12"/>
      <c r="ARX35" s="12"/>
      <c r="ARY35" s="12"/>
      <c r="ARZ35" s="12"/>
      <c r="ASA35" s="12"/>
      <c r="ASB35" s="12"/>
      <c r="ASC35" s="12"/>
      <c r="ASD35" s="12"/>
      <c r="ASE35" s="12"/>
      <c r="ASF35" s="12"/>
      <c r="ASG35" s="12"/>
      <c r="ASH35" s="12"/>
      <c r="ASI35" s="12"/>
      <c r="ASJ35" s="12"/>
      <c r="ASK35" s="12"/>
      <c r="ASL35" s="12"/>
      <c r="ASM35" s="12"/>
      <c r="ASN35" s="12"/>
      <c r="ASO35" s="12"/>
      <c r="ASP35" s="12"/>
      <c r="ASQ35" s="12"/>
      <c r="ASR35" s="12"/>
      <c r="ASS35" s="12"/>
      <c r="AST35" s="12"/>
      <c r="ASU35" s="12"/>
      <c r="ASV35" s="12"/>
      <c r="ASW35" s="12"/>
      <c r="ASX35" s="12"/>
      <c r="ASY35" s="12"/>
      <c r="ASZ35" s="12"/>
      <c r="ATA35" s="12"/>
      <c r="ATB35" s="12"/>
      <c r="ATC35" s="12"/>
      <c r="ATD35" s="12"/>
      <c r="ATE35" s="12"/>
      <c r="ATF35" s="12"/>
      <c r="ATG35" s="12"/>
      <c r="ATH35" s="12"/>
      <c r="ATI35" s="12"/>
      <c r="ATJ35" s="12"/>
      <c r="ATK35" s="12"/>
      <c r="ATL35" s="12"/>
      <c r="ATM35" s="12"/>
      <c r="ATN35" s="12"/>
      <c r="ATO35" s="12"/>
      <c r="ATP35" s="12"/>
      <c r="ATQ35" s="12"/>
      <c r="ATR35" s="12"/>
      <c r="ATS35" s="12"/>
      <c r="ATT35" s="12"/>
      <c r="ATU35" s="12"/>
      <c r="ATV35" s="12"/>
      <c r="ATW35" s="12"/>
      <c r="ATX35" s="12"/>
      <c r="ATY35" s="12"/>
      <c r="ATZ35" s="12"/>
      <c r="AUA35" s="12"/>
      <c r="AUB35" s="12"/>
      <c r="AUC35" s="12"/>
      <c r="AUD35" s="12"/>
      <c r="AUE35" s="12"/>
      <c r="AUF35" s="12"/>
      <c r="AUG35" s="12"/>
      <c r="AUH35" s="12"/>
      <c r="AUI35" s="12"/>
      <c r="AUJ35" s="12"/>
      <c r="AUK35" s="12"/>
      <c r="AUL35" s="12"/>
      <c r="AUM35" s="12"/>
      <c r="AUN35" s="12"/>
      <c r="AUO35" s="12"/>
      <c r="AUP35" s="12"/>
      <c r="AUQ35" s="12"/>
      <c r="AUR35" s="12"/>
      <c r="AUS35" s="12"/>
      <c r="AUT35" s="12"/>
      <c r="AUU35" s="12"/>
      <c r="AUV35" s="12"/>
      <c r="AUW35" s="12"/>
      <c r="AUX35" s="12"/>
      <c r="AUY35" s="12"/>
      <c r="AUZ35" s="12"/>
      <c r="AVA35" s="12"/>
      <c r="AVB35" s="12"/>
      <c r="AVC35" s="12"/>
      <c r="AVD35" s="12"/>
      <c r="AVE35" s="12"/>
      <c r="AVF35" s="12"/>
      <c r="AVG35" s="12"/>
      <c r="AVH35" s="12"/>
      <c r="AVI35" s="12"/>
      <c r="AVJ35" s="12"/>
      <c r="AVK35" s="12"/>
      <c r="AVL35" s="12"/>
      <c r="AVM35" s="12"/>
      <c r="AVN35" s="12"/>
      <c r="AVO35" s="12"/>
      <c r="AVP35" s="12"/>
      <c r="AVQ35" s="12"/>
      <c r="AVR35" s="12"/>
      <c r="AVS35" s="12"/>
      <c r="AVT35" s="12"/>
      <c r="AVU35" s="12"/>
      <c r="AVV35" s="12"/>
      <c r="AVW35" s="12"/>
      <c r="AVX35" s="12"/>
      <c r="AVY35" s="12"/>
      <c r="AVZ35" s="12"/>
      <c r="AWA35" s="12"/>
      <c r="AWB35" s="12"/>
      <c r="AWC35" s="12"/>
      <c r="AWD35" s="12"/>
      <c r="AWE35" s="12"/>
      <c r="AWF35" s="12"/>
      <c r="AWG35" s="12"/>
      <c r="AWH35" s="12"/>
      <c r="AWI35" s="12"/>
      <c r="AWJ35" s="12"/>
      <c r="AWK35" s="12"/>
      <c r="AWL35" s="12"/>
      <c r="AWM35" s="12"/>
      <c r="AWN35" s="12"/>
      <c r="AWO35" s="12"/>
      <c r="AWP35" s="12"/>
      <c r="AWQ35" s="12"/>
      <c r="AWR35" s="12"/>
      <c r="AWS35" s="12"/>
      <c r="AWT35" s="12"/>
      <c r="AWU35" s="12"/>
      <c r="AWV35" s="12"/>
      <c r="AWW35" s="12"/>
      <c r="AWX35" s="12"/>
      <c r="AWY35" s="12"/>
      <c r="AWZ35" s="12"/>
      <c r="AXA35" s="12"/>
      <c r="AXB35" s="12"/>
      <c r="AXC35" s="12"/>
      <c r="AXD35" s="12"/>
      <c r="AXE35" s="12"/>
      <c r="AXF35" s="12"/>
      <c r="AXG35" s="12"/>
      <c r="AXH35" s="12"/>
      <c r="AXI35" s="12"/>
      <c r="AXJ35" s="12"/>
      <c r="AXK35" s="12"/>
      <c r="AXL35" s="12"/>
      <c r="AXM35" s="12"/>
      <c r="AXN35" s="12"/>
      <c r="AXO35" s="12"/>
      <c r="AXP35" s="12"/>
      <c r="AXQ35" s="12"/>
      <c r="AXR35" s="12"/>
      <c r="AXS35" s="12"/>
      <c r="AXT35" s="12"/>
      <c r="AXU35" s="12"/>
      <c r="AXV35" s="12"/>
      <c r="AXW35" s="12"/>
      <c r="AXX35" s="12"/>
      <c r="AXY35" s="12"/>
      <c r="AXZ35" s="12"/>
      <c r="AYA35" s="12"/>
      <c r="AYB35" s="12"/>
      <c r="AYC35" s="12"/>
      <c r="AYD35" s="12"/>
      <c r="AYE35" s="12"/>
      <c r="AYF35" s="12"/>
      <c r="AYG35" s="12"/>
      <c r="AYH35" s="12"/>
      <c r="AYI35" s="12"/>
      <c r="AYJ35" s="12"/>
      <c r="AYK35" s="12"/>
      <c r="AYL35" s="12"/>
      <c r="AYM35" s="12"/>
      <c r="AYN35" s="12"/>
      <c r="AYO35" s="12"/>
      <c r="AYP35" s="12"/>
      <c r="AYQ35" s="12"/>
      <c r="AYR35" s="12"/>
      <c r="AYS35" s="12"/>
      <c r="AYT35" s="12"/>
      <c r="AYU35" s="12"/>
      <c r="AYV35" s="12"/>
      <c r="AYW35" s="12"/>
      <c r="AYX35" s="12"/>
      <c r="AYY35" s="12"/>
      <c r="AYZ35" s="12"/>
      <c r="AZA35" s="12"/>
      <c r="AZB35" s="12"/>
      <c r="AZC35" s="12"/>
      <c r="AZD35" s="12"/>
      <c r="AZE35" s="12"/>
      <c r="AZF35" s="12"/>
      <c r="AZG35" s="12"/>
      <c r="AZH35" s="12"/>
      <c r="AZI35" s="12"/>
      <c r="AZJ35" s="12"/>
      <c r="AZK35" s="12"/>
      <c r="AZL35" s="12"/>
      <c r="AZM35" s="12"/>
      <c r="AZN35" s="12"/>
      <c r="AZO35" s="12"/>
      <c r="AZP35" s="12"/>
      <c r="AZQ35" s="12"/>
      <c r="AZR35" s="12"/>
      <c r="AZS35" s="12"/>
      <c r="AZT35" s="12"/>
      <c r="AZU35" s="12"/>
      <c r="AZV35" s="12"/>
      <c r="AZW35" s="12"/>
      <c r="AZX35" s="12"/>
      <c r="AZY35" s="12"/>
      <c r="AZZ35" s="12"/>
      <c r="BAA35" s="12"/>
      <c r="BAB35" s="12"/>
      <c r="BAC35" s="12"/>
      <c r="BAD35" s="12"/>
      <c r="BAE35" s="12"/>
      <c r="BAF35" s="12"/>
      <c r="BAG35" s="12"/>
      <c r="BAH35" s="12"/>
      <c r="BAI35" s="12"/>
      <c r="BAJ35" s="12"/>
      <c r="BAK35" s="12"/>
      <c r="BAL35" s="12"/>
      <c r="BAM35" s="12"/>
      <c r="BAN35" s="12"/>
      <c r="BAO35" s="12"/>
      <c r="BAP35" s="12"/>
      <c r="BAQ35" s="12"/>
      <c r="BAR35" s="12"/>
      <c r="BAS35" s="12"/>
      <c r="BAT35" s="12"/>
      <c r="BAU35" s="12"/>
      <c r="BAV35" s="12"/>
      <c r="BAW35" s="12"/>
      <c r="BAX35" s="12"/>
      <c r="BAY35" s="12"/>
      <c r="BAZ35" s="12"/>
      <c r="BBA35" s="12"/>
      <c r="BBB35" s="12"/>
      <c r="BBC35" s="12"/>
      <c r="BBD35" s="12"/>
      <c r="BBE35" s="12"/>
      <c r="BBF35" s="12"/>
      <c r="BBG35" s="12"/>
      <c r="BBH35" s="12"/>
      <c r="BBI35" s="12"/>
      <c r="BBJ35" s="12"/>
      <c r="BBK35" s="12"/>
      <c r="BBL35" s="12"/>
      <c r="BBM35" s="12"/>
      <c r="BBN35" s="12"/>
      <c r="BBO35" s="12"/>
      <c r="BBP35" s="12"/>
      <c r="BBQ35" s="12"/>
      <c r="BBR35" s="12"/>
      <c r="BBS35" s="12"/>
      <c r="BBT35" s="12"/>
      <c r="BBU35" s="12"/>
      <c r="BBV35" s="12"/>
      <c r="BBW35" s="12"/>
      <c r="BBX35" s="12"/>
      <c r="BBY35" s="12"/>
      <c r="BBZ35" s="12"/>
      <c r="BCA35" s="12"/>
      <c r="BCB35" s="12"/>
      <c r="BCC35" s="12"/>
      <c r="BCD35" s="12"/>
      <c r="BCE35" s="12"/>
      <c r="BCF35" s="12"/>
      <c r="BCG35" s="12"/>
      <c r="BCH35" s="12"/>
      <c r="BCI35" s="12"/>
      <c r="BCJ35" s="12"/>
      <c r="BCK35" s="12"/>
      <c r="BCL35" s="12"/>
      <c r="BCM35" s="12"/>
      <c r="BCN35" s="12"/>
      <c r="BCO35" s="12"/>
      <c r="BCP35" s="12"/>
      <c r="BCQ35" s="12"/>
      <c r="BCR35" s="12"/>
      <c r="BCS35" s="12"/>
      <c r="BCT35" s="12"/>
      <c r="BCU35" s="12"/>
      <c r="BCV35" s="12"/>
      <c r="BCW35" s="12"/>
      <c r="BCX35" s="12"/>
      <c r="BCY35" s="12"/>
      <c r="BCZ35" s="12"/>
      <c r="BDA35" s="12"/>
      <c r="BDB35" s="12"/>
      <c r="BDC35" s="12"/>
      <c r="BDD35" s="12"/>
      <c r="BDE35" s="12"/>
      <c r="BDF35" s="12"/>
      <c r="BDG35" s="12"/>
      <c r="BDH35" s="12"/>
      <c r="BDI35" s="12"/>
      <c r="BDJ35" s="12"/>
      <c r="BDK35" s="12"/>
      <c r="BDL35" s="12"/>
      <c r="BDM35" s="12"/>
      <c r="BDN35" s="12"/>
      <c r="BDO35" s="12"/>
      <c r="BDP35" s="12"/>
      <c r="BDQ35" s="12"/>
      <c r="BDR35" s="12"/>
      <c r="BDS35" s="12"/>
      <c r="BDT35" s="12"/>
      <c r="BDU35" s="12"/>
      <c r="BDV35" s="12"/>
      <c r="BDW35" s="12"/>
      <c r="BDX35" s="12"/>
      <c r="BDY35" s="12"/>
      <c r="BDZ35" s="12"/>
      <c r="BEA35" s="12"/>
      <c r="BEB35" s="12"/>
      <c r="BEC35" s="12"/>
      <c r="BED35" s="12"/>
      <c r="BEE35" s="12"/>
      <c r="BEF35" s="12"/>
      <c r="BEG35" s="12"/>
      <c r="BEH35" s="12"/>
      <c r="BEI35" s="12"/>
      <c r="BEJ35" s="12"/>
      <c r="BEK35" s="12"/>
      <c r="BEL35" s="12"/>
      <c r="BEM35" s="12"/>
      <c r="BEN35" s="12"/>
      <c r="BEO35" s="12"/>
      <c r="BEP35" s="12"/>
      <c r="BEQ35" s="12"/>
      <c r="BER35" s="12"/>
      <c r="BES35" s="12"/>
      <c r="BET35" s="12"/>
      <c r="BEU35" s="12"/>
      <c r="BEV35" s="12"/>
      <c r="BEW35" s="12"/>
      <c r="BEX35" s="12"/>
      <c r="BEY35" s="12"/>
      <c r="BEZ35" s="12"/>
      <c r="BFA35" s="12"/>
      <c r="BFB35" s="12"/>
      <c r="BFC35" s="12"/>
      <c r="BFD35" s="12"/>
      <c r="BFE35" s="12"/>
      <c r="BFF35" s="12"/>
      <c r="BFG35" s="12"/>
      <c r="BFH35" s="12"/>
      <c r="BFI35" s="12"/>
      <c r="BFJ35" s="12"/>
      <c r="BFK35" s="12"/>
      <c r="BFL35" s="12"/>
      <c r="BFM35" s="12"/>
      <c r="BFN35" s="12"/>
      <c r="BFO35" s="12"/>
      <c r="BFP35" s="12"/>
      <c r="BFQ35" s="12"/>
      <c r="BFR35" s="12"/>
      <c r="BFS35" s="12"/>
      <c r="BFT35" s="12"/>
      <c r="BFU35" s="12"/>
      <c r="BFV35" s="12"/>
      <c r="BFW35" s="12"/>
      <c r="BFX35" s="12"/>
      <c r="BFY35" s="12"/>
      <c r="BFZ35" s="12"/>
      <c r="BGA35" s="12"/>
      <c r="BGB35" s="12"/>
      <c r="BGC35" s="12"/>
      <c r="BGD35" s="12"/>
      <c r="BGE35" s="12"/>
      <c r="BGF35" s="12"/>
      <c r="BGG35" s="12"/>
      <c r="BGH35" s="12"/>
      <c r="BGI35" s="12"/>
      <c r="BGJ35" s="12"/>
      <c r="BGK35" s="12"/>
      <c r="BGL35" s="12"/>
      <c r="BGM35" s="12"/>
      <c r="BGN35" s="12"/>
      <c r="BGO35" s="12"/>
      <c r="BGP35" s="12"/>
      <c r="BGQ35" s="12"/>
      <c r="BGR35" s="12"/>
      <c r="BGS35" s="12"/>
      <c r="BGT35" s="12"/>
      <c r="BGU35" s="12"/>
      <c r="BGV35" s="12"/>
      <c r="BGW35" s="12"/>
      <c r="BGX35" s="12"/>
      <c r="BGY35" s="12"/>
      <c r="BGZ35" s="12"/>
      <c r="BHA35" s="12"/>
      <c r="BHB35" s="12"/>
      <c r="BHC35" s="12"/>
      <c r="BHD35" s="12"/>
      <c r="BHE35" s="12"/>
      <c r="BHF35" s="12"/>
      <c r="BHG35" s="12"/>
      <c r="BHH35" s="12"/>
      <c r="BHI35" s="12"/>
      <c r="BHJ35" s="12"/>
      <c r="BHK35" s="12"/>
      <c r="BHL35" s="12"/>
      <c r="BHM35" s="12"/>
      <c r="BHN35" s="12"/>
      <c r="BHO35" s="12"/>
      <c r="BHP35" s="12"/>
      <c r="BHQ35" s="12"/>
      <c r="BHR35" s="12"/>
      <c r="BHS35" s="12"/>
      <c r="BHT35" s="12"/>
      <c r="BHU35" s="12"/>
      <c r="BHV35" s="12"/>
      <c r="BHW35" s="12"/>
      <c r="BHX35" s="12"/>
      <c r="BHY35" s="12"/>
      <c r="BHZ35" s="12"/>
      <c r="BIA35" s="12"/>
      <c r="BIB35" s="12"/>
      <c r="BIC35" s="12"/>
      <c r="BID35" s="12"/>
      <c r="BIE35" s="12"/>
      <c r="BIF35" s="12"/>
      <c r="BIG35" s="12"/>
      <c r="BIH35" s="12"/>
      <c r="BII35" s="12"/>
      <c r="BIJ35" s="12"/>
      <c r="BIK35" s="12"/>
      <c r="BIL35" s="12"/>
      <c r="BIM35" s="12"/>
      <c r="BIN35" s="12"/>
      <c r="BIO35" s="12"/>
      <c r="BIP35" s="12"/>
      <c r="BIQ35" s="12"/>
      <c r="BIR35" s="12"/>
      <c r="BIS35" s="12"/>
      <c r="BIT35" s="12"/>
      <c r="BIU35" s="12"/>
      <c r="BIV35" s="12"/>
      <c r="BIW35" s="12"/>
      <c r="BIX35" s="12"/>
      <c r="BIY35" s="12"/>
      <c r="BIZ35" s="12"/>
      <c r="BJA35" s="12"/>
      <c r="BJB35" s="12"/>
      <c r="BJC35" s="12"/>
      <c r="BJD35" s="12"/>
      <c r="BJE35" s="12"/>
      <c r="BJF35" s="12"/>
      <c r="BJG35" s="12"/>
      <c r="BJH35" s="12"/>
      <c r="BJI35" s="12"/>
      <c r="BJJ35" s="12"/>
      <c r="BJK35" s="12"/>
      <c r="BJL35" s="12"/>
      <c r="BJM35" s="12"/>
      <c r="BJN35" s="12"/>
      <c r="BJO35" s="12"/>
      <c r="BJP35" s="12"/>
      <c r="BJQ35" s="12"/>
      <c r="BJR35" s="12"/>
      <c r="BJS35" s="12"/>
      <c r="BJT35" s="12"/>
      <c r="BJU35" s="12"/>
      <c r="BJV35" s="12"/>
      <c r="BJW35" s="12"/>
      <c r="BJX35" s="12"/>
      <c r="BJY35" s="12"/>
      <c r="BJZ35" s="12"/>
      <c r="BKA35" s="12"/>
      <c r="BKB35" s="12"/>
      <c r="BKC35" s="12"/>
      <c r="BKD35" s="12"/>
      <c r="BKE35" s="12"/>
      <c r="BKF35" s="12"/>
      <c r="BKG35" s="12"/>
      <c r="BKH35" s="12"/>
      <c r="BKI35" s="12"/>
      <c r="BKJ35" s="12"/>
      <c r="BKK35" s="12"/>
      <c r="BKL35" s="12"/>
      <c r="BKM35" s="12"/>
      <c r="BKN35" s="12"/>
      <c r="BKO35" s="12"/>
      <c r="BKP35" s="12"/>
      <c r="BKQ35" s="12"/>
      <c r="BKR35" s="12"/>
      <c r="BKS35" s="12"/>
      <c r="BKT35" s="12"/>
      <c r="BKU35" s="12"/>
      <c r="BKV35" s="12"/>
      <c r="BKW35" s="12"/>
      <c r="BKX35" s="12"/>
      <c r="BKY35" s="12"/>
      <c r="BKZ35" s="12"/>
      <c r="BLA35" s="12"/>
      <c r="BLB35" s="12"/>
      <c r="BLC35" s="12"/>
      <c r="BLD35" s="12"/>
      <c r="BLE35" s="12"/>
      <c r="BLF35" s="12"/>
      <c r="BLG35" s="12"/>
      <c r="BLH35" s="12"/>
      <c r="BLI35" s="12"/>
      <c r="BLJ35" s="12"/>
      <c r="BLK35" s="12"/>
      <c r="BLL35" s="12"/>
      <c r="BLM35" s="12"/>
      <c r="BLN35" s="12"/>
      <c r="BLO35" s="12"/>
      <c r="BLP35" s="12"/>
      <c r="BLQ35" s="12"/>
      <c r="BLR35" s="12"/>
      <c r="BLS35" s="12"/>
      <c r="BLT35" s="12"/>
      <c r="BLU35" s="12"/>
      <c r="BLV35" s="12"/>
      <c r="BLW35" s="12"/>
      <c r="BLX35" s="12"/>
      <c r="BLY35" s="12"/>
      <c r="BLZ35" s="12"/>
      <c r="BMA35" s="12"/>
      <c r="BMB35" s="12"/>
      <c r="BMC35" s="12"/>
      <c r="BMD35" s="12"/>
      <c r="BME35" s="12"/>
      <c r="BMF35" s="12"/>
      <c r="BMG35" s="12"/>
      <c r="BMH35" s="12"/>
      <c r="BMI35" s="12"/>
      <c r="BMJ35" s="12"/>
      <c r="BMK35" s="12"/>
      <c r="BML35" s="12"/>
      <c r="BMM35" s="12"/>
      <c r="BMN35" s="12"/>
      <c r="BMO35" s="12"/>
      <c r="BMP35" s="12"/>
      <c r="BMQ35" s="12"/>
      <c r="BMR35" s="12"/>
      <c r="BMS35" s="12"/>
      <c r="BMT35" s="12"/>
      <c r="BMU35" s="12"/>
      <c r="BMV35" s="12"/>
      <c r="BMW35" s="12"/>
      <c r="BMX35" s="12"/>
      <c r="BMY35" s="12"/>
      <c r="BMZ35" s="12"/>
      <c r="BNA35" s="12"/>
      <c r="BNB35" s="12"/>
      <c r="BNC35" s="12"/>
      <c r="BND35" s="12"/>
      <c r="BNE35" s="12"/>
      <c r="BNF35" s="12"/>
      <c r="BNG35" s="12"/>
      <c r="BNH35" s="12"/>
      <c r="BNI35" s="12"/>
      <c r="BNJ35" s="12"/>
      <c r="BNK35" s="12"/>
      <c r="BNL35" s="12"/>
      <c r="BNM35" s="12"/>
      <c r="BNN35" s="12"/>
      <c r="BNO35" s="12"/>
      <c r="BNP35" s="12"/>
      <c r="BNQ35" s="12"/>
      <c r="BNR35" s="12"/>
      <c r="BNS35" s="12"/>
      <c r="BNT35" s="12"/>
      <c r="BNU35" s="12"/>
      <c r="BNV35" s="12"/>
      <c r="BNW35" s="12"/>
      <c r="BNX35" s="12"/>
      <c r="BNY35" s="12"/>
      <c r="BNZ35" s="12"/>
      <c r="BOA35" s="12"/>
      <c r="BOB35" s="12"/>
      <c r="BOC35" s="12"/>
      <c r="BOD35" s="12"/>
      <c r="BOE35" s="12"/>
      <c r="BOF35" s="12"/>
      <c r="BOG35" s="12"/>
      <c r="BOH35" s="12"/>
      <c r="BOI35" s="12"/>
      <c r="BOJ35" s="12"/>
      <c r="BOK35" s="12"/>
      <c r="BOL35" s="12"/>
      <c r="BOM35" s="12"/>
      <c r="BON35" s="12"/>
      <c r="BOO35" s="12"/>
      <c r="BOP35" s="12"/>
      <c r="BOQ35" s="12"/>
      <c r="BOR35" s="12"/>
      <c r="BOS35" s="12"/>
      <c r="BOT35" s="12"/>
      <c r="BOU35" s="12"/>
      <c r="BOV35" s="12"/>
      <c r="BOW35" s="12"/>
      <c r="BOX35" s="12"/>
      <c r="BOY35" s="12"/>
      <c r="BOZ35" s="12"/>
      <c r="BPA35" s="12"/>
      <c r="BPB35" s="12"/>
      <c r="BPC35" s="12"/>
      <c r="BPD35" s="12"/>
      <c r="BPE35" s="12"/>
      <c r="BPF35" s="12"/>
      <c r="BPG35" s="12"/>
      <c r="BPH35" s="12"/>
      <c r="BPI35" s="12"/>
      <c r="BPJ35" s="12"/>
      <c r="BPK35" s="12"/>
      <c r="BPL35" s="12"/>
      <c r="BPM35" s="12"/>
      <c r="BPN35" s="12"/>
      <c r="BPO35" s="12"/>
      <c r="BPP35" s="12"/>
      <c r="BPQ35" s="12"/>
      <c r="BPR35" s="12"/>
      <c r="BPS35" s="12"/>
      <c r="BPT35" s="12"/>
      <c r="BPU35" s="12"/>
      <c r="BPV35" s="12"/>
      <c r="BPW35" s="12"/>
      <c r="BPX35" s="12"/>
      <c r="BPY35" s="12"/>
      <c r="BPZ35" s="12"/>
      <c r="BQA35" s="12"/>
      <c r="BQB35" s="12"/>
      <c r="BQC35" s="12"/>
      <c r="BQD35" s="12"/>
      <c r="BQE35" s="12"/>
      <c r="BQF35" s="12"/>
      <c r="BQG35" s="12"/>
      <c r="BQH35" s="12"/>
      <c r="BQI35" s="12"/>
      <c r="BQJ35" s="12"/>
      <c r="BQK35" s="12"/>
      <c r="BQL35" s="12"/>
      <c r="BQM35" s="12"/>
      <c r="BQN35" s="12"/>
      <c r="BQO35" s="12"/>
      <c r="BQP35" s="12"/>
      <c r="BQQ35" s="12"/>
      <c r="BQR35" s="12"/>
      <c r="BQS35" s="12"/>
      <c r="BQT35" s="12"/>
      <c r="BQU35" s="12"/>
      <c r="BQV35" s="12"/>
      <c r="BQW35" s="12"/>
      <c r="BQX35" s="12"/>
      <c r="BQY35" s="12"/>
      <c r="BQZ35" s="12"/>
      <c r="BRA35" s="12"/>
      <c r="BRB35" s="12"/>
      <c r="BRC35" s="12"/>
      <c r="BRD35" s="12"/>
      <c r="BRE35" s="12"/>
      <c r="BRF35" s="12"/>
      <c r="BRG35" s="12"/>
      <c r="BRH35" s="12"/>
      <c r="BRI35" s="12"/>
      <c r="BRJ35" s="12"/>
      <c r="BRK35" s="12"/>
      <c r="BRL35" s="12"/>
      <c r="BRM35" s="12"/>
      <c r="BRN35" s="12"/>
      <c r="BRO35" s="12"/>
      <c r="BRP35" s="12"/>
      <c r="BRQ35" s="12"/>
      <c r="BRR35" s="12"/>
      <c r="BRS35" s="12"/>
      <c r="BRT35" s="12"/>
      <c r="BRU35" s="12"/>
      <c r="BRV35" s="12"/>
      <c r="BRW35" s="12"/>
      <c r="BRX35" s="12"/>
      <c r="BRY35" s="12"/>
      <c r="BRZ35" s="12"/>
      <c r="BSA35" s="12"/>
      <c r="BSB35" s="12"/>
      <c r="BSC35" s="12"/>
      <c r="BSD35" s="12"/>
      <c r="BSE35" s="12"/>
      <c r="BSF35" s="12"/>
      <c r="BSG35" s="12"/>
      <c r="BSH35" s="12"/>
      <c r="BSI35" s="12"/>
      <c r="BSJ35" s="12"/>
      <c r="BSK35" s="12"/>
      <c r="BSL35" s="12"/>
      <c r="BSM35" s="12"/>
      <c r="BSN35" s="12"/>
      <c r="BSO35" s="12"/>
      <c r="BSP35" s="12"/>
      <c r="BSQ35" s="12"/>
      <c r="BSR35" s="12"/>
      <c r="BSS35" s="12"/>
      <c r="BST35" s="12"/>
      <c r="BSU35" s="12"/>
      <c r="BSV35" s="12"/>
      <c r="BSW35" s="12"/>
      <c r="BSX35" s="12"/>
      <c r="BSY35" s="12"/>
      <c r="BSZ35" s="12"/>
      <c r="BTA35" s="12"/>
      <c r="BTB35" s="12"/>
      <c r="BTC35" s="12"/>
      <c r="BTD35" s="12"/>
      <c r="BTE35" s="12"/>
      <c r="BTF35" s="12"/>
      <c r="BTG35" s="12"/>
      <c r="BTH35" s="12"/>
      <c r="BTI35" s="12"/>
      <c r="BTJ35" s="12"/>
      <c r="BTK35" s="12"/>
      <c r="BTL35" s="12"/>
      <c r="BTM35" s="12"/>
      <c r="BTN35" s="12"/>
      <c r="BTO35" s="12"/>
      <c r="BTP35" s="12"/>
      <c r="BTQ35" s="12"/>
      <c r="BTR35" s="12"/>
      <c r="BTS35" s="12"/>
      <c r="BTT35" s="12"/>
      <c r="BTU35" s="12"/>
      <c r="BTV35" s="12"/>
      <c r="BTW35" s="12"/>
      <c r="BTX35" s="12"/>
      <c r="BTY35" s="12"/>
      <c r="BTZ35" s="12"/>
      <c r="BUA35" s="12"/>
      <c r="BUB35" s="12"/>
      <c r="BUC35" s="12"/>
      <c r="BUD35" s="12"/>
      <c r="BUE35" s="12"/>
      <c r="BUF35" s="12"/>
      <c r="BUG35" s="12"/>
      <c r="BUH35" s="12"/>
      <c r="BUI35" s="12"/>
      <c r="BUJ35" s="12"/>
      <c r="BUK35" s="12"/>
      <c r="BUL35" s="12"/>
      <c r="BUM35" s="12"/>
      <c r="BUN35" s="12"/>
      <c r="BUO35" s="12"/>
      <c r="BUP35" s="12"/>
      <c r="BUQ35" s="12"/>
      <c r="BUR35" s="12"/>
      <c r="BUS35" s="12"/>
      <c r="BUT35" s="12"/>
      <c r="BUU35" s="12"/>
      <c r="BUV35" s="12"/>
      <c r="BUW35" s="12"/>
      <c r="BUX35" s="12"/>
      <c r="BUY35" s="12"/>
      <c r="BUZ35" s="12"/>
      <c r="BVA35" s="12"/>
      <c r="BVB35" s="12"/>
      <c r="BVC35" s="12"/>
      <c r="BVD35" s="12"/>
      <c r="BVE35" s="12"/>
      <c r="BVF35" s="12"/>
      <c r="BVG35" s="12"/>
      <c r="BVH35" s="12"/>
      <c r="BVI35" s="12"/>
      <c r="BVJ35" s="12"/>
      <c r="BVK35" s="12"/>
      <c r="BVL35" s="12"/>
      <c r="BVM35" s="12"/>
      <c r="BVN35" s="12"/>
      <c r="BVO35" s="12"/>
      <c r="BVP35" s="12"/>
      <c r="BVQ35" s="12"/>
      <c r="BVR35" s="12"/>
      <c r="BVS35" s="12"/>
      <c r="BVT35" s="12"/>
      <c r="BVU35" s="12"/>
      <c r="BVV35" s="12"/>
      <c r="BVW35" s="12"/>
      <c r="BVX35" s="12"/>
      <c r="BVY35" s="12"/>
      <c r="BVZ35" s="12"/>
      <c r="BWA35" s="12"/>
      <c r="BWB35" s="12"/>
      <c r="BWC35" s="12"/>
      <c r="BWD35" s="12"/>
      <c r="BWE35" s="12"/>
      <c r="BWF35" s="12"/>
      <c r="BWG35" s="12"/>
      <c r="BWH35" s="12"/>
      <c r="BWI35" s="12"/>
      <c r="BWJ35" s="12"/>
      <c r="BWK35" s="12"/>
      <c r="BWL35" s="12"/>
      <c r="BWM35" s="12"/>
      <c r="BWN35" s="12"/>
      <c r="BWO35" s="12"/>
      <c r="BWP35" s="12"/>
      <c r="BWQ35" s="12"/>
      <c r="BWR35" s="12"/>
      <c r="BWS35" s="12"/>
      <c r="BWT35" s="12"/>
      <c r="BWU35" s="12"/>
      <c r="BWV35" s="12"/>
      <c r="BWW35" s="12"/>
      <c r="BWX35" s="12"/>
      <c r="BWY35" s="12"/>
      <c r="BWZ35" s="12"/>
      <c r="BXA35" s="12"/>
      <c r="BXB35" s="12"/>
      <c r="BXC35" s="12"/>
      <c r="BXD35" s="12"/>
      <c r="BXE35" s="12"/>
      <c r="BXF35" s="12"/>
      <c r="BXG35" s="12"/>
      <c r="BXH35" s="12"/>
      <c r="BXI35" s="12"/>
      <c r="BXJ35" s="12"/>
      <c r="BXK35" s="12"/>
      <c r="BXL35" s="12"/>
      <c r="BXM35" s="12"/>
      <c r="BXN35" s="12"/>
      <c r="BXO35" s="12"/>
      <c r="BXP35" s="12"/>
      <c r="BXQ35" s="12"/>
      <c r="BXR35" s="12"/>
      <c r="BXS35" s="12"/>
      <c r="BXT35" s="12"/>
      <c r="BXU35" s="12"/>
      <c r="BXV35" s="12"/>
      <c r="BXW35" s="12"/>
      <c r="BXX35" s="12"/>
      <c r="BXY35" s="12"/>
      <c r="BXZ35" s="12"/>
      <c r="BYA35" s="12"/>
      <c r="BYB35" s="12"/>
      <c r="BYC35" s="12"/>
      <c r="BYD35" s="12"/>
      <c r="BYE35" s="12"/>
      <c r="BYF35" s="12"/>
      <c r="BYG35" s="12"/>
      <c r="BYH35" s="12"/>
      <c r="BYI35" s="12"/>
      <c r="BYJ35" s="12"/>
      <c r="BYK35" s="12"/>
      <c r="BYL35" s="12"/>
      <c r="BYM35" s="12"/>
      <c r="BYN35" s="12"/>
      <c r="BYO35" s="12"/>
      <c r="BYP35" s="12"/>
      <c r="BYQ35" s="12"/>
      <c r="BYR35" s="12"/>
      <c r="BYS35" s="12"/>
      <c r="BYT35" s="12"/>
      <c r="BYU35" s="12"/>
      <c r="BYV35" s="12"/>
      <c r="BYW35" s="12"/>
      <c r="BYX35" s="12"/>
      <c r="BYY35" s="12"/>
      <c r="BYZ35" s="12"/>
      <c r="BZA35" s="12"/>
      <c r="BZB35" s="12"/>
      <c r="BZC35" s="12"/>
      <c r="BZD35" s="12"/>
      <c r="BZE35" s="12"/>
      <c r="BZF35" s="12"/>
      <c r="BZG35" s="12"/>
      <c r="BZH35" s="12"/>
      <c r="BZI35" s="12"/>
      <c r="BZJ35" s="12"/>
      <c r="BZK35" s="12"/>
      <c r="BZL35" s="12"/>
      <c r="BZM35" s="12"/>
      <c r="BZN35" s="12"/>
      <c r="BZO35" s="12"/>
      <c r="BZP35" s="12"/>
      <c r="BZQ35" s="12"/>
      <c r="BZR35" s="12"/>
      <c r="BZS35" s="12"/>
      <c r="BZT35" s="12"/>
      <c r="BZU35" s="12"/>
      <c r="BZV35" s="12"/>
      <c r="BZW35" s="12"/>
      <c r="BZX35" s="12"/>
      <c r="BZY35" s="12"/>
      <c r="BZZ35" s="12"/>
      <c r="CAA35" s="12"/>
      <c r="CAB35" s="12"/>
      <c r="CAC35" s="12"/>
      <c r="CAD35" s="12"/>
      <c r="CAE35" s="12"/>
      <c r="CAF35" s="12"/>
      <c r="CAG35" s="12"/>
      <c r="CAH35" s="12"/>
      <c r="CAI35" s="12"/>
      <c r="CAJ35" s="12"/>
      <c r="CAK35" s="12"/>
      <c r="CAL35" s="12"/>
      <c r="CAM35" s="12"/>
      <c r="CAN35" s="12"/>
      <c r="CAO35" s="12"/>
      <c r="CAP35" s="12"/>
      <c r="CAQ35" s="12"/>
      <c r="CAR35" s="12"/>
      <c r="CAS35" s="12"/>
      <c r="CAT35" s="12"/>
      <c r="CAU35" s="12"/>
      <c r="CAV35" s="12"/>
      <c r="CAW35" s="12"/>
      <c r="CAX35" s="12"/>
      <c r="CAY35" s="12"/>
      <c r="CAZ35" s="12"/>
      <c r="CBA35" s="12"/>
      <c r="CBB35" s="12"/>
      <c r="CBC35" s="12"/>
      <c r="CBD35" s="12"/>
      <c r="CBE35" s="12"/>
      <c r="CBF35" s="12"/>
      <c r="CBG35" s="12"/>
      <c r="CBH35" s="12"/>
      <c r="CBI35" s="12"/>
      <c r="CBJ35" s="12"/>
      <c r="CBK35" s="12"/>
      <c r="CBL35" s="12"/>
      <c r="CBM35" s="12"/>
      <c r="CBN35" s="12"/>
      <c r="CBO35" s="12"/>
      <c r="CBP35" s="12"/>
      <c r="CBQ35" s="12"/>
      <c r="CBR35" s="12"/>
      <c r="CBS35" s="12"/>
      <c r="CBT35" s="12"/>
      <c r="CBU35" s="12"/>
      <c r="CBV35" s="12"/>
      <c r="CBW35" s="12"/>
      <c r="CBX35" s="12"/>
      <c r="CBY35" s="12"/>
      <c r="CBZ35" s="12"/>
      <c r="CCA35" s="12"/>
      <c r="CCB35" s="12"/>
      <c r="CCC35" s="12"/>
      <c r="CCD35" s="12"/>
      <c r="CCE35" s="12"/>
      <c r="CCF35" s="12"/>
      <c r="CCG35" s="12"/>
      <c r="CCH35" s="12"/>
      <c r="CCI35" s="12"/>
      <c r="CCJ35" s="12"/>
      <c r="CCK35" s="12"/>
      <c r="CCL35" s="12"/>
      <c r="CCM35" s="12"/>
      <c r="CCN35" s="12"/>
      <c r="CCO35" s="12"/>
      <c r="CCP35" s="12"/>
      <c r="CCQ35" s="12"/>
      <c r="CCR35" s="12"/>
      <c r="CCS35" s="12"/>
      <c r="CCT35" s="12"/>
      <c r="CCU35" s="12"/>
      <c r="CCV35" s="12"/>
      <c r="CCW35" s="12"/>
      <c r="CCX35" s="12"/>
      <c r="CCY35" s="12"/>
      <c r="CCZ35" s="12"/>
      <c r="CDA35" s="12"/>
      <c r="CDB35" s="12"/>
      <c r="CDC35" s="12"/>
      <c r="CDD35" s="12"/>
      <c r="CDE35" s="12"/>
      <c r="CDF35" s="12"/>
      <c r="CDG35" s="12"/>
      <c r="CDH35" s="12"/>
      <c r="CDI35" s="12"/>
      <c r="CDJ35" s="12"/>
      <c r="CDK35" s="12"/>
      <c r="CDL35" s="12"/>
      <c r="CDM35" s="12"/>
      <c r="CDN35" s="12"/>
      <c r="CDO35" s="12"/>
      <c r="CDP35" s="12"/>
      <c r="CDQ35" s="12"/>
      <c r="CDR35" s="12"/>
      <c r="CDS35" s="12"/>
      <c r="CDT35" s="12"/>
      <c r="CDU35" s="12"/>
      <c r="CDV35" s="12"/>
      <c r="CDW35" s="12"/>
      <c r="CDX35" s="12"/>
      <c r="CDY35" s="12"/>
      <c r="CDZ35" s="12"/>
      <c r="CEA35" s="12"/>
      <c r="CEB35" s="12"/>
      <c r="CEC35" s="12"/>
      <c r="CED35" s="12"/>
      <c r="CEE35" s="12"/>
      <c r="CEF35" s="12"/>
      <c r="CEG35" s="12"/>
      <c r="CEH35" s="12"/>
      <c r="CEI35" s="12"/>
      <c r="CEJ35" s="12"/>
      <c r="CEK35" s="12"/>
      <c r="CEL35" s="12"/>
      <c r="CEM35" s="12"/>
      <c r="CEN35" s="12"/>
      <c r="CEO35" s="12"/>
      <c r="CEP35" s="12"/>
      <c r="CEQ35" s="12"/>
      <c r="CER35" s="12"/>
      <c r="CES35" s="12"/>
      <c r="CET35" s="12"/>
      <c r="CEU35" s="12"/>
      <c r="CEV35" s="12"/>
      <c r="CEW35" s="12"/>
      <c r="CEX35" s="12"/>
      <c r="CEY35" s="12"/>
      <c r="CEZ35" s="12"/>
      <c r="CFA35" s="12"/>
      <c r="CFB35" s="12"/>
      <c r="CFC35" s="12"/>
      <c r="CFD35" s="12"/>
      <c r="CFE35" s="12"/>
      <c r="CFF35" s="12"/>
      <c r="CFG35" s="12"/>
      <c r="CFH35" s="12"/>
      <c r="CFI35" s="12"/>
      <c r="CFJ35" s="12"/>
      <c r="CFK35" s="12"/>
      <c r="CFL35" s="12"/>
      <c r="CFM35" s="12"/>
      <c r="CFN35" s="12"/>
      <c r="CFO35" s="12"/>
      <c r="CFP35" s="12"/>
      <c r="CFQ35" s="12"/>
      <c r="CFR35" s="12"/>
      <c r="CFS35" s="12"/>
      <c r="CFT35" s="12"/>
      <c r="CFU35" s="12"/>
      <c r="CFV35" s="12"/>
      <c r="CFW35" s="12"/>
      <c r="CFX35" s="12"/>
      <c r="CFY35" s="12"/>
      <c r="CFZ35" s="12"/>
      <c r="CGA35" s="12"/>
      <c r="CGB35" s="12"/>
      <c r="CGC35" s="12"/>
      <c r="CGD35" s="12"/>
      <c r="CGE35" s="12"/>
      <c r="CGF35" s="12"/>
      <c r="CGG35" s="12"/>
      <c r="CGH35" s="12"/>
      <c r="CGI35" s="12"/>
      <c r="CGJ35" s="12"/>
      <c r="CGK35" s="12"/>
      <c r="CGL35" s="12"/>
      <c r="CGM35" s="12"/>
      <c r="CGN35" s="12"/>
      <c r="CGO35" s="12"/>
      <c r="CGP35" s="12"/>
      <c r="CGQ35" s="12"/>
      <c r="CGR35" s="12"/>
      <c r="CGS35" s="12"/>
      <c r="CGT35" s="12"/>
      <c r="CGU35" s="12"/>
      <c r="CGV35" s="12"/>
      <c r="CGW35" s="12"/>
      <c r="CGX35" s="12"/>
      <c r="CGY35" s="12"/>
      <c r="CGZ35" s="12"/>
      <c r="CHA35" s="12"/>
      <c r="CHB35" s="12"/>
      <c r="CHC35" s="12"/>
      <c r="CHD35" s="12"/>
      <c r="CHE35" s="12"/>
      <c r="CHF35" s="12"/>
      <c r="CHG35" s="12"/>
      <c r="CHH35" s="12"/>
      <c r="CHI35" s="12"/>
      <c r="CHJ35" s="12"/>
      <c r="CHK35" s="12"/>
      <c r="CHL35" s="12"/>
      <c r="CHM35" s="12"/>
      <c r="CHN35" s="12"/>
      <c r="CHO35" s="12"/>
      <c r="CHP35" s="12"/>
      <c r="CHQ35" s="12"/>
      <c r="CHR35" s="12"/>
      <c r="CHS35" s="12"/>
      <c r="CHT35" s="12"/>
      <c r="CHU35" s="12"/>
      <c r="CHV35" s="12"/>
      <c r="CHW35" s="12"/>
      <c r="CHX35" s="12"/>
      <c r="CHY35" s="12"/>
      <c r="CHZ35" s="12"/>
      <c r="CIA35" s="12"/>
      <c r="CIB35" s="12"/>
      <c r="CIC35" s="12"/>
      <c r="CID35" s="12"/>
      <c r="CIE35" s="12"/>
      <c r="CIF35" s="12"/>
      <c r="CIG35" s="12"/>
      <c r="CIH35" s="12"/>
      <c r="CII35" s="12"/>
      <c r="CIJ35" s="12"/>
      <c r="CIK35" s="12"/>
      <c r="CIL35" s="12"/>
      <c r="CIM35" s="12"/>
      <c r="CIN35" s="12"/>
      <c r="CIO35" s="12"/>
      <c r="CIP35" s="12"/>
      <c r="CIQ35" s="12"/>
      <c r="CIR35" s="12"/>
      <c r="CIS35" s="12"/>
      <c r="CIT35" s="12"/>
      <c r="CIU35" s="12"/>
      <c r="CIV35" s="12"/>
      <c r="CIW35" s="12"/>
      <c r="CIX35" s="12"/>
      <c r="CIY35" s="12"/>
      <c r="CIZ35" s="12"/>
      <c r="CJA35" s="12"/>
      <c r="CJB35" s="12"/>
      <c r="CJC35" s="12"/>
      <c r="CJD35" s="12"/>
      <c r="CJE35" s="12"/>
      <c r="CJF35" s="12"/>
      <c r="CJG35" s="12"/>
      <c r="CJH35" s="12"/>
      <c r="CJI35" s="12"/>
      <c r="CJJ35" s="12"/>
      <c r="CJK35" s="12"/>
      <c r="CJL35" s="12"/>
      <c r="CJM35" s="12"/>
      <c r="CJN35" s="12"/>
      <c r="CJO35" s="12"/>
      <c r="CJP35" s="12"/>
      <c r="CJQ35" s="12"/>
      <c r="CJR35" s="12"/>
      <c r="CJS35" s="12"/>
      <c r="CJT35" s="12"/>
      <c r="CJU35" s="12"/>
      <c r="CJV35" s="12"/>
      <c r="CJW35" s="12"/>
      <c r="CJX35" s="12"/>
      <c r="CJY35" s="12"/>
      <c r="CJZ35" s="12"/>
      <c r="CKA35" s="12"/>
      <c r="CKB35" s="12"/>
      <c r="CKC35" s="12"/>
      <c r="CKD35" s="12"/>
      <c r="CKE35" s="12"/>
      <c r="CKF35" s="12"/>
      <c r="CKG35" s="12"/>
      <c r="CKH35" s="12"/>
      <c r="CKI35" s="12"/>
      <c r="CKJ35" s="12"/>
      <c r="CKK35" s="12"/>
      <c r="CKL35" s="12"/>
      <c r="CKM35" s="12"/>
      <c r="CKN35" s="12"/>
      <c r="CKO35" s="12"/>
      <c r="CKP35" s="12"/>
      <c r="CKQ35" s="12"/>
      <c r="CKR35" s="12"/>
      <c r="CKS35" s="12"/>
      <c r="CKT35" s="12"/>
      <c r="CKU35" s="12"/>
      <c r="CKV35" s="12"/>
      <c r="CKW35" s="12"/>
      <c r="CKX35" s="12"/>
      <c r="CKY35" s="12"/>
      <c r="CKZ35" s="12"/>
      <c r="CLA35" s="12"/>
      <c r="CLB35" s="12"/>
      <c r="CLC35" s="12"/>
      <c r="CLD35" s="12"/>
      <c r="CLE35" s="12"/>
      <c r="CLF35" s="12"/>
      <c r="CLG35" s="12"/>
      <c r="CLH35" s="12"/>
      <c r="CLI35" s="12"/>
      <c r="CLJ35" s="12"/>
      <c r="CLK35" s="12"/>
      <c r="CLL35" s="12"/>
      <c r="CLM35" s="12"/>
      <c r="CLN35" s="12"/>
      <c r="CLO35" s="12"/>
      <c r="CLP35" s="12"/>
      <c r="CLQ35" s="12"/>
      <c r="CLR35" s="12"/>
      <c r="CLS35" s="12"/>
      <c r="CLT35" s="12"/>
      <c r="CLU35" s="12"/>
      <c r="CLV35" s="12"/>
      <c r="CLW35" s="12"/>
      <c r="CLX35" s="12"/>
      <c r="CLY35" s="12"/>
      <c r="CLZ35" s="12"/>
      <c r="CMA35" s="12"/>
      <c r="CMB35" s="12"/>
      <c r="CMC35" s="12"/>
      <c r="CMD35" s="12"/>
      <c r="CME35" s="12"/>
      <c r="CMF35" s="12"/>
      <c r="CMG35" s="12"/>
      <c r="CMH35" s="12"/>
      <c r="CMI35" s="12"/>
      <c r="CMJ35" s="12"/>
      <c r="CMK35" s="12"/>
      <c r="CML35" s="12"/>
      <c r="CMM35" s="12"/>
      <c r="CMN35" s="12"/>
      <c r="CMO35" s="12"/>
      <c r="CMP35" s="12"/>
      <c r="CMQ35" s="12"/>
      <c r="CMR35" s="12"/>
      <c r="CMS35" s="12"/>
      <c r="CMT35" s="12"/>
      <c r="CMU35" s="12"/>
      <c r="CMV35" s="12"/>
      <c r="CMW35" s="12"/>
      <c r="CMX35" s="12"/>
      <c r="CMY35" s="12"/>
      <c r="CMZ35" s="12"/>
      <c r="CNA35" s="12"/>
      <c r="CNB35" s="12"/>
      <c r="CNC35" s="12"/>
      <c r="CND35" s="12"/>
      <c r="CNE35" s="12"/>
      <c r="CNF35" s="12"/>
      <c r="CNG35" s="12"/>
      <c r="CNH35" s="12"/>
      <c r="CNI35" s="12"/>
      <c r="CNJ35" s="12"/>
      <c r="CNK35" s="12"/>
      <c r="CNL35" s="12"/>
      <c r="CNM35" s="12"/>
      <c r="CNN35" s="12"/>
      <c r="CNO35" s="12"/>
      <c r="CNP35" s="12"/>
      <c r="CNQ35" s="12"/>
      <c r="CNR35" s="12"/>
      <c r="CNS35" s="12"/>
      <c r="CNT35" s="12"/>
      <c r="CNU35" s="12"/>
      <c r="CNV35" s="12"/>
      <c r="CNW35" s="12"/>
      <c r="CNX35" s="12"/>
      <c r="CNY35" s="12"/>
      <c r="CNZ35" s="12"/>
      <c r="COA35" s="12"/>
      <c r="COB35" s="12"/>
      <c r="COC35" s="12"/>
      <c r="COD35" s="12"/>
      <c r="COE35" s="12"/>
      <c r="COF35" s="12"/>
      <c r="COG35" s="12"/>
      <c r="COH35" s="12"/>
      <c r="COI35" s="12"/>
      <c r="COJ35" s="12"/>
      <c r="COK35" s="12"/>
      <c r="COL35" s="12"/>
      <c r="COM35" s="12"/>
      <c r="CON35" s="12"/>
      <c r="COO35" s="12"/>
      <c r="COP35" s="12"/>
      <c r="COQ35" s="12"/>
      <c r="COR35" s="12"/>
      <c r="COS35" s="12"/>
      <c r="COT35" s="12"/>
      <c r="COU35" s="12"/>
      <c r="COV35" s="12"/>
      <c r="COW35" s="12"/>
      <c r="COX35" s="12"/>
      <c r="COY35" s="12"/>
      <c r="COZ35" s="12"/>
      <c r="CPA35" s="12"/>
      <c r="CPB35" s="12"/>
      <c r="CPC35" s="12"/>
      <c r="CPD35" s="12"/>
      <c r="CPE35" s="12"/>
      <c r="CPF35" s="12"/>
      <c r="CPG35" s="12"/>
      <c r="CPH35" s="12"/>
      <c r="CPI35" s="12"/>
      <c r="CPJ35" s="12"/>
      <c r="CPK35" s="12"/>
      <c r="CPL35" s="12"/>
      <c r="CPM35" s="12"/>
      <c r="CPN35" s="12"/>
      <c r="CPO35" s="12"/>
      <c r="CPP35" s="12"/>
      <c r="CPQ35" s="12"/>
      <c r="CPR35" s="12"/>
      <c r="CPS35" s="12"/>
      <c r="CPT35" s="12"/>
      <c r="CPU35" s="12"/>
      <c r="CPV35" s="12"/>
      <c r="CPW35" s="12"/>
      <c r="CPX35" s="12"/>
      <c r="CPY35" s="12"/>
      <c r="CPZ35" s="12"/>
      <c r="CQA35" s="12"/>
      <c r="CQB35" s="12"/>
      <c r="CQC35" s="12"/>
      <c r="CQD35" s="12"/>
      <c r="CQE35" s="12"/>
      <c r="CQF35" s="12"/>
      <c r="CQG35" s="12"/>
      <c r="CQH35" s="12"/>
      <c r="CQI35" s="12"/>
      <c r="CQJ35" s="12"/>
      <c r="CQK35" s="12"/>
      <c r="CQL35" s="12"/>
      <c r="CQM35" s="12"/>
      <c r="CQN35" s="12"/>
      <c r="CQO35" s="12"/>
      <c r="CQP35" s="12"/>
      <c r="CQQ35" s="12"/>
      <c r="CQR35" s="12"/>
      <c r="CQS35" s="12"/>
      <c r="CQT35" s="12"/>
      <c r="CQU35" s="12"/>
      <c r="CQV35" s="12"/>
      <c r="CQW35" s="12"/>
      <c r="CQX35" s="12"/>
      <c r="CQY35" s="12"/>
      <c r="CQZ35" s="12"/>
      <c r="CRA35" s="12"/>
      <c r="CRB35" s="12"/>
      <c r="CRC35" s="12"/>
      <c r="CRD35" s="12"/>
      <c r="CRE35" s="12"/>
      <c r="CRF35" s="12"/>
      <c r="CRG35" s="12"/>
      <c r="CRH35" s="12"/>
      <c r="CRI35" s="12"/>
      <c r="CRJ35" s="12"/>
      <c r="CRK35" s="12"/>
      <c r="CRL35" s="12"/>
      <c r="CRM35" s="12"/>
      <c r="CRN35" s="12"/>
      <c r="CRO35" s="12"/>
      <c r="CRP35" s="12"/>
      <c r="CRQ35" s="12"/>
      <c r="CRR35" s="12"/>
      <c r="CRS35" s="12"/>
      <c r="CRT35" s="12"/>
      <c r="CRU35" s="12"/>
      <c r="CRV35" s="12"/>
      <c r="CRW35" s="12"/>
      <c r="CRX35" s="12"/>
      <c r="CRY35" s="12"/>
      <c r="CRZ35" s="12"/>
      <c r="CSA35" s="12"/>
      <c r="CSB35" s="12"/>
      <c r="CSC35" s="12"/>
      <c r="CSD35" s="12"/>
      <c r="CSE35" s="12"/>
      <c r="CSF35" s="12"/>
      <c r="CSG35" s="12"/>
      <c r="CSH35" s="12"/>
      <c r="CSI35" s="12"/>
      <c r="CSJ35" s="12"/>
      <c r="CSK35" s="12"/>
      <c r="CSL35" s="12"/>
      <c r="CSM35" s="12"/>
      <c r="CSN35" s="12"/>
      <c r="CSO35" s="12"/>
      <c r="CSP35" s="12"/>
      <c r="CSQ35" s="12"/>
      <c r="CSR35" s="12"/>
      <c r="CSS35" s="12"/>
      <c r="CST35" s="12"/>
      <c r="CSU35" s="12"/>
      <c r="CSV35" s="12"/>
      <c r="CSW35" s="12"/>
      <c r="CSX35" s="12"/>
      <c r="CSY35" s="12"/>
      <c r="CSZ35" s="12"/>
      <c r="CTA35" s="12"/>
      <c r="CTB35" s="12"/>
      <c r="CTC35" s="12"/>
      <c r="CTD35" s="12"/>
      <c r="CTE35" s="12"/>
      <c r="CTF35" s="12"/>
      <c r="CTG35" s="12"/>
      <c r="CTH35" s="12"/>
      <c r="CTI35" s="12"/>
      <c r="CTJ35" s="12"/>
      <c r="CTK35" s="12"/>
      <c r="CTL35" s="12"/>
      <c r="CTM35" s="12"/>
      <c r="CTN35" s="12"/>
      <c r="CTO35" s="12"/>
      <c r="CTP35" s="12"/>
      <c r="CTQ35" s="12"/>
      <c r="CTR35" s="12"/>
      <c r="CTS35" s="12"/>
      <c r="CTT35" s="12"/>
      <c r="CTU35" s="12"/>
      <c r="CTV35" s="12"/>
      <c r="CTW35" s="12"/>
      <c r="CTX35" s="12"/>
      <c r="CTY35" s="12"/>
      <c r="CTZ35" s="12"/>
      <c r="CUA35" s="12"/>
      <c r="CUB35" s="12"/>
      <c r="CUC35" s="12"/>
      <c r="CUD35" s="12"/>
      <c r="CUE35" s="12"/>
      <c r="CUF35" s="12"/>
      <c r="CUG35" s="12"/>
      <c r="CUH35" s="12"/>
      <c r="CUI35" s="12"/>
      <c r="CUJ35" s="12"/>
      <c r="CUK35" s="12"/>
      <c r="CUL35" s="12"/>
      <c r="CUM35" s="12"/>
      <c r="CUN35" s="12"/>
      <c r="CUO35" s="12"/>
      <c r="CUP35" s="12"/>
      <c r="CUQ35" s="12"/>
      <c r="CUR35" s="12"/>
      <c r="CUS35" s="12"/>
      <c r="CUT35" s="12"/>
    </row>
    <row r="36" spans="1:2594" s="12" customFormat="1" ht="15" customHeight="1" x14ac:dyDescent="0.15">
      <c r="A36" s="278" t="s">
        <v>103</v>
      </c>
      <c r="B36" s="46" t="s">
        <v>104</v>
      </c>
      <c r="C36" s="73" t="s">
        <v>79</v>
      </c>
      <c r="D36" s="33">
        <v>47159.909500000002</v>
      </c>
      <c r="E36" s="33">
        <v>20141.318999999996</v>
      </c>
      <c r="F36" s="33">
        <v>44985.138889999987</v>
      </c>
      <c r="G36" s="38">
        <v>18031.289999999997</v>
      </c>
      <c r="H36" s="33">
        <v>0</v>
      </c>
      <c r="I36" s="33">
        <v>0</v>
      </c>
      <c r="J36" s="33">
        <v>0.64</v>
      </c>
      <c r="K36" s="430">
        <v>0.80100000000000005</v>
      </c>
      <c r="L36" s="135"/>
      <c r="M36" s="135"/>
      <c r="N36" s="45" t="str">
        <f t="shared" si="11"/>
        <v>8.1</v>
      </c>
      <c r="O36" s="24" t="str">
        <f t="shared" si="12"/>
        <v xml:space="preserve">ФАНЕРА  </v>
      </c>
      <c r="P36" s="73" t="s">
        <v>79</v>
      </c>
      <c r="Q36" s="132">
        <f>D36-(D37+D38)</f>
        <v>-1629.2182999999932</v>
      </c>
      <c r="R36" s="127">
        <f t="shared" ref="R36:X36" si="27">E36-(E37+E38)</f>
        <v>-182.2599999999984</v>
      </c>
      <c r="S36" s="127">
        <f t="shared" si="27"/>
        <v>-959.97450000001118</v>
      </c>
      <c r="T36" s="127">
        <f t="shared" si="27"/>
        <v>-536.19800000000032</v>
      </c>
      <c r="U36" s="127">
        <f t="shared" si="27"/>
        <v>0</v>
      </c>
      <c r="V36" s="127">
        <f t="shared" si="27"/>
        <v>0</v>
      </c>
      <c r="W36" s="127">
        <f t="shared" si="27"/>
        <v>-0.64</v>
      </c>
      <c r="X36" s="382">
        <f t="shared" si="27"/>
        <v>-0.80100000000000005</v>
      </c>
      <c r="Y36" s="153"/>
      <c r="Z36" s="191" t="str">
        <f t="shared" si="4"/>
        <v>8.1</v>
      </c>
      <c r="AA36" s="24" t="str">
        <f t="shared" si="4"/>
        <v xml:space="preserve">ФАНЕРА  </v>
      </c>
      <c r="AB36" s="73" t="s">
        <v>79</v>
      </c>
      <c r="AC36" s="189">
        <f>IF(ISNUMBER('CB1-Производство'!D48+D36-H36),'CB1-Производство'!D48+D36-H36,IF(ISNUMBER(H36-D36),"NT " &amp; H36-D36,"…"))</f>
        <v>47161.1734</v>
      </c>
      <c r="AD36" s="174">
        <f>IF(ISNUMBER('CB1-Производство'!E48+F36-J36),'CB1-Производство'!E48+F36-J36,IF(ISNUMBER(J36-F36),"NT " &amp; J36-F36,"…"))</f>
        <v>44988.833889999987</v>
      </c>
    </row>
    <row r="37" spans="1:2594" s="12" customFormat="1" ht="15" customHeight="1" x14ac:dyDescent="0.15">
      <c r="A37" s="278" t="s">
        <v>105</v>
      </c>
      <c r="B37" s="48" t="s">
        <v>39</v>
      </c>
      <c r="C37" s="73" t="s">
        <v>79</v>
      </c>
      <c r="D37" s="34">
        <v>5115.4157999999998</v>
      </c>
      <c r="E37" s="34">
        <v>1740.0469999999998</v>
      </c>
      <c r="F37" s="34">
        <v>4087.7681899999998</v>
      </c>
      <c r="G37" s="36">
        <v>1480.7239999999999</v>
      </c>
      <c r="H37" s="34">
        <v>0</v>
      </c>
      <c r="I37" s="34">
        <v>0</v>
      </c>
      <c r="J37" s="34">
        <v>0.64</v>
      </c>
      <c r="K37" s="431">
        <v>0.80100000000000005</v>
      </c>
      <c r="L37" s="135"/>
      <c r="M37" s="135"/>
      <c r="N37" s="45" t="str">
        <f t="shared" si="11"/>
        <v>8.1.C</v>
      </c>
      <c r="O37" s="25" t="str">
        <f t="shared" si="12"/>
        <v>Хвойные породы</v>
      </c>
      <c r="P37" s="73" t="s">
        <v>79</v>
      </c>
      <c r="Q37" s="105"/>
      <c r="R37" s="105"/>
      <c r="S37" s="105"/>
      <c r="T37" s="105"/>
      <c r="U37" s="105"/>
      <c r="V37" s="105"/>
      <c r="W37" s="105"/>
      <c r="X37" s="106"/>
      <c r="Y37" s="135"/>
      <c r="Z37" s="191" t="str">
        <f t="shared" si="4"/>
        <v>8.1.C</v>
      </c>
      <c r="AA37" s="25" t="str">
        <f t="shared" si="4"/>
        <v>Хвойные породы</v>
      </c>
      <c r="AB37" s="73" t="s">
        <v>79</v>
      </c>
      <c r="AC37" s="189">
        <f>IF(ISNUMBER('CB1-Производство'!D49+D37-H37),'CB1-Производство'!D49+D37-H37,IF(ISNUMBER(H37-D37),"NT " &amp; H37-D37,"…"))</f>
        <v>5115.4157999999998</v>
      </c>
      <c r="AD37" s="174">
        <f>IF(ISNUMBER('CB1-Производство'!E49+F37-J37),'CB1-Производство'!E49+F37-J37,IF(ISNUMBER(J37-F37),"NT " &amp; J37-F37,"…"))</f>
        <v>4087.1281899999999</v>
      </c>
    </row>
    <row r="38" spans="1:2594" s="12" customFormat="1" ht="15" customHeight="1" x14ac:dyDescent="0.15">
      <c r="A38" s="278" t="s">
        <v>106</v>
      </c>
      <c r="B38" s="48" t="s">
        <v>42</v>
      </c>
      <c r="C38" s="73" t="s">
        <v>79</v>
      </c>
      <c r="D38" s="34">
        <v>43673.711999999992</v>
      </c>
      <c r="E38" s="34">
        <v>18583.531999999996</v>
      </c>
      <c r="F38" s="34">
        <v>41857.345199999996</v>
      </c>
      <c r="G38" s="34">
        <v>17086.763999999999</v>
      </c>
      <c r="H38" s="34">
        <v>0</v>
      </c>
      <c r="I38" s="34">
        <v>0</v>
      </c>
      <c r="J38" s="34">
        <v>0.64</v>
      </c>
      <c r="K38" s="431">
        <v>0.80100000000000005</v>
      </c>
      <c r="L38" s="135"/>
      <c r="M38" s="135"/>
      <c r="N38" s="45" t="str">
        <f t="shared" si="11"/>
        <v>8.1.NC</v>
      </c>
      <c r="O38" s="25" t="str">
        <f t="shared" si="12"/>
        <v>Лиственные породы</v>
      </c>
      <c r="P38" s="73" t="s">
        <v>79</v>
      </c>
      <c r="Q38" s="105"/>
      <c r="R38" s="105"/>
      <c r="S38" s="105"/>
      <c r="T38" s="105"/>
      <c r="U38" s="105"/>
      <c r="V38" s="105"/>
      <c r="W38" s="105"/>
      <c r="X38" s="106"/>
      <c r="Y38" s="135"/>
      <c r="Z38" s="191" t="str">
        <f t="shared" si="4"/>
        <v>8.1.NC</v>
      </c>
      <c r="AA38" s="25" t="str">
        <f t="shared" si="4"/>
        <v>Лиственные породы</v>
      </c>
      <c r="AB38" s="73" t="s">
        <v>79</v>
      </c>
      <c r="AC38" s="189">
        <f>IF(ISNUMBER('CB1-Производство'!D50+D38-H38),'CB1-Производство'!D50+D38-H38,IF(ISNUMBER(H38-D38),"NT " &amp; H38-D38,"…"))</f>
        <v>43674.97589999999</v>
      </c>
      <c r="AD38" s="174">
        <f>IF(ISNUMBER('CB1-Производство'!E50+F38-J38),'CB1-Производство'!E50+F38-J38,IF(ISNUMBER(J38-F38),"NT " &amp; J38-F38,"…"))</f>
        <v>41861.040199999996</v>
      </c>
    </row>
    <row r="39" spans="1:2594" s="12" customFormat="1" ht="11.25" customHeight="1" x14ac:dyDescent="0.15">
      <c r="A39" s="278" t="s">
        <v>107</v>
      </c>
      <c r="B39" s="50" t="s">
        <v>51</v>
      </c>
      <c r="C39" s="73" t="s">
        <v>79</v>
      </c>
      <c r="D39" s="34">
        <v>2634.3607999999999</v>
      </c>
      <c r="E39" s="34">
        <v>688.78800000000001</v>
      </c>
      <c r="F39" s="34">
        <v>1070.7259999999999</v>
      </c>
      <c r="G39" s="34">
        <v>584.26699999999994</v>
      </c>
      <c r="H39" s="34">
        <v>0</v>
      </c>
      <c r="I39" s="34">
        <v>0</v>
      </c>
      <c r="J39" s="34">
        <v>0.64</v>
      </c>
      <c r="K39" s="431">
        <v>0.80100000000000005</v>
      </c>
      <c r="L39" s="135"/>
      <c r="M39" s="135"/>
      <c r="N39" s="45" t="str">
        <f t="shared" si="11"/>
        <v>8.1.NC.T</v>
      </c>
      <c r="O39" s="26" t="str">
        <f t="shared" si="12"/>
        <v>в том числе тропические породы</v>
      </c>
      <c r="P39" s="73" t="s">
        <v>79</v>
      </c>
      <c r="Q39" s="105" t="str">
        <f t="shared" ref="Q39:X39" si="28">IF(AND(ISNUMBER(D39/D38),D39&gt;D38),"&gt; 6.2.NC !!","")</f>
        <v/>
      </c>
      <c r="R39" s="105" t="str">
        <f t="shared" si="28"/>
        <v/>
      </c>
      <c r="S39" s="105" t="str">
        <f t="shared" si="28"/>
        <v/>
      </c>
      <c r="T39" s="105" t="str">
        <f t="shared" si="28"/>
        <v/>
      </c>
      <c r="U39" s="105" t="str">
        <f t="shared" si="28"/>
        <v/>
      </c>
      <c r="V39" s="105" t="str">
        <f t="shared" si="28"/>
        <v/>
      </c>
      <c r="W39" s="105" t="str">
        <f t="shared" si="28"/>
        <v/>
      </c>
      <c r="X39" s="106" t="str">
        <f t="shared" si="28"/>
        <v/>
      </c>
      <c r="Y39" s="135" t="s">
        <v>0</v>
      </c>
      <c r="Z39" s="191" t="str">
        <f t="shared" si="4"/>
        <v>8.1.NC.T</v>
      </c>
      <c r="AA39" s="26" t="str">
        <f t="shared" si="4"/>
        <v>в том числе тропические породы</v>
      </c>
      <c r="AB39" s="73" t="s">
        <v>79</v>
      </c>
      <c r="AC39" s="189">
        <f>IF(ISNUMBER('CB1-Производство'!D51+D39-H39),'CB1-Производство'!D51+D39-H39,IF(ISNUMBER(H39-D39),"NT " &amp; H39-D39,"…"))</f>
        <v>2634.3607999999999</v>
      </c>
      <c r="AD39" s="174">
        <f>IF(ISNUMBER('CB1-Производство'!E51+F39-J39),'CB1-Производство'!E51+F39-J39,IF(ISNUMBER(J39-F39),"NT " &amp; J39-F39,"…"))</f>
        <v>1070.0859999999998</v>
      </c>
    </row>
    <row r="40" spans="1:2594" s="12" customFormat="1" ht="28.5" customHeight="1" x14ac:dyDescent="0.15">
      <c r="A40" s="434" t="s">
        <v>108</v>
      </c>
      <c r="B40" s="391" t="s">
        <v>109</v>
      </c>
      <c r="C40" s="73" t="s">
        <v>79</v>
      </c>
      <c r="D40" s="33">
        <v>665442.11828000017</v>
      </c>
      <c r="E40" s="33">
        <v>93834.125</v>
      </c>
      <c r="F40" s="33">
        <v>536998.99251999997</v>
      </c>
      <c r="G40" s="33">
        <v>80986.290000000023</v>
      </c>
      <c r="H40" s="33">
        <v>3493.4212000000002</v>
      </c>
      <c r="I40" s="33">
        <v>163.47000000000003</v>
      </c>
      <c r="J40" s="33">
        <v>9390.6317600000002</v>
      </c>
      <c r="K40" s="430">
        <v>732.93499999999995</v>
      </c>
      <c r="L40" s="135"/>
      <c r="M40" s="135"/>
      <c r="N40" s="418" t="str">
        <f t="shared" si="11"/>
        <v>8.2</v>
      </c>
      <c r="O40" s="266" t="str">
        <f t="shared" si="12"/>
        <v>СТРУЖЕЧНЫЕ ПЛИТЫ, ПЛИТЫ С ОРИЕНТИРОВАННОЙ СТРУЖКОЙ (OSB) И ПРОЧИЕ ПЛИТЫ ЭТОЙ КАТЕГОРИИ</v>
      </c>
      <c r="P40" s="73" t="s">
        <v>79</v>
      </c>
      <c r="Q40" s="105"/>
      <c r="R40" s="105"/>
      <c r="S40" s="105"/>
      <c r="T40" s="105"/>
      <c r="U40" s="105"/>
      <c r="V40" s="105"/>
      <c r="W40" s="105"/>
      <c r="X40" s="106"/>
      <c r="Y40" s="135"/>
      <c r="Z40" s="191" t="str">
        <f t="shared" si="4"/>
        <v>8.2</v>
      </c>
      <c r="AA40" s="266" t="str">
        <f t="shared" si="4"/>
        <v>СТРУЖЕЧНЫЕ ПЛИТЫ, ПЛИТЫ С ОРИЕНТИРОВАННОЙ СТРУЖКОЙ (OSB) И ПРОЧИЕ ПЛИТЫ ЭТОЙ КАТЕГОРИИ</v>
      </c>
      <c r="AB40" s="73" t="s">
        <v>184</v>
      </c>
      <c r="AC40" s="189">
        <f>IF(ISNUMBER('CB1-Производство'!D52+D40-H40),'CB1-Производство'!D52+D40-H40,IF(ISNUMBER(H40-D40),"NT " &amp; H40-D40,"…"))</f>
        <v>662141.30708000017</v>
      </c>
      <c r="AD40" s="174">
        <f>IF(ISNUMBER('CB1-Производство'!E52+F40-J40),'CB1-Производство'!E52+F40-J40,IF(ISNUMBER(J40-F40),"NT " &amp; J40-F40,"…"))</f>
        <v>527864.0287599999</v>
      </c>
    </row>
    <row r="41" spans="1:2594" s="12" customFormat="1" ht="12" customHeight="1" x14ac:dyDescent="0.15">
      <c r="A41" s="278" t="s">
        <v>110</v>
      </c>
      <c r="B41" s="52" t="s">
        <v>111</v>
      </c>
      <c r="C41" s="73" t="s">
        <v>79</v>
      </c>
      <c r="D41" s="34">
        <v>4207.0690000000004</v>
      </c>
      <c r="E41" s="34">
        <v>1113.548</v>
      </c>
      <c r="F41" s="34">
        <v>5196.5840000000007</v>
      </c>
      <c r="G41" s="34">
        <v>1224.4909999999998</v>
      </c>
      <c r="H41" s="34">
        <v>0</v>
      </c>
      <c r="I41" s="34">
        <v>0</v>
      </c>
      <c r="J41" s="34">
        <v>3245.5</v>
      </c>
      <c r="K41" s="431">
        <v>11.132</v>
      </c>
      <c r="L41" s="135"/>
      <c r="M41" s="135"/>
      <c r="N41" s="45" t="str">
        <f t="shared" si="11"/>
        <v>8.2.1</v>
      </c>
      <c r="O41" s="25" t="str">
        <f t="shared" si="12"/>
        <v>в том числе ПЛИТЫ С ОРИЕНТИРОВАННОЙ СТРУЖКОЙ (OSB)</v>
      </c>
      <c r="P41" s="73" t="s">
        <v>79</v>
      </c>
      <c r="Q41" s="105" t="str">
        <f t="shared" ref="Q41:X41" si="29">IF(AND(ISNUMBER(D41/D40),D41&gt;D40),"&gt; 6.3 !!","")</f>
        <v/>
      </c>
      <c r="R41" s="105" t="str">
        <f t="shared" si="29"/>
        <v/>
      </c>
      <c r="S41" s="105" t="str">
        <f t="shared" si="29"/>
        <v/>
      </c>
      <c r="T41" s="105" t="str">
        <f t="shared" si="29"/>
        <v/>
      </c>
      <c r="U41" s="105" t="str">
        <f t="shared" si="29"/>
        <v/>
      </c>
      <c r="V41" s="105" t="str">
        <f t="shared" si="29"/>
        <v/>
      </c>
      <c r="W41" s="105" t="str">
        <f t="shared" si="29"/>
        <v/>
      </c>
      <c r="X41" s="106" t="str">
        <f t="shared" si="29"/>
        <v/>
      </c>
      <c r="Y41" s="135"/>
      <c r="Z41" s="191" t="str">
        <f t="shared" si="4"/>
        <v>8.2.1</v>
      </c>
      <c r="AA41" s="25" t="str">
        <f t="shared" si="4"/>
        <v>в том числе ПЛИТЫ С ОРИЕНТИРОВАННОЙ СТРУЖКОЙ (OSB)</v>
      </c>
      <c r="AB41" s="73" t="s">
        <v>184</v>
      </c>
      <c r="AC41" s="189">
        <f>IF(ISNUMBER('CB1-Производство'!D53+D41-H41),'CB1-Производство'!D53+D41-H41,IF(ISNUMBER(H41-D41),"NT " &amp; H41-D41,"…"))</f>
        <v>4207.0690000000004</v>
      </c>
      <c r="AD41" s="174">
        <f>IF(ISNUMBER('CB1-Производство'!E53+F41-J41),'CB1-Производство'!E53+F41-J41,IF(ISNUMBER(J41-F41),"NT " &amp; J41-F41,"…"))</f>
        <v>1951.0840000000007</v>
      </c>
    </row>
    <row r="42" spans="1:2594" s="12" customFormat="1" ht="15" customHeight="1" x14ac:dyDescent="0.15">
      <c r="A42" s="278" t="s">
        <v>112</v>
      </c>
      <c r="B42" s="46" t="s">
        <v>113</v>
      </c>
      <c r="C42" s="73" t="s">
        <v>79</v>
      </c>
      <c r="D42" s="33">
        <v>85095861.629659995</v>
      </c>
      <c r="E42" s="33">
        <v>146472.54800000001</v>
      </c>
      <c r="F42" s="33">
        <v>73011738.919860005</v>
      </c>
      <c r="G42" s="33">
        <v>110780.8354</v>
      </c>
      <c r="H42" s="33">
        <v>231017.155</v>
      </c>
      <c r="I42" s="33">
        <v>952.83699999999999</v>
      </c>
      <c r="J42" s="33">
        <v>541324.45750000002</v>
      </c>
      <c r="K42" s="430">
        <v>2243.8339999999998</v>
      </c>
      <c r="L42" s="135"/>
      <c r="M42" s="135"/>
      <c r="N42" s="45" t="str">
        <f t="shared" si="11"/>
        <v>8.3</v>
      </c>
      <c r="O42" s="24" t="str">
        <f t="shared" si="12"/>
        <v>ДРЕВЕСНОВОЛОКНИСТЫЕ ПЛИТЫ</v>
      </c>
      <c r="P42" s="73" t="s">
        <v>79</v>
      </c>
      <c r="Q42" s="132">
        <f>D42-(D43+D44+D45)</f>
        <v>3174380.7768399864</v>
      </c>
      <c r="R42" s="132">
        <f t="shared" ref="R42:X42" si="30">E42-(E43+E44+E45)</f>
        <v>-36822.89499999999</v>
      </c>
      <c r="S42" s="132">
        <f t="shared" si="30"/>
        <v>777074.71858000755</v>
      </c>
      <c r="T42" s="132">
        <f t="shared" si="30"/>
        <v>-31798.687799999971</v>
      </c>
      <c r="U42" s="132">
        <f t="shared" si="30"/>
        <v>-52882.507000000012</v>
      </c>
      <c r="V42" s="132">
        <f t="shared" si="30"/>
        <v>-460.28400000000011</v>
      </c>
      <c r="W42" s="132">
        <f t="shared" si="30"/>
        <v>-256760.60930000001</v>
      </c>
      <c r="X42" s="385">
        <f t="shared" si="30"/>
        <v>-1446.8000000000002</v>
      </c>
      <c r="Y42" s="186"/>
      <c r="Z42" s="191" t="str">
        <f t="shared" si="4"/>
        <v>8.3</v>
      </c>
      <c r="AA42" s="24" t="str">
        <f t="shared" si="4"/>
        <v>ДРЕВЕСНОВОЛОКНИСТЫЕ ПЛИТЫ</v>
      </c>
      <c r="AB42" s="73" t="s">
        <v>184</v>
      </c>
      <c r="AC42" s="189">
        <f>IF(ISNUMBER('CB1-Производство'!D54+D42-H42),'CB1-Производство'!D54+D42-H42,IF(ISNUMBER(H42-D42),"NT " &amp; H42-D42,"…"))</f>
        <v>84864895.605659992</v>
      </c>
      <c r="AD42" s="174">
        <f>IF(ISNUMBER('CB1-Производство'!E54+F42-J42),'CB1-Производство'!E54+F42-J42,IF(ISNUMBER(J42-F42),"NT " &amp; J42-F42,"…"))</f>
        <v>72470459.40195401</v>
      </c>
    </row>
    <row r="43" spans="1:2594" s="12" customFormat="1" ht="15" customHeight="1" x14ac:dyDescent="0.15">
      <c r="A43" s="278" t="s">
        <v>114</v>
      </c>
      <c r="B43" s="48" t="s">
        <v>115</v>
      </c>
      <c r="C43" s="73" t="s">
        <v>79</v>
      </c>
      <c r="D43" s="34">
        <v>16733992.519000003</v>
      </c>
      <c r="E43" s="34">
        <v>14311.253000000004</v>
      </c>
      <c r="F43" s="34">
        <v>14384189.715380004</v>
      </c>
      <c r="G43" s="34">
        <v>10613.199199999999</v>
      </c>
      <c r="H43" s="34">
        <v>0</v>
      </c>
      <c r="I43" s="34">
        <v>0</v>
      </c>
      <c r="J43" s="34">
        <v>26.055</v>
      </c>
      <c r="K43" s="431">
        <v>3.6999999999999998E-2</v>
      </c>
      <c r="L43" s="135"/>
      <c r="M43" s="135"/>
      <c r="N43" s="45" t="str">
        <f t="shared" si="11"/>
        <v>8.3.1</v>
      </c>
      <c r="O43" s="25" t="str">
        <f t="shared" si="12"/>
        <v xml:space="preserve">ТВЕРДЫЕ ПЛИТЫ </v>
      </c>
      <c r="P43" s="73" t="s">
        <v>79</v>
      </c>
      <c r="Q43" s="105"/>
      <c r="R43" s="105"/>
      <c r="S43" s="105"/>
      <c r="T43" s="105"/>
      <c r="U43" s="105"/>
      <c r="V43" s="105"/>
      <c r="W43" s="105"/>
      <c r="X43" s="106"/>
      <c r="Y43" s="135"/>
      <c r="Z43" s="191" t="str">
        <f t="shared" si="4"/>
        <v>8.3.1</v>
      </c>
      <c r="AA43" s="25" t="str">
        <f t="shared" si="4"/>
        <v xml:space="preserve">ТВЕРДЫЕ ПЛИТЫ </v>
      </c>
      <c r="AB43" s="73" t="s">
        <v>184</v>
      </c>
      <c r="AC43" s="189">
        <f>IF(ISNUMBER('CB1-Производство'!D55+D43-H43),'CB1-Производство'!D55+D43-H43,IF(ISNUMBER(H43-D43),"NT " &amp; H43-D43,"…"))</f>
        <v>16733992.519000003</v>
      </c>
      <c r="AD43" s="174">
        <f>IF(ISNUMBER('CB1-Производство'!E55+F43-J43),'CB1-Производство'!E55+F43-J43,IF(ISNUMBER(J43-F43),"NT " &amp; J43-F43,"…"))</f>
        <v>14384163.660380004</v>
      </c>
    </row>
    <row r="44" spans="1:2594" s="12" customFormat="1" ht="15" customHeight="1" x14ac:dyDescent="0.15">
      <c r="A44" s="278" t="s">
        <v>116</v>
      </c>
      <c r="B44" s="48" t="s">
        <v>117</v>
      </c>
      <c r="C44" s="73" t="s">
        <v>79</v>
      </c>
      <c r="D44" s="34">
        <v>51560567.672660001</v>
      </c>
      <c r="E44" s="34">
        <v>117494.29800000001</v>
      </c>
      <c r="F44" s="34">
        <v>44165984.329099998</v>
      </c>
      <c r="G44" s="34">
        <v>89300.359999999986</v>
      </c>
      <c r="H44" s="34">
        <v>231017.155</v>
      </c>
      <c r="I44" s="34">
        <v>952.83699999999999</v>
      </c>
      <c r="J44" s="34">
        <v>539745.86749999993</v>
      </c>
      <c r="K44" s="431">
        <v>2239.1840000000002</v>
      </c>
      <c r="L44" s="135"/>
      <c r="M44" s="135"/>
      <c r="N44" s="45" t="str">
        <f t="shared" si="11"/>
        <v>8.3.2</v>
      </c>
      <c r="O44" s="25" t="str">
        <f t="shared" si="12"/>
        <v>ДРЕВЕСНОВОЛОКНИСТЫЕ ПЛИТЫ СРЕДНЕЙ/ВЫСОКОЙ ПЛОТНОСТИ (MDF/HDF)</v>
      </c>
      <c r="P44" s="73" t="s">
        <v>79</v>
      </c>
      <c r="Q44" s="105"/>
      <c r="R44" s="105"/>
      <c r="S44" s="105"/>
      <c r="T44" s="105"/>
      <c r="U44" s="105"/>
      <c r="V44" s="105"/>
      <c r="W44" s="105"/>
      <c r="X44" s="106"/>
      <c r="Y44" s="135"/>
      <c r="Z44" s="191" t="str">
        <f t="shared" si="4"/>
        <v>8.3.2</v>
      </c>
      <c r="AA44" s="25" t="str">
        <f t="shared" si="4"/>
        <v>ДРЕВЕСНОВОЛОКНИСТЫЕ ПЛИТЫ СРЕДНЕЙ/ВЫСОКОЙ ПЛОТНОСТИ (MDF/HDF)</v>
      </c>
      <c r="AB44" s="73" t="s">
        <v>184</v>
      </c>
      <c r="AC44" s="169">
        <f>IF(ISNUMBER('CB1-Производство'!D56+D44-H44),'CB1-Производство'!D56+D44-H44,IF(ISNUMBER(H44-D44),"NT " &amp; H44-D44,"…"))</f>
        <v>51329600.015660003</v>
      </c>
      <c r="AD44" s="174">
        <f>IF(ISNUMBER('CB1-Производство'!E56+F44-J44),'CB1-Производство'!E56+F44-J44,IF(ISNUMBER(J44-F44),"NT " &amp; J44-F44,"…"))</f>
        <v>43626278.662193999</v>
      </c>
    </row>
    <row r="45" spans="1:2594" s="12" customFormat="1" ht="15" customHeight="1" x14ac:dyDescent="0.15">
      <c r="A45" s="279" t="s">
        <v>118</v>
      </c>
      <c r="B45" s="56" t="s">
        <v>119</v>
      </c>
      <c r="C45" s="73" t="s">
        <v>79</v>
      </c>
      <c r="D45" s="34">
        <v>13626920.66116</v>
      </c>
      <c r="E45" s="34">
        <v>51489.892</v>
      </c>
      <c r="F45" s="34">
        <v>13684490.1568</v>
      </c>
      <c r="G45" s="34">
        <v>42665.963999999978</v>
      </c>
      <c r="H45" s="34">
        <v>52882.507000000012</v>
      </c>
      <c r="I45" s="34">
        <v>460.28399999999999</v>
      </c>
      <c r="J45" s="34">
        <v>258313.14430000001</v>
      </c>
      <c r="K45" s="431">
        <v>1451.4130000000002</v>
      </c>
      <c r="L45" s="135"/>
      <c r="M45" s="135"/>
      <c r="N45" s="386" t="str">
        <f t="shared" si="11"/>
        <v>8.3.3</v>
      </c>
      <c r="O45" s="27" t="str">
        <f t="shared" si="12"/>
        <v>ПРОЧИЕ ДРЕВЕСНОВОЛОКНИСТЫЕ ПЛИТЫ</v>
      </c>
      <c r="P45" s="73" t="s">
        <v>79</v>
      </c>
      <c r="Q45" s="107"/>
      <c r="R45" s="107"/>
      <c r="S45" s="107"/>
      <c r="T45" s="107"/>
      <c r="U45" s="107"/>
      <c r="V45" s="107"/>
      <c r="W45" s="107"/>
      <c r="X45" s="108"/>
      <c r="Y45" s="135"/>
      <c r="Z45" s="190" t="str">
        <f t="shared" si="4"/>
        <v>8.3.3</v>
      </c>
      <c r="AA45" s="27" t="str">
        <f t="shared" si="4"/>
        <v>ПРОЧИЕ ДРЕВЕСНОВОЛОКНИСТЫЕ ПЛИТЫ</v>
      </c>
      <c r="AB45" s="73" t="s">
        <v>184</v>
      </c>
      <c r="AC45" s="169">
        <f>IF(ISNUMBER('CB1-Производство'!D57+D45-H45),'CB1-Производство'!D57+D45-H45,IF(ISNUMBER(H45-D45),"NT " &amp; H45-D45,"…"))</f>
        <v>13574039.78716</v>
      </c>
      <c r="AD45" s="174">
        <f>IF(ISNUMBER('CB1-Производство'!E57+F45-J45),'CB1-Производство'!E57+F45-J45,IF(ISNUMBER(J45-F45),"NT " &amp; J45-F45,"…"))</f>
        <v>13426181.751499999</v>
      </c>
    </row>
    <row r="46" spans="1:2594" s="79" customFormat="1" ht="15" customHeight="1" x14ac:dyDescent="0.15">
      <c r="A46" s="280" t="s">
        <v>120</v>
      </c>
      <c r="B46" s="239" t="s">
        <v>121</v>
      </c>
      <c r="C46" s="395" t="s">
        <v>77</v>
      </c>
      <c r="D46" s="78">
        <v>16004530.808000002</v>
      </c>
      <c r="E46" s="78">
        <v>11368.099000000002</v>
      </c>
      <c r="F46" s="78">
        <v>13571659.1854</v>
      </c>
      <c r="G46" s="78">
        <v>8729.8344000000016</v>
      </c>
      <c r="H46" s="78">
        <v>0</v>
      </c>
      <c r="I46" s="78">
        <v>0</v>
      </c>
      <c r="J46" s="78">
        <v>0</v>
      </c>
      <c r="K46" s="433">
        <v>0</v>
      </c>
      <c r="L46" s="135"/>
      <c r="M46" s="135"/>
      <c r="N46" s="504" t="str">
        <f t="shared" si="11"/>
        <v>9</v>
      </c>
      <c r="O46" s="77" t="str">
        <f t="shared" si="12"/>
        <v>ДРЕВЕСНАЯ МАССА</v>
      </c>
      <c r="P46" s="395" t="s">
        <v>77</v>
      </c>
      <c r="Q46" s="215">
        <f>D46-(D47+D48+D52)</f>
        <v>0</v>
      </c>
      <c r="R46" s="129">
        <f t="shared" ref="R46:X46" si="31">E46-(E47+E48+E52)</f>
        <v>0</v>
      </c>
      <c r="S46" s="129" t="e">
        <f t="shared" si="31"/>
        <v>#VALUE!</v>
      </c>
      <c r="T46" s="129" t="e">
        <f t="shared" si="31"/>
        <v>#VALUE!</v>
      </c>
      <c r="U46" s="129" t="e">
        <f t="shared" si="31"/>
        <v>#VALUE!</v>
      </c>
      <c r="V46" s="129" t="e">
        <f t="shared" si="31"/>
        <v>#VALUE!</v>
      </c>
      <c r="W46" s="129" t="e">
        <f t="shared" si="31"/>
        <v>#VALUE!</v>
      </c>
      <c r="X46" s="384" t="e">
        <f t="shared" si="31"/>
        <v>#VALUE!</v>
      </c>
      <c r="Y46" s="153"/>
      <c r="Z46" s="161" t="str">
        <f t="shared" si="4"/>
        <v>9</v>
      </c>
      <c r="AA46" s="77" t="str">
        <f t="shared" si="4"/>
        <v>ДРЕВЕСНАЯ МАССА</v>
      </c>
      <c r="AB46" s="395" t="s">
        <v>182</v>
      </c>
      <c r="AC46" s="167">
        <f>IF(ISNUMBER('CB1-Производство'!D58+D46-H46),'CB1-Производство'!D58+D46-H46,IF(ISNUMBER(H46-D46),"NT " &amp; H46-D46,"…"))</f>
        <v>16004530.808000002</v>
      </c>
      <c r="AD46" s="166">
        <f>IF(ISNUMBER('CB1-Производство'!E58+F46-J46),'CB1-Производство'!E58+F46-J46,IF(ISNUMBER(J46-F46),"NT " &amp; J46-F46,"…"))</f>
        <v>13571659.1854</v>
      </c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  <c r="AML46" s="12"/>
      <c r="AMM46" s="12"/>
      <c r="AMN46" s="12"/>
      <c r="AMO46" s="12"/>
      <c r="AMP46" s="12"/>
      <c r="AMQ46" s="12"/>
      <c r="AMR46" s="12"/>
      <c r="AMS46" s="12"/>
      <c r="AMT46" s="12"/>
      <c r="AMU46" s="12"/>
      <c r="AMV46" s="12"/>
      <c r="AMW46" s="12"/>
      <c r="AMX46" s="12"/>
      <c r="AMY46" s="12"/>
      <c r="AMZ46" s="12"/>
      <c r="ANA46" s="12"/>
      <c r="ANB46" s="12"/>
      <c r="ANC46" s="12"/>
      <c r="AND46" s="12"/>
      <c r="ANE46" s="12"/>
      <c r="ANF46" s="12"/>
      <c r="ANG46" s="12"/>
      <c r="ANH46" s="12"/>
      <c r="ANI46" s="12"/>
      <c r="ANJ46" s="12"/>
      <c r="ANK46" s="12"/>
      <c r="ANL46" s="12"/>
      <c r="ANM46" s="12"/>
      <c r="ANN46" s="12"/>
      <c r="ANO46" s="12"/>
      <c r="ANP46" s="12"/>
      <c r="ANQ46" s="12"/>
      <c r="ANR46" s="12"/>
      <c r="ANS46" s="12"/>
      <c r="ANT46" s="12"/>
      <c r="ANU46" s="12"/>
      <c r="ANV46" s="12"/>
      <c r="ANW46" s="12"/>
      <c r="ANX46" s="12"/>
      <c r="ANY46" s="12"/>
      <c r="ANZ46" s="12"/>
      <c r="AOA46" s="12"/>
      <c r="AOB46" s="12"/>
      <c r="AOC46" s="12"/>
      <c r="AOD46" s="12"/>
      <c r="AOE46" s="12"/>
      <c r="AOF46" s="12"/>
      <c r="AOG46" s="12"/>
      <c r="AOH46" s="12"/>
      <c r="AOI46" s="12"/>
      <c r="AOJ46" s="12"/>
      <c r="AOK46" s="12"/>
      <c r="AOL46" s="12"/>
      <c r="AOM46" s="12"/>
      <c r="AON46" s="12"/>
      <c r="AOO46" s="12"/>
      <c r="AOP46" s="12"/>
      <c r="AOQ46" s="12"/>
      <c r="AOR46" s="12"/>
      <c r="AOS46" s="12"/>
      <c r="AOT46" s="12"/>
      <c r="AOU46" s="12"/>
      <c r="AOV46" s="12"/>
      <c r="AOW46" s="12"/>
      <c r="AOX46" s="12"/>
      <c r="AOY46" s="12"/>
      <c r="AOZ46" s="12"/>
      <c r="APA46" s="12"/>
      <c r="APB46" s="12"/>
      <c r="APC46" s="12"/>
      <c r="APD46" s="12"/>
      <c r="APE46" s="12"/>
      <c r="APF46" s="12"/>
      <c r="APG46" s="12"/>
      <c r="APH46" s="12"/>
      <c r="API46" s="12"/>
      <c r="APJ46" s="12"/>
      <c r="APK46" s="12"/>
      <c r="APL46" s="12"/>
      <c r="APM46" s="12"/>
      <c r="APN46" s="12"/>
      <c r="APO46" s="12"/>
      <c r="APP46" s="12"/>
      <c r="APQ46" s="12"/>
      <c r="APR46" s="12"/>
      <c r="APS46" s="12"/>
      <c r="APT46" s="12"/>
      <c r="APU46" s="12"/>
      <c r="APV46" s="12"/>
      <c r="APW46" s="12"/>
      <c r="APX46" s="12"/>
      <c r="APY46" s="12"/>
      <c r="APZ46" s="12"/>
      <c r="AQA46" s="12"/>
      <c r="AQB46" s="12"/>
      <c r="AQC46" s="12"/>
      <c r="AQD46" s="12"/>
      <c r="AQE46" s="12"/>
      <c r="AQF46" s="12"/>
      <c r="AQG46" s="12"/>
      <c r="AQH46" s="12"/>
      <c r="AQI46" s="12"/>
      <c r="AQJ46" s="12"/>
      <c r="AQK46" s="12"/>
      <c r="AQL46" s="12"/>
      <c r="AQM46" s="12"/>
      <c r="AQN46" s="12"/>
      <c r="AQO46" s="12"/>
      <c r="AQP46" s="12"/>
      <c r="AQQ46" s="12"/>
      <c r="AQR46" s="12"/>
      <c r="AQS46" s="12"/>
      <c r="AQT46" s="12"/>
      <c r="AQU46" s="12"/>
      <c r="AQV46" s="12"/>
      <c r="AQW46" s="12"/>
      <c r="AQX46" s="12"/>
      <c r="AQY46" s="12"/>
      <c r="AQZ46" s="12"/>
      <c r="ARA46" s="12"/>
      <c r="ARB46" s="12"/>
      <c r="ARC46" s="12"/>
      <c r="ARD46" s="12"/>
      <c r="ARE46" s="12"/>
      <c r="ARF46" s="12"/>
      <c r="ARG46" s="12"/>
      <c r="ARH46" s="12"/>
      <c r="ARI46" s="12"/>
      <c r="ARJ46" s="12"/>
      <c r="ARK46" s="12"/>
      <c r="ARL46" s="12"/>
      <c r="ARM46" s="12"/>
      <c r="ARN46" s="12"/>
      <c r="ARO46" s="12"/>
      <c r="ARP46" s="12"/>
      <c r="ARQ46" s="12"/>
      <c r="ARR46" s="12"/>
      <c r="ARS46" s="12"/>
      <c r="ART46" s="12"/>
      <c r="ARU46" s="12"/>
      <c r="ARV46" s="12"/>
      <c r="ARW46" s="12"/>
      <c r="ARX46" s="12"/>
      <c r="ARY46" s="12"/>
      <c r="ARZ46" s="12"/>
      <c r="ASA46" s="12"/>
      <c r="ASB46" s="12"/>
      <c r="ASC46" s="12"/>
      <c r="ASD46" s="12"/>
      <c r="ASE46" s="12"/>
      <c r="ASF46" s="12"/>
      <c r="ASG46" s="12"/>
      <c r="ASH46" s="12"/>
      <c r="ASI46" s="12"/>
      <c r="ASJ46" s="12"/>
      <c r="ASK46" s="12"/>
      <c r="ASL46" s="12"/>
      <c r="ASM46" s="12"/>
      <c r="ASN46" s="12"/>
      <c r="ASO46" s="12"/>
      <c r="ASP46" s="12"/>
      <c r="ASQ46" s="12"/>
      <c r="ASR46" s="12"/>
      <c r="ASS46" s="12"/>
      <c r="AST46" s="12"/>
      <c r="ASU46" s="12"/>
      <c r="ASV46" s="12"/>
      <c r="ASW46" s="12"/>
      <c r="ASX46" s="12"/>
      <c r="ASY46" s="12"/>
      <c r="ASZ46" s="12"/>
      <c r="ATA46" s="12"/>
      <c r="ATB46" s="12"/>
      <c r="ATC46" s="12"/>
      <c r="ATD46" s="12"/>
      <c r="ATE46" s="12"/>
      <c r="ATF46" s="12"/>
      <c r="ATG46" s="12"/>
      <c r="ATH46" s="12"/>
      <c r="ATI46" s="12"/>
      <c r="ATJ46" s="12"/>
      <c r="ATK46" s="12"/>
      <c r="ATL46" s="12"/>
      <c r="ATM46" s="12"/>
      <c r="ATN46" s="12"/>
      <c r="ATO46" s="12"/>
      <c r="ATP46" s="12"/>
      <c r="ATQ46" s="12"/>
      <c r="ATR46" s="12"/>
      <c r="ATS46" s="12"/>
      <c r="ATT46" s="12"/>
      <c r="ATU46" s="12"/>
      <c r="ATV46" s="12"/>
      <c r="ATW46" s="12"/>
      <c r="ATX46" s="12"/>
      <c r="ATY46" s="12"/>
      <c r="ATZ46" s="12"/>
      <c r="AUA46" s="12"/>
      <c r="AUB46" s="12"/>
      <c r="AUC46" s="12"/>
      <c r="AUD46" s="12"/>
      <c r="AUE46" s="12"/>
      <c r="AUF46" s="12"/>
      <c r="AUG46" s="12"/>
      <c r="AUH46" s="12"/>
      <c r="AUI46" s="12"/>
      <c r="AUJ46" s="12"/>
      <c r="AUK46" s="12"/>
      <c r="AUL46" s="12"/>
      <c r="AUM46" s="12"/>
      <c r="AUN46" s="12"/>
      <c r="AUO46" s="12"/>
      <c r="AUP46" s="12"/>
      <c r="AUQ46" s="12"/>
      <c r="AUR46" s="12"/>
      <c r="AUS46" s="12"/>
      <c r="AUT46" s="12"/>
      <c r="AUU46" s="12"/>
      <c r="AUV46" s="12"/>
      <c r="AUW46" s="12"/>
      <c r="AUX46" s="12"/>
      <c r="AUY46" s="12"/>
      <c r="AUZ46" s="12"/>
      <c r="AVA46" s="12"/>
      <c r="AVB46" s="12"/>
      <c r="AVC46" s="12"/>
      <c r="AVD46" s="12"/>
      <c r="AVE46" s="12"/>
      <c r="AVF46" s="12"/>
      <c r="AVG46" s="12"/>
      <c r="AVH46" s="12"/>
      <c r="AVI46" s="12"/>
      <c r="AVJ46" s="12"/>
      <c r="AVK46" s="12"/>
      <c r="AVL46" s="12"/>
      <c r="AVM46" s="12"/>
      <c r="AVN46" s="12"/>
      <c r="AVO46" s="12"/>
      <c r="AVP46" s="12"/>
      <c r="AVQ46" s="12"/>
      <c r="AVR46" s="12"/>
      <c r="AVS46" s="12"/>
      <c r="AVT46" s="12"/>
      <c r="AVU46" s="12"/>
      <c r="AVV46" s="12"/>
      <c r="AVW46" s="12"/>
      <c r="AVX46" s="12"/>
      <c r="AVY46" s="12"/>
      <c r="AVZ46" s="12"/>
      <c r="AWA46" s="12"/>
      <c r="AWB46" s="12"/>
      <c r="AWC46" s="12"/>
      <c r="AWD46" s="12"/>
      <c r="AWE46" s="12"/>
      <c r="AWF46" s="12"/>
      <c r="AWG46" s="12"/>
      <c r="AWH46" s="12"/>
      <c r="AWI46" s="12"/>
      <c r="AWJ46" s="12"/>
      <c r="AWK46" s="12"/>
      <c r="AWL46" s="12"/>
      <c r="AWM46" s="12"/>
      <c r="AWN46" s="12"/>
      <c r="AWO46" s="12"/>
      <c r="AWP46" s="12"/>
      <c r="AWQ46" s="12"/>
      <c r="AWR46" s="12"/>
      <c r="AWS46" s="12"/>
      <c r="AWT46" s="12"/>
      <c r="AWU46" s="12"/>
      <c r="AWV46" s="12"/>
      <c r="AWW46" s="12"/>
      <c r="AWX46" s="12"/>
      <c r="AWY46" s="12"/>
      <c r="AWZ46" s="12"/>
      <c r="AXA46" s="12"/>
      <c r="AXB46" s="12"/>
      <c r="AXC46" s="12"/>
      <c r="AXD46" s="12"/>
      <c r="AXE46" s="12"/>
      <c r="AXF46" s="12"/>
      <c r="AXG46" s="12"/>
      <c r="AXH46" s="12"/>
      <c r="AXI46" s="12"/>
      <c r="AXJ46" s="12"/>
      <c r="AXK46" s="12"/>
      <c r="AXL46" s="12"/>
      <c r="AXM46" s="12"/>
      <c r="AXN46" s="12"/>
      <c r="AXO46" s="12"/>
      <c r="AXP46" s="12"/>
      <c r="AXQ46" s="12"/>
      <c r="AXR46" s="12"/>
      <c r="AXS46" s="12"/>
      <c r="AXT46" s="12"/>
      <c r="AXU46" s="12"/>
      <c r="AXV46" s="12"/>
      <c r="AXW46" s="12"/>
      <c r="AXX46" s="12"/>
      <c r="AXY46" s="12"/>
      <c r="AXZ46" s="12"/>
      <c r="AYA46" s="12"/>
      <c r="AYB46" s="12"/>
      <c r="AYC46" s="12"/>
      <c r="AYD46" s="12"/>
      <c r="AYE46" s="12"/>
      <c r="AYF46" s="12"/>
      <c r="AYG46" s="12"/>
      <c r="AYH46" s="12"/>
      <c r="AYI46" s="12"/>
      <c r="AYJ46" s="12"/>
      <c r="AYK46" s="12"/>
      <c r="AYL46" s="12"/>
      <c r="AYM46" s="12"/>
      <c r="AYN46" s="12"/>
      <c r="AYO46" s="12"/>
      <c r="AYP46" s="12"/>
      <c r="AYQ46" s="12"/>
      <c r="AYR46" s="12"/>
      <c r="AYS46" s="12"/>
      <c r="AYT46" s="12"/>
      <c r="AYU46" s="12"/>
      <c r="AYV46" s="12"/>
      <c r="AYW46" s="12"/>
      <c r="AYX46" s="12"/>
      <c r="AYY46" s="12"/>
      <c r="AYZ46" s="12"/>
      <c r="AZA46" s="12"/>
      <c r="AZB46" s="12"/>
      <c r="AZC46" s="12"/>
      <c r="AZD46" s="12"/>
      <c r="AZE46" s="12"/>
      <c r="AZF46" s="12"/>
      <c r="AZG46" s="12"/>
      <c r="AZH46" s="12"/>
      <c r="AZI46" s="12"/>
      <c r="AZJ46" s="12"/>
      <c r="AZK46" s="12"/>
      <c r="AZL46" s="12"/>
      <c r="AZM46" s="12"/>
      <c r="AZN46" s="12"/>
      <c r="AZO46" s="12"/>
      <c r="AZP46" s="12"/>
      <c r="AZQ46" s="12"/>
      <c r="AZR46" s="12"/>
      <c r="AZS46" s="12"/>
      <c r="AZT46" s="12"/>
      <c r="AZU46" s="12"/>
      <c r="AZV46" s="12"/>
      <c r="AZW46" s="12"/>
      <c r="AZX46" s="12"/>
      <c r="AZY46" s="12"/>
      <c r="AZZ46" s="12"/>
      <c r="BAA46" s="12"/>
      <c r="BAB46" s="12"/>
      <c r="BAC46" s="12"/>
      <c r="BAD46" s="12"/>
      <c r="BAE46" s="12"/>
      <c r="BAF46" s="12"/>
      <c r="BAG46" s="12"/>
      <c r="BAH46" s="12"/>
      <c r="BAI46" s="12"/>
      <c r="BAJ46" s="12"/>
      <c r="BAK46" s="12"/>
      <c r="BAL46" s="12"/>
      <c r="BAM46" s="12"/>
      <c r="BAN46" s="12"/>
      <c r="BAO46" s="12"/>
      <c r="BAP46" s="12"/>
      <c r="BAQ46" s="12"/>
      <c r="BAR46" s="12"/>
      <c r="BAS46" s="12"/>
      <c r="BAT46" s="12"/>
      <c r="BAU46" s="12"/>
      <c r="BAV46" s="12"/>
      <c r="BAW46" s="12"/>
      <c r="BAX46" s="12"/>
      <c r="BAY46" s="12"/>
      <c r="BAZ46" s="12"/>
      <c r="BBA46" s="12"/>
      <c r="BBB46" s="12"/>
      <c r="BBC46" s="12"/>
      <c r="BBD46" s="12"/>
      <c r="BBE46" s="12"/>
      <c r="BBF46" s="12"/>
      <c r="BBG46" s="12"/>
      <c r="BBH46" s="12"/>
      <c r="BBI46" s="12"/>
      <c r="BBJ46" s="12"/>
      <c r="BBK46" s="12"/>
      <c r="BBL46" s="12"/>
      <c r="BBM46" s="12"/>
      <c r="BBN46" s="12"/>
      <c r="BBO46" s="12"/>
      <c r="BBP46" s="12"/>
      <c r="BBQ46" s="12"/>
      <c r="BBR46" s="12"/>
      <c r="BBS46" s="12"/>
      <c r="BBT46" s="12"/>
      <c r="BBU46" s="12"/>
      <c r="BBV46" s="12"/>
      <c r="BBW46" s="12"/>
      <c r="BBX46" s="12"/>
      <c r="BBY46" s="12"/>
      <c r="BBZ46" s="12"/>
      <c r="BCA46" s="12"/>
      <c r="BCB46" s="12"/>
      <c r="BCC46" s="12"/>
      <c r="BCD46" s="12"/>
      <c r="BCE46" s="12"/>
      <c r="BCF46" s="12"/>
      <c r="BCG46" s="12"/>
      <c r="BCH46" s="12"/>
      <c r="BCI46" s="12"/>
      <c r="BCJ46" s="12"/>
      <c r="BCK46" s="12"/>
      <c r="BCL46" s="12"/>
      <c r="BCM46" s="12"/>
      <c r="BCN46" s="12"/>
      <c r="BCO46" s="12"/>
      <c r="BCP46" s="12"/>
      <c r="BCQ46" s="12"/>
      <c r="BCR46" s="12"/>
      <c r="BCS46" s="12"/>
      <c r="BCT46" s="12"/>
      <c r="BCU46" s="12"/>
      <c r="BCV46" s="12"/>
      <c r="BCW46" s="12"/>
      <c r="BCX46" s="12"/>
      <c r="BCY46" s="12"/>
      <c r="BCZ46" s="12"/>
      <c r="BDA46" s="12"/>
      <c r="BDB46" s="12"/>
      <c r="BDC46" s="12"/>
      <c r="BDD46" s="12"/>
      <c r="BDE46" s="12"/>
      <c r="BDF46" s="12"/>
      <c r="BDG46" s="12"/>
      <c r="BDH46" s="12"/>
      <c r="BDI46" s="12"/>
      <c r="BDJ46" s="12"/>
      <c r="BDK46" s="12"/>
      <c r="BDL46" s="12"/>
      <c r="BDM46" s="12"/>
      <c r="BDN46" s="12"/>
      <c r="BDO46" s="12"/>
      <c r="BDP46" s="12"/>
      <c r="BDQ46" s="12"/>
      <c r="BDR46" s="12"/>
      <c r="BDS46" s="12"/>
      <c r="BDT46" s="12"/>
      <c r="BDU46" s="12"/>
      <c r="BDV46" s="12"/>
      <c r="BDW46" s="12"/>
      <c r="BDX46" s="12"/>
      <c r="BDY46" s="12"/>
      <c r="BDZ46" s="12"/>
      <c r="BEA46" s="12"/>
      <c r="BEB46" s="12"/>
      <c r="BEC46" s="12"/>
      <c r="BED46" s="12"/>
      <c r="BEE46" s="12"/>
      <c r="BEF46" s="12"/>
      <c r="BEG46" s="12"/>
      <c r="BEH46" s="12"/>
      <c r="BEI46" s="12"/>
      <c r="BEJ46" s="12"/>
      <c r="BEK46" s="12"/>
      <c r="BEL46" s="12"/>
      <c r="BEM46" s="12"/>
      <c r="BEN46" s="12"/>
      <c r="BEO46" s="12"/>
      <c r="BEP46" s="12"/>
      <c r="BEQ46" s="12"/>
      <c r="BER46" s="12"/>
      <c r="BES46" s="12"/>
      <c r="BET46" s="12"/>
      <c r="BEU46" s="12"/>
      <c r="BEV46" s="12"/>
      <c r="BEW46" s="12"/>
      <c r="BEX46" s="12"/>
      <c r="BEY46" s="12"/>
      <c r="BEZ46" s="12"/>
      <c r="BFA46" s="12"/>
      <c r="BFB46" s="12"/>
      <c r="BFC46" s="12"/>
      <c r="BFD46" s="12"/>
      <c r="BFE46" s="12"/>
      <c r="BFF46" s="12"/>
      <c r="BFG46" s="12"/>
      <c r="BFH46" s="12"/>
      <c r="BFI46" s="12"/>
      <c r="BFJ46" s="12"/>
      <c r="BFK46" s="12"/>
      <c r="BFL46" s="12"/>
      <c r="BFM46" s="12"/>
      <c r="BFN46" s="12"/>
      <c r="BFO46" s="12"/>
      <c r="BFP46" s="12"/>
      <c r="BFQ46" s="12"/>
      <c r="BFR46" s="12"/>
      <c r="BFS46" s="12"/>
      <c r="BFT46" s="12"/>
      <c r="BFU46" s="12"/>
      <c r="BFV46" s="12"/>
      <c r="BFW46" s="12"/>
      <c r="BFX46" s="12"/>
      <c r="BFY46" s="12"/>
      <c r="BFZ46" s="12"/>
      <c r="BGA46" s="12"/>
      <c r="BGB46" s="12"/>
      <c r="BGC46" s="12"/>
      <c r="BGD46" s="12"/>
      <c r="BGE46" s="12"/>
      <c r="BGF46" s="12"/>
      <c r="BGG46" s="12"/>
      <c r="BGH46" s="12"/>
      <c r="BGI46" s="12"/>
      <c r="BGJ46" s="12"/>
      <c r="BGK46" s="12"/>
      <c r="BGL46" s="12"/>
      <c r="BGM46" s="12"/>
      <c r="BGN46" s="12"/>
      <c r="BGO46" s="12"/>
      <c r="BGP46" s="12"/>
      <c r="BGQ46" s="12"/>
      <c r="BGR46" s="12"/>
      <c r="BGS46" s="12"/>
      <c r="BGT46" s="12"/>
      <c r="BGU46" s="12"/>
      <c r="BGV46" s="12"/>
      <c r="BGW46" s="12"/>
      <c r="BGX46" s="12"/>
      <c r="BGY46" s="12"/>
      <c r="BGZ46" s="12"/>
      <c r="BHA46" s="12"/>
      <c r="BHB46" s="12"/>
      <c r="BHC46" s="12"/>
      <c r="BHD46" s="12"/>
      <c r="BHE46" s="12"/>
      <c r="BHF46" s="12"/>
      <c r="BHG46" s="12"/>
      <c r="BHH46" s="12"/>
      <c r="BHI46" s="12"/>
      <c r="BHJ46" s="12"/>
      <c r="BHK46" s="12"/>
      <c r="BHL46" s="12"/>
      <c r="BHM46" s="12"/>
      <c r="BHN46" s="12"/>
      <c r="BHO46" s="12"/>
      <c r="BHP46" s="12"/>
      <c r="BHQ46" s="12"/>
      <c r="BHR46" s="12"/>
      <c r="BHS46" s="12"/>
      <c r="BHT46" s="12"/>
      <c r="BHU46" s="12"/>
      <c r="BHV46" s="12"/>
      <c r="BHW46" s="12"/>
      <c r="BHX46" s="12"/>
      <c r="BHY46" s="12"/>
      <c r="BHZ46" s="12"/>
      <c r="BIA46" s="12"/>
      <c r="BIB46" s="12"/>
      <c r="BIC46" s="12"/>
      <c r="BID46" s="12"/>
      <c r="BIE46" s="12"/>
      <c r="BIF46" s="12"/>
      <c r="BIG46" s="12"/>
      <c r="BIH46" s="12"/>
      <c r="BII46" s="12"/>
      <c r="BIJ46" s="12"/>
      <c r="BIK46" s="12"/>
      <c r="BIL46" s="12"/>
      <c r="BIM46" s="12"/>
      <c r="BIN46" s="12"/>
      <c r="BIO46" s="12"/>
      <c r="BIP46" s="12"/>
      <c r="BIQ46" s="12"/>
      <c r="BIR46" s="12"/>
      <c r="BIS46" s="12"/>
      <c r="BIT46" s="12"/>
      <c r="BIU46" s="12"/>
      <c r="BIV46" s="12"/>
      <c r="BIW46" s="12"/>
      <c r="BIX46" s="12"/>
      <c r="BIY46" s="12"/>
      <c r="BIZ46" s="12"/>
      <c r="BJA46" s="12"/>
      <c r="BJB46" s="12"/>
      <c r="BJC46" s="12"/>
      <c r="BJD46" s="12"/>
      <c r="BJE46" s="12"/>
      <c r="BJF46" s="12"/>
      <c r="BJG46" s="12"/>
      <c r="BJH46" s="12"/>
      <c r="BJI46" s="12"/>
      <c r="BJJ46" s="12"/>
      <c r="BJK46" s="12"/>
      <c r="BJL46" s="12"/>
      <c r="BJM46" s="12"/>
      <c r="BJN46" s="12"/>
      <c r="BJO46" s="12"/>
      <c r="BJP46" s="12"/>
      <c r="BJQ46" s="12"/>
      <c r="BJR46" s="12"/>
      <c r="BJS46" s="12"/>
      <c r="BJT46" s="12"/>
      <c r="BJU46" s="12"/>
      <c r="BJV46" s="12"/>
      <c r="BJW46" s="12"/>
      <c r="BJX46" s="12"/>
      <c r="BJY46" s="12"/>
      <c r="BJZ46" s="12"/>
      <c r="BKA46" s="12"/>
      <c r="BKB46" s="12"/>
      <c r="BKC46" s="12"/>
      <c r="BKD46" s="12"/>
      <c r="BKE46" s="12"/>
      <c r="BKF46" s="12"/>
      <c r="BKG46" s="12"/>
      <c r="BKH46" s="12"/>
      <c r="BKI46" s="12"/>
      <c r="BKJ46" s="12"/>
      <c r="BKK46" s="12"/>
      <c r="BKL46" s="12"/>
      <c r="BKM46" s="12"/>
      <c r="BKN46" s="12"/>
      <c r="BKO46" s="12"/>
      <c r="BKP46" s="12"/>
      <c r="BKQ46" s="12"/>
      <c r="BKR46" s="12"/>
      <c r="BKS46" s="12"/>
      <c r="BKT46" s="12"/>
      <c r="BKU46" s="12"/>
      <c r="BKV46" s="12"/>
      <c r="BKW46" s="12"/>
      <c r="BKX46" s="12"/>
      <c r="BKY46" s="12"/>
      <c r="BKZ46" s="12"/>
      <c r="BLA46" s="12"/>
      <c r="BLB46" s="12"/>
      <c r="BLC46" s="12"/>
      <c r="BLD46" s="12"/>
      <c r="BLE46" s="12"/>
      <c r="BLF46" s="12"/>
      <c r="BLG46" s="12"/>
      <c r="BLH46" s="12"/>
      <c r="BLI46" s="12"/>
      <c r="BLJ46" s="12"/>
      <c r="BLK46" s="12"/>
      <c r="BLL46" s="12"/>
      <c r="BLM46" s="12"/>
      <c r="BLN46" s="12"/>
      <c r="BLO46" s="12"/>
      <c r="BLP46" s="12"/>
      <c r="BLQ46" s="12"/>
      <c r="BLR46" s="12"/>
      <c r="BLS46" s="12"/>
      <c r="BLT46" s="12"/>
      <c r="BLU46" s="12"/>
      <c r="BLV46" s="12"/>
      <c r="BLW46" s="12"/>
      <c r="BLX46" s="12"/>
      <c r="BLY46" s="12"/>
      <c r="BLZ46" s="12"/>
      <c r="BMA46" s="12"/>
      <c r="BMB46" s="12"/>
      <c r="BMC46" s="12"/>
      <c r="BMD46" s="12"/>
      <c r="BME46" s="12"/>
      <c r="BMF46" s="12"/>
      <c r="BMG46" s="12"/>
      <c r="BMH46" s="12"/>
      <c r="BMI46" s="12"/>
      <c r="BMJ46" s="12"/>
      <c r="BMK46" s="12"/>
      <c r="BML46" s="12"/>
      <c r="BMM46" s="12"/>
      <c r="BMN46" s="12"/>
      <c r="BMO46" s="12"/>
      <c r="BMP46" s="12"/>
      <c r="BMQ46" s="12"/>
      <c r="BMR46" s="12"/>
      <c r="BMS46" s="12"/>
      <c r="BMT46" s="12"/>
      <c r="BMU46" s="12"/>
      <c r="BMV46" s="12"/>
      <c r="BMW46" s="12"/>
      <c r="BMX46" s="12"/>
      <c r="BMY46" s="12"/>
      <c r="BMZ46" s="12"/>
      <c r="BNA46" s="12"/>
      <c r="BNB46" s="12"/>
      <c r="BNC46" s="12"/>
      <c r="BND46" s="12"/>
      <c r="BNE46" s="12"/>
      <c r="BNF46" s="12"/>
      <c r="BNG46" s="12"/>
      <c r="BNH46" s="12"/>
      <c r="BNI46" s="12"/>
      <c r="BNJ46" s="12"/>
      <c r="BNK46" s="12"/>
      <c r="BNL46" s="12"/>
      <c r="BNM46" s="12"/>
      <c r="BNN46" s="12"/>
      <c r="BNO46" s="12"/>
      <c r="BNP46" s="12"/>
      <c r="BNQ46" s="12"/>
      <c r="BNR46" s="12"/>
      <c r="BNS46" s="12"/>
      <c r="BNT46" s="12"/>
      <c r="BNU46" s="12"/>
      <c r="BNV46" s="12"/>
      <c r="BNW46" s="12"/>
      <c r="BNX46" s="12"/>
      <c r="BNY46" s="12"/>
      <c r="BNZ46" s="12"/>
      <c r="BOA46" s="12"/>
      <c r="BOB46" s="12"/>
      <c r="BOC46" s="12"/>
      <c r="BOD46" s="12"/>
      <c r="BOE46" s="12"/>
      <c r="BOF46" s="12"/>
      <c r="BOG46" s="12"/>
      <c r="BOH46" s="12"/>
      <c r="BOI46" s="12"/>
      <c r="BOJ46" s="12"/>
      <c r="BOK46" s="12"/>
      <c r="BOL46" s="12"/>
      <c r="BOM46" s="12"/>
      <c r="BON46" s="12"/>
      <c r="BOO46" s="12"/>
      <c r="BOP46" s="12"/>
      <c r="BOQ46" s="12"/>
      <c r="BOR46" s="12"/>
      <c r="BOS46" s="12"/>
      <c r="BOT46" s="12"/>
      <c r="BOU46" s="12"/>
      <c r="BOV46" s="12"/>
      <c r="BOW46" s="12"/>
      <c r="BOX46" s="12"/>
      <c r="BOY46" s="12"/>
      <c r="BOZ46" s="12"/>
      <c r="BPA46" s="12"/>
      <c r="BPB46" s="12"/>
      <c r="BPC46" s="12"/>
      <c r="BPD46" s="12"/>
      <c r="BPE46" s="12"/>
      <c r="BPF46" s="12"/>
      <c r="BPG46" s="12"/>
      <c r="BPH46" s="12"/>
      <c r="BPI46" s="12"/>
      <c r="BPJ46" s="12"/>
      <c r="BPK46" s="12"/>
      <c r="BPL46" s="12"/>
      <c r="BPM46" s="12"/>
      <c r="BPN46" s="12"/>
      <c r="BPO46" s="12"/>
      <c r="BPP46" s="12"/>
      <c r="BPQ46" s="12"/>
      <c r="BPR46" s="12"/>
      <c r="BPS46" s="12"/>
      <c r="BPT46" s="12"/>
      <c r="BPU46" s="12"/>
      <c r="BPV46" s="12"/>
      <c r="BPW46" s="12"/>
      <c r="BPX46" s="12"/>
      <c r="BPY46" s="12"/>
      <c r="BPZ46" s="12"/>
      <c r="BQA46" s="12"/>
      <c r="BQB46" s="12"/>
      <c r="BQC46" s="12"/>
      <c r="BQD46" s="12"/>
      <c r="BQE46" s="12"/>
      <c r="BQF46" s="12"/>
      <c r="BQG46" s="12"/>
      <c r="BQH46" s="12"/>
      <c r="BQI46" s="12"/>
      <c r="BQJ46" s="12"/>
      <c r="BQK46" s="12"/>
      <c r="BQL46" s="12"/>
      <c r="BQM46" s="12"/>
      <c r="BQN46" s="12"/>
      <c r="BQO46" s="12"/>
      <c r="BQP46" s="12"/>
      <c r="BQQ46" s="12"/>
      <c r="BQR46" s="12"/>
      <c r="BQS46" s="12"/>
      <c r="BQT46" s="12"/>
      <c r="BQU46" s="12"/>
      <c r="BQV46" s="12"/>
      <c r="BQW46" s="12"/>
      <c r="BQX46" s="12"/>
      <c r="BQY46" s="12"/>
      <c r="BQZ46" s="12"/>
      <c r="BRA46" s="12"/>
      <c r="BRB46" s="12"/>
      <c r="BRC46" s="12"/>
      <c r="BRD46" s="12"/>
      <c r="BRE46" s="12"/>
      <c r="BRF46" s="12"/>
      <c r="BRG46" s="12"/>
      <c r="BRH46" s="12"/>
      <c r="BRI46" s="12"/>
      <c r="BRJ46" s="12"/>
      <c r="BRK46" s="12"/>
      <c r="BRL46" s="12"/>
      <c r="BRM46" s="12"/>
      <c r="BRN46" s="12"/>
      <c r="BRO46" s="12"/>
      <c r="BRP46" s="12"/>
      <c r="BRQ46" s="12"/>
      <c r="BRR46" s="12"/>
      <c r="BRS46" s="12"/>
      <c r="BRT46" s="12"/>
      <c r="BRU46" s="12"/>
      <c r="BRV46" s="12"/>
      <c r="BRW46" s="12"/>
      <c r="BRX46" s="12"/>
      <c r="BRY46" s="12"/>
      <c r="BRZ46" s="12"/>
      <c r="BSA46" s="12"/>
      <c r="BSB46" s="12"/>
      <c r="BSC46" s="12"/>
      <c r="BSD46" s="12"/>
      <c r="BSE46" s="12"/>
      <c r="BSF46" s="12"/>
      <c r="BSG46" s="12"/>
      <c r="BSH46" s="12"/>
      <c r="BSI46" s="12"/>
      <c r="BSJ46" s="12"/>
      <c r="BSK46" s="12"/>
      <c r="BSL46" s="12"/>
      <c r="BSM46" s="12"/>
      <c r="BSN46" s="12"/>
      <c r="BSO46" s="12"/>
      <c r="BSP46" s="12"/>
      <c r="BSQ46" s="12"/>
      <c r="BSR46" s="12"/>
      <c r="BSS46" s="12"/>
      <c r="BST46" s="12"/>
      <c r="BSU46" s="12"/>
      <c r="BSV46" s="12"/>
      <c r="BSW46" s="12"/>
      <c r="BSX46" s="12"/>
      <c r="BSY46" s="12"/>
      <c r="BSZ46" s="12"/>
      <c r="BTA46" s="12"/>
      <c r="BTB46" s="12"/>
      <c r="BTC46" s="12"/>
      <c r="BTD46" s="12"/>
      <c r="BTE46" s="12"/>
      <c r="BTF46" s="12"/>
      <c r="BTG46" s="12"/>
      <c r="BTH46" s="12"/>
      <c r="BTI46" s="12"/>
      <c r="BTJ46" s="12"/>
      <c r="BTK46" s="12"/>
      <c r="BTL46" s="12"/>
      <c r="BTM46" s="12"/>
      <c r="BTN46" s="12"/>
      <c r="BTO46" s="12"/>
      <c r="BTP46" s="12"/>
      <c r="BTQ46" s="12"/>
      <c r="BTR46" s="12"/>
      <c r="BTS46" s="12"/>
      <c r="BTT46" s="12"/>
      <c r="BTU46" s="12"/>
      <c r="BTV46" s="12"/>
      <c r="BTW46" s="12"/>
      <c r="BTX46" s="12"/>
      <c r="BTY46" s="12"/>
      <c r="BTZ46" s="12"/>
      <c r="BUA46" s="12"/>
      <c r="BUB46" s="12"/>
      <c r="BUC46" s="12"/>
      <c r="BUD46" s="12"/>
      <c r="BUE46" s="12"/>
      <c r="BUF46" s="12"/>
      <c r="BUG46" s="12"/>
      <c r="BUH46" s="12"/>
      <c r="BUI46" s="12"/>
      <c r="BUJ46" s="12"/>
      <c r="BUK46" s="12"/>
      <c r="BUL46" s="12"/>
      <c r="BUM46" s="12"/>
      <c r="BUN46" s="12"/>
      <c r="BUO46" s="12"/>
      <c r="BUP46" s="12"/>
      <c r="BUQ46" s="12"/>
      <c r="BUR46" s="12"/>
      <c r="BUS46" s="12"/>
      <c r="BUT46" s="12"/>
      <c r="BUU46" s="12"/>
      <c r="BUV46" s="12"/>
      <c r="BUW46" s="12"/>
      <c r="BUX46" s="12"/>
      <c r="BUY46" s="12"/>
      <c r="BUZ46" s="12"/>
      <c r="BVA46" s="12"/>
      <c r="BVB46" s="12"/>
      <c r="BVC46" s="12"/>
      <c r="BVD46" s="12"/>
      <c r="BVE46" s="12"/>
      <c r="BVF46" s="12"/>
      <c r="BVG46" s="12"/>
      <c r="BVH46" s="12"/>
      <c r="BVI46" s="12"/>
      <c r="BVJ46" s="12"/>
      <c r="BVK46" s="12"/>
      <c r="BVL46" s="12"/>
      <c r="BVM46" s="12"/>
      <c r="BVN46" s="12"/>
      <c r="BVO46" s="12"/>
      <c r="BVP46" s="12"/>
      <c r="BVQ46" s="12"/>
      <c r="BVR46" s="12"/>
      <c r="BVS46" s="12"/>
      <c r="BVT46" s="12"/>
      <c r="BVU46" s="12"/>
      <c r="BVV46" s="12"/>
      <c r="BVW46" s="12"/>
      <c r="BVX46" s="12"/>
      <c r="BVY46" s="12"/>
      <c r="BVZ46" s="12"/>
      <c r="BWA46" s="12"/>
      <c r="BWB46" s="12"/>
      <c r="BWC46" s="12"/>
      <c r="BWD46" s="12"/>
      <c r="BWE46" s="12"/>
      <c r="BWF46" s="12"/>
      <c r="BWG46" s="12"/>
      <c r="BWH46" s="12"/>
      <c r="BWI46" s="12"/>
      <c r="BWJ46" s="12"/>
      <c r="BWK46" s="12"/>
      <c r="BWL46" s="12"/>
      <c r="BWM46" s="12"/>
      <c r="BWN46" s="12"/>
      <c r="BWO46" s="12"/>
      <c r="BWP46" s="12"/>
      <c r="BWQ46" s="12"/>
      <c r="BWR46" s="12"/>
      <c r="BWS46" s="12"/>
      <c r="BWT46" s="12"/>
      <c r="BWU46" s="12"/>
      <c r="BWV46" s="12"/>
      <c r="BWW46" s="12"/>
      <c r="BWX46" s="12"/>
      <c r="BWY46" s="12"/>
      <c r="BWZ46" s="12"/>
      <c r="BXA46" s="12"/>
      <c r="BXB46" s="12"/>
      <c r="BXC46" s="12"/>
      <c r="BXD46" s="12"/>
      <c r="BXE46" s="12"/>
      <c r="BXF46" s="12"/>
      <c r="BXG46" s="12"/>
      <c r="BXH46" s="12"/>
      <c r="BXI46" s="12"/>
      <c r="BXJ46" s="12"/>
      <c r="BXK46" s="12"/>
      <c r="BXL46" s="12"/>
      <c r="BXM46" s="12"/>
      <c r="BXN46" s="12"/>
      <c r="BXO46" s="12"/>
      <c r="BXP46" s="12"/>
      <c r="BXQ46" s="12"/>
      <c r="BXR46" s="12"/>
      <c r="BXS46" s="12"/>
      <c r="BXT46" s="12"/>
      <c r="BXU46" s="12"/>
      <c r="BXV46" s="12"/>
      <c r="BXW46" s="12"/>
      <c r="BXX46" s="12"/>
      <c r="BXY46" s="12"/>
      <c r="BXZ46" s="12"/>
      <c r="BYA46" s="12"/>
      <c r="BYB46" s="12"/>
      <c r="BYC46" s="12"/>
      <c r="BYD46" s="12"/>
      <c r="BYE46" s="12"/>
      <c r="BYF46" s="12"/>
      <c r="BYG46" s="12"/>
      <c r="BYH46" s="12"/>
      <c r="BYI46" s="12"/>
      <c r="BYJ46" s="12"/>
      <c r="BYK46" s="12"/>
      <c r="BYL46" s="12"/>
      <c r="BYM46" s="12"/>
      <c r="BYN46" s="12"/>
      <c r="BYO46" s="12"/>
      <c r="BYP46" s="12"/>
      <c r="BYQ46" s="12"/>
      <c r="BYR46" s="12"/>
      <c r="BYS46" s="12"/>
      <c r="BYT46" s="12"/>
      <c r="BYU46" s="12"/>
      <c r="BYV46" s="12"/>
      <c r="BYW46" s="12"/>
      <c r="BYX46" s="12"/>
      <c r="BYY46" s="12"/>
      <c r="BYZ46" s="12"/>
      <c r="BZA46" s="12"/>
      <c r="BZB46" s="12"/>
      <c r="BZC46" s="12"/>
      <c r="BZD46" s="12"/>
      <c r="BZE46" s="12"/>
      <c r="BZF46" s="12"/>
      <c r="BZG46" s="12"/>
      <c r="BZH46" s="12"/>
      <c r="BZI46" s="12"/>
      <c r="BZJ46" s="12"/>
      <c r="BZK46" s="12"/>
      <c r="BZL46" s="12"/>
      <c r="BZM46" s="12"/>
      <c r="BZN46" s="12"/>
      <c r="BZO46" s="12"/>
      <c r="BZP46" s="12"/>
      <c r="BZQ46" s="12"/>
      <c r="BZR46" s="12"/>
      <c r="BZS46" s="12"/>
      <c r="BZT46" s="12"/>
      <c r="BZU46" s="12"/>
      <c r="BZV46" s="12"/>
      <c r="BZW46" s="12"/>
      <c r="BZX46" s="12"/>
      <c r="BZY46" s="12"/>
      <c r="BZZ46" s="12"/>
      <c r="CAA46" s="12"/>
      <c r="CAB46" s="12"/>
      <c r="CAC46" s="12"/>
      <c r="CAD46" s="12"/>
      <c r="CAE46" s="12"/>
      <c r="CAF46" s="12"/>
      <c r="CAG46" s="12"/>
      <c r="CAH46" s="12"/>
      <c r="CAI46" s="12"/>
      <c r="CAJ46" s="12"/>
      <c r="CAK46" s="12"/>
      <c r="CAL46" s="12"/>
      <c r="CAM46" s="12"/>
      <c r="CAN46" s="12"/>
      <c r="CAO46" s="12"/>
      <c r="CAP46" s="12"/>
      <c r="CAQ46" s="12"/>
      <c r="CAR46" s="12"/>
      <c r="CAS46" s="12"/>
      <c r="CAT46" s="12"/>
      <c r="CAU46" s="12"/>
      <c r="CAV46" s="12"/>
      <c r="CAW46" s="12"/>
      <c r="CAX46" s="12"/>
      <c r="CAY46" s="12"/>
      <c r="CAZ46" s="12"/>
      <c r="CBA46" s="12"/>
      <c r="CBB46" s="12"/>
      <c r="CBC46" s="12"/>
      <c r="CBD46" s="12"/>
      <c r="CBE46" s="12"/>
      <c r="CBF46" s="12"/>
      <c r="CBG46" s="12"/>
      <c r="CBH46" s="12"/>
      <c r="CBI46" s="12"/>
      <c r="CBJ46" s="12"/>
      <c r="CBK46" s="12"/>
      <c r="CBL46" s="12"/>
      <c r="CBM46" s="12"/>
      <c r="CBN46" s="12"/>
      <c r="CBO46" s="12"/>
      <c r="CBP46" s="12"/>
      <c r="CBQ46" s="12"/>
      <c r="CBR46" s="12"/>
      <c r="CBS46" s="12"/>
      <c r="CBT46" s="12"/>
      <c r="CBU46" s="12"/>
      <c r="CBV46" s="12"/>
      <c r="CBW46" s="12"/>
      <c r="CBX46" s="12"/>
      <c r="CBY46" s="12"/>
      <c r="CBZ46" s="12"/>
      <c r="CCA46" s="12"/>
      <c r="CCB46" s="12"/>
      <c r="CCC46" s="12"/>
      <c r="CCD46" s="12"/>
      <c r="CCE46" s="12"/>
      <c r="CCF46" s="12"/>
      <c r="CCG46" s="12"/>
      <c r="CCH46" s="12"/>
      <c r="CCI46" s="12"/>
      <c r="CCJ46" s="12"/>
      <c r="CCK46" s="12"/>
      <c r="CCL46" s="12"/>
      <c r="CCM46" s="12"/>
      <c r="CCN46" s="12"/>
      <c r="CCO46" s="12"/>
      <c r="CCP46" s="12"/>
      <c r="CCQ46" s="12"/>
      <c r="CCR46" s="12"/>
      <c r="CCS46" s="12"/>
      <c r="CCT46" s="12"/>
      <c r="CCU46" s="12"/>
      <c r="CCV46" s="12"/>
      <c r="CCW46" s="12"/>
      <c r="CCX46" s="12"/>
      <c r="CCY46" s="12"/>
      <c r="CCZ46" s="12"/>
      <c r="CDA46" s="12"/>
      <c r="CDB46" s="12"/>
      <c r="CDC46" s="12"/>
      <c r="CDD46" s="12"/>
      <c r="CDE46" s="12"/>
      <c r="CDF46" s="12"/>
      <c r="CDG46" s="12"/>
      <c r="CDH46" s="12"/>
      <c r="CDI46" s="12"/>
      <c r="CDJ46" s="12"/>
      <c r="CDK46" s="12"/>
      <c r="CDL46" s="12"/>
      <c r="CDM46" s="12"/>
      <c r="CDN46" s="12"/>
      <c r="CDO46" s="12"/>
      <c r="CDP46" s="12"/>
      <c r="CDQ46" s="12"/>
      <c r="CDR46" s="12"/>
      <c r="CDS46" s="12"/>
      <c r="CDT46" s="12"/>
      <c r="CDU46" s="12"/>
      <c r="CDV46" s="12"/>
      <c r="CDW46" s="12"/>
      <c r="CDX46" s="12"/>
      <c r="CDY46" s="12"/>
      <c r="CDZ46" s="12"/>
      <c r="CEA46" s="12"/>
      <c r="CEB46" s="12"/>
      <c r="CEC46" s="12"/>
      <c r="CED46" s="12"/>
      <c r="CEE46" s="12"/>
      <c r="CEF46" s="12"/>
      <c r="CEG46" s="12"/>
      <c r="CEH46" s="12"/>
      <c r="CEI46" s="12"/>
      <c r="CEJ46" s="12"/>
      <c r="CEK46" s="12"/>
      <c r="CEL46" s="12"/>
      <c r="CEM46" s="12"/>
      <c r="CEN46" s="12"/>
      <c r="CEO46" s="12"/>
      <c r="CEP46" s="12"/>
      <c r="CEQ46" s="12"/>
      <c r="CER46" s="12"/>
      <c r="CES46" s="12"/>
      <c r="CET46" s="12"/>
      <c r="CEU46" s="12"/>
      <c r="CEV46" s="12"/>
      <c r="CEW46" s="12"/>
      <c r="CEX46" s="12"/>
      <c r="CEY46" s="12"/>
      <c r="CEZ46" s="12"/>
      <c r="CFA46" s="12"/>
      <c r="CFB46" s="12"/>
      <c r="CFC46" s="12"/>
      <c r="CFD46" s="12"/>
      <c r="CFE46" s="12"/>
      <c r="CFF46" s="12"/>
      <c r="CFG46" s="12"/>
      <c r="CFH46" s="12"/>
      <c r="CFI46" s="12"/>
      <c r="CFJ46" s="12"/>
      <c r="CFK46" s="12"/>
      <c r="CFL46" s="12"/>
      <c r="CFM46" s="12"/>
      <c r="CFN46" s="12"/>
      <c r="CFO46" s="12"/>
      <c r="CFP46" s="12"/>
      <c r="CFQ46" s="12"/>
      <c r="CFR46" s="12"/>
      <c r="CFS46" s="12"/>
      <c r="CFT46" s="12"/>
      <c r="CFU46" s="12"/>
      <c r="CFV46" s="12"/>
      <c r="CFW46" s="12"/>
      <c r="CFX46" s="12"/>
      <c r="CFY46" s="12"/>
      <c r="CFZ46" s="12"/>
      <c r="CGA46" s="12"/>
      <c r="CGB46" s="12"/>
      <c r="CGC46" s="12"/>
      <c r="CGD46" s="12"/>
      <c r="CGE46" s="12"/>
      <c r="CGF46" s="12"/>
      <c r="CGG46" s="12"/>
      <c r="CGH46" s="12"/>
      <c r="CGI46" s="12"/>
      <c r="CGJ46" s="12"/>
      <c r="CGK46" s="12"/>
      <c r="CGL46" s="12"/>
      <c r="CGM46" s="12"/>
      <c r="CGN46" s="12"/>
      <c r="CGO46" s="12"/>
      <c r="CGP46" s="12"/>
      <c r="CGQ46" s="12"/>
      <c r="CGR46" s="12"/>
      <c r="CGS46" s="12"/>
      <c r="CGT46" s="12"/>
      <c r="CGU46" s="12"/>
      <c r="CGV46" s="12"/>
      <c r="CGW46" s="12"/>
      <c r="CGX46" s="12"/>
      <c r="CGY46" s="12"/>
      <c r="CGZ46" s="12"/>
      <c r="CHA46" s="12"/>
      <c r="CHB46" s="12"/>
      <c r="CHC46" s="12"/>
      <c r="CHD46" s="12"/>
      <c r="CHE46" s="12"/>
      <c r="CHF46" s="12"/>
      <c r="CHG46" s="12"/>
      <c r="CHH46" s="12"/>
      <c r="CHI46" s="12"/>
      <c r="CHJ46" s="12"/>
      <c r="CHK46" s="12"/>
      <c r="CHL46" s="12"/>
      <c r="CHM46" s="12"/>
      <c r="CHN46" s="12"/>
      <c r="CHO46" s="12"/>
      <c r="CHP46" s="12"/>
      <c r="CHQ46" s="12"/>
      <c r="CHR46" s="12"/>
      <c r="CHS46" s="12"/>
      <c r="CHT46" s="12"/>
      <c r="CHU46" s="12"/>
      <c r="CHV46" s="12"/>
      <c r="CHW46" s="12"/>
      <c r="CHX46" s="12"/>
      <c r="CHY46" s="12"/>
      <c r="CHZ46" s="12"/>
      <c r="CIA46" s="12"/>
      <c r="CIB46" s="12"/>
      <c r="CIC46" s="12"/>
      <c r="CID46" s="12"/>
      <c r="CIE46" s="12"/>
      <c r="CIF46" s="12"/>
      <c r="CIG46" s="12"/>
      <c r="CIH46" s="12"/>
      <c r="CII46" s="12"/>
      <c r="CIJ46" s="12"/>
      <c r="CIK46" s="12"/>
      <c r="CIL46" s="12"/>
      <c r="CIM46" s="12"/>
      <c r="CIN46" s="12"/>
      <c r="CIO46" s="12"/>
      <c r="CIP46" s="12"/>
      <c r="CIQ46" s="12"/>
      <c r="CIR46" s="12"/>
      <c r="CIS46" s="12"/>
      <c r="CIT46" s="12"/>
      <c r="CIU46" s="12"/>
      <c r="CIV46" s="12"/>
      <c r="CIW46" s="12"/>
      <c r="CIX46" s="12"/>
      <c r="CIY46" s="12"/>
      <c r="CIZ46" s="12"/>
      <c r="CJA46" s="12"/>
      <c r="CJB46" s="12"/>
      <c r="CJC46" s="12"/>
      <c r="CJD46" s="12"/>
      <c r="CJE46" s="12"/>
      <c r="CJF46" s="12"/>
      <c r="CJG46" s="12"/>
      <c r="CJH46" s="12"/>
      <c r="CJI46" s="12"/>
      <c r="CJJ46" s="12"/>
      <c r="CJK46" s="12"/>
      <c r="CJL46" s="12"/>
      <c r="CJM46" s="12"/>
      <c r="CJN46" s="12"/>
      <c r="CJO46" s="12"/>
      <c r="CJP46" s="12"/>
      <c r="CJQ46" s="12"/>
      <c r="CJR46" s="12"/>
      <c r="CJS46" s="12"/>
      <c r="CJT46" s="12"/>
      <c r="CJU46" s="12"/>
      <c r="CJV46" s="12"/>
      <c r="CJW46" s="12"/>
      <c r="CJX46" s="12"/>
      <c r="CJY46" s="12"/>
      <c r="CJZ46" s="12"/>
      <c r="CKA46" s="12"/>
      <c r="CKB46" s="12"/>
      <c r="CKC46" s="12"/>
      <c r="CKD46" s="12"/>
      <c r="CKE46" s="12"/>
      <c r="CKF46" s="12"/>
      <c r="CKG46" s="12"/>
      <c r="CKH46" s="12"/>
      <c r="CKI46" s="12"/>
      <c r="CKJ46" s="12"/>
      <c r="CKK46" s="12"/>
      <c r="CKL46" s="12"/>
      <c r="CKM46" s="12"/>
      <c r="CKN46" s="12"/>
      <c r="CKO46" s="12"/>
      <c r="CKP46" s="12"/>
      <c r="CKQ46" s="12"/>
      <c r="CKR46" s="12"/>
      <c r="CKS46" s="12"/>
      <c r="CKT46" s="12"/>
      <c r="CKU46" s="12"/>
      <c r="CKV46" s="12"/>
      <c r="CKW46" s="12"/>
      <c r="CKX46" s="12"/>
      <c r="CKY46" s="12"/>
      <c r="CKZ46" s="12"/>
      <c r="CLA46" s="12"/>
      <c r="CLB46" s="12"/>
      <c r="CLC46" s="12"/>
      <c r="CLD46" s="12"/>
      <c r="CLE46" s="12"/>
      <c r="CLF46" s="12"/>
      <c r="CLG46" s="12"/>
      <c r="CLH46" s="12"/>
      <c r="CLI46" s="12"/>
      <c r="CLJ46" s="12"/>
      <c r="CLK46" s="12"/>
      <c r="CLL46" s="12"/>
      <c r="CLM46" s="12"/>
      <c r="CLN46" s="12"/>
      <c r="CLO46" s="12"/>
      <c r="CLP46" s="12"/>
      <c r="CLQ46" s="12"/>
      <c r="CLR46" s="12"/>
      <c r="CLS46" s="12"/>
      <c r="CLT46" s="12"/>
      <c r="CLU46" s="12"/>
      <c r="CLV46" s="12"/>
      <c r="CLW46" s="12"/>
      <c r="CLX46" s="12"/>
      <c r="CLY46" s="12"/>
      <c r="CLZ46" s="12"/>
      <c r="CMA46" s="12"/>
      <c r="CMB46" s="12"/>
      <c r="CMC46" s="12"/>
      <c r="CMD46" s="12"/>
      <c r="CME46" s="12"/>
      <c r="CMF46" s="12"/>
      <c r="CMG46" s="12"/>
      <c r="CMH46" s="12"/>
      <c r="CMI46" s="12"/>
      <c r="CMJ46" s="12"/>
      <c r="CMK46" s="12"/>
      <c r="CML46" s="12"/>
      <c r="CMM46" s="12"/>
      <c r="CMN46" s="12"/>
      <c r="CMO46" s="12"/>
      <c r="CMP46" s="12"/>
      <c r="CMQ46" s="12"/>
      <c r="CMR46" s="12"/>
      <c r="CMS46" s="12"/>
      <c r="CMT46" s="12"/>
      <c r="CMU46" s="12"/>
      <c r="CMV46" s="12"/>
      <c r="CMW46" s="12"/>
      <c r="CMX46" s="12"/>
      <c r="CMY46" s="12"/>
      <c r="CMZ46" s="12"/>
      <c r="CNA46" s="12"/>
      <c r="CNB46" s="12"/>
      <c r="CNC46" s="12"/>
      <c r="CND46" s="12"/>
      <c r="CNE46" s="12"/>
      <c r="CNF46" s="12"/>
      <c r="CNG46" s="12"/>
      <c r="CNH46" s="12"/>
      <c r="CNI46" s="12"/>
      <c r="CNJ46" s="12"/>
      <c r="CNK46" s="12"/>
      <c r="CNL46" s="12"/>
      <c r="CNM46" s="12"/>
      <c r="CNN46" s="12"/>
      <c r="CNO46" s="12"/>
      <c r="CNP46" s="12"/>
      <c r="CNQ46" s="12"/>
      <c r="CNR46" s="12"/>
      <c r="CNS46" s="12"/>
      <c r="CNT46" s="12"/>
      <c r="CNU46" s="12"/>
      <c r="CNV46" s="12"/>
      <c r="CNW46" s="12"/>
      <c r="CNX46" s="12"/>
      <c r="CNY46" s="12"/>
      <c r="CNZ46" s="12"/>
      <c r="COA46" s="12"/>
      <c r="COB46" s="12"/>
      <c r="COC46" s="12"/>
      <c r="COD46" s="12"/>
      <c r="COE46" s="12"/>
      <c r="COF46" s="12"/>
      <c r="COG46" s="12"/>
      <c r="COH46" s="12"/>
      <c r="COI46" s="12"/>
      <c r="COJ46" s="12"/>
      <c r="COK46" s="12"/>
      <c r="COL46" s="12"/>
      <c r="COM46" s="12"/>
      <c r="CON46" s="12"/>
      <c r="COO46" s="12"/>
      <c r="COP46" s="12"/>
      <c r="COQ46" s="12"/>
      <c r="COR46" s="12"/>
      <c r="COS46" s="12"/>
      <c r="COT46" s="12"/>
      <c r="COU46" s="12"/>
      <c r="COV46" s="12"/>
      <c r="COW46" s="12"/>
      <c r="COX46" s="12"/>
      <c r="COY46" s="12"/>
      <c r="COZ46" s="12"/>
      <c r="CPA46" s="12"/>
      <c r="CPB46" s="12"/>
      <c r="CPC46" s="12"/>
      <c r="CPD46" s="12"/>
      <c r="CPE46" s="12"/>
      <c r="CPF46" s="12"/>
      <c r="CPG46" s="12"/>
      <c r="CPH46" s="12"/>
      <c r="CPI46" s="12"/>
      <c r="CPJ46" s="12"/>
      <c r="CPK46" s="12"/>
      <c r="CPL46" s="12"/>
      <c r="CPM46" s="12"/>
      <c r="CPN46" s="12"/>
      <c r="CPO46" s="12"/>
      <c r="CPP46" s="12"/>
      <c r="CPQ46" s="12"/>
      <c r="CPR46" s="12"/>
      <c r="CPS46" s="12"/>
      <c r="CPT46" s="12"/>
      <c r="CPU46" s="12"/>
      <c r="CPV46" s="12"/>
      <c r="CPW46" s="12"/>
      <c r="CPX46" s="12"/>
      <c r="CPY46" s="12"/>
      <c r="CPZ46" s="12"/>
      <c r="CQA46" s="12"/>
      <c r="CQB46" s="12"/>
      <c r="CQC46" s="12"/>
      <c r="CQD46" s="12"/>
      <c r="CQE46" s="12"/>
      <c r="CQF46" s="12"/>
      <c r="CQG46" s="12"/>
      <c r="CQH46" s="12"/>
      <c r="CQI46" s="12"/>
      <c r="CQJ46" s="12"/>
      <c r="CQK46" s="12"/>
      <c r="CQL46" s="12"/>
      <c r="CQM46" s="12"/>
      <c r="CQN46" s="12"/>
      <c r="CQO46" s="12"/>
      <c r="CQP46" s="12"/>
      <c r="CQQ46" s="12"/>
      <c r="CQR46" s="12"/>
      <c r="CQS46" s="12"/>
      <c r="CQT46" s="12"/>
      <c r="CQU46" s="12"/>
      <c r="CQV46" s="12"/>
      <c r="CQW46" s="12"/>
      <c r="CQX46" s="12"/>
      <c r="CQY46" s="12"/>
      <c r="CQZ46" s="12"/>
      <c r="CRA46" s="12"/>
      <c r="CRB46" s="12"/>
      <c r="CRC46" s="12"/>
      <c r="CRD46" s="12"/>
      <c r="CRE46" s="12"/>
      <c r="CRF46" s="12"/>
      <c r="CRG46" s="12"/>
      <c r="CRH46" s="12"/>
      <c r="CRI46" s="12"/>
      <c r="CRJ46" s="12"/>
      <c r="CRK46" s="12"/>
      <c r="CRL46" s="12"/>
      <c r="CRM46" s="12"/>
      <c r="CRN46" s="12"/>
      <c r="CRO46" s="12"/>
      <c r="CRP46" s="12"/>
      <c r="CRQ46" s="12"/>
      <c r="CRR46" s="12"/>
      <c r="CRS46" s="12"/>
      <c r="CRT46" s="12"/>
      <c r="CRU46" s="12"/>
      <c r="CRV46" s="12"/>
      <c r="CRW46" s="12"/>
      <c r="CRX46" s="12"/>
      <c r="CRY46" s="12"/>
      <c r="CRZ46" s="12"/>
      <c r="CSA46" s="12"/>
      <c r="CSB46" s="12"/>
      <c r="CSC46" s="12"/>
      <c r="CSD46" s="12"/>
      <c r="CSE46" s="12"/>
      <c r="CSF46" s="12"/>
      <c r="CSG46" s="12"/>
      <c r="CSH46" s="12"/>
      <c r="CSI46" s="12"/>
      <c r="CSJ46" s="12"/>
      <c r="CSK46" s="12"/>
      <c r="CSL46" s="12"/>
      <c r="CSM46" s="12"/>
      <c r="CSN46" s="12"/>
      <c r="CSO46" s="12"/>
      <c r="CSP46" s="12"/>
      <c r="CSQ46" s="12"/>
      <c r="CSR46" s="12"/>
      <c r="CSS46" s="12"/>
      <c r="CST46" s="12"/>
      <c r="CSU46" s="12"/>
      <c r="CSV46" s="12"/>
      <c r="CSW46" s="12"/>
      <c r="CSX46" s="12"/>
      <c r="CSY46" s="12"/>
      <c r="CSZ46" s="12"/>
      <c r="CTA46" s="12"/>
      <c r="CTB46" s="12"/>
      <c r="CTC46" s="12"/>
      <c r="CTD46" s="12"/>
      <c r="CTE46" s="12"/>
      <c r="CTF46" s="12"/>
      <c r="CTG46" s="12"/>
      <c r="CTH46" s="12"/>
      <c r="CTI46" s="12"/>
      <c r="CTJ46" s="12"/>
      <c r="CTK46" s="12"/>
      <c r="CTL46" s="12"/>
      <c r="CTM46" s="12"/>
      <c r="CTN46" s="12"/>
      <c r="CTO46" s="12"/>
      <c r="CTP46" s="12"/>
      <c r="CTQ46" s="12"/>
      <c r="CTR46" s="12"/>
      <c r="CTS46" s="12"/>
      <c r="CTT46" s="12"/>
      <c r="CTU46" s="12"/>
      <c r="CTV46" s="12"/>
      <c r="CTW46" s="12"/>
      <c r="CTX46" s="12"/>
      <c r="CTY46" s="12"/>
      <c r="CTZ46" s="12"/>
      <c r="CUA46" s="12"/>
      <c r="CUB46" s="12"/>
      <c r="CUC46" s="12"/>
      <c r="CUD46" s="12"/>
      <c r="CUE46" s="12"/>
      <c r="CUF46" s="12"/>
      <c r="CUG46" s="12"/>
      <c r="CUH46" s="12"/>
      <c r="CUI46" s="12"/>
      <c r="CUJ46" s="12"/>
      <c r="CUK46" s="12"/>
      <c r="CUL46" s="12"/>
      <c r="CUM46" s="12"/>
      <c r="CUN46" s="12"/>
      <c r="CUO46" s="12"/>
      <c r="CUP46" s="12"/>
      <c r="CUQ46" s="12"/>
      <c r="CUR46" s="12"/>
      <c r="CUS46" s="12"/>
      <c r="CUT46" s="12"/>
    </row>
    <row r="47" spans="1:2594" s="12" customFormat="1" ht="15" customHeight="1" x14ac:dyDescent="0.15">
      <c r="A47" s="281" t="s">
        <v>122</v>
      </c>
      <c r="B47" s="57" t="s">
        <v>123</v>
      </c>
      <c r="C47" s="396" t="s">
        <v>77</v>
      </c>
      <c r="D47" s="34">
        <v>69258.36</v>
      </c>
      <c r="E47" s="34">
        <v>48.204999999999998</v>
      </c>
      <c r="F47" s="34" t="s">
        <v>181</v>
      </c>
      <c r="G47" s="34" t="s">
        <v>181</v>
      </c>
      <c r="H47" s="34" t="s">
        <v>181</v>
      </c>
      <c r="I47" s="34" t="s">
        <v>181</v>
      </c>
      <c r="J47" s="34" t="s">
        <v>181</v>
      </c>
      <c r="K47" s="431" t="s">
        <v>181</v>
      </c>
      <c r="L47" s="135"/>
      <c r="M47" s="135"/>
      <c r="N47" s="505" t="str">
        <f t="shared" si="11"/>
        <v>9.1</v>
      </c>
      <c r="O47" s="24" t="str">
        <f t="shared" si="12"/>
        <v>МЕХАНИЧЕСКАЯ ДРЕВЕСНАЯ МАССА И ПОЛУЦЕЛЛЮЛОЗА</v>
      </c>
      <c r="P47" s="396" t="s">
        <v>77</v>
      </c>
      <c r="Q47" s="105"/>
      <c r="R47" s="105"/>
      <c r="S47" s="105"/>
      <c r="T47" s="105"/>
      <c r="U47" s="105"/>
      <c r="V47" s="105"/>
      <c r="W47" s="105"/>
      <c r="X47" s="106"/>
      <c r="Y47" s="135"/>
      <c r="Z47" s="191" t="str">
        <f t="shared" si="4"/>
        <v>9.1</v>
      </c>
      <c r="AA47" s="24" t="str">
        <f t="shared" si="4"/>
        <v>МЕХАНИЧЕСКАЯ ДРЕВЕСНАЯ МАССА И ПОЛУЦЕЛЛЮЛОЗА</v>
      </c>
      <c r="AB47" s="396" t="s">
        <v>182</v>
      </c>
      <c r="AC47" s="189" t="str">
        <f>IF(ISNUMBER('CB1-Производство'!D59+D47-H47),'CB1-Производство'!D59+D47-H47,IF(ISNUMBER(H47-D47),"NT " &amp; H47-D47,"…"))</f>
        <v>…</v>
      </c>
      <c r="AD47" s="174" t="str">
        <f>IF(ISNUMBER('CB1-Производство'!E59+F47-J47),'CB1-Производство'!E59+F47-J47,IF(ISNUMBER(J47-F47),"NT " &amp; J47-F47,"…"))</f>
        <v>…</v>
      </c>
    </row>
    <row r="48" spans="1:2594" s="12" customFormat="1" ht="15" customHeight="1" x14ac:dyDescent="0.15">
      <c r="A48" s="281" t="s">
        <v>124</v>
      </c>
      <c r="B48" s="46" t="s">
        <v>125</v>
      </c>
      <c r="C48" s="397" t="s">
        <v>77</v>
      </c>
      <c r="D48" s="33">
        <v>15605317.448000001</v>
      </c>
      <c r="E48" s="33">
        <v>11140.423000000003</v>
      </c>
      <c r="F48" s="33">
        <v>13570251.1154</v>
      </c>
      <c r="G48" s="33">
        <v>8708.9954000000016</v>
      </c>
      <c r="H48" s="33">
        <v>0</v>
      </c>
      <c r="I48" s="33">
        <v>0</v>
      </c>
      <c r="J48" s="33">
        <v>0</v>
      </c>
      <c r="K48" s="430">
        <v>0</v>
      </c>
      <c r="L48" s="135"/>
      <c r="M48" s="135"/>
      <c r="N48" s="505" t="str">
        <f t="shared" si="11"/>
        <v>9.2</v>
      </c>
      <c r="O48" s="24" t="str">
        <f t="shared" si="12"/>
        <v>ЦЕЛЛЮЛОЗА</v>
      </c>
      <c r="P48" s="397" t="s">
        <v>77</v>
      </c>
      <c r="Q48" s="132">
        <f>D48-(D49+D51)</f>
        <v>0</v>
      </c>
      <c r="R48" s="127">
        <f t="shared" ref="R48:X48" si="32">E48-(E49+E51)</f>
        <v>0</v>
      </c>
      <c r="S48" s="127">
        <f t="shared" si="32"/>
        <v>0</v>
      </c>
      <c r="T48" s="127">
        <f t="shared" si="32"/>
        <v>0</v>
      </c>
      <c r="U48" s="127" t="e">
        <f t="shared" si="32"/>
        <v>#VALUE!</v>
      </c>
      <c r="V48" s="127" t="e">
        <f t="shared" si="32"/>
        <v>#VALUE!</v>
      </c>
      <c r="W48" s="127" t="e">
        <f t="shared" si="32"/>
        <v>#VALUE!</v>
      </c>
      <c r="X48" s="382" t="e">
        <f t="shared" si="32"/>
        <v>#VALUE!</v>
      </c>
      <c r="Y48" s="153"/>
      <c r="Z48" s="191" t="str">
        <f t="shared" si="4"/>
        <v>9.2</v>
      </c>
      <c r="AA48" s="24" t="str">
        <f t="shared" si="4"/>
        <v>ЦЕЛЛЮЛОЗА</v>
      </c>
      <c r="AB48" s="397" t="s">
        <v>182</v>
      </c>
      <c r="AC48" s="189">
        <f>IF(ISNUMBER('CB1-Производство'!D60+D48-H48),'CB1-Производство'!D60+D48-H48,IF(ISNUMBER(H48-D48),"NT " &amp; H48-D48,"…"))</f>
        <v>15605317.448000001</v>
      </c>
      <c r="AD48" s="174">
        <f>IF(ISNUMBER('CB1-Производство'!E60+F48-J48),'CB1-Производство'!E60+F48-J48,IF(ISNUMBER(J48-F48),"NT " &amp; J48-F48,"…"))</f>
        <v>13570251.11572</v>
      </c>
    </row>
    <row r="49" spans="1:2594" s="12" customFormat="1" ht="15" customHeight="1" x14ac:dyDescent="0.15">
      <c r="A49" s="281" t="s">
        <v>126</v>
      </c>
      <c r="B49" s="48" t="s">
        <v>127</v>
      </c>
      <c r="C49" s="396" t="s">
        <v>77</v>
      </c>
      <c r="D49" s="34">
        <v>15603022.208000001</v>
      </c>
      <c r="E49" s="34">
        <v>11127.349000000002</v>
      </c>
      <c r="F49" s="34">
        <v>13567789.579399999</v>
      </c>
      <c r="G49" s="34">
        <v>8697.7744000000021</v>
      </c>
      <c r="H49" s="34">
        <v>0</v>
      </c>
      <c r="I49" s="34">
        <v>0</v>
      </c>
      <c r="J49" s="34">
        <v>0</v>
      </c>
      <c r="K49" s="431">
        <v>0</v>
      </c>
      <c r="L49" s="135"/>
      <c r="M49" s="135"/>
      <c r="N49" s="505" t="str">
        <f t="shared" si="11"/>
        <v>9.2.1</v>
      </c>
      <c r="O49" s="25" t="str">
        <f t="shared" si="12"/>
        <v>СУЛЬФАТНАЯ ЦЕЛЛЮЛОЗА</v>
      </c>
      <c r="P49" s="396" t="s">
        <v>77</v>
      </c>
      <c r="Q49" s="105"/>
      <c r="R49" s="105"/>
      <c r="S49" s="105"/>
      <c r="T49" s="105"/>
      <c r="U49" s="105"/>
      <c r="V49" s="105"/>
      <c r="W49" s="105"/>
      <c r="X49" s="106"/>
      <c r="Y49" s="135"/>
      <c r="Z49" s="191" t="str">
        <f t="shared" si="4"/>
        <v>9.2.1</v>
      </c>
      <c r="AA49" s="25" t="str">
        <f t="shared" si="4"/>
        <v>СУЛЬФАТНАЯ ЦЕЛЛЮЛОЗА</v>
      </c>
      <c r="AB49" s="396" t="s">
        <v>182</v>
      </c>
      <c r="AC49" s="189">
        <f>IF(ISNUMBER('CB1-Производство'!D61+D49-H49),'CB1-Производство'!D61+D49-H49,IF(ISNUMBER(H49-D49),"NT " &amp; H49-D49,"…"))</f>
        <v>15603022.208000001</v>
      </c>
      <c r="AD49" s="174">
        <f>IF(ISNUMBER('CB1-Производство'!E61+F49-J49),'CB1-Производство'!E61+F49-J49,IF(ISNUMBER(J49-F49),"NT " &amp; J49-F49,"…"))</f>
        <v>13567789.57941</v>
      </c>
    </row>
    <row r="50" spans="1:2594" s="12" customFormat="1" ht="15" customHeight="1" x14ac:dyDescent="0.15">
      <c r="A50" s="281" t="s">
        <v>128</v>
      </c>
      <c r="B50" s="49" t="s">
        <v>129</v>
      </c>
      <c r="C50" s="396" t="s">
        <v>77</v>
      </c>
      <c r="D50" s="34">
        <v>15603022.208000001</v>
      </c>
      <c r="E50" s="34">
        <v>11127.349000000002</v>
      </c>
      <c r="F50" s="34">
        <v>13567789.579399999</v>
      </c>
      <c r="G50" s="34">
        <v>8697.7744000000021</v>
      </c>
      <c r="H50" s="34">
        <v>0</v>
      </c>
      <c r="I50" s="34">
        <v>0</v>
      </c>
      <c r="J50" s="34">
        <v>0</v>
      </c>
      <c r="K50" s="431">
        <v>0</v>
      </c>
      <c r="L50" s="135"/>
      <c r="M50" s="135"/>
      <c r="N50" s="505" t="str">
        <f t="shared" si="11"/>
        <v>9.2.1.1</v>
      </c>
      <c r="O50" s="26" t="str">
        <f t="shared" si="12"/>
        <v xml:space="preserve">в том числе БЕЛЕНАЯ </v>
      </c>
      <c r="P50" s="396" t="s">
        <v>77</v>
      </c>
      <c r="Q50" s="105"/>
      <c r="R50" s="105"/>
      <c r="S50" s="105"/>
      <c r="T50" s="105"/>
      <c r="U50" s="105"/>
      <c r="V50" s="105"/>
      <c r="W50" s="105"/>
      <c r="X50" s="106"/>
      <c r="Y50" s="135"/>
      <c r="Z50" s="191" t="str">
        <f t="shared" si="4"/>
        <v>9.2.1.1</v>
      </c>
      <c r="AA50" s="26" t="str">
        <f t="shared" si="4"/>
        <v xml:space="preserve">в том числе БЕЛЕНАЯ </v>
      </c>
      <c r="AB50" s="396" t="s">
        <v>182</v>
      </c>
      <c r="AC50" s="189">
        <f>IF(ISNUMBER('CB1-Производство'!D62+D50-H50),'CB1-Производство'!D62+D50-H50,IF(ISNUMBER(H50-D50),"NT " &amp; H50-D50,"…"))</f>
        <v>15603022.208000001</v>
      </c>
      <c r="AD50" s="174">
        <f>IF(ISNUMBER('CB1-Производство'!E62+F50-J50),'CB1-Производство'!E62+F50-J50,IF(ISNUMBER(J50-F50),"NT " &amp; J50-F50,"…"))</f>
        <v>13567789.579399999</v>
      </c>
    </row>
    <row r="51" spans="1:2594" s="12" customFormat="1" ht="15" customHeight="1" x14ac:dyDescent="0.15">
      <c r="A51" s="281" t="s">
        <v>130</v>
      </c>
      <c r="B51" s="56" t="s">
        <v>131</v>
      </c>
      <c r="C51" s="396" t="s">
        <v>77</v>
      </c>
      <c r="D51" s="34">
        <v>2295.2399999999998</v>
      </c>
      <c r="E51" s="34">
        <v>13.074</v>
      </c>
      <c r="F51" s="34">
        <v>2461.5360000000001</v>
      </c>
      <c r="G51" s="34">
        <v>11.221</v>
      </c>
      <c r="H51" s="34" t="s">
        <v>181</v>
      </c>
      <c r="I51" s="34" t="s">
        <v>181</v>
      </c>
      <c r="J51" s="34" t="s">
        <v>181</v>
      </c>
      <c r="K51" s="431" t="s">
        <v>181</v>
      </c>
      <c r="L51" s="135"/>
      <c r="M51" s="135"/>
      <c r="N51" s="505" t="str">
        <f t="shared" si="11"/>
        <v>9.2.2</v>
      </c>
      <c r="O51" s="25" t="str">
        <f t="shared" si="12"/>
        <v>СУЛЬФИТНАЯ ЦЕЛЛЮЛОЗА</v>
      </c>
      <c r="P51" s="396" t="s">
        <v>77</v>
      </c>
      <c r="Q51" s="105"/>
      <c r="R51" s="105"/>
      <c r="S51" s="105"/>
      <c r="T51" s="105"/>
      <c r="U51" s="105"/>
      <c r="V51" s="105"/>
      <c r="W51" s="105"/>
      <c r="X51" s="106"/>
      <c r="Y51" s="135"/>
      <c r="Z51" s="191" t="str">
        <f t="shared" si="4"/>
        <v>9.2.2</v>
      </c>
      <c r="AA51" s="25" t="str">
        <f t="shared" si="4"/>
        <v>СУЛЬФИТНАЯ ЦЕЛЛЮЛОЗА</v>
      </c>
      <c r="AB51" s="396" t="s">
        <v>182</v>
      </c>
      <c r="AC51" s="189" t="str">
        <f>IF(ISNUMBER('CB1-Производство'!D63+D51-H51),'CB1-Производство'!D63+D51-H51,IF(ISNUMBER(H51-D51),"NT " &amp; H51-D51,"…"))</f>
        <v>…</v>
      </c>
      <c r="AD51" s="174" t="str">
        <f>IF(ISNUMBER('CB1-Производство'!E63+F51-J51),'CB1-Производство'!E63+F51-J51,IF(ISNUMBER(J51-F51),"NT " &amp; J51-F51,"…"))</f>
        <v>…</v>
      </c>
    </row>
    <row r="52" spans="1:2594" s="12" customFormat="1" ht="15" customHeight="1" x14ac:dyDescent="0.15">
      <c r="A52" s="435" t="s">
        <v>132</v>
      </c>
      <c r="B52" s="46" t="s">
        <v>133</v>
      </c>
      <c r="C52" s="397" t="s">
        <v>77</v>
      </c>
      <c r="D52" s="33">
        <v>329955</v>
      </c>
      <c r="E52" s="33">
        <v>179.471</v>
      </c>
      <c r="F52" s="33">
        <v>9</v>
      </c>
      <c r="G52" s="33">
        <v>3.9E-2</v>
      </c>
      <c r="H52" s="33" t="s">
        <v>181</v>
      </c>
      <c r="I52" s="33" t="s">
        <v>181</v>
      </c>
      <c r="J52" s="33" t="s">
        <v>181</v>
      </c>
      <c r="K52" s="430" t="s">
        <v>181</v>
      </c>
      <c r="L52" s="135"/>
      <c r="M52" s="135"/>
      <c r="N52" s="505" t="str">
        <f t="shared" si="11"/>
        <v>9.3</v>
      </c>
      <c r="O52" s="24" t="str">
        <f t="shared" si="12"/>
        <v>ЦЕЛЛЮЛОЗА ДЛЯ ХИМИЧЕСКОЙ ПЕРЕРАБОТКИ</v>
      </c>
      <c r="P52" s="397" t="s">
        <v>77</v>
      </c>
      <c r="Q52" s="107"/>
      <c r="R52" s="107"/>
      <c r="S52" s="107"/>
      <c r="T52" s="107"/>
      <c r="U52" s="107"/>
      <c r="V52" s="107"/>
      <c r="W52" s="107"/>
      <c r="X52" s="108"/>
      <c r="Y52" s="135"/>
      <c r="Z52" s="190" t="str">
        <f t="shared" si="4"/>
        <v>9.3</v>
      </c>
      <c r="AA52" s="24" t="str">
        <f t="shared" si="4"/>
        <v>ЦЕЛЛЮЛОЗА ДЛЯ ХИМИЧЕСКОЙ ПЕРЕРАБОТКИ</v>
      </c>
      <c r="AB52" s="397" t="s">
        <v>182</v>
      </c>
      <c r="AC52" s="169" t="str">
        <f>IF(ISNUMBER('CB1-Производство'!D64+D52-H52),'CB1-Производство'!D64+D52-H52,IF(ISNUMBER(H52-D52),"NT " &amp; H52-D52,"…"))</f>
        <v>…</v>
      </c>
      <c r="AD52" s="174" t="str">
        <f>IF(ISNUMBER('CB1-Производство'!E64+F52-J52),'CB1-Производство'!E64+F52-J52,IF(ISNUMBER(J52-F52),"NT " &amp; J52-F52,"…"))</f>
        <v>…</v>
      </c>
    </row>
    <row r="53" spans="1:2594" s="79" customFormat="1" ht="15" customHeight="1" x14ac:dyDescent="0.15">
      <c r="A53" s="280" t="s">
        <v>134</v>
      </c>
      <c r="B53" s="239" t="s">
        <v>135</v>
      </c>
      <c r="C53" s="395" t="s">
        <v>77</v>
      </c>
      <c r="D53" s="78">
        <v>1867270.9</v>
      </c>
      <c r="E53" s="78">
        <v>530.71999999999991</v>
      </c>
      <c r="F53" s="78">
        <v>465568.26</v>
      </c>
      <c r="G53" s="78">
        <v>368.39</v>
      </c>
      <c r="H53" s="78">
        <v>17602.989000000005</v>
      </c>
      <c r="I53" s="78">
        <v>22404.316000000003</v>
      </c>
      <c r="J53" s="78">
        <v>19386.617980000003</v>
      </c>
      <c r="K53" s="433">
        <v>24529.838000000029</v>
      </c>
      <c r="L53" s="135"/>
      <c r="M53" s="135"/>
      <c r="N53" s="503" t="str">
        <f t="shared" si="11"/>
        <v>10</v>
      </c>
      <c r="O53" s="80" t="str">
        <f t="shared" si="12"/>
        <v>ПРОЧИЕ ВИДЫ МАССЫ</v>
      </c>
      <c r="P53" s="395" t="s">
        <v>77</v>
      </c>
      <c r="Q53" s="215" t="e">
        <f>D53-(D54+D55)</f>
        <v>#VALUE!</v>
      </c>
      <c r="R53" s="129" t="e">
        <f t="shared" ref="R53:X53" si="33">E53-(E54+E55)</f>
        <v>#VALUE!</v>
      </c>
      <c r="S53" s="129" t="e">
        <f t="shared" si="33"/>
        <v>#VALUE!</v>
      </c>
      <c r="T53" s="129" t="e">
        <f t="shared" si="33"/>
        <v>#VALUE!</v>
      </c>
      <c r="U53" s="129">
        <f t="shared" si="33"/>
        <v>0</v>
      </c>
      <c r="V53" s="129">
        <f t="shared" si="33"/>
        <v>0</v>
      </c>
      <c r="W53" s="129">
        <f t="shared" si="33"/>
        <v>0</v>
      </c>
      <c r="X53" s="384">
        <f t="shared" si="33"/>
        <v>0</v>
      </c>
      <c r="Y53" s="153"/>
      <c r="Z53" s="161" t="str">
        <f t="shared" si="4"/>
        <v>10</v>
      </c>
      <c r="AA53" s="80" t="str">
        <f t="shared" si="4"/>
        <v>ПРОЧИЕ ВИДЫ МАССЫ</v>
      </c>
      <c r="AB53" s="395" t="s">
        <v>182</v>
      </c>
      <c r="AC53" s="165">
        <f>IF(ISNUMBER('CB1-Производство'!D65+D53-H53),'CB1-Производство'!D65+D53-H53,IF(ISNUMBER(H53-D53),"NT " &amp; H53-D53,"…"))</f>
        <v>1849685.8009999997</v>
      </c>
      <c r="AD53" s="166">
        <f>IF(ISNUMBER('CB1-Производство'!E65+F53-J53),'CB1-Производство'!E65+F53-J53,IF(ISNUMBER(J53-F53),"NT " &amp; J53-F53,"…"))</f>
        <v>446203.00012000004</v>
      </c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  <c r="AMB53" s="12"/>
      <c r="AMC53" s="12"/>
      <c r="AMD53" s="12"/>
      <c r="AME53" s="12"/>
      <c r="AMF53" s="12"/>
      <c r="AMG53" s="12"/>
      <c r="AMH53" s="12"/>
      <c r="AMI53" s="12"/>
      <c r="AMJ53" s="12"/>
      <c r="AMK53" s="12"/>
      <c r="AML53" s="12"/>
      <c r="AMM53" s="12"/>
      <c r="AMN53" s="12"/>
      <c r="AMO53" s="12"/>
      <c r="AMP53" s="12"/>
      <c r="AMQ53" s="12"/>
      <c r="AMR53" s="12"/>
      <c r="AMS53" s="12"/>
      <c r="AMT53" s="12"/>
      <c r="AMU53" s="12"/>
      <c r="AMV53" s="12"/>
      <c r="AMW53" s="12"/>
      <c r="AMX53" s="12"/>
      <c r="AMY53" s="12"/>
      <c r="AMZ53" s="12"/>
      <c r="ANA53" s="12"/>
      <c r="ANB53" s="12"/>
      <c r="ANC53" s="12"/>
      <c r="AND53" s="12"/>
      <c r="ANE53" s="12"/>
      <c r="ANF53" s="12"/>
      <c r="ANG53" s="12"/>
      <c r="ANH53" s="12"/>
      <c r="ANI53" s="12"/>
      <c r="ANJ53" s="12"/>
      <c r="ANK53" s="12"/>
      <c r="ANL53" s="12"/>
      <c r="ANM53" s="12"/>
      <c r="ANN53" s="12"/>
      <c r="ANO53" s="12"/>
      <c r="ANP53" s="12"/>
      <c r="ANQ53" s="12"/>
      <c r="ANR53" s="12"/>
      <c r="ANS53" s="12"/>
      <c r="ANT53" s="12"/>
      <c r="ANU53" s="12"/>
      <c r="ANV53" s="12"/>
      <c r="ANW53" s="12"/>
      <c r="ANX53" s="12"/>
      <c r="ANY53" s="12"/>
      <c r="ANZ53" s="12"/>
      <c r="AOA53" s="12"/>
      <c r="AOB53" s="12"/>
      <c r="AOC53" s="12"/>
      <c r="AOD53" s="12"/>
      <c r="AOE53" s="12"/>
      <c r="AOF53" s="12"/>
      <c r="AOG53" s="12"/>
      <c r="AOH53" s="12"/>
      <c r="AOI53" s="12"/>
      <c r="AOJ53" s="12"/>
      <c r="AOK53" s="12"/>
      <c r="AOL53" s="12"/>
      <c r="AOM53" s="12"/>
      <c r="AON53" s="12"/>
      <c r="AOO53" s="12"/>
      <c r="AOP53" s="12"/>
      <c r="AOQ53" s="12"/>
      <c r="AOR53" s="12"/>
      <c r="AOS53" s="12"/>
      <c r="AOT53" s="12"/>
      <c r="AOU53" s="12"/>
      <c r="AOV53" s="12"/>
      <c r="AOW53" s="12"/>
      <c r="AOX53" s="12"/>
      <c r="AOY53" s="12"/>
      <c r="AOZ53" s="12"/>
      <c r="APA53" s="12"/>
      <c r="APB53" s="12"/>
      <c r="APC53" s="12"/>
      <c r="APD53" s="12"/>
      <c r="APE53" s="12"/>
      <c r="APF53" s="12"/>
      <c r="APG53" s="12"/>
      <c r="APH53" s="12"/>
      <c r="API53" s="12"/>
      <c r="APJ53" s="12"/>
      <c r="APK53" s="12"/>
      <c r="APL53" s="12"/>
      <c r="APM53" s="12"/>
      <c r="APN53" s="12"/>
      <c r="APO53" s="12"/>
      <c r="APP53" s="12"/>
      <c r="APQ53" s="12"/>
      <c r="APR53" s="12"/>
      <c r="APS53" s="12"/>
      <c r="APT53" s="12"/>
      <c r="APU53" s="12"/>
      <c r="APV53" s="12"/>
      <c r="APW53" s="12"/>
      <c r="APX53" s="12"/>
      <c r="APY53" s="12"/>
      <c r="APZ53" s="12"/>
      <c r="AQA53" s="12"/>
      <c r="AQB53" s="12"/>
      <c r="AQC53" s="12"/>
      <c r="AQD53" s="12"/>
      <c r="AQE53" s="12"/>
      <c r="AQF53" s="12"/>
      <c r="AQG53" s="12"/>
      <c r="AQH53" s="12"/>
      <c r="AQI53" s="12"/>
      <c r="AQJ53" s="12"/>
      <c r="AQK53" s="12"/>
      <c r="AQL53" s="12"/>
      <c r="AQM53" s="12"/>
      <c r="AQN53" s="12"/>
      <c r="AQO53" s="12"/>
      <c r="AQP53" s="12"/>
      <c r="AQQ53" s="12"/>
      <c r="AQR53" s="12"/>
      <c r="AQS53" s="12"/>
      <c r="AQT53" s="12"/>
      <c r="AQU53" s="12"/>
      <c r="AQV53" s="12"/>
      <c r="AQW53" s="12"/>
      <c r="AQX53" s="12"/>
      <c r="AQY53" s="12"/>
      <c r="AQZ53" s="12"/>
      <c r="ARA53" s="12"/>
      <c r="ARB53" s="12"/>
      <c r="ARC53" s="12"/>
      <c r="ARD53" s="12"/>
      <c r="ARE53" s="12"/>
      <c r="ARF53" s="12"/>
      <c r="ARG53" s="12"/>
      <c r="ARH53" s="12"/>
      <c r="ARI53" s="12"/>
      <c r="ARJ53" s="12"/>
      <c r="ARK53" s="12"/>
      <c r="ARL53" s="12"/>
      <c r="ARM53" s="12"/>
      <c r="ARN53" s="12"/>
      <c r="ARO53" s="12"/>
      <c r="ARP53" s="12"/>
      <c r="ARQ53" s="12"/>
      <c r="ARR53" s="12"/>
      <c r="ARS53" s="12"/>
      <c r="ART53" s="12"/>
      <c r="ARU53" s="12"/>
      <c r="ARV53" s="12"/>
      <c r="ARW53" s="12"/>
      <c r="ARX53" s="12"/>
      <c r="ARY53" s="12"/>
      <c r="ARZ53" s="12"/>
      <c r="ASA53" s="12"/>
      <c r="ASB53" s="12"/>
      <c r="ASC53" s="12"/>
      <c r="ASD53" s="12"/>
      <c r="ASE53" s="12"/>
      <c r="ASF53" s="12"/>
      <c r="ASG53" s="12"/>
      <c r="ASH53" s="12"/>
      <c r="ASI53" s="12"/>
      <c r="ASJ53" s="12"/>
      <c r="ASK53" s="12"/>
      <c r="ASL53" s="12"/>
      <c r="ASM53" s="12"/>
      <c r="ASN53" s="12"/>
      <c r="ASO53" s="12"/>
      <c r="ASP53" s="12"/>
      <c r="ASQ53" s="12"/>
      <c r="ASR53" s="12"/>
      <c r="ASS53" s="12"/>
      <c r="AST53" s="12"/>
      <c r="ASU53" s="12"/>
      <c r="ASV53" s="12"/>
      <c r="ASW53" s="12"/>
      <c r="ASX53" s="12"/>
      <c r="ASY53" s="12"/>
      <c r="ASZ53" s="12"/>
      <c r="ATA53" s="12"/>
      <c r="ATB53" s="12"/>
      <c r="ATC53" s="12"/>
      <c r="ATD53" s="12"/>
      <c r="ATE53" s="12"/>
      <c r="ATF53" s="12"/>
      <c r="ATG53" s="12"/>
      <c r="ATH53" s="12"/>
      <c r="ATI53" s="12"/>
      <c r="ATJ53" s="12"/>
      <c r="ATK53" s="12"/>
      <c r="ATL53" s="12"/>
      <c r="ATM53" s="12"/>
      <c r="ATN53" s="12"/>
      <c r="ATO53" s="12"/>
      <c r="ATP53" s="12"/>
      <c r="ATQ53" s="12"/>
      <c r="ATR53" s="12"/>
      <c r="ATS53" s="12"/>
      <c r="ATT53" s="12"/>
      <c r="ATU53" s="12"/>
      <c r="ATV53" s="12"/>
      <c r="ATW53" s="12"/>
      <c r="ATX53" s="12"/>
      <c r="ATY53" s="12"/>
      <c r="ATZ53" s="12"/>
      <c r="AUA53" s="12"/>
      <c r="AUB53" s="12"/>
      <c r="AUC53" s="12"/>
      <c r="AUD53" s="12"/>
      <c r="AUE53" s="12"/>
      <c r="AUF53" s="12"/>
      <c r="AUG53" s="12"/>
      <c r="AUH53" s="12"/>
      <c r="AUI53" s="12"/>
      <c r="AUJ53" s="12"/>
      <c r="AUK53" s="12"/>
      <c r="AUL53" s="12"/>
      <c r="AUM53" s="12"/>
      <c r="AUN53" s="12"/>
      <c r="AUO53" s="12"/>
      <c r="AUP53" s="12"/>
      <c r="AUQ53" s="12"/>
      <c r="AUR53" s="12"/>
      <c r="AUS53" s="12"/>
      <c r="AUT53" s="12"/>
      <c r="AUU53" s="12"/>
      <c r="AUV53" s="12"/>
      <c r="AUW53" s="12"/>
      <c r="AUX53" s="12"/>
      <c r="AUY53" s="12"/>
      <c r="AUZ53" s="12"/>
      <c r="AVA53" s="12"/>
      <c r="AVB53" s="12"/>
      <c r="AVC53" s="12"/>
      <c r="AVD53" s="12"/>
      <c r="AVE53" s="12"/>
      <c r="AVF53" s="12"/>
      <c r="AVG53" s="12"/>
      <c r="AVH53" s="12"/>
      <c r="AVI53" s="12"/>
      <c r="AVJ53" s="12"/>
      <c r="AVK53" s="12"/>
      <c r="AVL53" s="12"/>
      <c r="AVM53" s="12"/>
      <c r="AVN53" s="12"/>
      <c r="AVO53" s="12"/>
      <c r="AVP53" s="12"/>
      <c r="AVQ53" s="12"/>
      <c r="AVR53" s="12"/>
      <c r="AVS53" s="12"/>
      <c r="AVT53" s="12"/>
      <c r="AVU53" s="12"/>
      <c r="AVV53" s="12"/>
      <c r="AVW53" s="12"/>
      <c r="AVX53" s="12"/>
      <c r="AVY53" s="12"/>
      <c r="AVZ53" s="12"/>
      <c r="AWA53" s="12"/>
      <c r="AWB53" s="12"/>
      <c r="AWC53" s="12"/>
      <c r="AWD53" s="12"/>
      <c r="AWE53" s="12"/>
      <c r="AWF53" s="12"/>
      <c r="AWG53" s="12"/>
      <c r="AWH53" s="12"/>
      <c r="AWI53" s="12"/>
      <c r="AWJ53" s="12"/>
      <c r="AWK53" s="12"/>
      <c r="AWL53" s="12"/>
      <c r="AWM53" s="12"/>
      <c r="AWN53" s="12"/>
      <c r="AWO53" s="12"/>
      <c r="AWP53" s="12"/>
      <c r="AWQ53" s="12"/>
      <c r="AWR53" s="12"/>
      <c r="AWS53" s="12"/>
      <c r="AWT53" s="12"/>
      <c r="AWU53" s="12"/>
      <c r="AWV53" s="12"/>
      <c r="AWW53" s="12"/>
      <c r="AWX53" s="12"/>
      <c r="AWY53" s="12"/>
      <c r="AWZ53" s="12"/>
      <c r="AXA53" s="12"/>
      <c r="AXB53" s="12"/>
      <c r="AXC53" s="12"/>
      <c r="AXD53" s="12"/>
      <c r="AXE53" s="12"/>
      <c r="AXF53" s="12"/>
      <c r="AXG53" s="12"/>
      <c r="AXH53" s="12"/>
      <c r="AXI53" s="12"/>
      <c r="AXJ53" s="12"/>
      <c r="AXK53" s="12"/>
      <c r="AXL53" s="12"/>
      <c r="AXM53" s="12"/>
      <c r="AXN53" s="12"/>
      <c r="AXO53" s="12"/>
      <c r="AXP53" s="12"/>
      <c r="AXQ53" s="12"/>
      <c r="AXR53" s="12"/>
      <c r="AXS53" s="12"/>
      <c r="AXT53" s="12"/>
      <c r="AXU53" s="12"/>
      <c r="AXV53" s="12"/>
      <c r="AXW53" s="12"/>
      <c r="AXX53" s="12"/>
      <c r="AXY53" s="12"/>
      <c r="AXZ53" s="12"/>
      <c r="AYA53" s="12"/>
      <c r="AYB53" s="12"/>
      <c r="AYC53" s="12"/>
      <c r="AYD53" s="12"/>
      <c r="AYE53" s="12"/>
      <c r="AYF53" s="12"/>
      <c r="AYG53" s="12"/>
      <c r="AYH53" s="12"/>
      <c r="AYI53" s="12"/>
      <c r="AYJ53" s="12"/>
      <c r="AYK53" s="12"/>
      <c r="AYL53" s="12"/>
      <c r="AYM53" s="12"/>
      <c r="AYN53" s="12"/>
      <c r="AYO53" s="12"/>
      <c r="AYP53" s="12"/>
      <c r="AYQ53" s="12"/>
      <c r="AYR53" s="12"/>
      <c r="AYS53" s="12"/>
      <c r="AYT53" s="12"/>
      <c r="AYU53" s="12"/>
      <c r="AYV53" s="12"/>
      <c r="AYW53" s="12"/>
      <c r="AYX53" s="12"/>
      <c r="AYY53" s="12"/>
      <c r="AYZ53" s="12"/>
      <c r="AZA53" s="12"/>
      <c r="AZB53" s="12"/>
      <c r="AZC53" s="12"/>
      <c r="AZD53" s="12"/>
      <c r="AZE53" s="12"/>
      <c r="AZF53" s="12"/>
      <c r="AZG53" s="12"/>
      <c r="AZH53" s="12"/>
      <c r="AZI53" s="12"/>
      <c r="AZJ53" s="12"/>
      <c r="AZK53" s="12"/>
      <c r="AZL53" s="12"/>
      <c r="AZM53" s="12"/>
      <c r="AZN53" s="12"/>
      <c r="AZO53" s="12"/>
      <c r="AZP53" s="12"/>
      <c r="AZQ53" s="12"/>
      <c r="AZR53" s="12"/>
      <c r="AZS53" s="12"/>
      <c r="AZT53" s="12"/>
      <c r="AZU53" s="12"/>
      <c r="AZV53" s="12"/>
      <c r="AZW53" s="12"/>
      <c r="AZX53" s="12"/>
      <c r="AZY53" s="12"/>
      <c r="AZZ53" s="12"/>
      <c r="BAA53" s="12"/>
      <c r="BAB53" s="12"/>
      <c r="BAC53" s="12"/>
      <c r="BAD53" s="12"/>
      <c r="BAE53" s="12"/>
      <c r="BAF53" s="12"/>
      <c r="BAG53" s="12"/>
      <c r="BAH53" s="12"/>
      <c r="BAI53" s="12"/>
      <c r="BAJ53" s="12"/>
      <c r="BAK53" s="12"/>
      <c r="BAL53" s="12"/>
      <c r="BAM53" s="12"/>
      <c r="BAN53" s="12"/>
      <c r="BAO53" s="12"/>
      <c r="BAP53" s="12"/>
      <c r="BAQ53" s="12"/>
      <c r="BAR53" s="12"/>
      <c r="BAS53" s="12"/>
      <c r="BAT53" s="12"/>
      <c r="BAU53" s="12"/>
      <c r="BAV53" s="12"/>
      <c r="BAW53" s="12"/>
      <c r="BAX53" s="12"/>
      <c r="BAY53" s="12"/>
      <c r="BAZ53" s="12"/>
      <c r="BBA53" s="12"/>
      <c r="BBB53" s="12"/>
      <c r="BBC53" s="12"/>
      <c r="BBD53" s="12"/>
      <c r="BBE53" s="12"/>
      <c r="BBF53" s="12"/>
      <c r="BBG53" s="12"/>
      <c r="BBH53" s="12"/>
      <c r="BBI53" s="12"/>
      <c r="BBJ53" s="12"/>
      <c r="BBK53" s="12"/>
      <c r="BBL53" s="12"/>
      <c r="BBM53" s="12"/>
      <c r="BBN53" s="12"/>
      <c r="BBO53" s="12"/>
      <c r="BBP53" s="12"/>
      <c r="BBQ53" s="12"/>
      <c r="BBR53" s="12"/>
      <c r="BBS53" s="12"/>
      <c r="BBT53" s="12"/>
      <c r="BBU53" s="12"/>
      <c r="BBV53" s="12"/>
      <c r="BBW53" s="12"/>
      <c r="BBX53" s="12"/>
      <c r="BBY53" s="12"/>
      <c r="BBZ53" s="12"/>
      <c r="BCA53" s="12"/>
      <c r="BCB53" s="12"/>
      <c r="BCC53" s="12"/>
      <c r="BCD53" s="12"/>
      <c r="BCE53" s="12"/>
      <c r="BCF53" s="12"/>
      <c r="BCG53" s="12"/>
      <c r="BCH53" s="12"/>
      <c r="BCI53" s="12"/>
      <c r="BCJ53" s="12"/>
      <c r="BCK53" s="12"/>
      <c r="BCL53" s="12"/>
      <c r="BCM53" s="12"/>
      <c r="BCN53" s="12"/>
      <c r="BCO53" s="12"/>
      <c r="BCP53" s="12"/>
      <c r="BCQ53" s="12"/>
      <c r="BCR53" s="12"/>
      <c r="BCS53" s="12"/>
      <c r="BCT53" s="12"/>
      <c r="BCU53" s="12"/>
      <c r="BCV53" s="12"/>
      <c r="BCW53" s="12"/>
      <c r="BCX53" s="12"/>
      <c r="BCY53" s="12"/>
      <c r="BCZ53" s="12"/>
      <c r="BDA53" s="12"/>
      <c r="BDB53" s="12"/>
      <c r="BDC53" s="12"/>
      <c r="BDD53" s="12"/>
      <c r="BDE53" s="12"/>
      <c r="BDF53" s="12"/>
      <c r="BDG53" s="12"/>
      <c r="BDH53" s="12"/>
      <c r="BDI53" s="12"/>
      <c r="BDJ53" s="12"/>
      <c r="BDK53" s="12"/>
      <c r="BDL53" s="12"/>
      <c r="BDM53" s="12"/>
      <c r="BDN53" s="12"/>
      <c r="BDO53" s="12"/>
      <c r="BDP53" s="12"/>
      <c r="BDQ53" s="12"/>
      <c r="BDR53" s="12"/>
      <c r="BDS53" s="12"/>
      <c r="BDT53" s="12"/>
      <c r="BDU53" s="12"/>
      <c r="BDV53" s="12"/>
      <c r="BDW53" s="12"/>
      <c r="BDX53" s="12"/>
      <c r="BDY53" s="12"/>
      <c r="BDZ53" s="12"/>
      <c r="BEA53" s="12"/>
      <c r="BEB53" s="12"/>
      <c r="BEC53" s="12"/>
      <c r="BED53" s="12"/>
      <c r="BEE53" s="12"/>
      <c r="BEF53" s="12"/>
      <c r="BEG53" s="12"/>
      <c r="BEH53" s="12"/>
      <c r="BEI53" s="12"/>
      <c r="BEJ53" s="12"/>
      <c r="BEK53" s="12"/>
      <c r="BEL53" s="12"/>
      <c r="BEM53" s="12"/>
      <c r="BEN53" s="12"/>
      <c r="BEO53" s="12"/>
      <c r="BEP53" s="12"/>
      <c r="BEQ53" s="12"/>
      <c r="BER53" s="12"/>
      <c r="BES53" s="12"/>
      <c r="BET53" s="12"/>
      <c r="BEU53" s="12"/>
      <c r="BEV53" s="12"/>
      <c r="BEW53" s="12"/>
      <c r="BEX53" s="12"/>
      <c r="BEY53" s="12"/>
      <c r="BEZ53" s="12"/>
      <c r="BFA53" s="12"/>
      <c r="BFB53" s="12"/>
      <c r="BFC53" s="12"/>
      <c r="BFD53" s="12"/>
      <c r="BFE53" s="12"/>
      <c r="BFF53" s="12"/>
      <c r="BFG53" s="12"/>
      <c r="BFH53" s="12"/>
      <c r="BFI53" s="12"/>
      <c r="BFJ53" s="12"/>
      <c r="BFK53" s="12"/>
      <c r="BFL53" s="12"/>
      <c r="BFM53" s="12"/>
      <c r="BFN53" s="12"/>
      <c r="BFO53" s="12"/>
      <c r="BFP53" s="12"/>
      <c r="BFQ53" s="12"/>
      <c r="BFR53" s="12"/>
      <c r="BFS53" s="12"/>
      <c r="BFT53" s="12"/>
      <c r="BFU53" s="12"/>
      <c r="BFV53" s="12"/>
      <c r="BFW53" s="12"/>
      <c r="BFX53" s="12"/>
      <c r="BFY53" s="12"/>
      <c r="BFZ53" s="12"/>
      <c r="BGA53" s="12"/>
      <c r="BGB53" s="12"/>
      <c r="BGC53" s="12"/>
      <c r="BGD53" s="12"/>
      <c r="BGE53" s="12"/>
      <c r="BGF53" s="12"/>
      <c r="BGG53" s="12"/>
      <c r="BGH53" s="12"/>
      <c r="BGI53" s="12"/>
      <c r="BGJ53" s="12"/>
      <c r="BGK53" s="12"/>
      <c r="BGL53" s="12"/>
      <c r="BGM53" s="12"/>
      <c r="BGN53" s="12"/>
      <c r="BGO53" s="12"/>
      <c r="BGP53" s="12"/>
      <c r="BGQ53" s="12"/>
      <c r="BGR53" s="12"/>
      <c r="BGS53" s="12"/>
      <c r="BGT53" s="12"/>
      <c r="BGU53" s="12"/>
      <c r="BGV53" s="12"/>
      <c r="BGW53" s="12"/>
      <c r="BGX53" s="12"/>
      <c r="BGY53" s="12"/>
      <c r="BGZ53" s="12"/>
      <c r="BHA53" s="12"/>
      <c r="BHB53" s="12"/>
      <c r="BHC53" s="12"/>
      <c r="BHD53" s="12"/>
      <c r="BHE53" s="12"/>
      <c r="BHF53" s="12"/>
      <c r="BHG53" s="12"/>
      <c r="BHH53" s="12"/>
      <c r="BHI53" s="12"/>
      <c r="BHJ53" s="12"/>
      <c r="BHK53" s="12"/>
      <c r="BHL53" s="12"/>
      <c r="BHM53" s="12"/>
      <c r="BHN53" s="12"/>
      <c r="BHO53" s="12"/>
      <c r="BHP53" s="12"/>
      <c r="BHQ53" s="12"/>
      <c r="BHR53" s="12"/>
      <c r="BHS53" s="12"/>
      <c r="BHT53" s="12"/>
      <c r="BHU53" s="12"/>
      <c r="BHV53" s="12"/>
      <c r="BHW53" s="12"/>
      <c r="BHX53" s="12"/>
      <c r="BHY53" s="12"/>
      <c r="BHZ53" s="12"/>
      <c r="BIA53" s="12"/>
      <c r="BIB53" s="12"/>
      <c r="BIC53" s="12"/>
      <c r="BID53" s="12"/>
      <c r="BIE53" s="12"/>
      <c r="BIF53" s="12"/>
      <c r="BIG53" s="12"/>
      <c r="BIH53" s="12"/>
      <c r="BII53" s="12"/>
      <c r="BIJ53" s="12"/>
      <c r="BIK53" s="12"/>
      <c r="BIL53" s="12"/>
      <c r="BIM53" s="12"/>
      <c r="BIN53" s="12"/>
      <c r="BIO53" s="12"/>
      <c r="BIP53" s="12"/>
      <c r="BIQ53" s="12"/>
      <c r="BIR53" s="12"/>
      <c r="BIS53" s="12"/>
      <c r="BIT53" s="12"/>
      <c r="BIU53" s="12"/>
      <c r="BIV53" s="12"/>
      <c r="BIW53" s="12"/>
      <c r="BIX53" s="12"/>
      <c r="BIY53" s="12"/>
      <c r="BIZ53" s="12"/>
      <c r="BJA53" s="12"/>
      <c r="BJB53" s="12"/>
      <c r="BJC53" s="12"/>
      <c r="BJD53" s="12"/>
      <c r="BJE53" s="12"/>
      <c r="BJF53" s="12"/>
      <c r="BJG53" s="12"/>
      <c r="BJH53" s="12"/>
      <c r="BJI53" s="12"/>
      <c r="BJJ53" s="12"/>
      <c r="BJK53" s="12"/>
      <c r="BJL53" s="12"/>
      <c r="BJM53" s="12"/>
      <c r="BJN53" s="12"/>
      <c r="BJO53" s="12"/>
      <c r="BJP53" s="12"/>
      <c r="BJQ53" s="12"/>
      <c r="BJR53" s="12"/>
      <c r="BJS53" s="12"/>
      <c r="BJT53" s="12"/>
      <c r="BJU53" s="12"/>
      <c r="BJV53" s="12"/>
      <c r="BJW53" s="12"/>
      <c r="BJX53" s="12"/>
      <c r="BJY53" s="12"/>
      <c r="BJZ53" s="12"/>
      <c r="BKA53" s="12"/>
      <c r="BKB53" s="12"/>
      <c r="BKC53" s="12"/>
      <c r="BKD53" s="12"/>
      <c r="BKE53" s="12"/>
      <c r="BKF53" s="12"/>
      <c r="BKG53" s="12"/>
      <c r="BKH53" s="12"/>
      <c r="BKI53" s="12"/>
      <c r="BKJ53" s="12"/>
      <c r="BKK53" s="12"/>
      <c r="BKL53" s="12"/>
      <c r="BKM53" s="12"/>
      <c r="BKN53" s="12"/>
      <c r="BKO53" s="12"/>
      <c r="BKP53" s="12"/>
      <c r="BKQ53" s="12"/>
      <c r="BKR53" s="12"/>
      <c r="BKS53" s="12"/>
      <c r="BKT53" s="12"/>
      <c r="BKU53" s="12"/>
      <c r="BKV53" s="12"/>
      <c r="BKW53" s="12"/>
      <c r="BKX53" s="12"/>
      <c r="BKY53" s="12"/>
      <c r="BKZ53" s="12"/>
      <c r="BLA53" s="12"/>
      <c r="BLB53" s="12"/>
      <c r="BLC53" s="12"/>
      <c r="BLD53" s="12"/>
      <c r="BLE53" s="12"/>
      <c r="BLF53" s="12"/>
      <c r="BLG53" s="12"/>
      <c r="BLH53" s="12"/>
      <c r="BLI53" s="12"/>
      <c r="BLJ53" s="12"/>
      <c r="BLK53" s="12"/>
      <c r="BLL53" s="12"/>
      <c r="BLM53" s="12"/>
      <c r="BLN53" s="12"/>
      <c r="BLO53" s="12"/>
      <c r="BLP53" s="12"/>
      <c r="BLQ53" s="12"/>
      <c r="BLR53" s="12"/>
      <c r="BLS53" s="12"/>
      <c r="BLT53" s="12"/>
      <c r="BLU53" s="12"/>
      <c r="BLV53" s="12"/>
      <c r="BLW53" s="12"/>
      <c r="BLX53" s="12"/>
      <c r="BLY53" s="12"/>
      <c r="BLZ53" s="12"/>
      <c r="BMA53" s="12"/>
      <c r="BMB53" s="12"/>
      <c r="BMC53" s="12"/>
      <c r="BMD53" s="12"/>
      <c r="BME53" s="12"/>
      <c r="BMF53" s="12"/>
      <c r="BMG53" s="12"/>
      <c r="BMH53" s="12"/>
      <c r="BMI53" s="12"/>
      <c r="BMJ53" s="12"/>
      <c r="BMK53" s="12"/>
      <c r="BML53" s="12"/>
      <c r="BMM53" s="12"/>
      <c r="BMN53" s="12"/>
      <c r="BMO53" s="12"/>
      <c r="BMP53" s="12"/>
      <c r="BMQ53" s="12"/>
      <c r="BMR53" s="12"/>
      <c r="BMS53" s="12"/>
      <c r="BMT53" s="12"/>
      <c r="BMU53" s="12"/>
      <c r="BMV53" s="12"/>
      <c r="BMW53" s="12"/>
      <c r="BMX53" s="12"/>
      <c r="BMY53" s="12"/>
      <c r="BMZ53" s="12"/>
      <c r="BNA53" s="12"/>
      <c r="BNB53" s="12"/>
      <c r="BNC53" s="12"/>
      <c r="BND53" s="12"/>
      <c r="BNE53" s="12"/>
      <c r="BNF53" s="12"/>
      <c r="BNG53" s="12"/>
      <c r="BNH53" s="12"/>
      <c r="BNI53" s="12"/>
      <c r="BNJ53" s="12"/>
      <c r="BNK53" s="12"/>
      <c r="BNL53" s="12"/>
      <c r="BNM53" s="12"/>
      <c r="BNN53" s="12"/>
      <c r="BNO53" s="12"/>
      <c r="BNP53" s="12"/>
      <c r="BNQ53" s="12"/>
      <c r="BNR53" s="12"/>
      <c r="BNS53" s="12"/>
      <c r="BNT53" s="12"/>
      <c r="BNU53" s="12"/>
      <c r="BNV53" s="12"/>
      <c r="BNW53" s="12"/>
      <c r="BNX53" s="12"/>
      <c r="BNY53" s="12"/>
      <c r="BNZ53" s="12"/>
      <c r="BOA53" s="12"/>
      <c r="BOB53" s="12"/>
      <c r="BOC53" s="12"/>
      <c r="BOD53" s="12"/>
      <c r="BOE53" s="12"/>
      <c r="BOF53" s="12"/>
      <c r="BOG53" s="12"/>
      <c r="BOH53" s="12"/>
      <c r="BOI53" s="12"/>
      <c r="BOJ53" s="12"/>
      <c r="BOK53" s="12"/>
      <c r="BOL53" s="12"/>
      <c r="BOM53" s="12"/>
      <c r="BON53" s="12"/>
      <c r="BOO53" s="12"/>
      <c r="BOP53" s="12"/>
      <c r="BOQ53" s="12"/>
      <c r="BOR53" s="12"/>
      <c r="BOS53" s="12"/>
      <c r="BOT53" s="12"/>
      <c r="BOU53" s="12"/>
      <c r="BOV53" s="12"/>
      <c r="BOW53" s="12"/>
      <c r="BOX53" s="12"/>
      <c r="BOY53" s="12"/>
      <c r="BOZ53" s="12"/>
      <c r="BPA53" s="12"/>
      <c r="BPB53" s="12"/>
      <c r="BPC53" s="12"/>
      <c r="BPD53" s="12"/>
      <c r="BPE53" s="12"/>
      <c r="BPF53" s="12"/>
      <c r="BPG53" s="12"/>
      <c r="BPH53" s="12"/>
      <c r="BPI53" s="12"/>
      <c r="BPJ53" s="12"/>
      <c r="BPK53" s="12"/>
      <c r="BPL53" s="12"/>
      <c r="BPM53" s="12"/>
      <c r="BPN53" s="12"/>
      <c r="BPO53" s="12"/>
      <c r="BPP53" s="12"/>
      <c r="BPQ53" s="12"/>
      <c r="BPR53" s="12"/>
      <c r="BPS53" s="12"/>
      <c r="BPT53" s="12"/>
      <c r="BPU53" s="12"/>
      <c r="BPV53" s="12"/>
      <c r="BPW53" s="12"/>
      <c r="BPX53" s="12"/>
      <c r="BPY53" s="12"/>
      <c r="BPZ53" s="12"/>
      <c r="BQA53" s="12"/>
      <c r="BQB53" s="12"/>
      <c r="BQC53" s="12"/>
      <c r="BQD53" s="12"/>
      <c r="BQE53" s="12"/>
      <c r="BQF53" s="12"/>
      <c r="BQG53" s="12"/>
      <c r="BQH53" s="12"/>
      <c r="BQI53" s="12"/>
      <c r="BQJ53" s="12"/>
      <c r="BQK53" s="12"/>
      <c r="BQL53" s="12"/>
      <c r="BQM53" s="12"/>
      <c r="BQN53" s="12"/>
      <c r="BQO53" s="12"/>
      <c r="BQP53" s="12"/>
      <c r="BQQ53" s="12"/>
      <c r="BQR53" s="12"/>
      <c r="BQS53" s="12"/>
      <c r="BQT53" s="12"/>
      <c r="BQU53" s="12"/>
      <c r="BQV53" s="12"/>
      <c r="BQW53" s="12"/>
      <c r="BQX53" s="12"/>
      <c r="BQY53" s="12"/>
      <c r="BQZ53" s="12"/>
      <c r="BRA53" s="12"/>
      <c r="BRB53" s="12"/>
      <c r="BRC53" s="12"/>
      <c r="BRD53" s="12"/>
      <c r="BRE53" s="12"/>
      <c r="BRF53" s="12"/>
      <c r="BRG53" s="12"/>
      <c r="BRH53" s="12"/>
      <c r="BRI53" s="12"/>
      <c r="BRJ53" s="12"/>
      <c r="BRK53" s="12"/>
      <c r="BRL53" s="12"/>
      <c r="BRM53" s="12"/>
      <c r="BRN53" s="12"/>
      <c r="BRO53" s="12"/>
      <c r="BRP53" s="12"/>
      <c r="BRQ53" s="12"/>
      <c r="BRR53" s="12"/>
      <c r="BRS53" s="12"/>
      <c r="BRT53" s="12"/>
      <c r="BRU53" s="12"/>
      <c r="BRV53" s="12"/>
      <c r="BRW53" s="12"/>
      <c r="BRX53" s="12"/>
      <c r="BRY53" s="12"/>
      <c r="BRZ53" s="12"/>
      <c r="BSA53" s="12"/>
      <c r="BSB53" s="12"/>
      <c r="BSC53" s="12"/>
      <c r="BSD53" s="12"/>
      <c r="BSE53" s="12"/>
      <c r="BSF53" s="12"/>
      <c r="BSG53" s="12"/>
      <c r="BSH53" s="12"/>
      <c r="BSI53" s="12"/>
      <c r="BSJ53" s="12"/>
      <c r="BSK53" s="12"/>
      <c r="BSL53" s="12"/>
      <c r="BSM53" s="12"/>
      <c r="BSN53" s="12"/>
      <c r="BSO53" s="12"/>
      <c r="BSP53" s="12"/>
      <c r="BSQ53" s="12"/>
      <c r="BSR53" s="12"/>
      <c r="BSS53" s="12"/>
      <c r="BST53" s="12"/>
      <c r="BSU53" s="12"/>
      <c r="BSV53" s="12"/>
      <c r="BSW53" s="12"/>
      <c r="BSX53" s="12"/>
      <c r="BSY53" s="12"/>
      <c r="BSZ53" s="12"/>
      <c r="BTA53" s="12"/>
      <c r="BTB53" s="12"/>
      <c r="BTC53" s="12"/>
      <c r="BTD53" s="12"/>
      <c r="BTE53" s="12"/>
      <c r="BTF53" s="12"/>
      <c r="BTG53" s="12"/>
      <c r="BTH53" s="12"/>
      <c r="BTI53" s="12"/>
      <c r="BTJ53" s="12"/>
      <c r="BTK53" s="12"/>
      <c r="BTL53" s="12"/>
      <c r="BTM53" s="12"/>
      <c r="BTN53" s="12"/>
      <c r="BTO53" s="12"/>
      <c r="BTP53" s="12"/>
      <c r="BTQ53" s="12"/>
      <c r="BTR53" s="12"/>
      <c r="BTS53" s="12"/>
      <c r="BTT53" s="12"/>
      <c r="BTU53" s="12"/>
      <c r="BTV53" s="12"/>
      <c r="BTW53" s="12"/>
      <c r="BTX53" s="12"/>
      <c r="BTY53" s="12"/>
      <c r="BTZ53" s="12"/>
      <c r="BUA53" s="12"/>
      <c r="BUB53" s="12"/>
      <c r="BUC53" s="12"/>
      <c r="BUD53" s="12"/>
      <c r="BUE53" s="12"/>
      <c r="BUF53" s="12"/>
      <c r="BUG53" s="12"/>
      <c r="BUH53" s="12"/>
      <c r="BUI53" s="12"/>
      <c r="BUJ53" s="12"/>
      <c r="BUK53" s="12"/>
      <c r="BUL53" s="12"/>
      <c r="BUM53" s="12"/>
      <c r="BUN53" s="12"/>
      <c r="BUO53" s="12"/>
      <c r="BUP53" s="12"/>
      <c r="BUQ53" s="12"/>
      <c r="BUR53" s="12"/>
      <c r="BUS53" s="12"/>
      <c r="BUT53" s="12"/>
      <c r="BUU53" s="12"/>
      <c r="BUV53" s="12"/>
      <c r="BUW53" s="12"/>
      <c r="BUX53" s="12"/>
      <c r="BUY53" s="12"/>
      <c r="BUZ53" s="12"/>
      <c r="BVA53" s="12"/>
      <c r="BVB53" s="12"/>
      <c r="BVC53" s="12"/>
      <c r="BVD53" s="12"/>
      <c r="BVE53" s="12"/>
      <c r="BVF53" s="12"/>
      <c r="BVG53" s="12"/>
      <c r="BVH53" s="12"/>
      <c r="BVI53" s="12"/>
      <c r="BVJ53" s="12"/>
      <c r="BVK53" s="12"/>
      <c r="BVL53" s="12"/>
      <c r="BVM53" s="12"/>
      <c r="BVN53" s="12"/>
      <c r="BVO53" s="12"/>
      <c r="BVP53" s="12"/>
      <c r="BVQ53" s="12"/>
      <c r="BVR53" s="12"/>
      <c r="BVS53" s="12"/>
      <c r="BVT53" s="12"/>
      <c r="BVU53" s="12"/>
      <c r="BVV53" s="12"/>
      <c r="BVW53" s="12"/>
      <c r="BVX53" s="12"/>
      <c r="BVY53" s="12"/>
      <c r="BVZ53" s="12"/>
      <c r="BWA53" s="12"/>
      <c r="BWB53" s="12"/>
      <c r="BWC53" s="12"/>
      <c r="BWD53" s="12"/>
      <c r="BWE53" s="12"/>
      <c r="BWF53" s="12"/>
      <c r="BWG53" s="12"/>
      <c r="BWH53" s="12"/>
      <c r="BWI53" s="12"/>
      <c r="BWJ53" s="12"/>
      <c r="BWK53" s="12"/>
      <c r="BWL53" s="12"/>
      <c r="BWM53" s="12"/>
      <c r="BWN53" s="12"/>
      <c r="BWO53" s="12"/>
      <c r="BWP53" s="12"/>
      <c r="BWQ53" s="12"/>
      <c r="BWR53" s="12"/>
      <c r="BWS53" s="12"/>
      <c r="BWT53" s="12"/>
      <c r="BWU53" s="12"/>
      <c r="BWV53" s="12"/>
      <c r="BWW53" s="12"/>
      <c r="BWX53" s="12"/>
      <c r="BWY53" s="12"/>
      <c r="BWZ53" s="12"/>
      <c r="BXA53" s="12"/>
      <c r="BXB53" s="12"/>
      <c r="BXC53" s="12"/>
      <c r="BXD53" s="12"/>
      <c r="BXE53" s="12"/>
      <c r="BXF53" s="12"/>
      <c r="BXG53" s="12"/>
      <c r="BXH53" s="12"/>
      <c r="BXI53" s="12"/>
      <c r="BXJ53" s="12"/>
      <c r="BXK53" s="12"/>
      <c r="BXL53" s="12"/>
      <c r="BXM53" s="12"/>
      <c r="BXN53" s="12"/>
      <c r="BXO53" s="12"/>
      <c r="BXP53" s="12"/>
      <c r="BXQ53" s="12"/>
      <c r="BXR53" s="12"/>
      <c r="BXS53" s="12"/>
      <c r="BXT53" s="12"/>
      <c r="BXU53" s="12"/>
      <c r="BXV53" s="12"/>
      <c r="BXW53" s="12"/>
      <c r="BXX53" s="12"/>
      <c r="BXY53" s="12"/>
      <c r="BXZ53" s="12"/>
      <c r="BYA53" s="12"/>
      <c r="BYB53" s="12"/>
      <c r="BYC53" s="12"/>
      <c r="BYD53" s="12"/>
      <c r="BYE53" s="12"/>
      <c r="BYF53" s="12"/>
      <c r="BYG53" s="12"/>
      <c r="BYH53" s="12"/>
      <c r="BYI53" s="12"/>
      <c r="BYJ53" s="12"/>
      <c r="BYK53" s="12"/>
      <c r="BYL53" s="12"/>
      <c r="BYM53" s="12"/>
      <c r="BYN53" s="12"/>
      <c r="BYO53" s="12"/>
      <c r="BYP53" s="12"/>
      <c r="BYQ53" s="12"/>
      <c r="BYR53" s="12"/>
      <c r="BYS53" s="12"/>
      <c r="BYT53" s="12"/>
      <c r="BYU53" s="12"/>
      <c r="BYV53" s="12"/>
      <c r="BYW53" s="12"/>
      <c r="BYX53" s="12"/>
      <c r="BYY53" s="12"/>
      <c r="BYZ53" s="12"/>
      <c r="BZA53" s="12"/>
      <c r="BZB53" s="12"/>
      <c r="BZC53" s="12"/>
      <c r="BZD53" s="12"/>
      <c r="BZE53" s="12"/>
      <c r="BZF53" s="12"/>
      <c r="BZG53" s="12"/>
      <c r="BZH53" s="12"/>
      <c r="BZI53" s="12"/>
      <c r="BZJ53" s="12"/>
      <c r="BZK53" s="12"/>
      <c r="BZL53" s="12"/>
      <c r="BZM53" s="12"/>
      <c r="BZN53" s="12"/>
      <c r="BZO53" s="12"/>
      <c r="BZP53" s="12"/>
      <c r="BZQ53" s="12"/>
      <c r="BZR53" s="12"/>
      <c r="BZS53" s="12"/>
      <c r="BZT53" s="12"/>
      <c r="BZU53" s="12"/>
      <c r="BZV53" s="12"/>
      <c r="BZW53" s="12"/>
      <c r="BZX53" s="12"/>
      <c r="BZY53" s="12"/>
      <c r="BZZ53" s="12"/>
      <c r="CAA53" s="12"/>
      <c r="CAB53" s="12"/>
      <c r="CAC53" s="12"/>
      <c r="CAD53" s="12"/>
      <c r="CAE53" s="12"/>
      <c r="CAF53" s="12"/>
      <c r="CAG53" s="12"/>
      <c r="CAH53" s="12"/>
      <c r="CAI53" s="12"/>
      <c r="CAJ53" s="12"/>
      <c r="CAK53" s="12"/>
      <c r="CAL53" s="12"/>
      <c r="CAM53" s="12"/>
      <c r="CAN53" s="12"/>
      <c r="CAO53" s="12"/>
      <c r="CAP53" s="12"/>
      <c r="CAQ53" s="12"/>
      <c r="CAR53" s="12"/>
      <c r="CAS53" s="12"/>
      <c r="CAT53" s="12"/>
      <c r="CAU53" s="12"/>
      <c r="CAV53" s="12"/>
      <c r="CAW53" s="12"/>
      <c r="CAX53" s="12"/>
      <c r="CAY53" s="12"/>
      <c r="CAZ53" s="12"/>
      <c r="CBA53" s="12"/>
      <c r="CBB53" s="12"/>
      <c r="CBC53" s="12"/>
      <c r="CBD53" s="12"/>
      <c r="CBE53" s="12"/>
      <c r="CBF53" s="12"/>
      <c r="CBG53" s="12"/>
      <c r="CBH53" s="12"/>
      <c r="CBI53" s="12"/>
      <c r="CBJ53" s="12"/>
      <c r="CBK53" s="12"/>
      <c r="CBL53" s="12"/>
      <c r="CBM53" s="12"/>
      <c r="CBN53" s="12"/>
      <c r="CBO53" s="12"/>
      <c r="CBP53" s="12"/>
      <c r="CBQ53" s="12"/>
      <c r="CBR53" s="12"/>
      <c r="CBS53" s="12"/>
      <c r="CBT53" s="12"/>
      <c r="CBU53" s="12"/>
      <c r="CBV53" s="12"/>
      <c r="CBW53" s="12"/>
      <c r="CBX53" s="12"/>
      <c r="CBY53" s="12"/>
      <c r="CBZ53" s="12"/>
      <c r="CCA53" s="12"/>
      <c r="CCB53" s="12"/>
      <c r="CCC53" s="12"/>
      <c r="CCD53" s="12"/>
      <c r="CCE53" s="12"/>
      <c r="CCF53" s="12"/>
      <c r="CCG53" s="12"/>
      <c r="CCH53" s="12"/>
      <c r="CCI53" s="12"/>
      <c r="CCJ53" s="12"/>
      <c r="CCK53" s="12"/>
      <c r="CCL53" s="12"/>
      <c r="CCM53" s="12"/>
      <c r="CCN53" s="12"/>
      <c r="CCO53" s="12"/>
      <c r="CCP53" s="12"/>
      <c r="CCQ53" s="12"/>
      <c r="CCR53" s="12"/>
      <c r="CCS53" s="12"/>
      <c r="CCT53" s="12"/>
      <c r="CCU53" s="12"/>
      <c r="CCV53" s="12"/>
      <c r="CCW53" s="12"/>
      <c r="CCX53" s="12"/>
      <c r="CCY53" s="12"/>
      <c r="CCZ53" s="12"/>
      <c r="CDA53" s="12"/>
      <c r="CDB53" s="12"/>
      <c r="CDC53" s="12"/>
      <c r="CDD53" s="12"/>
      <c r="CDE53" s="12"/>
      <c r="CDF53" s="12"/>
      <c r="CDG53" s="12"/>
      <c r="CDH53" s="12"/>
      <c r="CDI53" s="12"/>
      <c r="CDJ53" s="12"/>
      <c r="CDK53" s="12"/>
      <c r="CDL53" s="12"/>
      <c r="CDM53" s="12"/>
      <c r="CDN53" s="12"/>
      <c r="CDO53" s="12"/>
      <c r="CDP53" s="12"/>
      <c r="CDQ53" s="12"/>
      <c r="CDR53" s="12"/>
      <c r="CDS53" s="12"/>
      <c r="CDT53" s="12"/>
      <c r="CDU53" s="12"/>
      <c r="CDV53" s="12"/>
      <c r="CDW53" s="12"/>
      <c r="CDX53" s="12"/>
      <c r="CDY53" s="12"/>
      <c r="CDZ53" s="12"/>
      <c r="CEA53" s="12"/>
      <c r="CEB53" s="12"/>
      <c r="CEC53" s="12"/>
      <c r="CED53" s="12"/>
      <c r="CEE53" s="12"/>
      <c r="CEF53" s="12"/>
      <c r="CEG53" s="12"/>
      <c r="CEH53" s="12"/>
      <c r="CEI53" s="12"/>
      <c r="CEJ53" s="12"/>
      <c r="CEK53" s="12"/>
      <c r="CEL53" s="12"/>
      <c r="CEM53" s="12"/>
      <c r="CEN53" s="12"/>
      <c r="CEO53" s="12"/>
      <c r="CEP53" s="12"/>
      <c r="CEQ53" s="12"/>
      <c r="CER53" s="12"/>
      <c r="CES53" s="12"/>
      <c r="CET53" s="12"/>
      <c r="CEU53" s="12"/>
      <c r="CEV53" s="12"/>
      <c r="CEW53" s="12"/>
      <c r="CEX53" s="12"/>
      <c r="CEY53" s="12"/>
      <c r="CEZ53" s="12"/>
      <c r="CFA53" s="12"/>
      <c r="CFB53" s="12"/>
      <c r="CFC53" s="12"/>
      <c r="CFD53" s="12"/>
      <c r="CFE53" s="12"/>
      <c r="CFF53" s="12"/>
      <c r="CFG53" s="12"/>
      <c r="CFH53" s="12"/>
      <c r="CFI53" s="12"/>
      <c r="CFJ53" s="12"/>
      <c r="CFK53" s="12"/>
      <c r="CFL53" s="12"/>
      <c r="CFM53" s="12"/>
      <c r="CFN53" s="12"/>
      <c r="CFO53" s="12"/>
      <c r="CFP53" s="12"/>
      <c r="CFQ53" s="12"/>
      <c r="CFR53" s="12"/>
      <c r="CFS53" s="12"/>
      <c r="CFT53" s="12"/>
      <c r="CFU53" s="12"/>
      <c r="CFV53" s="12"/>
      <c r="CFW53" s="12"/>
      <c r="CFX53" s="12"/>
      <c r="CFY53" s="12"/>
      <c r="CFZ53" s="12"/>
      <c r="CGA53" s="12"/>
      <c r="CGB53" s="12"/>
      <c r="CGC53" s="12"/>
      <c r="CGD53" s="12"/>
      <c r="CGE53" s="12"/>
      <c r="CGF53" s="12"/>
      <c r="CGG53" s="12"/>
      <c r="CGH53" s="12"/>
      <c r="CGI53" s="12"/>
      <c r="CGJ53" s="12"/>
      <c r="CGK53" s="12"/>
      <c r="CGL53" s="12"/>
      <c r="CGM53" s="12"/>
      <c r="CGN53" s="12"/>
      <c r="CGO53" s="12"/>
      <c r="CGP53" s="12"/>
      <c r="CGQ53" s="12"/>
      <c r="CGR53" s="12"/>
      <c r="CGS53" s="12"/>
      <c r="CGT53" s="12"/>
      <c r="CGU53" s="12"/>
      <c r="CGV53" s="12"/>
      <c r="CGW53" s="12"/>
      <c r="CGX53" s="12"/>
      <c r="CGY53" s="12"/>
      <c r="CGZ53" s="12"/>
      <c r="CHA53" s="12"/>
      <c r="CHB53" s="12"/>
      <c r="CHC53" s="12"/>
      <c r="CHD53" s="12"/>
      <c r="CHE53" s="12"/>
      <c r="CHF53" s="12"/>
      <c r="CHG53" s="12"/>
      <c r="CHH53" s="12"/>
      <c r="CHI53" s="12"/>
      <c r="CHJ53" s="12"/>
      <c r="CHK53" s="12"/>
      <c r="CHL53" s="12"/>
      <c r="CHM53" s="12"/>
      <c r="CHN53" s="12"/>
      <c r="CHO53" s="12"/>
      <c r="CHP53" s="12"/>
      <c r="CHQ53" s="12"/>
      <c r="CHR53" s="12"/>
      <c r="CHS53" s="12"/>
      <c r="CHT53" s="12"/>
      <c r="CHU53" s="12"/>
      <c r="CHV53" s="12"/>
      <c r="CHW53" s="12"/>
      <c r="CHX53" s="12"/>
      <c r="CHY53" s="12"/>
      <c r="CHZ53" s="12"/>
      <c r="CIA53" s="12"/>
      <c r="CIB53" s="12"/>
      <c r="CIC53" s="12"/>
      <c r="CID53" s="12"/>
      <c r="CIE53" s="12"/>
      <c r="CIF53" s="12"/>
      <c r="CIG53" s="12"/>
      <c r="CIH53" s="12"/>
      <c r="CII53" s="12"/>
      <c r="CIJ53" s="12"/>
      <c r="CIK53" s="12"/>
      <c r="CIL53" s="12"/>
      <c r="CIM53" s="12"/>
      <c r="CIN53" s="12"/>
      <c r="CIO53" s="12"/>
      <c r="CIP53" s="12"/>
      <c r="CIQ53" s="12"/>
      <c r="CIR53" s="12"/>
      <c r="CIS53" s="12"/>
      <c r="CIT53" s="12"/>
      <c r="CIU53" s="12"/>
      <c r="CIV53" s="12"/>
      <c r="CIW53" s="12"/>
      <c r="CIX53" s="12"/>
      <c r="CIY53" s="12"/>
      <c r="CIZ53" s="12"/>
      <c r="CJA53" s="12"/>
      <c r="CJB53" s="12"/>
      <c r="CJC53" s="12"/>
      <c r="CJD53" s="12"/>
      <c r="CJE53" s="12"/>
      <c r="CJF53" s="12"/>
      <c r="CJG53" s="12"/>
      <c r="CJH53" s="12"/>
      <c r="CJI53" s="12"/>
      <c r="CJJ53" s="12"/>
      <c r="CJK53" s="12"/>
      <c r="CJL53" s="12"/>
      <c r="CJM53" s="12"/>
      <c r="CJN53" s="12"/>
      <c r="CJO53" s="12"/>
      <c r="CJP53" s="12"/>
      <c r="CJQ53" s="12"/>
      <c r="CJR53" s="12"/>
      <c r="CJS53" s="12"/>
      <c r="CJT53" s="12"/>
      <c r="CJU53" s="12"/>
      <c r="CJV53" s="12"/>
      <c r="CJW53" s="12"/>
      <c r="CJX53" s="12"/>
      <c r="CJY53" s="12"/>
      <c r="CJZ53" s="12"/>
      <c r="CKA53" s="12"/>
      <c r="CKB53" s="12"/>
      <c r="CKC53" s="12"/>
      <c r="CKD53" s="12"/>
      <c r="CKE53" s="12"/>
      <c r="CKF53" s="12"/>
      <c r="CKG53" s="12"/>
      <c r="CKH53" s="12"/>
      <c r="CKI53" s="12"/>
      <c r="CKJ53" s="12"/>
      <c r="CKK53" s="12"/>
      <c r="CKL53" s="12"/>
      <c r="CKM53" s="12"/>
      <c r="CKN53" s="12"/>
      <c r="CKO53" s="12"/>
      <c r="CKP53" s="12"/>
      <c r="CKQ53" s="12"/>
      <c r="CKR53" s="12"/>
      <c r="CKS53" s="12"/>
      <c r="CKT53" s="12"/>
      <c r="CKU53" s="12"/>
      <c r="CKV53" s="12"/>
      <c r="CKW53" s="12"/>
      <c r="CKX53" s="12"/>
      <c r="CKY53" s="12"/>
      <c r="CKZ53" s="12"/>
      <c r="CLA53" s="12"/>
      <c r="CLB53" s="12"/>
      <c r="CLC53" s="12"/>
      <c r="CLD53" s="12"/>
      <c r="CLE53" s="12"/>
      <c r="CLF53" s="12"/>
      <c r="CLG53" s="12"/>
      <c r="CLH53" s="12"/>
      <c r="CLI53" s="12"/>
      <c r="CLJ53" s="12"/>
      <c r="CLK53" s="12"/>
      <c r="CLL53" s="12"/>
      <c r="CLM53" s="12"/>
      <c r="CLN53" s="12"/>
      <c r="CLO53" s="12"/>
      <c r="CLP53" s="12"/>
      <c r="CLQ53" s="12"/>
      <c r="CLR53" s="12"/>
      <c r="CLS53" s="12"/>
      <c r="CLT53" s="12"/>
      <c r="CLU53" s="12"/>
      <c r="CLV53" s="12"/>
      <c r="CLW53" s="12"/>
      <c r="CLX53" s="12"/>
      <c r="CLY53" s="12"/>
      <c r="CLZ53" s="12"/>
      <c r="CMA53" s="12"/>
      <c r="CMB53" s="12"/>
      <c r="CMC53" s="12"/>
      <c r="CMD53" s="12"/>
      <c r="CME53" s="12"/>
      <c r="CMF53" s="12"/>
      <c r="CMG53" s="12"/>
      <c r="CMH53" s="12"/>
      <c r="CMI53" s="12"/>
      <c r="CMJ53" s="12"/>
      <c r="CMK53" s="12"/>
      <c r="CML53" s="12"/>
      <c r="CMM53" s="12"/>
      <c r="CMN53" s="12"/>
      <c r="CMO53" s="12"/>
      <c r="CMP53" s="12"/>
      <c r="CMQ53" s="12"/>
      <c r="CMR53" s="12"/>
      <c r="CMS53" s="12"/>
      <c r="CMT53" s="12"/>
      <c r="CMU53" s="12"/>
      <c r="CMV53" s="12"/>
      <c r="CMW53" s="12"/>
      <c r="CMX53" s="12"/>
      <c r="CMY53" s="12"/>
      <c r="CMZ53" s="12"/>
      <c r="CNA53" s="12"/>
      <c r="CNB53" s="12"/>
      <c r="CNC53" s="12"/>
      <c r="CND53" s="12"/>
      <c r="CNE53" s="12"/>
      <c r="CNF53" s="12"/>
      <c r="CNG53" s="12"/>
      <c r="CNH53" s="12"/>
      <c r="CNI53" s="12"/>
      <c r="CNJ53" s="12"/>
      <c r="CNK53" s="12"/>
      <c r="CNL53" s="12"/>
      <c r="CNM53" s="12"/>
      <c r="CNN53" s="12"/>
      <c r="CNO53" s="12"/>
      <c r="CNP53" s="12"/>
      <c r="CNQ53" s="12"/>
      <c r="CNR53" s="12"/>
      <c r="CNS53" s="12"/>
      <c r="CNT53" s="12"/>
      <c r="CNU53" s="12"/>
      <c r="CNV53" s="12"/>
      <c r="CNW53" s="12"/>
      <c r="CNX53" s="12"/>
      <c r="CNY53" s="12"/>
      <c r="CNZ53" s="12"/>
      <c r="COA53" s="12"/>
      <c r="COB53" s="12"/>
      <c r="COC53" s="12"/>
      <c r="COD53" s="12"/>
      <c r="COE53" s="12"/>
      <c r="COF53" s="12"/>
      <c r="COG53" s="12"/>
      <c r="COH53" s="12"/>
      <c r="COI53" s="12"/>
      <c r="COJ53" s="12"/>
      <c r="COK53" s="12"/>
      <c r="COL53" s="12"/>
      <c r="COM53" s="12"/>
      <c r="CON53" s="12"/>
      <c r="COO53" s="12"/>
      <c r="COP53" s="12"/>
      <c r="COQ53" s="12"/>
      <c r="COR53" s="12"/>
      <c r="COS53" s="12"/>
      <c r="COT53" s="12"/>
      <c r="COU53" s="12"/>
      <c r="COV53" s="12"/>
      <c r="COW53" s="12"/>
      <c r="COX53" s="12"/>
      <c r="COY53" s="12"/>
      <c r="COZ53" s="12"/>
      <c r="CPA53" s="12"/>
      <c r="CPB53" s="12"/>
      <c r="CPC53" s="12"/>
      <c r="CPD53" s="12"/>
      <c r="CPE53" s="12"/>
      <c r="CPF53" s="12"/>
      <c r="CPG53" s="12"/>
      <c r="CPH53" s="12"/>
      <c r="CPI53" s="12"/>
      <c r="CPJ53" s="12"/>
      <c r="CPK53" s="12"/>
      <c r="CPL53" s="12"/>
      <c r="CPM53" s="12"/>
      <c r="CPN53" s="12"/>
      <c r="CPO53" s="12"/>
      <c r="CPP53" s="12"/>
      <c r="CPQ53" s="12"/>
      <c r="CPR53" s="12"/>
      <c r="CPS53" s="12"/>
      <c r="CPT53" s="12"/>
      <c r="CPU53" s="12"/>
      <c r="CPV53" s="12"/>
      <c r="CPW53" s="12"/>
      <c r="CPX53" s="12"/>
      <c r="CPY53" s="12"/>
      <c r="CPZ53" s="12"/>
      <c r="CQA53" s="12"/>
      <c r="CQB53" s="12"/>
      <c r="CQC53" s="12"/>
      <c r="CQD53" s="12"/>
      <c r="CQE53" s="12"/>
      <c r="CQF53" s="12"/>
      <c r="CQG53" s="12"/>
      <c r="CQH53" s="12"/>
      <c r="CQI53" s="12"/>
      <c r="CQJ53" s="12"/>
      <c r="CQK53" s="12"/>
      <c r="CQL53" s="12"/>
      <c r="CQM53" s="12"/>
      <c r="CQN53" s="12"/>
      <c r="CQO53" s="12"/>
      <c r="CQP53" s="12"/>
      <c r="CQQ53" s="12"/>
      <c r="CQR53" s="12"/>
      <c r="CQS53" s="12"/>
      <c r="CQT53" s="12"/>
      <c r="CQU53" s="12"/>
      <c r="CQV53" s="12"/>
      <c r="CQW53" s="12"/>
      <c r="CQX53" s="12"/>
      <c r="CQY53" s="12"/>
      <c r="CQZ53" s="12"/>
      <c r="CRA53" s="12"/>
      <c r="CRB53" s="12"/>
      <c r="CRC53" s="12"/>
      <c r="CRD53" s="12"/>
      <c r="CRE53" s="12"/>
      <c r="CRF53" s="12"/>
      <c r="CRG53" s="12"/>
      <c r="CRH53" s="12"/>
      <c r="CRI53" s="12"/>
      <c r="CRJ53" s="12"/>
      <c r="CRK53" s="12"/>
      <c r="CRL53" s="12"/>
      <c r="CRM53" s="12"/>
      <c r="CRN53" s="12"/>
      <c r="CRO53" s="12"/>
      <c r="CRP53" s="12"/>
      <c r="CRQ53" s="12"/>
      <c r="CRR53" s="12"/>
      <c r="CRS53" s="12"/>
      <c r="CRT53" s="12"/>
      <c r="CRU53" s="12"/>
      <c r="CRV53" s="12"/>
      <c r="CRW53" s="12"/>
      <c r="CRX53" s="12"/>
      <c r="CRY53" s="12"/>
      <c r="CRZ53" s="12"/>
      <c r="CSA53" s="12"/>
      <c r="CSB53" s="12"/>
      <c r="CSC53" s="12"/>
      <c r="CSD53" s="12"/>
      <c r="CSE53" s="12"/>
      <c r="CSF53" s="12"/>
      <c r="CSG53" s="12"/>
      <c r="CSH53" s="12"/>
      <c r="CSI53" s="12"/>
      <c r="CSJ53" s="12"/>
      <c r="CSK53" s="12"/>
      <c r="CSL53" s="12"/>
      <c r="CSM53" s="12"/>
      <c r="CSN53" s="12"/>
      <c r="CSO53" s="12"/>
      <c r="CSP53" s="12"/>
      <c r="CSQ53" s="12"/>
      <c r="CSR53" s="12"/>
      <c r="CSS53" s="12"/>
      <c r="CST53" s="12"/>
      <c r="CSU53" s="12"/>
      <c r="CSV53" s="12"/>
      <c r="CSW53" s="12"/>
      <c r="CSX53" s="12"/>
      <c r="CSY53" s="12"/>
      <c r="CSZ53" s="12"/>
      <c r="CTA53" s="12"/>
      <c r="CTB53" s="12"/>
      <c r="CTC53" s="12"/>
      <c r="CTD53" s="12"/>
      <c r="CTE53" s="12"/>
      <c r="CTF53" s="12"/>
      <c r="CTG53" s="12"/>
      <c r="CTH53" s="12"/>
      <c r="CTI53" s="12"/>
      <c r="CTJ53" s="12"/>
      <c r="CTK53" s="12"/>
      <c r="CTL53" s="12"/>
      <c r="CTM53" s="12"/>
      <c r="CTN53" s="12"/>
      <c r="CTO53" s="12"/>
      <c r="CTP53" s="12"/>
      <c r="CTQ53" s="12"/>
      <c r="CTR53" s="12"/>
      <c r="CTS53" s="12"/>
      <c r="CTT53" s="12"/>
      <c r="CTU53" s="12"/>
      <c r="CTV53" s="12"/>
      <c r="CTW53" s="12"/>
      <c r="CTX53" s="12"/>
      <c r="CTY53" s="12"/>
      <c r="CTZ53" s="12"/>
      <c r="CUA53" s="12"/>
      <c r="CUB53" s="12"/>
      <c r="CUC53" s="12"/>
      <c r="CUD53" s="12"/>
      <c r="CUE53" s="12"/>
      <c r="CUF53" s="12"/>
      <c r="CUG53" s="12"/>
      <c r="CUH53" s="12"/>
      <c r="CUI53" s="12"/>
      <c r="CUJ53" s="12"/>
      <c r="CUK53" s="12"/>
      <c r="CUL53" s="12"/>
      <c r="CUM53" s="12"/>
      <c r="CUN53" s="12"/>
      <c r="CUO53" s="12"/>
      <c r="CUP53" s="12"/>
      <c r="CUQ53" s="12"/>
      <c r="CUR53" s="12"/>
      <c r="CUS53" s="12"/>
      <c r="CUT53" s="12"/>
    </row>
    <row r="54" spans="1:2594" s="12" customFormat="1" ht="15" customHeight="1" x14ac:dyDescent="0.15">
      <c r="A54" s="278" t="s">
        <v>136</v>
      </c>
      <c r="B54" s="54" t="s">
        <v>137</v>
      </c>
      <c r="C54" s="396" t="s">
        <v>77</v>
      </c>
      <c r="D54" s="34" t="s">
        <v>181</v>
      </c>
      <c r="E54" s="34" t="s">
        <v>181</v>
      </c>
      <c r="F54" s="34" t="s">
        <v>181</v>
      </c>
      <c r="G54" s="34" t="s">
        <v>181</v>
      </c>
      <c r="H54" s="34">
        <v>17602.989000000005</v>
      </c>
      <c r="I54" s="34">
        <v>22404.316000000003</v>
      </c>
      <c r="J54" s="34">
        <v>19386.617980000003</v>
      </c>
      <c r="K54" s="431">
        <v>24529.838000000029</v>
      </c>
      <c r="L54" s="135"/>
      <c r="M54" s="135"/>
      <c r="N54" s="45" t="str">
        <f t="shared" si="11"/>
        <v>10.1</v>
      </c>
      <c r="O54" s="24" t="str">
        <f t="shared" si="12"/>
        <v>МАССА ИЗ НЕДРЕВЕСНОГО ВОЛОКНА</v>
      </c>
      <c r="P54" s="396" t="s">
        <v>77</v>
      </c>
      <c r="Q54" s="105"/>
      <c r="R54" s="105"/>
      <c r="S54" s="105"/>
      <c r="T54" s="105"/>
      <c r="U54" s="105"/>
      <c r="V54" s="105"/>
      <c r="W54" s="105"/>
      <c r="X54" s="106"/>
      <c r="Y54" s="135"/>
      <c r="Z54" s="191" t="str">
        <f t="shared" si="4"/>
        <v>10.1</v>
      </c>
      <c r="AA54" s="24" t="str">
        <f t="shared" si="4"/>
        <v>МАССА ИЗ НЕДРЕВЕСНОГО ВОЛОКНА</v>
      </c>
      <c r="AB54" s="396" t="s">
        <v>182</v>
      </c>
      <c r="AC54" s="170" t="str">
        <f>IF(ISNUMBER('CB1-Производство'!D66+D54-H54),'CB1-Производство'!D66+D54-H54,IF(ISNUMBER(H54-D54),"NT " &amp; H54-D54,"…"))</f>
        <v>…</v>
      </c>
      <c r="AD54" s="174" t="str">
        <f>IF(ISNUMBER('CB1-Производство'!E66+F54-J54),'CB1-Производство'!E66+F54-J54,IF(ISNUMBER(J54-F54),"NT " &amp; J54-F54,"…"))</f>
        <v>…</v>
      </c>
    </row>
    <row r="55" spans="1:2594" s="12" customFormat="1" ht="15" customHeight="1" x14ac:dyDescent="0.15">
      <c r="A55" s="279" t="s">
        <v>138</v>
      </c>
      <c r="B55" s="55" t="s">
        <v>139</v>
      </c>
      <c r="C55" s="396" t="s">
        <v>77</v>
      </c>
      <c r="D55" s="34">
        <v>1679791.2999999998</v>
      </c>
      <c r="E55" s="34">
        <v>246.66</v>
      </c>
      <c r="F55" s="34">
        <v>313384.26</v>
      </c>
      <c r="G55" s="34">
        <v>182.89299999999997</v>
      </c>
      <c r="H55" s="34">
        <v>0</v>
      </c>
      <c r="I55" s="34">
        <v>0</v>
      </c>
      <c r="J55" s="34">
        <v>0</v>
      </c>
      <c r="K55" s="431">
        <v>0</v>
      </c>
      <c r="L55" s="135"/>
      <c r="M55" s="135"/>
      <c r="N55" s="386" t="str">
        <f t="shared" si="11"/>
        <v>10.2</v>
      </c>
      <c r="O55" s="28" t="str">
        <f t="shared" si="12"/>
        <v>МАССА ИЗ РЕКУПЕРИРОВАННОГО ВОЛОКНА</v>
      </c>
      <c r="P55" s="396" t="s">
        <v>77</v>
      </c>
      <c r="Q55" s="105"/>
      <c r="R55" s="105"/>
      <c r="S55" s="105"/>
      <c r="T55" s="105"/>
      <c r="U55" s="105"/>
      <c r="V55" s="105"/>
      <c r="W55" s="105"/>
      <c r="X55" s="106"/>
      <c r="Y55" s="135"/>
      <c r="Z55" s="190" t="str">
        <f t="shared" si="4"/>
        <v>10.2</v>
      </c>
      <c r="AA55" s="28" t="str">
        <f t="shared" si="4"/>
        <v>МАССА ИЗ РЕКУПЕРИРОВАННОГО ВОЛОКНА</v>
      </c>
      <c r="AB55" s="396" t="s">
        <v>182</v>
      </c>
      <c r="AC55" s="169">
        <f>IF(ISNUMBER('CB1-Производство'!D67+D55-H55),'CB1-Производство'!D67+D55-H55,IF(ISNUMBER(H55-D55),"NT " &amp; H55-D55,"…"))</f>
        <v>1679791.2999999998</v>
      </c>
      <c r="AD55" s="174">
        <f>IF(ISNUMBER('CB1-Производство'!E67+F55-J55),'CB1-Производство'!E67+F55-J55,IF(ISNUMBER(J55-F55),"NT " &amp; J55-F55,"…"))</f>
        <v>313384.26</v>
      </c>
    </row>
    <row r="56" spans="1:2594" s="79" customFormat="1" ht="15" customHeight="1" x14ac:dyDescent="0.15">
      <c r="A56" s="244" t="s">
        <v>140</v>
      </c>
      <c r="B56" s="239" t="s">
        <v>141</v>
      </c>
      <c r="C56" s="398" t="s">
        <v>77</v>
      </c>
      <c r="D56" s="81">
        <v>23419.16445</v>
      </c>
      <c r="E56" s="81">
        <v>4957.3019999999997</v>
      </c>
      <c r="F56" s="81">
        <v>30609.294999999998</v>
      </c>
      <c r="G56" s="81">
        <v>5884.969000000001</v>
      </c>
      <c r="H56" s="81">
        <v>0</v>
      </c>
      <c r="I56" s="81">
        <v>0</v>
      </c>
      <c r="J56" s="81">
        <v>1008.728</v>
      </c>
      <c r="K56" s="429">
        <v>189.82599999999999</v>
      </c>
      <c r="L56" s="135"/>
      <c r="M56" s="135"/>
      <c r="N56" s="506" t="str">
        <f t="shared" si="11"/>
        <v>11</v>
      </c>
      <c r="O56" s="84" t="str">
        <f t="shared" si="12"/>
        <v>РЕКУПЕРИРОВАННАЯ БУМАГА (МАКУЛАТУРА)</v>
      </c>
      <c r="P56" s="398" t="s">
        <v>77</v>
      </c>
      <c r="Q56" s="128"/>
      <c r="R56" s="128"/>
      <c r="S56" s="128"/>
      <c r="T56" s="128"/>
      <c r="U56" s="128"/>
      <c r="V56" s="128"/>
      <c r="W56" s="128"/>
      <c r="X56" s="387"/>
      <c r="Y56" s="135"/>
      <c r="Z56" s="160" t="str">
        <f t="shared" si="4"/>
        <v>11</v>
      </c>
      <c r="AA56" s="84" t="str">
        <f t="shared" si="4"/>
        <v>РЕКУПЕРИРОВАННАЯ БУМАГА (МАКУЛАТУРА)</v>
      </c>
      <c r="AB56" s="398" t="s">
        <v>182</v>
      </c>
      <c r="AC56" s="168">
        <f>IF(ISNUMBER('CB1-Производство'!D68+D56-H56),'CB1-Производство'!D68+D56-H56,IF(ISNUMBER(H56-D56),"NT " &amp; H56-D56,"…"))</f>
        <v>23419.874449999999</v>
      </c>
      <c r="AD56" s="166">
        <f>IF(ISNUMBER('CB1-Производство'!E68+F56-J56),'CB1-Производство'!E68+F56-J56,IF(ISNUMBER(J56-F56),"NT " &amp; J56-F56,"…"))</f>
        <v>29601.416999999998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  <c r="AML56" s="12"/>
      <c r="AMM56" s="12"/>
      <c r="AMN56" s="12"/>
      <c r="AMO56" s="12"/>
      <c r="AMP56" s="12"/>
      <c r="AMQ56" s="12"/>
      <c r="AMR56" s="12"/>
      <c r="AMS56" s="12"/>
      <c r="AMT56" s="12"/>
      <c r="AMU56" s="12"/>
      <c r="AMV56" s="12"/>
      <c r="AMW56" s="12"/>
      <c r="AMX56" s="12"/>
      <c r="AMY56" s="12"/>
      <c r="AMZ56" s="12"/>
      <c r="ANA56" s="12"/>
      <c r="ANB56" s="12"/>
      <c r="ANC56" s="12"/>
      <c r="AND56" s="12"/>
      <c r="ANE56" s="12"/>
      <c r="ANF56" s="12"/>
      <c r="ANG56" s="12"/>
      <c r="ANH56" s="12"/>
      <c r="ANI56" s="12"/>
      <c r="ANJ56" s="12"/>
      <c r="ANK56" s="12"/>
      <c r="ANL56" s="12"/>
      <c r="ANM56" s="12"/>
      <c r="ANN56" s="12"/>
      <c r="ANO56" s="12"/>
      <c r="ANP56" s="12"/>
      <c r="ANQ56" s="12"/>
      <c r="ANR56" s="12"/>
      <c r="ANS56" s="12"/>
      <c r="ANT56" s="12"/>
      <c r="ANU56" s="12"/>
      <c r="ANV56" s="12"/>
      <c r="ANW56" s="12"/>
      <c r="ANX56" s="12"/>
      <c r="ANY56" s="12"/>
      <c r="ANZ56" s="12"/>
      <c r="AOA56" s="12"/>
      <c r="AOB56" s="12"/>
      <c r="AOC56" s="12"/>
      <c r="AOD56" s="12"/>
      <c r="AOE56" s="12"/>
      <c r="AOF56" s="12"/>
      <c r="AOG56" s="12"/>
      <c r="AOH56" s="12"/>
      <c r="AOI56" s="12"/>
      <c r="AOJ56" s="12"/>
      <c r="AOK56" s="12"/>
      <c r="AOL56" s="12"/>
      <c r="AOM56" s="12"/>
      <c r="AON56" s="12"/>
      <c r="AOO56" s="12"/>
      <c r="AOP56" s="12"/>
      <c r="AOQ56" s="12"/>
      <c r="AOR56" s="12"/>
      <c r="AOS56" s="12"/>
      <c r="AOT56" s="12"/>
      <c r="AOU56" s="12"/>
      <c r="AOV56" s="12"/>
      <c r="AOW56" s="12"/>
      <c r="AOX56" s="12"/>
      <c r="AOY56" s="12"/>
      <c r="AOZ56" s="12"/>
      <c r="APA56" s="12"/>
      <c r="APB56" s="12"/>
      <c r="APC56" s="12"/>
      <c r="APD56" s="12"/>
      <c r="APE56" s="12"/>
      <c r="APF56" s="12"/>
      <c r="APG56" s="12"/>
      <c r="APH56" s="12"/>
      <c r="API56" s="12"/>
      <c r="APJ56" s="12"/>
      <c r="APK56" s="12"/>
      <c r="APL56" s="12"/>
      <c r="APM56" s="12"/>
      <c r="APN56" s="12"/>
      <c r="APO56" s="12"/>
      <c r="APP56" s="12"/>
      <c r="APQ56" s="12"/>
      <c r="APR56" s="12"/>
      <c r="APS56" s="12"/>
      <c r="APT56" s="12"/>
      <c r="APU56" s="12"/>
      <c r="APV56" s="12"/>
      <c r="APW56" s="12"/>
      <c r="APX56" s="12"/>
      <c r="APY56" s="12"/>
      <c r="APZ56" s="12"/>
      <c r="AQA56" s="12"/>
      <c r="AQB56" s="12"/>
      <c r="AQC56" s="12"/>
      <c r="AQD56" s="12"/>
      <c r="AQE56" s="12"/>
      <c r="AQF56" s="12"/>
      <c r="AQG56" s="12"/>
      <c r="AQH56" s="12"/>
      <c r="AQI56" s="12"/>
      <c r="AQJ56" s="12"/>
      <c r="AQK56" s="12"/>
      <c r="AQL56" s="12"/>
      <c r="AQM56" s="12"/>
      <c r="AQN56" s="12"/>
      <c r="AQO56" s="12"/>
      <c r="AQP56" s="12"/>
      <c r="AQQ56" s="12"/>
      <c r="AQR56" s="12"/>
      <c r="AQS56" s="12"/>
      <c r="AQT56" s="12"/>
      <c r="AQU56" s="12"/>
      <c r="AQV56" s="12"/>
      <c r="AQW56" s="12"/>
      <c r="AQX56" s="12"/>
      <c r="AQY56" s="12"/>
      <c r="AQZ56" s="12"/>
      <c r="ARA56" s="12"/>
      <c r="ARB56" s="12"/>
      <c r="ARC56" s="12"/>
      <c r="ARD56" s="12"/>
      <c r="ARE56" s="12"/>
      <c r="ARF56" s="12"/>
      <c r="ARG56" s="12"/>
      <c r="ARH56" s="12"/>
      <c r="ARI56" s="12"/>
      <c r="ARJ56" s="12"/>
      <c r="ARK56" s="12"/>
      <c r="ARL56" s="12"/>
      <c r="ARM56" s="12"/>
      <c r="ARN56" s="12"/>
      <c r="ARO56" s="12"/>
      <c r="ARP56" s="12"/>
      <c r="ARQ56" s="12"/>
      <c r="ARR56" s="12"/>
      <c r="ARS56" s="12"/>
      <c r="ART56" s="12"/>
      <c r="ARU56" s="12"/>
      <c r="ARV56" s="12"/>
      <c r="ARW56" s="12"/>
      <c r="ARX56" s="12"/>
      <c r="ARY56" s="12"/>
      <c r="ARZ56" s="12"/>
      <c r="ASA56" s="12"/>
      <c r="ASB56" s="12"/>
      <c r="ASC56" s="12"/>
      <c r="ASD56" s="12"/>
      <c r="ASE56" s="12"/>
      <c r="ASF56" s="12"/>
      <c r="ASG56" s="12"/>
      <c r="ASH56" s="12"/>
      <c r="ASI56" s="12"/>
      <c r="ASJ56" s="12"/>
      <c r="ASK56" s="12"/>
      <c r="ASL56" s="12"/>
      <c r="ASM56" s="12"/>
      <c r="ASN56" s="12"/>
      <c r="ASO56" s="12"/>
      <c r="ASP56" s="12"/>
      <c r="ASQ56" s="12"/>
      <c r="ASR56" s="12"/>
      <c r="ASS56" s="12"/>
      <c r="AST56" s="12"/>
      <c r="ASU56" s="12"/>
      <c r="ASV56" s="12"/>
      <c r="ASW56" s="12"/>
      <c r="ASX56" s="12"/>
      <c r="ASY56" s="12"/>
      <c r="ASZ56" s="12"/>
      <c r="ATA56" s="12"/>
      <c r="ATB56" s="12"/>
      <c r="ATC56" s="12"/>
      <c r="ATD56" s="12"/>
      <c r="ATE56" s="12"/>
      <c r="ATF56" s="12"/>
      <c r="ATG56" s="12"/>
      <c r="ATH56" s="12"/>
      <c r="ATI56" s="12"/>
      <c r="ATJ56" s="12"/>
      <c r="ATK56" s="12"/>
      <c r="ATL56" s="12"/>
      <c r="ATM56" s="12"/>
      <c r="ATN56" s="12"/>
      <c r="ATO56" s="12"/>
      <c r="ATP56" s="12"/>
      <c r="ATQ56" s="12"/>
      <c r="ATR56" s="12"/>
      <c r="ATS56" s="12"/>
      <c r="ATT56" s="12"/>
      <c r="ATU56" s="12"/>
      <c r="ATV56" s="12"/>
      <c r="ATW56" s="12"/>
      <c r="ATX56" s="12"/>
      <c r="ATY56" s="12"/>
      <c r="ATZ56" s="12"/>
      <c r="AUA56" s="12"/>
      <c r="AUB56" s="12"/>
      <c r="AUC56" s="12"/>
      <c r="AUD56" s="12"/>
      <c r="AUE56" s="12"/>
      <c r="AUF56" s="12"/>
      <c r="AUG56" s="12"/>
      <c r="AUH56" s="12"/>
      <c r="AUI56" s="12"/>
      <c r="AUJ56" s="12"/>
      <c r="AUK56" s="12"/>
      <c r="AUL56" s="12"/>
      <c r="AUM56" s="12"/>
      <c r="AUN56" s="12"/>
      <c r="AUO56" s="12"/>
      <c r="AUP56" s="12"/>
      <c r="AUQ56" s="12"/>
      <c r="AUR56" s="12"/>
      <c r="AUS56" s="12"/>
      <c r="AUT56" s="12"/>
      <c r="AUU56" s="12"/>
      <c r="AUV56" s="12"/>
      <c r="AUW56" s="12"/>
      <c r="AUX56" s="12"/>
      <c r="AUY56" s="12"/>
      <c r="AUZ56" s="12"/>
      <c r="AVA56" s="12"/>
      <c r="AVB56" s="12"/>
      <c r="AVC56" s="12"/>
      <c r="AVD56" s="12"/>
      <c r="AVE56" s="12"/>
      <c r="AVF56" s="12"/>
      <c r="AVG56" s="12"/>
      <c r="AVH56" s="12"/>
      <c r="AVI56" s="12"/>
      <c r="AVJ56" s="12"/>
      <c r="AVK56" s="12"/>
      <c r="AVL56" s="12"/>
      <c r="AVM56" s="12"/>
      <c r="AVN56" s="12"/>
      <c r="AVO56" s="12"/>
      <c r="AVP56" s="12"/>
      <c r="AVQ56" s="12"/>
      <c r="AVR56" s="12"/>
      <c r="AVS56" s="12"/>
      <c r="AVT56" s="12"/>
      <c r="AVU56" s="12"/>
      <c r="AVV56" s="12"/>
      <c r="AVW56" s="12"/>
      <c r="AVX56" s="12"/>
      <c r="AVY56" s="12"/>
      <c r="AVZ56" s="12"/>
      <c r="AWA56" s="12"/>
      <c r="AWB56" s="12"/>
      <c r="AWC56" s="12"/>
      <c r="AWD56" s="12"/>
      <c r="AWE56" s="12"/>
      <c r="AWF56" s="12"/>
      <c r="AWG56" s="12"/>
      <c r="AWH56" s="12"/>
      <c r="AWI56" s="12"/>
      <c r="AWJ56" s="12"/>
      <c r="AWK56" s="12"/>
      <c r="AWL56" s="12"/>
      <c r="AWM56" s="12"/>
      <c r="AWN56" s="12"/>
      <c r="AWO56" s="12"/>
      <c r="AWP56" s="12"/>
      <c r="AWQ56" s="12"/>
      <c r="AWR56" s="12"/>
      <c r="AWS56" s="12"/>
      <c r="AWT56" s="12"/>
      <c r="AWU56" s="12"/>
      <c r="AWV56" s="12"/>
      <c r="AWW56" s="12"/>
      <c r="AWX56" s="12"/>
      <c r="AWY56" s="12"/>
      <c r="AWZ56" s="12"/>
      <c r="AXA56" s="12"/>
      <c r="AXB56" s="12"/>
      <c r="AXC56" s="12"/>
      <c r="AXD56" s="12"/>
      <c r="AXE56" s="12"/>
      <c r="AXF56" s="12"/>
      <c r="AXG56" s="12"/>
      <c r="AXH56" s="12"/>
      <c r="AXI56" s="12"/>
      <c r="AXJ56" s="12"/>
      <c r="AXK56" s="12"/>
      <c r="AXL56" s="12"/>
      <c r="AXM56" s="12"/>
      <c r="AXN56" s="12"/>
      <c r="AXO56" s="12"/>
      <c r="AXP56" s="12"/>
      <c r="AXQ56" s="12"/>
      <c r="AXR56" s="12"/>
      <c r="AXS56" s="12"/>
      <c r="AXT56" s="12"/>
      <c r="AXU56" s="12"/>
      <c r="AXV56" s="12"/>
      <c r="AXW56" s="12"/>
      <c r="AXX56" s="12"/>
      <c r="AXY56" s="12"/>
      <c r="AXZ56" s="12"/>
      <c r="AYA56" s="12"/>
      <c r="AYB56" s="12"/>
      <c r="AYC56" s="12"/>
      <c r="AYD56" s="12"/>
      <c r="AYE56" s="12"/>
      <c r="AYF56" s="12"/>
      <c r="AYG56" s="12"/>
      <c r="AYH56" s="12"/>
      <c r="AYI56" s="12"/>
      <c r="AYJ56" s="12"/>
      <c r="AYK56" s="12"/>
      <c r="AYL56" s="12"/>
      <c r="AYM56" s="12"/>
      <c r="AYN56" s="12"/>
      <c r="AYO56" s="12"/>
      <c r="AYP56" s="12"/>
      <c r="AYQ56" s="12"/>
      <c r="AYR56" s="12"/>
      <c r="AYS56" s="12"/>
      <c r="AYT56" s="12"/>
      <c r="AYU56" s="12"/>
      <c r="AYV56" s="12"/>
      <c r="AYW56" s="12"/>
      <c r="AYX56" s="12"/>
      <c r="AYY56" s="12"/>
      <c r="AYZ56" s="12"/>
      <c r="AZA56" s="12"/>
      <c r="AZB56" s="12"/>
      <c r="AZC56" s="12"/>
      <c r="AZD56" s="12"/>
      <c r="AZE56" s="12"/>
      <c r="AZF56" s="12"/>
      <c r="AZG56" s="12"/>
      <c r="AZH56" s="12"/>
      <c r="AZI56" s="12"/>
      <c r="AZJ56" s="12"/>
      <c r="AZK56" s="12"/>
      <c r="AZL56" s="12"/>
      <c r="AZM56" s="12"/>
      <c r="AZN56" s="12"/>
      <c r="AZO56" s="12"/>
      <c r="AZP56" s="12"/>
      <c r="AZQ56" s="12"/>
      <c r="AZR56" s="12"/>
      <c r="AZS56" s="12"/>
      <c r="AZT56" s="12"/>
      <c r="AZU56" s="12"/>
      <c r="AZV56" s="12"/>
      <c r="AZW56" s="12"/>
      <c r="AZX56" s="12"/>
      <c r="AZY56" s="12"/>
      <c r="AZZ56" s="12"/>
      <c r="BAA56" s="12"/>
      <c r="BAB56" s="12"/>
      <c r="BAC56" s="12"/>
      <c r="BAD56" s="12"/>
      <c r="BAE56" s="12"/>
      <c r="BAF56" s="12"/>
      <c r="BAG56" s="12"/>
      <c r="BAH56" s="12"/>
      <c r="BAI56" s="12"/>
      <c r="BAJ56" s="12"/>
      <c r="BAK56" s="12"/>
      <c r="BAL56" s="12"/>
      <c r="BAM56" s="12"/>
      <c r="BAN56" s="12"/>
      <c r="BAO56" s="12"/>
      <c r="BAP56" s="12"/>
      <c r="BAQ56" s="12"/>
      <c r="BAR56" s="12"/>
      <c r="BAS56" s="12"/>
      <c r="BAT56" s="12"/>
      <c r="BAU56" s="12"/>
      <c r="BAV56" s="12"/>
      <c r="BAW56" s="12"/>
      <c r="BAX56" s="12"/>
      <c r="BAY56" s="12"/>
      <c r="BAZ56" s="12"/>
      <c r="BBA56" s="12"/>
      <c r="BBB56" s="12"/>
      <c r="BBC56" s="12"/>
      <c r="BBD56" s="12"/>
      <c r="BBE56" s="12"/>
      <c r="BBF56" s="12"/>
      <c r="BBG56" s="12"/>
      <c r="BBH56" s="12"/>
      <c r="BBI56" s="12"/>
      <c r="BBJ56" s="12"/>
      <c r="BBK56" s="12"/>
      <c r="BBL56" s="12"/>
      <c r="BBM56" s="12"/>
      <c r="BBN56" s="12"/>
      <c r="BBO56" s="12"/>
      <c r="BBP56" s="12"/>
      <c r="BBQ56" s="12"/>
      <c r="BBR56" s="12"/>
      <c r="BBS56" s="12"/>
      <c r="BBT56" s="12"/>
      <c r="BBU56" s="12"/>
      <c r="BBV56" s="12"/>
      <c r="BBW56" s="12"/>
      <c r="BBX56" s="12"/>
      <c r="BBY56" s="12"/>
      <c r="BBZ56" s="12"/>
      <c r="BCA56" s="12"/>
      <c r="BCB56" s="12"/>
      <c r="BCC56" s="12"/>
      <c r="BCD56" s="12"/>
      <c r="BCE56" s="12"/>
      <c r="BCF56" s="12"/>
      <c r="BCG56" s="12"/>
      <c r="BCH56" s="12"/>
      <c r="BCI56" s="12"/>
      <c r="BCJ56" s="12"/>
      <c r="BCK56" s="12"/>
      <c r="BCL56" s="12"/>
      <c r="BCM56" s="12"/>
      <c r="BCN56" s="12"/>
      <c r="BCO56" s="12"/>
      <c r="BCP56" s="12"/>
      <c r="BCQ56" s="12"/>
      <c r="BCR56" s="12"/>
      <c r="BCS56" s="12"/>
      <c r="BCT56" s="12"/>
      <c r="BCU56" s="12"/>
      <c r="BCV56" s="12"/>
      <c r="BCW56" s="12"/>
      <c r="BCX56" s="12"/>
      <c r="BCY56" s="12"/>
      <c r="BCZ56" s="12"/>
      <c r="BDA56" s="12"/>
      <c r="BDB56" s="12"/>
      <c r="BDC56" s="12"/>
      <c r="BDD56" s="12"/>
      <c r="BDE56" s="12"/>
      <c r="BDF56" s="12"/>
      <c r="BDG56" s="12"/>
      <c r="BDH56" s="12"/>
      <c r="BDI56" s="12"/>
      <c r="BDJ56" s="12"/>
      <c r="BDK56" s="12"/>
      <c r="BDL56" s="12"/>
      <c r="BDM56" s="12"/>
      <c r="BDN56" s="12"/>
      <c r="BDO56" s="12"/>
      <c r="BDP56" s="12"/>
      <c r="BDQ56" s="12"/>
      <c r="BDR56" s="12"/>
      <c r="BDS56" s="12"/>
      <c r="BDT56" s="12"/>
      <c r="BDU56" s="12"/>
      <c r="BDV56" s="12"/>
      <c r="BDW56" s="12"/>
      <c r="BDX56" s="12"/>
      <c r="BDY56" s="12"/>
      <c r="BDZ56" s="12"/>
      <c r="BEA56" s="12"/>
      <c r="BEB56" s="12"/>
      <c r="BEC56" s="12"/>
      <c r="BED56" s="12"/>
      <c r="BEE56" s="12"/>
      <c r="BEF56" s="12"/>
      <c r="BEG56" s="12"/>
      <c r="BEH56" s="12"/>
      <c r="BEI56" s="12"/>
      <c r="BEJ56" s="12"/>
      <c r="BEK56" s="12"/>
      <c r="BEL56" s="12"/>
      <c r="BEM56" s="12"/>
      <c r="BEN56" s="12"/>
      <c r="BEO56" s="12"/>
      <c r="BEP56" s="12"/>
      <c r="BEQ56" s="12"/>
      <c r="BER56" s="12"/>
      <c r="BES56" s="12"/>
      <c r="BET56" s="12"/>
      <c r="BEU56" s="12"/>
      <c r="BEV56" s="12"/>
      <c r="BEW56" s="12"/>
      <c r="BEX56" s="12"/>
      <c r="BEY56" s="12"/>
      <c r="BEZ56" s="12"/>
      <c r="BFA56" s="12"/>
      <c r="BFB56" s="12"/>
      <c r="BFC56" s="12"/>
      <c r="BFD56" s="12"/>
      <c r="BFE56" s="12"/>
      <c r="BFF56" s="12"/>
      <c r="BFG56" s="12"/>
      <c r="BFH56" s="12"/>
      <c r="BFI56" s="12"/>
      <c r="BFJ56" s="12"/>
      <c r="BFK56" s="12"/>
      <c r="BFL56" s="12"/>
      <c r="BFM56" s="12"/>
      <c r="BFN56" s="12"/>
      <c r="BFO56" s="12"/>
      <c r="BFP56" s="12"/>
      <c r="BFQ56" s="12"/>
      <c r="BFR56" s="12"/>
      <c r="BFS56" s="12"/>
      <c r="BFT56" s="12"/>
      <c r="BFU56" s="12"/>
      <c r="BFV56" s="12"/>
      <c r="BFW56" s="12"/>
      <c r="BFX56" s="12"/>
      <c r="BFY56" s="12"/>
      <c r="BFZ56" s="12"/>
      <c r="BGA56" s="12"/>
      <c r="BGB56" s="12"/>
      <c r="BGC56" s="12"/>
      <c r="BGD56" s="12"/>
      <c r="BGE56" s="12"/>
      <c r="BGF56" s="12"/>
      <c r="BGG56" s="12"/>
      <c r="BGH56" s="12"/>
      <c r="BGI56" s="12"/>
      <c r="BGJ56" s="12"/>
      <c r="BGK56" s="12"/>
      <c r="BGL56" s="12"/>
      <c r="BGM56" s="12"/>
      <c r="BGN56" s="12"/>
      <c r="BGO56" s="12"/>
      <c r="BGP56" s="12"/>
      <c r="BGQ56" s="12"/>
      <c r="BGR56" s="12"/>
      <c r="BGS56" s="12"/>
      <c r="BGT56" s="12"/>
      <c r="BGU56" s="12"/>
      <c r="BGV56" s="12"/>
      <c r="BGW56" s="12"/>
      <c r="BGX56" s="12"/>
      <c r="BGY56" s="12"/>
      <c r="BGZ56" s="12"/>
      <c r="BHA56" s="12"/>
      <c r="BHB56" s="12"/>
      <c r="BHC56" s="12"/>
      <c r="BHD56" s="12"/>
      <c r="BHE56" s="12"/>
      <c r="BHF56" s="12"/>
      <c r="BHG56" s="12"/>
      <c r="BHH56" s="12"/>
      <c r="BHI56" s="12"/>
      <c r="BHJ56" s="12"/>
      <c r="BHK56" s="12"/>
      <c r="BHL56" s="12"/>
      <c r="BHM56" s="12"/>
      <c r="BHN56" s="12"/>
      <c r="BHO56" s="12"/>
      <c r="BHP56" s="12"/>
      <c r="BHQ56" s="12"/>
      <c r="BHR56" s="12"/>
      <c r="BHS56" s="12"/>
      <c r="BHT56" s="12"/>
      <c r="BHU56" s="12"/>
      <c r="BHV56" s="12"/>
      <c r="BHW56" s="12"/>
      <c r="BHX56" s="12"/>
      <c r="BHY56" s="12"/>
      <c r="BHZ56" s="12"/>
      <c r="BIA56" s="12"/>
      <c r="BIB56" s="12"/>
      <c r="BIC56" s="12"/>
      <c r="BID56" s="12"/>
      <c r="BIE56" s="12"/>
      <c r="BIF56" s="12"/>
      <c r="BIG56" s="12"/>
      <c r="BIH56" s="12"/>
      <c r="BII56" s="12"/>
      <c r="BIJ56" s="12"/>
      <c r="BIK56" s="12"/>
      <c r="BIL56" s="12"/>
      <c r="BIM56" s="12"/>
      <c r="BIN56" s="12"/>
      <c r="BIO56" s="12"/>
      <c r="BIP56" s="12"/>
      <c r="BIQ56" s="12"/>
      <c r="BIR56" s="12"/>
      <c r="BIS56" s="12"/>
      <c r="BIT56" s="12"/>
      <c r="BIU56" s="12"/>
      <c r="BIV56" s="12"/>
      <c r="BIW56" s="12"/>
      <c r="BIX56" s="12"/>
      <c r="BIY56" s="12"/>
      <c r="BIZ56" s="12"/>
      <c r="BJA56" s="12"/>
      <c r="BJB56" s="12"/>
      <c r="BJC56" s="12"/>
      <c r="BJD56" s="12"/>
      <c r="BJE56" s="12"/>
      <c r="BJF56" s="12"/>
      <c r="BJG56" s="12"/>
      <c r="BJH56" s="12"/>
      <c r="BJI56" s="12"/>
      <c r="BJJ56" s="12"/>
      <c r="BJK56" s="12"/>
      <c r="BJL56" s="12"/>
      <c r="BJM56" s="12"/>
      <c r="BJN56" s="12"/>
      <c r="BJO56" s="12"/>
      <c r="BJP56" s="12"/>
      <c r="BJQ56" s="12"/>
      <c r="BJR56" s="12"/>
      <c r="BJS56" s="12"/>
      <c r="BJT56" s="12"/>
      <c r="BJU56" s="12"/>
      <c r="BJV56" s="12"/>
      <c r="BJW56" s="12"/>
      <c r="BJX56" s="12"/>
      <c r="BJY56" s="12"/>
      <c r="BJZ56" s="12"/>
      <c r="BKA56" s="12"/>
      <c r="BKB56" s="12"/>
      <c r="BKC56" s="12"/>
      <c r="BKD56" s="12"/>
      <c r="BKE56" s="12"/>
      <c r="BKF56" s="12"/>
      <c r="BKG56" s="12"/>
      <c r="BKH56" s="12"/>
      <c r="BKI56" s="12"/>
      <c r="BKJ56" s="12"/>
      <c r="BKK56" s="12"/>
      <c r="BKL56" s="12"/>
      <c r="BKM56" s="12"/>
      <c r="BKN56" s="12"/>
      <c r="BKO56" s="12"/>
      <c r="BKP56" s="12"/>
      <c r="BKQ56" s="12"/>
      <c r="BKR56" s="12"/>
      <c r="BKS56" s="12"/>
      <c r="BKT56" s="12"/>
      <c r="BKU56" s="12"/>
      <c r="BKV56" s="12"/>
      <c r="BKW56" s="12"/>
      <c r="BKX56" s="12"/>
      <c r="BKY56" s="12"/>
      <c r="BKZ56" s="12"/>
      <c r="BLA56" s="12"/>
      <c r="BLB56" s="12"/>
      <c r="BLC56" s="12"/>
      <c r="BLD56" s="12"/>
      <c r="BLE56" s="12"/>
      <c r="BLF56" s="12"/>
      <c r="BLG56" s="12"/>
      <c r="BLH56" s="12"/>
      <c r="BLI56" s="12"/>
      <c r="BLJ56" s="12"/>
      <c r="BLK56" s="12"/>
      <c r="BLL56" s="12"/>
      <c r="BLM56" s="12"/>
      <c r="BLN56" s="12"/>
      <c r="BLO56" s="12"/>
      <c r="BLP56" s="12"/>
      <c r="BLQ56" s="12"/>
      <c r="BLR56" s="12"/>
      <c r="BLS56" s="12"/>
      <c r="BLT56" s="12"/>
      <c r="BLU56" s="12"/>
      <c r="BLV56" s="12"/>
      <c r="BLW56" s="12"/>
      <c r="BLX56" s="12"/>
      <c r="BLY56" s="12"/>
      <c r="BLZ56" s="12"/>
      <c r="BMA56" s="12"/>
      <c r="BMB56" s="12"/>
      <c r="BMC56" s="12"/>
      <c r="BMD56" s="12"/>
      <c r="BME56" s="12"/>
      <c r="BMF56" s="12"/>
      <c r="BMG56" s="12"/>
      <c r="BMH56" s="12"/>
      <c r="BMI56" s="12"/>
      <c r="BMJ56" s="12"/>
      <c r="BMK56" s="12"/>
      <c r="BML56" s="12"/>
      <c r="BMM56" s="12"/>
      <c r="BMN56" s="12"/>
      <c r="BMO56" s="12"/>
      <c r="BMP56" s="12"/>
      <c r="BMQ56" s="12"/>
      <c r="BMR56" s="12"/>
      <c r="BMS56" s="12"/>
      <c r="BMT56" s="12"/>
      <c r="BMU56" s="12"/>
      <c r="BMV56" s="12"/>
      <c r="BMW56" s="12"/>
      <c r="BMX56" s="12"/>
      <c r="BMY56" s="12"/>
      <c r="BMZ56" s="12"/>
      <c r="BNA56" s="12"/>
      <c r="BNB56" s="12"/>
      <c r="BNC56" s="12"/>
      <c r="BND56" s="12"/>
      <c r="BNE56" s="12"/>
      <c r="BNF56" s="12"/>
      <c r="BNG56" s="12"/>
      <c r="BNH56" s="12"/>
      <c r="BNI56" s="12"/>
      <c r="BNJ56" s="12"/>
      <c r="BNK56" s="12"/>
      <c r="BNL56" s="12"/>
      <c r="BNM56" s="12"/>
      <c r="BNN56" s="12"/>
      <c r="BNO56" s="12"/>
      <c r="BNP56" s="12"/>
      <c r="BNQ56" s="12"/>
      <c r="BNR56" s="12"/>
      <c r="BNS56" s="12"/>
      <c r="BNT56" s="12"/>
      <c r="BNU56" s="12"/>
      <c r="BNV56" s="12"/>
      <c r="BNW56" s="12"/>
      <c r="BNX56" s="12"/>
      <c r="BNY56" s="12"/>
      <c r="BNZ56" s="12"/>
      <c r="BOA56" s="12"/>
      <c r="BOB56" s="12"/>
      <c r="BOC56" s="12"/>
      <c r="BOD56" s="12"/>
      <c r="BOE56" s="12"/>
      <c r="BOF56" s="12"/>
      <c r="BOG56" s="12"/>
      <c r="BOH56" s="12"/>
      <c r="BOI56" s="12"/>
      <c r="BOJ56" s="12"/>
      <c r="BOK56" s="12"/>
      <c r="BOL56" s="12"/>
      <c r="BOM56" s="12"/>
      <c r="BON56" s="12"/>
      <c r="BOO56" s="12"/>
      <c r="BOP56" s="12"/>
      <c r="BOQ56" s="12"/>
      <c r="BOR56" s="12"/>
      <c r="BOS56" s="12"/>
      <c r="BOT56" s="12"/>
      <c r="BOU56" s="12"/>
      <c r="BOV56" s="12"/>
      <c r="BOW56" s="12"/>
      <c r="BOX56" s="12"/>
      <c r="BOY56" s="12"/>
      <c r="BOZ56" s="12"/>
      <c r="BPA56" s="12"/>
      <c r="BPB56" s="12"/>
      <c r="BPC56" s="12"/>
      <c r="BPD56" s="12"/>
      <c r="BPE56" s="12"/>
      <c r="BPF56" s="12"/>
      <c r="BPG56" s="12"/>
      <c r="BPH56" s="12"/>
      <c r="BPI56" s="12"/>
      <c r="BPJ56" s="12"/>
      <c r="BPK56" s="12"/>
      <c r="BPL56" s="12"/>
      <c r="BPM56" s="12"/>
      <c r="BPN56" s="12"/>
      <c r="BPO56" s="12"/>
      <c r="BPP56" s="12"/>
      <c r="BPQ56" s="12"/>
      <c r="BPR56" s="12"/>
      <c r="BPS56" s="12"/>
      <c r="BPT56" s="12"/>
      <c r="BPU56" s="12"/>
      <c r="BPV56" s="12"/>
      <c r="BPW56" s="12"/>
      <c r="BPX56" s="12"/>
      <c r="BPY56" s="12"/>
      <c r="BPZ56" s="12"/>
      <c r="BQA56" s="12"/>
      <c r="BQB56" s="12"/>
      <c r="BQC56" s="12"/>
      <c r="BQD56" s="12"/>
      <c r="BQE56" s="12"/>
      <c r="BQF56" s="12"/>
      <c r="BQG56" s="12"/>
      <c r="BQH56" s="12"/>
      <c r="BQI56" s="12"/>
      <c r="BQJ56" s="12"/>
      <c r="BQK56" s="12"/>
      <c r="BQL56" s="12"/>
      <c r="BQM56" s="12"/>
      <c r="BQN56" s="12"/>
      <c r="BQO56" s="12"/>
      <c r="BQP56" s="12"/>
      <c r="BQQ56" s="12"/>
      <c r="BQR56" s="12"/>
      <c r="BQS56" s="12"/>
      <c r="BQT56" s="12"/>
      <c r="BQU56" s="12"/>
      <c r="BQV56" s="12"/>
      <c r="BQW56" s="12"/>
      <c r="BQX56" s="12"/>
      <c r="BQY56" s="12"/>
      <c r="BQZ56" s="12"/>
      <c r="BRA56" s="12"/>
      <c r="BRB56" s="12"/>
      <c r="BRC56" s="12"/>
      <c r="BRD56" s="12"/>
      <c r="BRE56" s="12"/>
      <c r="BRF56" s="12"/>
      <c r="BRG56" s="12"/>
      <c r="BRH56" s="12"/>
      <c r="BRI56" s="12"/>
      <c r="BRJ56" s="12"/>
      <c r="BRK56" s="12"/>
      <c r="BRL56" s="12"/>
      <c r="BRM56" s="12"/>
      <c r="BRN56" s="12"/>
      <c r="BRO56" s="12"/>
      <c r="BRP56" s="12"/>
      <c r="BRQ56" s="12"/>
      <c r="BRR56" s="12"/>
      <c r="BRS56" s="12"/>
      <c r="BRT56" s="12"/>
      <c r="BRU56" s="12"/>
      <c r="BRV56" s="12"/>
      <c r="BRW56" s="12"/>
      <c r="BRX56" s="12"/>
      <c r="BRY56" s="12"/>
      <c r="BRZ56" s="12"/>
      <c r="BSA56" s="12"/>
      <c r="BSB56" s="12"/>
      <c r="BSC56" s="12"/>
      <c r="BSD56" s="12"/>
      <c r="BSE56" s="12"/>
      <c r="BSF56" s="12"/>
      <c r="BSG56" s="12"/>
      <c r="BSH56" s="12"/>
      <c r="BSI56" s="12"/>
      <c r="BSJ56" s="12"/>
      <c r="BSK56" s="12"/>
      <c r="BSL56" s="12"/>
      <c r="BSM56" s="12"/>
      <c r="BSN56" s="12"/>
      <c r="BSO56" s="12"/>
      <c r="BSP56" s="12"/>
      <c r="BSQ56" s="12"/>
      <c r="BSR56" s="12"/>
      <c r="BSS56" s="12"/>
      <c r="BST56" s="12"/>
      <c r="BSU56" s="12"/>
      <c r="BSV56" s="12"/>
      <c r="BSW56" s="12"/>
      <c r="BSX56" s="12"/>
      <c r="BSY56" s="12"/>
      <c r="BSZ56" s="12"/>
      <c r="BTA56" s="12"/>
      <c r="BTB56" s="12"/>
      <c r="BTC56" s="12"/>
      <c r="BTD56" s="12"/>
      <c r="BTE56" s="12"/>
      <c r="BTF56" s="12"/>
      <c r="BTG56" s="12"/>
      <c r="BTH56" s="12"/>
      <c r="BTI56" s="12"/>
      <c r="BTJ56" s="12"/>
      <c r="BTK56" s="12"/>
      <c r="BTL56" s="12"/>
      <c r="BTM56" s="12"/>
      <c r="BTN56" s="12"/>
      <c r="BTO56" s="12"/>
      <c r="BTP56" s="12"/>
      <c r="BTQ56" s="12"/>
      <c r="BTR56" s="12"/>
      <c r="BTS56" s="12"/>
      <c r="BTT56" s="12"/>
      <c r="BTU56" s="12"/>
      <c r="BTV56" s="12"/>
      <c r="BTW56" s="12"/>
      <c r="BTX56" s="12"/>
      <c r="BTY56" s="12"/>
      <c r="BTZ56" s="12"/>
      <c r="BUA56" s="12"/>
      <c r="BUB56" s="12"/>
      <c r="BUC56" s="12"/>
      <c r="BUD56" s="12"/>
      <c r="BUE56" s="12"/>
      <c r="BUF56" s="12"/>
      <c r="BUG56" s="12"/>
      <c r="BUH56" s="12"/>
      <c r="BUI56" s="12"/>
      <c r="BUJ56" s="12"/>
      <c r="BUK56" s="12"/>
      <c r="BUL56" s="12"/>
      <c r="BUM56" s="12"/>
      <c r="BUN56" s="12"/>
      <c r="BUO56" s="12"/>
      <c r="BUP56" s="12"/>
      <c r="BUQ56" s="12"/>
      <c r="BUR56" s="12"/>
      <c r="BUS56" s="12"/>
      <c r="BUT56" s="12"/>
      <c r="BUU56" s="12"/>
      <c r="BUV56" s="12"/>
      <c r="BUW56" s="12"/>
      <c r="BUX56" s="12"/>
      <c r="BUY56" s="12"/>
      <c r="BUZ56" s="12"/>
      <c r="BVA56" s="12"/>
      <c r="BVB56" s="12"/>
      <c r="BVC56" s="12"/>
      <c r="BVD56" s="12"/>
      <c r="BVE56" s="12"/>
      <c r="BVF56" s="12"/>
      <c r="BVG56" s="12"/>
      <c r="BVH56" s="12"/>
      <c r="BVI56" s="12"/>
      <c r="BVJ56" s="12"/>
      <c r="BVK56" s="12"/>
      <c r="BVL56" s="12"/>
      <c r="BVM56" s="12"/>
      <c r="BVN56" s="12"/>
      <c r="BVO56" s="12"/>
      <c r="BVP56" s="12"/>
      <c r="BVQ56" s="12"/>
      <c r="BVR56" s="12"/>
      <c r="BVS56" s="12"/>
      <c r="BVT56" s="12"/>
      <c r="BVU56" s="12"/>
      <c r="BVV56" s="12"/>
      <c r="BVW56" s="12"/>
      <c r="BVX56" s="12"/>
      <c r="BVY56" s="12"/>
      <c r="BVZ56" s="12"/>
      <c r="BWA56" s="12"/>
      <c r="BWB56" s="12"/>
      <c r="BWC56" s="12"/>
      <c r="BWD56" s="12"/>
      <c r="BWE56" s="12"/>
      <c r="BWF56" s="12"/>
      <c r="BWG56" s="12"/>
      <c r="BWH56" s="12"/>
      <c r="BWI56" s="12"/>
      <c r="BWJ56" s="12"/>
      <c r="BWK56" s="12"/>
      <c r="BWL56" s="12"/>
      <c r="BWM56" s="12"/>
      <c r="BWN56" s="12"/>
      <c r="BWO56" s="12"/>
      <c r="BWP56" s="12"/>
      <c r="BWQ56" s="12"/>
      <c r="BWR56" s="12"/>
      <c r="BWS56" s="12"/>
      <c r="BWT56" s="12"/>
      <c r="BWU56" s="12"/>
      <c r="BWV56" s="12"/>
      <c r="BWW56" s="12"/>
      <c r="BWX56" s="12"/>
      <c r="BWY56" s="12"/>
      <c r="BWZ56" s="12"/>
      <c r="BXA56" s="12"/>
      <c r="BXB56" s="12"/>
      <c r="BXC56" s="12"/>
      <c r="BXD56" s="12"/>
      <c r="BXE56" s="12"/>
      <c r="BXF56" s="12"/>
      <c r="BXG56" s="12"/>
      <c r="BXH56" s="12"/>
      <c r="BXI56" s="12"/>
      <c r="BXJ56" s="12"/>
      <c r="BXK56" s="12"/>
      <c r="BXL56" s="12"/>
      <c r="BXM56" s="12"/>
      <c r="BXN56" s="12"/>
      <c r="BXO56" s="12"/>
      <c r="BXP56" s="12"/>
      <c r="BXQ56" s="12"/>
      <c r="BXR56" s="12"/>
      <c r="BXS56" s="12"/>
      <c r="BXT56" s="12"/>
      <c r="BXU56" s="12"/>
      <c r="BXV56" s="12"/>
      <c r="BXW56" s="12"/>
      <c r="BXX56" s="12"/>
      <c r="BXY56" s="12"/>
      <c r="BXZ56" s="12"/>
      <c r="BYA56" s="12"/>
      <c r="BYB56" s="12"/>
      <c r="BYC56" s="12"/>
      <c r="BYD56" s="12"/>
      <c r="BYE56" s="12"/>
      <c r="BYF56" s="12"/>
      <c r="BYG56" s="12"/>
      <c r="BYH56" s="12"/>
      <c r="BYI56" s="12"/>
      <c r="BYJ56" s="12"/>
      <c r="BYK56" s="12"/>
      <c r="BYL56" s="12"/>
      <c r="BYM56" s="12"/>
      <c r="BYN56" s="12"/>
      <c r="BYO56" s="12"/>
      <c r="BYP56" s="12"/>
      <c r="BYQ56" s="12"/>
      <c r="BYR56" s="12"/>
      <c r="BYS56" s="12"/>
      <c r="BYT56" s="12"/>
      <c r="BYU56" s="12"/>
      <c r="BYV56" s="12"/>
      <c r="BYW56" s="12"/>
      <c r="BYX56" s="12"/>
      <c r="BYY56" s="12"/>
      <c r="BYZ56" s="12"/>
      <c r="BZA56" s="12"/>
      <c r="BZB56" s="12"/>
      <c r="BZC56" s="12"/>
      <c r="BZD56" s="12"/>
      <c r="BZE56" s="12"/>
      <c r="BZF56" s="12"/>
      <c r="BZG56" s="12"/>
      <c r="BZH56" s="12"/>
      <c r="BZI56" s="12"/>
      <c r="BZJ56" s="12"/>
      <c r="BZK56" s="12"/>
      <c r="BZL56" s="12"/>
      <c r="BZM56" s="12"/>
      <c r="BZN56" s="12"/>
      <c r="BZO56" s="12"/>
      <c r="BZP56" s="12"/>
      <c r="BZQ56" s="12"/>
      <c r="BZR56" s="12"/>
      <c r="BZS56" s="12"/>
      <c r="BZT56" s="12"/>
      <c r="BZU56" s="12"/>
      <c r="BZV56" s="12"/>
      <c r="BZW56" s="12"/>
      <c r="BZX56" s="12"/>
      <c r="BZY56" s="12"/>
      <c r="BZZ56" s="12"/>
      <c r="CAA56" s="12"/>
      <c r="CAB56" s="12"/>
      <c r="CAC56" s="12"/>
      <c r="CAD56" s="12"/>
      <c r="CAE56" s="12"/>
      <c r="CAF56" s="12"/>
      <c r="CAG56" s="12"/>
      <c r="CAH56" s="12"/>
      <c r="CAI56" s="12"/>
      <c r="CAJ56" s="12"/>
      <c r="CAK56" s="12"/>
      <c r="CAL56" s="12"/>
      <c r="CAM56" s="12"/>
      <c r="CAN56" s="12"/>
      <c r="CAO56" s="12"/>
      <c r="CAP56" s="12"/>
      <c r="CAQ56" s="12"/>
      <c r="CAR56" s="12"/>
      <c r="CAS56" s="12"/>
      <c r="CAT56" s="12"/>
      <c r="CAU56" s="12"/>
      <c r="CAV56" s="12"/>
      <c r="CAW56" s="12"/>
      <c r="CAX56" s="12"/>
      <c r="CAY56" s="12"/>
      <c r="CAZ56" s="12"/>
      <c r="CBA56" s="12"/>
      <c r="CBB56" s="12"/>
      <c r="CBC56" s="12"/>
      <c r="CBD56" s="12"/>
      <c r="CBE56" s="12"/>
      <c r="CBF56" s="12"/>
      <c r="CBG56" s="12"/>
      <c r="CBH56" s="12"/>
      <c r="CBI56" s="12"/>
      <c r="CBJ56" s="12"/>
      <c r="CBK56" s="12"/>
      <c r="CBL56" s="12"/>
      <c r="CBM56" s="12"/>
      <c r="CBN56" s="12"/>
      <c r="CBO56" s="12"/>
      <c r="CBP56" s="12"/>
      <c r="CBQ56" s="12"/>
      <c r="CBR56" s="12"/>
      <c r="CBS56" s="12"/>
      <c r="CBT56" s="12"/>
      <c r="CBU56" s="12"/>
      <c r="CBV56" s="12"/>
      <c r="CBW56" s="12"/>
      <c r="CBX56" s="12"/>
      <c r="CBY56" s="12"/>
      <c r="CBZ56" s="12"/>
      <c r="CCA56" s="12"/>
      <c r="CCB56" s="12"/>
      <c r="CCC56" s="12"/>
      <c r="CCD56" s="12"/>
      <c r="CCE56" s="12"/>
      <c r="CCF56" s="12"/>
      <c r="CCG56" s="12"/>
      <c r="CCH56" s="12"/>
      <c r="CCI56" s="12"/>
      <c r="CCJ56" s="12"/>
      <c r="CCK56" s="12"/>
      <c r="CCL56" s="12"/>
      <c r="CCM56" s="12"/>
      <c r="CCN56" s="12"/>
      <c r="CCO56" s="12"/>
      <c r="CCP56" s="12"/>
      <c r="CCQ56" s="12"/>
      <c r="CCR56" s="12"/>
      <c r="CCS56" s="12"/>
      <c r="CCT56" s="12"/>
      <c r="CCU56" s="12"/>
      <c r="CCV56" s="12"/>
      <c r="CCW56" s="12"/>
      <c r="CCX56" s="12"/>
      <c r="CCY56" s="12"/>
      <c r="CCZ56" s="12"/>
      <c r="CDA56" s="12"/>
      <c r="CDB56" s="12"/>
      <c r="CDC56" s="12"/>
      <c r="CDD56" s="12"/>
      <c r="CDE56" s="12"/>
      <c r="CDF56" s="12"/>
      <c r="CDG56" s="12"/>
      <c r="CDH56" s="12"/>
      <c r="CDI56" s="12"/>
      <c r="CDJ56" s="12"/>
      <c r="CDK56" s="12"/>
      <c r="CDL56" s="12"/>
      <c r="CDM56" s="12"/>
      <c r="CDN56" s="12"/>
      <c r="CDO56" s="12"/>
      <c r="CDP56" s="12"/>
      <c r="CDQ56" s="12"/>
      <c r="CDR56" s="12"/>
      <c r="CDS56" s="12"/>
      <c r="CDT56" s="12"/>
      <c r="CDU56" s="12"/>
      <c r="CDV56" s="12"/>
      <c r="CDW56" s="12"/>
      <c r="CDX56" s="12"/>
      <c r="CDY56" s="12"/>
      <c r="CDZ56" s="12"/>
      <c r="CEA56" s="12"/>
      <c r="CEB56" s="12"/>
      <c r="CEC56" s="12"/>
      <c r="CED56" s="12"/>
      <c r="CEE56" s="12"/>
      <c r="CEF56" s="12"/>
      <c r="CEG56" s="12"/>
      <c r="CEH56" s="12"/>
      <c r="CEI56" s="12"/>
      <c r="CEJ56" s="12"/>
      <c r="CEK56" s="12"/>
      <c r="CEL56" s="12"/>
      <c r="CEM56" s="12"/>
      <c r="CEN56" s="12"/>
      <c r="CEO56" s="12"/>
      <c r="CEP56" s="12"/>
      <c r="CEQ56" s="12"/>
      <c r="CER56" s="12"/>
      <c r="CES56" s="12"/>
      <c r="CET56" s="12"/>
      <c r="CEU56" s="12"/>
      <c r="CEV56" s="12"/>
      <c r="CEW56" s="12"/>
      <c r="CEX56" s="12"/>
      <c r="CEY56" s="12"/>
      <c r="CEZ56" s="12"/>
      <c r="CFA56" s="12"/>
      <c r="CFB56" s="12"/>
      <c r="CFC56" s="12"/>
      <c r="CFD56" s="12"/>
      <c r="CFE56" s="12"/>
      <c r="CFF56" s="12"/>
      <c r="CFG56" s="12"/>
      <c r="CFH56" s="12"/>
      <c r="CFI56" s="12"/>
      <c r="CFJ56" s="12"/>
      <c r="CFK56" s="12"/>
      <c r="CFL56" s="12"/>
      <c r="CFM56" s="12"/>
      <c r="CFN56" s="12"/>
      <c r="CFO56" s="12"/>
      <c r="CFP56" s="12"/>
      <c r="CFQ56" s="12"/>
      <c r="CFR56" s="12"/>
      <c r="CFS56" s="12"/>
      <c r="CFT56" s="12"/>
      <c r="CFU56" s="12"/>
      <c r="CFV56" s="12"/>
      <c r="CFW56" s="12"/>
      <c r="CFX56" s="12"/>
      <c r="CFY56" s="12"/>
      <c r="CFZ56" s="12"/>
      <c r="CGA56" s="12"/>
      <c r="CGB56" s="12"/>
      <c r="CGC56" s="12"/>
      <c r="CGD56" s="12"/>
      <c r="CGE56" s="12"/>
      <c r="CGF56" s="12"/>
      <c r="CGG56" s="12"/>
      <c r="CGH56" s="12"/>
      <c r="CGI56" s="12"/>
      <c r="CGJ56" s="12"/>
      <c r="CGK56" s="12"/>
      <c r="CGL56" s="12"/>
      <c r="CGM56" s="12"/>
      <c r="CGN56" s="12"/>
      <c r="CGO56" s="12"/>
      <c r="CGP56" s="12"/>
      <c r="CGQ56" s="12"/>
      <c r="CGR56" s="12"/>
      <c r="CGS56" s="12"/>
      <c r="CGT56" s="12"/>
      <c r="CGU56" s="12"/>
      <c r="CGV56" s="12"/>
      <c r="CGW56" s="12"/>
      <c r="CGX56" s="12"/>
      <c r="CGY56" s="12"/>
      <c r="CGZ56" s="12"/>
      <c r="CHA56" s="12"/>
      <c r="CHB56" s="12"/>
      <c r="CHC56" s="12"/>
      <c r="CHD56" s="12"/>
      <c r="CHE56" s="12"/>
      <c r="CHF56" s="12"/>
      <c r="CHG56" s="12"/>
      <c r="CHH56" s="12"/>
      <c r="CHI56" s="12"/>
      <c r="CHJ56" s="12"/>
      <c r="CHK56" s="12"/>
      <c r="CHL56" s="12"/>
      <c r="CHM56" s="12"/>
      <c r="CHN56" s="12"/>
      <c r="CHO56" s="12"/>
      <c r="CHP56" s="12"/>
      <c r="CHQ56" s="12"/>
      <c r="CHR56" s="12"/>
      <c r="CHS56" s="12"/>
      <c r="CHT56" s="12"/>
      <c r="CHU56" s="12"/>
      <c r="CHV56" s="12"/>
      <c r="CHW56" s="12"/>
      <c r="CHX56" s="12"/>
      <c r="CHY56" s="12"/>
      <c r="CHZ56" s="12"/>
      <c r="CIA56" s="12"/>
      <c r="CIB56" s="12"/>
      <c r="CIC56" s="12"/>
      <c r="CID56" s="12"/>
      <c r="CIE56" s="12"/>
      <c r="CIF56" s="12"/>
      <c r="CIG56" s="12"/>
      <c r="CIH56" s="12"/>
      <c r="CII56" s="12"/>
      <c r="CIJ56" s="12"/>
      <c r="CIK56" s="12"/>
      <c r="CIL56" s="12"/>
      <c r="CIM56" s="12"/>
      <c r="CIN56" s="12"/>
      <c r="CIO56" s="12"/>
      <c r="CIP56" s="12"/>
      <c r="CIQ56" s="12"/>
      <c r="CIR56" s="12"/>
      <c r="CIS56" s="12"/>
      <c r="CIT56" s="12"/>
      <c r="CIU56" s="12"/>
      <c r="CIV56" s="12"/>
      <c r="CIW56" s="12"/>
      <c r="CIX56" s="12"/>
      <c r="CIY56" s="12"/>
      <c r="CIZ56" s="12"/>
      <c r="CJA56" s="12"/>
      <c r="CJB56" s="12"/>
      <c r="CJC56" s="12"/>
      <c r="CJD56" s="12"/>
      <c r="CJE56" s="12"/>
      <c r="CJF56" s="12"/>
      <c r="CJG56" s="12"/>
      <c r="CJH56" s="12"/>
      <c r="CJI56" s="12"/>
      <c r="CJJ56" s="12"/>
      <c r="CJK56" s="12"/>
      <c r="CJL56" s="12"/>
      <c r="CJM56" s="12"/>
      <c r="CJN56" s="12"/>
      <c r="CJO56" s="12"/>
      <c r="CJP56" s="12"/>
      <c r="CJQ56" s="12"/>
      <c r="CJR56" s="12"/>
      <c r="CJS56" s="12"/>
      <c r="CJT56" s="12"/>
      <c r="CJU56" s="12"/>
      <c r="CJV56" s="12"/>
      <c r="CJW56" s="12"/>
      <c r="CJX56" s="12"/>
      <c r="CJY56" s="12"/>
      <c r="CJZ56" s="12"/>
      <c r="CKA56" s="12"/>
      <c r="CKB56" s="12"/>
      <c r="CKC56" s="12"/>
      <c r="CKD56" s="12"/>
      <c r="CKE56" s="12"/>
      <c r="CKF56" s="12"/>
      <c r="CKG56" s="12"/>
      <c r="CKH56" s="12"/>
      <c r="CKI56" s="12"/>
      <c r="CKJ56" s="12"/>
      <c r="CKK56" s="12"/>
      <c r="CKL56" s="12"/>
      <c r="CKM56" s="12"/>
      <c r="CKN56" s="12"/>
      <c r="CKO56" s="12"/>
      <c r="CKP56" s="12"/>
      <c r="CKQ56" s="12"/>
      <c r="CKR56" s="12"/>
      <c r="CKS56" s="12"/>
      <c r="CKT56" s="12"/>
      <c r="CKU56" s="12"/>
      <c r="CKV56" s="12"/>
      <c r="CKW56" s="12"/>
      <c r="CKX56" s="12"/>
      <c r="CKY56" s="12"/>
      <c r="CKZ56" s="12"/>
      <c r="CLA56" s="12"/>
      <c r="CLB56" s="12"/>
      <c r="CLC56" s="12"/>
      <c r="CLD56" s="12"/>
      <c r="CLE56" s="12"/>
      <c r="CLF56" s="12"/>
      <c r="CLG56" s="12"/>
      <c r="CLH56" s="12"/>
      <c r="CLI56" s="12"/>
      <c r="CLJ56" s="12"/>
      <c r="CLK56" s="12"/>
      <c r="CLL56" s="12"/>
      <c r="CLM56" s="12"/>
      <c r="CLN56" s="12"/>
      <c r="CLO56" s="12"/>
      <c r="CLP56" s="12"/>
      <c r="CLQ56" s="12"/>
      <c r="CLR56" s="12"/>
      <c r="CLS56" s="12"/>
      <c r="CLT56" s="12"/>
      <c r="CLU56" s="12"/>
      <c r="CLV56" s="12"/>
      <c r="CLW56" s="12"/>
      <c r="CLX56" s="12"/>
      <c r="CLY56" s="12"/>
      <c r="CLZ56" s="12"/>
      <c r="CMA56" s="12"/>
      <c r="CMB56" s="12"/>
      <c r="CMC56" s="12"/>
      <c r="CMD56" s="12"/>
      <c r="CME56" s="12"/>
      <c r="CMF56" s="12"/>
      <c r="CMG56" s="12"/>
      <c r="CMH56" s="12"/>
      <c r="CMI56" s="12"/>
      <c r="CMJ56" s="12"/>
      <c r="CMK56" s="12"/>
      <c r="CML56" s="12"/>
      <c r="CMM56" s="12"/>
      <c r="CMN56" s="12"/>
      <c r="CMO56" s="12"/>
      <c r="CMP56" s="12"/>
      <c r="CMQ56" s="12"/>
      <c r="CMR56" s="12"/>
      <c r="CMS56" s="12"/>
      <c r="CMT56" s="12"/>
      <c r="CMU56" s="12"/>
      <c r="CMV56" s="12"/>
      <c r="CMW56" s="12"/>
      <c r="CMX56" s="12"/>
      <c r="CMY56" s="12"/>
      <c r="CMZ56" s="12"/>
      <c r="CNA56" s="12"/>
      <c r="CNB56" s="12"/>
      <c r="CNC56" s="12"/>
      <c r="CND56" s="12"/>
      <c r="CNE56" s="12"/>
      <c r="CNF56" s="12"/>
      <c r="CNG56" s="12"/>
      <c r="CNH56" s="12"/>
      <c r="CNI56" s="12"/>
      <c r="CNJ56" s="12"/>
      <c r="CNK56" s="12"/>
      <c r="CNL56" s="12"/>
      <c r="CNM56" s="12"/>
      <c r="CNN56" s="12"/>
      <c r="CNO56" s="12"/>
      <c r="CNP56" s="12"/>
      <c r="CNQ56" s="12"/>
      <c r="CNR56" s="12"/>
      <c r="CNS56" s="12"/>
      <c r="CNT56" s="12"/>
      <c r="CNU56" s="12"/>
      <c r="CNV56" s="12"/>
      <c r="CNW56" s="12"/>
      <c r="CNX56" s="12"/>
      <c r="CNY56" s="12"/>
      <c r="CNZ56" s="12"/>
      <c r="COA56" s="12"/>
      <c r="COB56" s="12"/>
      <c r="COC56" s="12"/>
      <c r="COD56" s="12"/>
      <c r="COE56" s="12"/>
      <c r="COF56" s="12"/>
      <c r="COG56" s="12"/>
      <c r="COH56" s="12"/>
      <c r="COI56" s="12"/>
      <c r="COJ56" s="12"/>
      <c r="COK56" s="12"/>
      <c r="COL56" s="12"/>
      <c r="COM56" s="12"/>
      <c r="CON56" s="12"/>
      <c r="COO56" s="12"/>
      <c r="COP56" s="12"/>
      <c r="COQ56" s="12"/>
      <c r="COR56" s="12"/>
      <c r="COS56" s="12"/>
      <c r="COT56" s="12"/>
      <c r="COU56" s="12"/>
      <c r="COV56" s="12"/>
      <c r="COW56" s="12"/>
      <c r="COX56" s="12"/>
      <c r="COY56" s="12"/>
      <c r="COZ56" s="12"/>
      <c r="CPA56" s="12"/>
      <c r="CPB56" s="12"/>
      <c r="CPC56" s="12"/>
      <c r="CPD56" s="12"/>
      <c r="CPE56" s="12"/>
      <c r="CPF56" s="12"/>
      <c r="CPG56" s="12"/>
      <c r="CPH56" s="12"/>
      <c r="CPI56" s="12"/>
      <c r="CPJ56" s="12"/>
      <c r="CPK56" s="12"/>
      <c r="CPL56" s="12"/>
      <c r="CPM56" s="12"/>
      <c r="CPN56" s="12"/>
      <c r="CPO56" s="12"/>
      <c r="CPP56" s="12"/>
      <c r="CPQ56" s="12"/>
      <c r="CPR56" s="12"/>
      <c r="CPS56" s="12"/>
      <c r="CPT56" s="12"/>
      <c r="CPU56" s="12"/>
      <c r="CPV56" s="12"/>
      <c r="CPW56" s="12"/>
      <c r="CPX56" s="12"/>
      <c r="CPY56" s="12"/>
      <c r="CPZ56" s="12"/>
      <c r="CQA56" s="12"/>
      <c r="CQB56" s="12"/>
      <c r="CQC56" s="12"/>
      <c r="CQD56" s="12"/>
      <c r="CQE56" s="12"/>
      <c r="CQF56" s="12"/>
      <c r="CQG56" s="12"/>
      <c r="CQH56" s="12"/>
      <c r="CQI56" s="12"/>
      <c r="CQJ56" s="12"/>
      <c r="CQK56" s="12"/>
      <c r="CQL56" s="12"/>
      <c r="CQM56" s="12"/>
      <c r="CQN56" s="12"/>
      <c r="CQO56" s="12"/>
      <c r="CQP56" s="12"/>
      <c r="CQQ56" s="12"/>
      <c r="CQR56" s="12"/>
      <c r="CQS56" s="12"/>
      <c r="CQT56" s="12"/>
      <c r="CQU56" s="12"/>
      <c r="CQV56" s="12"/>
      <c r="CQW56" s="12"/>
      <c r="CQX56" s="12"/>
      <c r="CQY56" s="12"/>
      <c r="CQZ56" s="12"/>
      <c r="CRA56" s="12"/>
      <c r="CRB56" s="12"/>
      <c r="CRC56" s="12"/>
      <c r="CRD56" s="12"/>
      <c r="CRE56" s="12"/>
      <c r="CRF56" s="12"/>
      <c r="CRG56" s="12"/>
      <c r="CRH56" s="12"/>
      <c r="CRI56" s="12"/>
      <c r="CRJ56" s="12"/>
      <c r="CRK56" s="12"/>
      <c r="CRL56" s="12"/>
      <c r="CRM56" s="12"/>
      <c r="CRN56" s="12"/>
      <c r="CRO56" s="12"/>
      <c r="CRP56" s="12"/>
      <c r="CRQ56" s="12"/>
      <c r="CRR56" s="12"/>
      <c r="CRS56" s="12"/>
      <c r="CRT56" s="12"/>
      <c r="CRU56" s="12"/>
      <c r="CRV56" s="12"/>
      <c r="CRW56" s="12"/>
      <c r="CRX56" s="12"/>
      <c r="CRY56" s="12"/>
      <c r="CRZ56" s="12"/>
      <c r="CSA56" s="12"/>
      <c r="CSB56" s="12"/>
      <c r="CSC56" s="12"/>
      <c r="CSD56" s="12"/>
      <c r="CSE56" s="12"/>
      <c r="CSF56" s="12"/>
      <c r="CSG56" s="12"/>
      <c r="CSH56" s="12"/>
      <c r="CSI56" s="12"/>
      <c r="CSJ56" s="12"/>
      <c r="CSK56" s="12"/>
      <c r="CSL56" s="12"/>
      <c r="CSM56" s="12"/>
      <c r="CSN56" s="12"/>
      <c r="CSO56" s="12"/>
      <c r="CSP56" s="12"/>
      <c r="CSQ56" s="12"/>
      <c r="CSR56" s="12"/>
      <c r="CSS56" s="12"/>
      <c r="CST56" s="12"/>
      <c r="CSU56" s="12"/>
      <c r="CSV56" s="12"/>
      <c r="CSW56" s="12"/>
      <c r="CSX56" s="12"/>
      <c r="CSY56" s="12"/>
      <c r="CSZ56" s="12"/>
      <c r="CTA56" s="12"/>
      <c r="CTB56" s="12"/>
      <c r="CTC56" s="12"/>
      <c r="CTD56" s="12"/>
      <c r="CTE56" s="12"/>
      <c r="CTF56" s="12"/>
      <c r="CTG56" s="12"/>
      <c r="CTH56" s="12"/>
      <c r="CTI56" s="12"/>
      <c r="CTJ56" s="12"/>
      <c r="CTK56" s="12"/>
      <c r="CTL56" s="12"/>
      <c r="CTM56" s="12"/>
      <c r="CTN56" s="12"/>
      <c r="CTO56" s="12"/>
      <c r="CTP56" s="12"/>
      <c r="CTQ56" s="12"/>
      <c r="CTR56" s="12"/>
      <c r="CTS56" s="12"/>
      <c r="CTT56" s="12"/>
      <c r="CTU56" s="12"/>
      <c r="CTV56" s="12"/>
      <c r="CTW56" s="12"/>
      <c r="CTX56" s="12"/>
      <c r="CTY56" s="12"/>
      <c r="CTZ56" s="12"/>
      <c r="CUA56" s="12"/>
      <c r="CUB56" s="12"/>
      <c r="CUC56" s="12"/>
      <c r="CUD56" s="12"/>
      <c r="CUE56" s="12"/>
      <c r="CUF56" s="12"/>
      <c r="CUG56" s="12"/>
      <c r="CUH56" s="12"/>
      <c r="CUI56" s="12"/>
      <c r="CUJ56" s="12"/>
      <c r="CUK56" s="12"/>
      <c r="CUL56" s="12"/>
      <c r="CUM56" s="12"/>
      <c r="CUN56" s="12"/>
      <c r="CUO56" s="12"/>
      <c r="CUP56" s="12"/>
      <c r="CUQ56" s="12"/>
      <c r="CUR56" s="12"/>
      <c r="CUS56" s="12"/>
      <c r="CUT56" s="12"/>
    </row>
    <row r="57" spans="1:2594" s="79" customFormat="1" ht="15" customHeight="1" x14ac:dyDescent="0.15">
      <c r="A57" s="280" t="s">
        <v>142</v>
      </c>
      <c r="B57" s="239" t="s">
        <v>143</v>
      </c>
      <c r="C57" s="398" t="s">
        <v>77</v>
      </c>
      <c r="D57" s="81">
        <v>187469.95983000001</v>
      </c>
      <c r="E57" s="81">
        <v>186095.80300000001</v>
      </c>
      <c r="F57" s="81">
        <v>184126.07146794003</v>
      </c>
      <c r="G57" s="81">
        <v>165944.80812000003</v>
      </c>
      <c r="H57" s="81">
        <v>1758.2099899999998</v>
      </c>
      <c r="I57" s="81">
        <v>1640.1039999999998</v>
      </c>
      <c r="J57" s="81">
        <v>2062.3791489999994</v>
      </c>
      <c r="K57" s="429">
        <v>1307.7330000000002</v>
      </c>
      <c r="L57" s="135"/>
      <c r="M57" s="135"/>
      <c r="N57" s="504" t="str">
        <f t="shared" si="11"/>
        <v>12</v>
      </c>
      <c r="O57" s="77" t="str">
        <f t="shared" si="12"/>
        <v>БУМАГА И КАРТОН</v>
      </c>
      <c r="P57" s="398" t="s">
        <v>77</v>
      </c>
      <c r="Q57" s="215">
        <f>D57-(D58+D63+D64+D69)</f>
        <v>-3276.8245630000019</v>
      </c>
      <c r="R57" s="129">
        <f t="shared" ref="R57:X57" si="34">E57-(E58+E63+E64+E69)</f>
        <v>7422.4700000000303</v>
      </c>
      <c r="S57" s="129">
        <f t="shared" si="34"/>
        <v>2627.1464369400346</v>
      </c>
      <c r="T57" s="129">
        <f t="shared" si="34"/>
        <v>14990.591000000044</v>
      </c>
      <c r="U57" s="129">
        <f t="shared" si="34"/>
        <v>42.029039999999895</v>
      </c>
      <c r="V57" s="129">
        <f t="shared" si="34"/>
        <v>33.755000000000109</v>
      </c>
      <c r="W57" s="129">
        <f t="shared" si="34"/>
        <v>84.637909999999238</v>
      </c>
      <c r="X57" s="384">
        <f t="shared" si="34"/>
        <v>83.312000000000126</v>
      </c>
      <c r="Y57" s="153"/>
      <c r="Z57" s="161" t="str">
        <f t="shared" si="4"/>
        <v>12</v>
      </c>
      <c r="AA57" s="77" t="str">
        <f t="shared" si="4"/>
        <v>БУМАГА И КАРТОН</v>
      </c>
      <c r="AB57" s="398" t="s">
        <v>182</v>
      </c>
      <c r="AC57" s="168">
        <f>IF(ISNUMBER('CB1-Производство'!D69+D57-H57),'CB1-Производство'!D69+D57-H57,IF(ISNUMBER(H57-D57),"NT " &amp; H57-D57,"…"))</f>
        <v>185788.33984</v>
      </c>
      <c r="AD57" s="166">
        <f>IF(ISNUMBER('CB1-Производство'!E69+F57-J57),'CB1-Производство'!E69+F57-J57,IF(ISNUMBER(J57-F57),"NT " &amp; J57-F57,"…"))</f>
        <v>182136.27231894003</v>
      </c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  <c r="AKR57" s="12"/>
      <c r="AKS57" s="12"/>
      <c r="AKT57" s="12"/>
      <c r="AKU57" s="12"/>
      <c r="AKV57" s="12"/>
      <c r="AKW57" s="12"/>
      <c r="AKX57" s="12"/>
      <c r="AKY57" s="12"/>
      <c r="AKZ57" s="12"/>
      <c r="ALA57" s="12"/>
      <c r="ALB57" s="12"/>
      <c r="ALC57" s="12"/>
      <c r="ALD57" s="12"/>
      <c r="ALE57" s="12"/>
      <c r="ALF57" s="12"/>
      <c r="ALG57" s="12"/>
      <c r="ALH57" s="12"/>
      <c r="ALI57" s="12"/>
      <c r="ALJ57" s="12"/>
      <c r="ALK57" s="12"/>
      <c r="ALL57" s="12"/>
      <c r="ALM57" s="12"/>
      <c r="ALN57" s="12"/>
      <c r="ALO57" s="12"/>
      <c r="ALP57" s="12"/>
      <c r="ALQ57" s="12"/>
      <c r="ALR57" s="12"/>
      <c r="ALS57" s="12"/>
      <c r="ALT57" s="12"/>
      <c r="ALU57" s="12"/>
      <c r="ALV57" s="12"/>
      <c r="ALW57" s="12"/>
      <c r="ALX57" s="12"/>
      <c r="ALY57" s="12"/>
      <c r="ALZ57" s="12"/>
      <c r="AMA57" s="12"/>
      <c r="AMB57" s="12"/>
      <c r="AMC57" s="12"/>
      <c r="AMD57" s="12"/>
      <c r="AME57" s="12"/>
      <c r="AMF57" s="12"/>
      <c r="AMG57" s="12"/>
      <c r="AMH57" s="12"/>
      <c r="AMI57" s="12"/>
      <c r="AMJ57" s="12"/>
      <c r="AMK57" s="12"/>
      <c r="AML57" s="12"/>
      <c r="AMM57" s="12"/>
      <c r="AMN57" s="12"/>
      <c r="AMO57" s="12"/>
      <c r="AMP57" s="12"/>
      <c r="AMQ57" s="12"/>
      <c r="AMR57" s="12"/>
      <c r="AMS57" s="12"/>
      <c r="AMT57" s="12"/>
      <c r="AMU57" s="12"/>
      <c r="AMV57" s="12"/>
      <c r="AMW57" s="12"/>
      <c r="AMX57" s="12"/>
      <c r="AMY57" s="12"/>
      <c r="AMZ57" s="12"/>
      <c r="ANA57" s="12"/>
      <c r="ANB57" s="12"/>
      <c r="ANC57" s="12"/>
      <c r="AND57" s="12"/>
      <c r="ANE57" s="12"/>
      <c r="ANF57" s="12"/>
      <c r="ANG57" s="12"/>
      <c r="ANH57" s="12"/>
      <c r="ANI57" s="12"/>
      <c r="ANJ57" s="12"/>
      <c r="ANK57" s="12"/>
      <c r="ANL57" s="12"/>
      <c r="ANM57" s="12"/>
      <c r="ANN57" s="12"/>
      <c r="ANO57" s="12"/>
      <c r="ANP57" s="12"/>
      <c r="ANQ57" s="12"/>
      <c r="ANR57" s="12"/>
      <c r="ANS57" s="12"/>
      <c r="ANT57" s="12"/>
      <c r="ANU57" s="12"/>
      <c r="ANV57" s="12"/>
      <c r="ANW57" s="12"/>
      <c r="ANX57" s="12"/>
      <c r="ANY57" s="12"/>
      <c r="ANZ57" s="12"/>
      <c r="AOA57" s="12"/>
      <c r="AOB57" s="12"/>
      <c r="AOC57" s="12"/>
      <c r="AOD57" s="12"/>
      <c r="AOE57" s="12"/>
      <c r="AOF57" s="12"/>
      <c r="AOG57" s="12"/>
      <c r="AOH57" s="12"/>
      <c r="AOI57" s="12"/>
      <c r="AOJ57" s="12"/>
      <c r="AOK57" s="12"/>
      <c r="AOL57" s="12"/>
      <c r="AOM57" s="12"/>
      <c r="AON57" s="12"/>
      <c r="AOO57" s="12"/>
      <c r="AOP57" s="12"/>
      <c r="AOQ57" s="12"/>
      <c r="AOR57" s="12"/>
      <c r="AOS57" s="12"/>
      <c r="AOT57" s="12"/>
      <c r="AOU57" s="12"/>
      <c r="AOV57" s="12"/>
      <c r="AOW57" s="12"/>
      <c r="AOX57" s="12"/>
      <c r="AOY57" s="12"/>
      <c r="AOZ57" s="12"/>
      <c r="APA57" s="12"/>
      <c r="APB57" s="12"/>
      <c r="APC57" s="12"/>
      <c r="APD57" s="12"/>
      <c r="APE57" s="12"/>
      <c r="APF57" s="12"/>
      <c r="APG57" s="12"/>
      <c r="APH57" s="12"/>
      <c r="API57" s="12"/>
      <c r="APJ57" s="12"/>
      <c r="APK57" s="12"/>
      <c r="APL57" s="12"/>
      <c r="APM57" s="12"/>
      <c r="APN57" s="12"/>
      <c r="APO57" s="12"/>
      <c r="APP57" s="12"/>
      <c r="APQ57" s="12"/>
      <c r="APR57" s="12"/>
      <c r="APS57" s="12"/>
      <c r="APT57" s="12"/>
      <c r="APU57" s="12"/>
      <c r="APV57" s="12"/>
      <c r="APW57" s="12"/>
      <c r="APX57" s="12"/>
      <c r="APY57" s="12"/>
      <c r="APZ57" s="12"/>
      <c r="AQA57" s="12"/>
      <c r="AQB57" s="12"/>
      <c r="AQC57" s="12"/>
      <c r="AQD57" s="12"/>
      <c r="AQE57" s="12"/>
      <c r="AQF57" s="12"/>
      <c r="AQG57" s="12"/>
      <c r="AQH57" s="12"/>
      <c r="AQI57" s="12"/>
      <c r="AQJ57" s="12"/>
      <c r="AQK57" s="12"/>
      <c r="AQL57" s="12"/>
      <c r="AQM57" s="12"/>
      <c r="AQN57" s="12"/>
      <c r="AQO57" s="12"/>
      <c r="AQP57" s="12"/>
      <c r="AQQ57" s="12"/>
      <c r="AQR57" s="12"/>
      <c r="AQS57" s="12"/>
      <c r="AQT57" s="12"/>
      <c r="AQU57" s="12"/>
      <c r="AQV57" s="12"/>
      <c r="AQW57" s="12"/>
      <c r="AQX57" s="12"/>
      <c r="AQY57" s="12"/>
      <c r="AQZ57" s="12"/>
      <c r="ARA57" s="12"/>
      <c r="ARB57" s="12"/>
      <c r="ARC57" s="12"/>
      <c r="ARD57" s="12"/>
      <c r="ARE57" s="12"/>
      <c r="ARF57" s="12"/>
      <c r="ARG57" s="12"/>
      <c r="ARH57" s="12"/>
      <c r="ARI57" s="12"/>
      <c r="ARJ57" s="12"/>
      <c r="ARK57" s="12"/>
      <c r="ARL57" s="12"/>
      <c r="ARM57" s="12"/>
      <c r="ARN57" s="12"/>
      <c r="ARO57" s="12"/>
      <c r="ARP57" s="12"/>
      <c r="ARQ57" s="12"/>
      <c r="ARR57" s="12"/>
      <c r="ARS57" s="12"/>
      <c r="ART57" s="12"/>
      <c r="ARU57" s="12"/>
      <c r="ARV57" s="12"/>
      <c r="ARW57" s="12"/>
      <c r="ARX57" s="12"/>
      <c r="ARY57" s="12"/>
      <c r="ARZ57" s="12"/>
      <c r="ASA57" s="12"/>
      <c r="ASB57" s="12"/>
      <c r="ASC57" s="12"/>
      <c r="ASD57" s="12"/>
      <c r="ASE57" s="12"/>
      <c r="ASF57" s="12"/>
      <c r="ASG57" s="12"/>
      <c r="ASH57" s="12"/>
      <c r="ASI57" s="12"/>
      <c r="ASJ57" s="12"/>
      <c r="ASK57" s="12"/>
      <c r="ASL57" s="12"/>
      <c r="ASM57" s="12"/>
      <c r="ASN57" s="12"/>
      <c r="ASO57" s="12"/>
      <c r="ASP57" s="12"/>
      <c r="ASQ57" s="12"/>
      <c r="ASR57" s="12"/>
      <c r="ASS57" s="12"/>
      <c r="AST57" s="12"/>
      <c r="ASU57" s="12"/>
      <c r="ASV57" s="12"/>
      <c r="ASW57" s="12"/>
      <c r="ASX57" s="12"/>
      <c r="ASY57" s="12"/>
      <c r="ASZ57" s="12"/>
      <c r="ATA57" s="12"/>
      <c r="ATB57" s="12"/>
      <c r="ATC57" s="12"/>
      <c r="ATD57" s="12"/>
      <c r="ATE57" s="12"/>
      <c r="ATF57" s="12"/>
      <c r="ATG57" s="12"/>
      <c r="ATH57" s="12"/>
      <c r="ATI57" s="12"/>
      <c r="ATJ57" s="12"/>
      <c r="ATK57" s="12"/>
      <c r="ATL57" s="12"/>
      <c r="ATM57" s="12"/>
      <c r="ATN57" s="12"/>
      <c r="ATO57" s="12"/>
      <c r="ATP57" s="12"/>
      <c r="ATQ57" s="12"/>
      <c r="ATR57" s="12"/>
      <c r="ATS57" s="12"/>
      <c r="ATT57" s="12"/>
      <c r="ATU57" s="12"/>
      <c r="ATV57" s="12"/>
      <c r="ATW57" s="12"/>
      <c r="ATX57" s="12"/>
      <c r="ATY57" s="12"/>
      <c r="ATZ57" s="12"/>
      <c r="AUA57" s="12"/>
      <c r="AUB57" s="12"/>
      <c r="AUC57" s="12"/>
      <c r="AUD57" s="12"/>
      <c r="AUE57" s="12"/>
      <c r="AUF57" s="12"/>
      <c r="AUG57" s="12"/>
      <c r="AUH57" s="12"/>
      <c r="AUI57" s="12"/>
      <c r="AUJ57" s="12"/>
      <c r="AUK57" s="12"/>
      <c r="AUL57" s="12"/>
      <c r="AUM57" s="12"/>
      <c r="AUN57" s="12"/>
      <c r="AUO57" s="12"/>
      <c r="AUP57" s="12"/>
      <c r="AUQ57" s="12"/>
      <c r="AUR57" s="12"/>
      <c r="AUS57" s="12"/>
      <c r="AUT57" s="12"/>
      <c r="AUU57" s="12"/>
      <c r="AUV57" s="12"/>
      <c r="AUW57" s="12"/>
      <c r="AUX57" s="12"/>
      <c r="AUY57" s="12"/>
      <c r="AUZ57" s="12"/>
      <c r="AVA57" s="12"/>
      <c r="AVB57" s="12"/>
      <c r="AVC57" s="12"/>
      <c r="AVD57" s="12"/>
      <c r="AVE57" s="12"/>
      <c r="AVF57" s="12"/>
      <c r="AVG57" s="12"/>
      <c r="AVH57" s="12"/>
      <c r="AVI57" s="12"/>
      <c r="AVJ57" s="12"/>
      <c r="AVK57" s="12"/>
      <c r="AVL57" s="12"/>
      <c r="AVM57" s="12"/>
      <c r="AVN57" s="12"/>
      <c r="AVO57" s="12"/>
      <c r="AVP57" s="12"/>
      <c r="AVQ57" s="12"/>
      <c r="AVR57" s="12"/>
      <c r="AVS57" s="12"/>
      <c r="AVT57" s="12"/>
      <c r="AVU57" s="12"/>
      <c r="AVV57" s="12"/>
      <c r="AVW57" s="12"/>
      <c r="AVX57" s="12"/>
      <c r="AVY57" s="12"/>
      <c r="AVZ57" s="12"/>
      <c r="AWA57" s="12"/>
      <c r="AWB57" s="12"/>
      <c r="AWC57" s="12"/>
      <c r="AWD57" s="12"/>
      <c r="AWE57" s="12"/>
      <c r="AWF57" s="12"/>
      <c r="AWG57" s="12"/>
      <c r="AWH57" s="12"/>
      <c r="AWI57" s="12"/>
      <c r="AWJ57" s="12"/>
      <c r="AWK57" s="12"/>
      <c r="AWL57" s="12"/>
      <c r="AWM57" s="12"/>
      <c r="AWN57" s="12"/>
      <c r="AWO57" s="12"/>
      <c r="AWP57" s="12"/>
      <c r="AWQ57" s="12"/>
      <c r="AWR57" s="12"/>
      <c r="AWS57" s="12"/>
      <c r="AWT57" s="12"/>
      <c r="AWU57" s="12"/>
      <c r="AWV57" s="12"/>
      <c r="AWW57" s="12"/>
      <c r="AWX57" s="12"/>
      <c r="AWY57" s="12"/>
      <c r="AWZ57" s="12"/>
      <c r="AXA57" s="12"/>
      <c r="AXB57" s="12"/>
      <c r="AXC57" s="12"/>
      <c r="AXD57" s="12"/>
      <c r="AXE57" s="12"/>
      <c r="AXF57" s="12"/>
      <c r="AXG57" s="12"/>
      <c r="AXH57" s="12"/>
      <c r="AXI57" s="12"/>
      <c r="AXJ57" s="12"/>
      <c r="AXK57" s="12"/>
      <c r="AXL57" s="12"/>
      <c r="AXM57" s="12"/>
      <c r="AXN57" s="12"/>
      <c r="AXO57" s="12"/>
      <c r="AXP57" s="12"/>
      <c r="AXQ57" s="12"/>
      <c r="AXR57" s="12"/>
      <c r="AXS57" s="12"/>
      <c r="AXT57" s="12"/>
      <c r="AXU57" s="12"/>
      <c r="AXV57" s="12"/>
      <c r="AXW57" s="12"/>
      <c r="AXX57" s="12"/>
      <c r="AXY57" s="12"/>
      <c r="AXZ57" s="12"/>
      <c r="AYA57" s="12"/>
      <c r="AYB57" s="12"/>
      <c r="AYC57" s="12"/>
      <c r="AYD57" s="12"/>
      <c r="AYE57" s="12"/>
      <c r="AYF57" s="12"/>
      <c r="AYG57" s="12"/>
      <c r="AYH57" s="12"/>
      <c r="AYI57" s="12"/>
      <c r="AYJ57" s="12"/>
      <c r="AYK57" s="12"/>
      <c r="AYL57" s="12"/>
      <c r="AYM57" s="12"/>
      <c r="AYN57" s="12"/>
      <c r="AYO57" s="12"/>
      <c r="AYP57" s="12"/>
      <c r="AYQ57" s="12"/>
      <c r="AYR57" s="12"/>
      <c r="AYS57" s="12"/>
      <c r="AYT57" s="12"/>
      <c r="AYU57" s="12"/>
      <c r="AYV57" s="12"/>
      <c r="AYW57" s="12"/>
      <c r="AYX57" s="12"/>
      <c r="AYY57" s="12"/>
      <c r="AYZ57" s="12"/>
      <c r="AZA57" s="12"/>
      <c r="AZB57" s="12"/>
      <c r="AZC57" s="12"/>
      <c r="AZD57" s="12"/>
      <c r="AZE57" s="12"/>
      <c r="AZF57" s="12"/>
      <c r="AZG57" s="12"/>
      <c r="AZH57" s="12"/>
      <c r="AZI57" s="12"/>
      <c r="AZJ57" s="12"/>
      <c r="AZK57" s="12"/>
      <c r="AZL57" s="12"/>
      <c r="AZM57" s="12"/>
      <c r="AZN57" s="12"/>
      <c r="AZO57" s="12"/>
      <c r="AZP57" s="12"/>
      <c r="AZQ57" s="12"/>
      <c r="AZR57" s="12"/>
      <c r="AZS57" s="12"/>
      <c r="AZT57" s="12"/>
      <c r="AZU57" s="12"/>
      <c r="AZV57" s="12"/>
      <c r="AZW57" s="12"/>
      <c r="AZX57" s="12"/>
      <c r="AZY57" s="12"/>
      <c r="AZZ57" s="12"/>
      <c r="BAA57" s="12"/>
      <c r="BAB57" s="12"/>
      <c r="BAC57" s="12"/>
      <c r="BAD57" s="12"/>
      <c r="BAE57" s="12"/>
      <c r="BAF57" s="12"/>
      <c r="BAG57" s="12"/>
      <c r="BAH57" s="12"/>
      <c r="BAI57" s="12"/>
      <c r="BAJ57" s="12"/>
      <c r="BAK57" s="12"/>
      <c r="BAL57" s="12"/>
      <c r="BAM57" s="12"/>
      <c r="BAN57" s="12"/>
      <c r="BAO57" s="12"/>
      <c r="BAP57" s="12"/>
      <c r="BAQ57" s="12"/>
      <c r="BAR57" s="12"/>
      <c r="BAS57" s="12"/>
      <c r="BAT57" s="12"/>
      <c r="BAU57" s="12"/>
      <c r="BAV57" s="12"/>
      <c r="BAW57" s="12"/>
      <c r="BAX57" s="12"/>
      <c r="BAY57" s="12"/>
      <c r="BAZ57" s="12"/>
      <c r="BBA57" s="12"/>
      <c r="BBB57" s="12"/>
      <c r="BBC57" s="12"/>
      <c r="BBD57" s="12"/>
      <c r="BBE57" s="12"/>
      <c r="BBF57" s="12"/>
      <c r="BBG57" s="12"/>
      <c r="BBH57" s="12"/>
      <c r="BBI57" s="12"/>
      <c r="BBJ57" s="12"/>
      <c r="BBK57" s="12"/>
      <c r="BBL57" s="12"/>
      <c r="BBM57" s="12"/>
      <c r="BBN57" s="12"/>
      <c r="BBO57" s="12"/>
      <c r="BBP57" s="12"/>
      <c r="BBQ57" s="12"/>
      <c r="BBR57" s="12"/>
      <c r="BBS57" s="12"/>
      <c r="BBT57" s="12"/>
      <c r="BBU57" s="12"/>
      <c r="BBV57" s="12"/>
      <c r="BBW57" s="12"/>
      <c r="BBX57" s="12"/>
      <c r="BBY57" s="12"/>
      <c r="BBZ57" s="12"/>
      <c r="BCA57" s="12"/>
      <c r="BCB57" s="12"/>
      <c r="BCC57" s="12"/>
      <c r="BCD57" s="12"/>
      <c r="BCE57" s="12"/>
      <c r="BCF57" s="12"/>
      <c r="BCG57" s="12"/>
      <c r="BCH57" s="12"/>
      <c r="BCI57" s="12"/>
      <c r="BCJ57" s="12"/>
      <c r="BCK57" s="12"/>
      <c r="BCL57" s="12"/>
      <c r="BCM57" s="12"/>
      <c r="BCN57" s="12"/>
      <c r="BCO57" s="12"/>
      <c r="BCP57" s="12"/>
      <c r="BCQ57" s="12"/>
      <c r="BCR57" s="12"/>
      <c r="BCS57" s="12"/>
      <c r="BCT57" s="12"/>
      <c r="BCU57" s="12"/>
      <c r="BCV57" s="12"/>
      <c r="BCW57" s="12"/>
      <c r="BCX57" s="12"/>
      <c r="BCY57" s="12"/>
      <c r="BCZ57" s="12"/>
      <c r="BDA57" s="12"/>
      <c r="BDB57" s="12"/>
      <c r="BDC57" s="12"/>
      <c r="BDD57" s="12"/>
      <c r="BDE57" s="12"/>
      <c r="BDF57" s="12"/>
      <c r="BDG57" s="12"/>
      <c r="BDH57" s="12"/>
      <c r="BDI57" s="12"/>
      <c r="BDJ57" s="12"/>
      <c r="BDK57" s="12"/>
      <c r="BDL57" s="12"/>
      <c r="BDM57" s="12"/>
      <c r="BDN57" s="12"/>
      <c r="BDO57" s="12"/>
      <c r="BDP57" s="12"/>
      <c r="BDQ57" s="12"/>
      <c r="BDR57" s="12"/>
      <c r="BDS57" s="12"/>
      <c r="BDT57" s="12"/>
      <c r="BDU57" s="12"/>
      <c r="BDV57" s="12"/>
      <c r="BDW57" s="12"/>
      <c r="BDX57" s="12"/>
      <c r="BDY57" s="12"/>
      <c r="BDZ57" s="12"/>
      <c r="BEA57" s="12"/>
      <c r="BEB57" s="12"/>
      <c r="BEC57" s="12"/>
      <c r="BED57" s="12"/>
      <c r="BEE57" s="12"/>
      <c r="BEF57" s="12"/>
      <c r="BEG57" s="12"/>
      <c r="BEH57" s="12"/>
      <c r="BEI57" s="12"/>
      <c r="BEJ57" s="12"/>
      <c r="BEK57" s="12"/>
      <c r="BEL57" s="12"/>
      <c r="BEM57" s="12"/>
      <c r="BEN57" s="12"/>
      <c r="BEO57" s="12"/>
      <c r="BEP57" s="12"/>
      <c r="BEQ57" s="12"/>
      <c r="BER57" s="12"/>
      <c r="BES57" s="12"/>
      <c r="BET57" s="12"/>
      <c r="BEU57" s="12"/>
      <c r="BEV57" s="12"/>
      <c r="BEW57" s="12"/>
      <c r="BEX57" s="12"/>
      <c r="BEY57" s="12"/>
      <c r="BEZ57" s="12"/>
      <c r="BFA57" s="12"/>
      <c r="BFB57" s="12"/>
      <c r="BFC57" s="12"/>
      <c r="BFD57" s="12"/>
      <c r="BFE57" s="12"/>
      <c r="BFF57" s="12"/>
      <c r="BFG57" s="12"/>
      <c r="BFH57" s="12"/>
      <c r="BFI57" s="12"/>
      <c r="BFJ57" s="12"/>
      <c r="BFK57" s="12"/>
      <c r="BFL57" s="12"/>
      <c r="BFM57" s="12"/>
      <c r="BFN57" s="12"/>
      <c r="BFO57" s="12"/>
      <c r="BFP57" s="12"/>
      <c r="BFQ57" s="12"/>
      <c r="BFR57" s="12"/>
      <c r="BFS57" s="12"/>
      <c r="BFT57" s="12"/>
      <c r="BFU57" s="12"/>
      <c r="BFV57" s="12"/>
      <c r="BFW57" s="12"/>
      <c r="BFX57" s="12"/>
      <c r="BFY57" s="12"/>
      <c r="BFZ57" s="12"/>
      <c r="BGA57" s="12"/>
      <c r="BGB57" s="12"/>
      <c r="BGC57" s="12"/>
      <c r="BGD57" s="12"/>
      <c r="BGE57" s="12"/>
      <c r="BGF57" s="12"/>
      <c r="BGG57" s="12"/>
      <c r="BGH57" s="12"/>
      <c r="BGI57" s="12"/>
      <c r="BGJ57" s="12"/>
      <c r="BGK57" s="12"/>
      <c r="BGL57" s="12"/>
      <c r="BGM57" s="12"/>
      <c r="BGN57" s="12"/>
      <c r="BGO57" s="12"/>
      <c r="BGP57" s="12"/>
      <c r="BGQ57" s="12"/>
      <c r="BGR57" s="12"/>
      <c r="BGS57" s="12"/>
      <c r="BGT57" s="12"/>
      <c r="BGU57" s="12"/>
      <c r="BGV57" s="12"/>
      <c r="BGW57" s="12"/>
      <c r="BGX57" s="12"/>
      <c r="BGY57" s="12"/>
      <c r="BGZ57" s="12"/>
      <c r="BHA57" s="12"/>
      <c r="BHB57" s="12"/>
      <c r="BHC57" s="12"/>
      <c r="BHD57" s="12"/>
      <c r="BHE57" s="12"/>
      <c r="BHF57" s="12"/>
      <c r="BHG57" s="12"/>
      <c r="BHH57" s="12"/>
      <c r="BHI57" s="12"/>
      <c r="BHJ57" s="12"/>
      <c r="BHK57" s="12"/>
      <c r="BHL57" s="12"/>
      <c r="BHM57" s="12"/>
      <c r="BHN57" s="12"/>
      <c r="BHO57" s="12"/>
      <c r="BHP57" s="12"/>
      <c r="BHQ57" s="12"/>
      <c r="BHR57" s="12"/>
      <c r="BHS57" s="12"/>
      <c r="BHT57" s="12"/>
      <c r="BHU57" s="12"/>
      <c r="BHV57" s="12"/>
      <c r="BHW57" s="12"/>
      <c r="BHX57" s="12"/>
      <c r="BHY57" s="12"/>
      <c r="BHZ57" s="12"/>
      <c r="BIA57" s="12"/>
      <c r="BIB57" s="12"/>
      <c r="BIC57" s="12"/>
      <c r="BID57" s="12"/>
      <c r="BIE57" s="12"/>
      <c r="BIF57" s="12"/>
      <c r="BIG57" s="12"/>
      <c r="BIH57" s="12"/>
      <c r="BII57" s="12"/>
      <c r="BIJ57" s="12"/>
      <c r="BIK57" s="12"/>
      <c r="BIL57" s="12"/>
      <c r="BIM57" s="12"/>
      <c r="BIN57" s="12"/>
      <c r="BIO57" s="12"/>
      <c r="BIP57" s="12"/>
      <c r="BIQ57" s="12"/>
      <c r="BIR57" s="12"/>
      <c r="BIS57" s="12"/>
      <c r="BIT57" s="12"/>
      <c r="BIU57" s="12"/>
      <c r="BIV57" s="12"/>
      <c r="BIW57" s="12"/>
      <c r="BIX57" s="12"/>
      <c r="BIY57" s="12"/>
      <c r="BIZ57" s="12"/>
      <c r="BJA57" s="12"/>
      <c r="BJB57" s="12"/>
      <c r="BJC57" s="12"/>
      <c r="BJD57" s="12"/>
      <c r="BJE57" s="12"/>
      <c r="BJF57" s="12"/>
      <c r="BJG57" s="12"/>
      <c r="BJH57" s="12"/>
      <c r="BJI57" s="12"/>
      <c r="BJJ57" s="12"/>
      <c r="BJK57" s="12"/>
      <c r="BJL57" s="12"/>
      <c r="BJM57" s="12"/>
      <c r="BJN57" s="12"/>
      <c r="BJO57" s="12"/>
      <c r="BJP57" s="12"/>
      <c r="BJQ57" s="12"/>
      <c r="BJR57" s="12"/>
      <c r="BJS57" s="12"/>
      <c r="BJT57" s="12"/>
      <c r="BJU57" s="12"/>
      <c r="BJV57" s="12"/>
      <c r="BJW57" s="12"/>
      <c r="BJX57" s="12"/>
      <c r="BJY57" s="12"/>
      <c r="BJZ57" s="12"/>
      <c r="BKA57" s="12"/>
      <c r="BKB57" s="12"/>
      <c r="BKC57" s="12"/>
      <c r="BKD57" s="12"/>
      <c r="BKE57" s="12"/>
      <c r="BKF57" s="12"/>
      <c r="BKG57" s="12"/>
      <c r="BKH57" s="12"/>
      <c r="BKI57" s="12"/>
      <c r="BKJ57" s="12"/>
      <c r="BKK57" s="12"/>
      <c r="BKL57" s="12"/>
      <c r="BKM57" s="12"/>
      <c r="BKN57" s="12"/>
      <c r="BKO57" s="12"/>
      <c r="BKP57" s="12"/>
      <c r="BKQ57" s="12"/>
      <c r="BKR57" s="12"/>
      <c r="BKS57" s="12"/>
      <c r="BKT57" s="12"/>
      <c r="BKU57" s="12"/>
      <c r="BKV57" s="12"/>
      <c r="BKW57" s="12"/>
      <c r="BKX57" s="12"/>
      <c r="BKY57" s="12"/>
      <c r="BKZ57" s="12"/>
      <c r="BLA57" s="12"/>
      <c r="BLB57" s="12"/>
      <c r="BLC57" s="12"/>
      <c r="BLD57" s="12"/>
      <c r="BLE57" s="12"/>
      <c r="BLF57" s="12"/>
      <c r="BLG57" s="12"/>
      <c r="BLH57" s="12"/>
      <c r="BLI57" s="12"/>
      <c r="BLJ57" s="12"/>
      <c r="BLK57" s="12"/>
      <c r="BLL57" s="12"/>
      <c r="BLM57" s="12"/>
      <c r="BLN57" s="12"/>
      <c r="BLO57" s="12"/>
      <c r="BLP57" s="12"/>
      <c r="BLQ57" s="12"/>
      <c r="BLR57" s="12"/>
      <c r="BLS57" s="12"/>
      <c r="BLT57" s="12"/>
      <c r="BLU57" s="12"/>
      <c r="BLV57" s="12"/>
      <c r="BLW57" s="12"/>
      <c r="BLX57" s="12"/>
      <c r="BLY57" s="12"/>
      <c r="BLZ57" s="12"/>
      <c r="BMA57" s="12"/>
      <c r="BMB57" s="12"/>
      <c r="BMC57" s="12"/>
      <c r="BMD57" s="12"/>
      <c r="BME57" s="12"/>
      <c r="BMF57" s="12"/>
      <c r="BMG57" s="12"/>
      <c r="BMH57" s="12"/>
      <c r="BMI57" s="12"/>
      <c r="BMJ57" s="12"/>
      <c r="BMK57" s="12"/>
      <c r="BML57" s="12"/>
      <c r="BMM57" s="12"/>
      <c r="BMN57" s="12"/>
      <c r="BMO57" s="12"/>
      <c r="BMP57" s="12"/>
      <c r="BMQ57" s="12"/>
      <c r="BMR57" s="12"/>
      <c r="BMS57" s="12"/>
      <c r="BMT57" s="12"/>
      <c r="BMU57" s="12"/>
      <c r="BMV57" s="12"/>
      <c r="BMW57" s="12"/>
      <c r="BMX57" s="12"/>
      <c r="BMY57" s="12"/>
      <c r="BMZ57" s="12"/>
      <c r="BNA57" s="12"/>
      <c r="BNB57" s="12"/>
      <c r="BNC57" s="12"/>
      <c r="BND57" s="12"/>
      <c r="BNE57" s="12"/>
      <c r="BNF57" s="12"/>
      <c r="BNG57" s="12"/>
      <c r="BNH57" s="12"/>
      <c r="BNI57" s="12"/>
      <c r="BNJ57" s="12"/>
      <c r="BNK57" s="12"/>
      <c r="BNL57" s="12"/>
      <c r="BNM57" s="12"/>
      <c r="BNN57" s="12"/>
      <c r="BNO57" s="12"/>
      <c r="BNP57" s="12"/>
      <c r="BNQ57" s="12"/>
      <c r="BNR57" s="12"/>
      <c r="BNS57" s="12"/>
      <c r="BNT57" s="12"/>
      <c r="BNU57" s="12"/>
      <c r="BNV57" s="12"/>
      <c r="BNW57" s="12"/>
      <c r="BNX57" s="12"/>
      <c r="BNY57" s="12"/>
      <c r="BNZ57" s="12"/>
      <c r="BOA57" s="12"/>
      <c r="BOB57" s="12"/>
      <c r="BOC57" s="12"/>
      <c r="BOD57" s="12"/>
      <c r="BOE57" s="12"/>
      <c r="BOF57" s="12"/>
      <c r="BOG57" s="12"/>
      <c r="BOH57" s="12"/>
      <c r="BOI57" s="12"/>
      <c r="BOJ57" s="12"/>
      <c r="BOK57" s="12"/>
      <c r="BOL57" s="12"/>
      <c r="BOM57" s="12"/>
      <c r="BON57" s="12"/>
      <c r="BOO57" s="12"/>
      <c r="BOP57" s="12"/>
      <c r="BOQ57" s="12"/>
      <c r="BOR57" s="12"/>
      <c r="BOS57" s="12"/>
      <c r="BOT57" s="12"/>
      <c r="BOU57" s="12"/>
      <c r="BOV57" s="12"/>
      <c r="BOW57" s="12"/>
      <c r="BOX57" s="12"/>
      <c r="BOY57" s="12"/>
      <c r="BOZ57" s="12"/>
      <c r="BPA57" s="12"/>
      <c r="BPB57" s="12"/>
      <c r="BPC57" s="12"/>
      <c r="BPD57" s="12"/>
      <c r="BPE57" s="12"/>
      <c r="BPF57" s="12"/>
      <c r="BPG57" s="12"/>
      <c r="BPH57" s="12"/>
      <c r="BPI57" s="12"/>
      <c r="BPJ57" s="12"/>
      <c r="BPK57" s="12"/>
      <c r="BPL57" s="12"/>
      <c r="BPM57" s="12"/>
      <c r="BPN57" s="12"/>
      <c r="BPO57" s="12"/>
      <c r="BPP57" s="12"/>
      <c r="BPQ57" s="12"/>
      <c r="BPR57" s="12"/>
      <c r="BPS57" s="12"/>
      <c r="BPT57" s="12"/>
      <c r="BPU57" s="12"/>
      <c r="BPV57" s="12"/>
      <c r="BPW57" s="12"/>
      <c r="BPX57" s="12"/>
      <c r="BPY57" s="12"/>
      <c r="BPZ57" s="12"/>
      <c r="BQA57" s="12"/>
      <c r="BQB57" s="12"/>
      <c r="BQC57" s="12"/>
      <c r="BQD57" s="12"/>
      <c r="BQE57" s="12"/>
      <c r="BQF57" s="12"/>
      <c r="BQG57" s="12"/>
      <c r="BQH57" s="12"/>
      <c r="BQI57" s="12"/>
      <c r="BQJ57" s="12"/>
      <c r="BQK57" s="12"/>
      <c r="BQL57" s="12"/>
      <c r="BQM57" s="12"/>
      <c r="BQN57" s="12"/>
      <c r="BQO57" s="12"/>
      <c r="BQP57" s="12"/>
      <c r="BQQ57" s="12"/>
      <c r="BQR57" s="12"/>
      <c r="BQS57" s="12"/>
      <c r="BQT57" s="12"/>
      <c r="BQU57" s="12"/>
      <c r="BQV57" s="12"/>
      <c r="BQW57" s="12"/>
      <c r="BQX57" s="12"/>
      <c r="BQY57" s="12"/>
      <c r="BQZ57" s="12"/>
      <c r="BRA57" s="12"/>
      <c r="BRB57" s="12"/>
      <c r="BRC57" s="12"/>
      <c r="BRD57" s="12"/>
      <c r="BRE57" s="12"/>
      <c r="BRF57" s="12"/>
      <c r="BRG57" s="12"/>
      <c r="BRH57" s="12"/>
      <c r="BRI57" s="12"/>
      <c r="BRJ57" s="12"/>
      <c r="BRK57" s="12"/>
      <c r="BRL57" s="12"/>
      <c r="BRM57" s="12"/>
      <c r="BRN57" s="12"/>
      <c r="BRO57" s="12"/>
      <c r="BRP57" s="12"/>
      <c r="BRQ57" s="12"/>
      <c r="BRR57" s="12"/>
      <c r="BRS57" s="12"/>
      <c r="BRT57" s="12"/>
      <c r="BRU57" s="12"/>
      <c r="BRV57" s="12"/>
      <c r="BRW57" s="12"/>
      <c r="BRX57" s="12"/>
      <c r="BRY57" s="12"/>
      <c r="BRZ57" s="12"/>
      <c r="BSA57" s="12"/>
      <c r="BSB57" s="12"/>
      <c r="BSC57" s="12"/>
      <c r="BSD57" s="12"/>
      <c r="BSE57" s="12"/>
      <c r="BSF57" s="12"/>
      <c r="BSG57" s="12"/>
      <c r="BSH57" s="12"/>
      <c r="BSI57" s="12"/>
      <c r="BSJ57" s="12"/>
      <c r="BSK57" s="12"/>
      <c r="BSL57" s="12"/>
      <c r="BSM57" s="12"/>
      <c r="BSN57" s="12"/>
      <c r="BSO57" s="12"/>
      <c r="BSP57" s="12"/>
      <c r="BSQ57" s="12"/>
      <c r="BSR57" s="12"/>
      <c r="BSS57" s="12"/>
      <c r="BST57" s="12"/>
      <c r="BSU57" s="12"/>
      <c r="BSV57" s="12"/>
      <c r="BSW57" s="12"/>
      <c r="BSX57" s="12"/>
      <c r="BSY57" s="12"/>
      <c r="BSZ57" s="12"/>
      <c r="BTA57" s="12"/>
      <c r="BTB57" s="12"/>
      <c r="BTC57" s="12"/>
      <c r="BTD57" s="12"/>
      <c r="BTE57" s="12"/>
      <c r="BTF57" s="12"/>
      <c r="BTG57" s="12"/>
      <c r="BTH57" s="12"/>
      <c r="BTI57" s="12"/>
      <c r="BTJ57" s="12"/>
      <c r="BTK57" s="12"/>
      <c r="BTL57" s="12"/>
      <c r="BTM57" s="12"/>
      <c r="BTN57" s="12"/>
      <c r="BTO57" s="12"/>
      <c r="BTP57" s="12"/>
      <c r="BTQ57" s="12"/>
      <c r="BTR57" s="12"/>
      <c r="BTS57" s="12"/>
      <c r="BTT57" s="12"/>
      <c r="BTU57" s="12"/>
      <c r="BTV57" s="12"/>
      <c r="BTW57" s="12"/>
      <c r="BTX57" s="12"/>
      <c r="BTY57" s="12"/>
      <c r="BTZ57" s="12"/>
      <c r="BUA57" s="12"/>
      <c r="BUB57" s="12"/>
      <c r="BUC57" s="12"/>
      <c r="BUD57" s="12"/>
      <c r="BUE57" s="12"/>
      <c r="BUF57" s="12"/>
      <c r="BUG57" s="12"/>
      <c r="BUH57" s="12"/>
      <c r="BUI57" s="12"/>
      <c r="BUJ57" s="12"/>
      <c r="BUK57" s="12"/>
      <c r="BUL57" s="12"/>
      <c r="BUM57" s="12"/>
      <c r="BUN57" s="12"/>
      <c r="BUO57" s="12"/>
      <c r="BUP57" s="12"/>
      <c r="BUQ57" s="12"/>
      <c r="BUR57" s="12"/>
      <c r="BUS57" s="12"/>
      <c r="BUT57" s="12"/>
      <c r="BUU57" s="12"/>
      <c r="BUV57" s="12"/>
      <c r="BUW57" s="12"/>
      <c r="BUX57" s="12"/>
      <c r="BUY57" s="12"/>
      <c r="BUZ57" s="12"/>
      <c r="BVA57" s="12"/>
      <c r="BVB57" s="12"/>
      <c r="BVC57" s="12"/>
      <c r="BVD57" s="12"/>
      <c r="BVE57" s="12"/>
      <c r="BVF57" s="12"/>
      <c r="BVG57" s="12"/>
      <c r="BVH57" s="12"/>
      <c r="BVI57" s="12"/>
      <c r="BVJ57" s="12"/>
      <c r="BVK57" s="12"/>
      <c r="BVL57" s="12"/>
      <c r="BVM57" s="12"/>
      <c r="BVN57" s="12"/>
      <c r="BVO57" s="12"/>
      <c r="BVP57" s="12"/>
      <c r="BVQ57" s="12"/>
      <c r="BVR57" s="12"/>
      <c r="BVS57" s="12"/>
      <c r="BVT57" s="12"/>
      <c r="BVU57" s="12"/>
      <c r="BVV57" s="12"/>
      <c r="BVW57" s="12"/>
      <c r="BVX57" s="12"/>
      <c r="BVY57" s="12"/>
      <c r="BVZ57" s="12"/>
      <c r="BWA57" s="12"/>
      <c r="BWB57" s="12"/>
      <c r="BWC57" s="12"/>
      <c r="BWD57" s="12"/>
      <c r="BWE57" s="12"/>
      <c r="BWF57" s="12"/>
      <c r="BWG57" s="12"/>
      <c r="BWH57" s="12"/>
      <c r="BWI57" s="12"/>
      <c r="BWJ57" s="12"/>
      <c r="BWK57" s="12"/>
      <c r="BWL57" s="12"/>
      <c r="BWM57" s="12"/>
      <c r="BWN57" s="12"/>
      <c r="BWO57" s="12"/>
      <c r="BWP57" s="12"/>
      <c r="BWQ57" s="12"/>
      <c r="BWR57" s="12"/>
      <c r="BWS57" s="12"/>
      <c r="BWT57" s="12"/>
      <c r="BWU57" s="12"/>
      <c r="BWV57" s="12"/>
      <c r="BWW57" s="12"/>
      <c r="BWX57" s="12"/>
      <c r="BWY57" s="12"/>
      <c r="BWZ57" s="12"/>
      <c r="BXA57" s="12"/>
      <c r="BXB57" s="12"/>
      <c r="BXC57" s="12"/>
      <c r="BXD57" s="12"/>
      <c r="BXE57" s="12"/>
      <c r="BXF57" s="12"/>
      <c r="BXG57" s="12"/>
      <c r="BXH57" s="12"/>
      <c r="BXI57" s="12"/>
      <c r="BXJ57" s="12"/>
      <c r="BXK57" s="12"/>
      <c r="BXL57" s="12"/>
      <c r="BXM57" s="12"/>
      <c r="BXN57" s="12"/>
      <c r="BXO57" s="12"/>
      <c r="BXP57" s="12"/>
      <c r="BXQ57" s="12"/>
      <c r="BXR57" s="12"/>
      <c r="BXS57" s="12"/>
      <c r="BXT57" s="12"/>
      <c r="BXU57" s="12"/>
      <c r="BXV57" s="12"/>
      <c r="BXW57" s="12"/>
      <c r="BXX57" s="12"/>
      <c r="BXY57" s="12"/>
      <c r="BXZ57" s="12"/>
      <c r="BYA57" s="12"/>
      <c r="BYB57" s="12"/>
      <c r="BYC57" s="12"/>
      <c r="BYD57" s="12"/>
      <c r="BYE57" s="12"/>
      <c r="BYF57" s="12"/>
      <c r="BYG57" s="12"/>
      <c r="BYH57" s="12"/>
      <c r="BYI57" s="12"/>
      <c r="BYJ57" s="12"/>
      <c r="BYK57" s="12"/>
      <c r="BYL57" s="12"/>
      <c r="BYM57" s="12"/>
      <c r="BYN57" s="12"/>
      <c r="BYO57" s="12"/>
      <c r="BYP57" s="12"/>
      <c r="BYQ57" s="12"/>
      <c r="BYR57" s="12"/>
      <c r="BYS57" s="12"/>
      <c r="BYT57" s="12"/>
      <c r="BYU57" s="12"/>
      <c r="BYV57" s="12"/>
      <c r="BYW57" s="12"/>
      <c r="BYX57" s="12"/>
      <c r="BYY57" s="12"/>
      <c r="BYZ57" s="12"/>
      <c r="BZA57" s="12"/>
      <c r="BZB57" s="12"/>
      <c r="BZC57" s="12"/>
      <c r="BZD57" s="12"/>
      <c r="BZE57" s="12"/>
      <c r="BZF57" s="12"/>
      <c r="BZG57" s="12"/>
      <c r="BZH57" s="12"/>
      <c r="BZI57" s="12"/>
      <c r="BZJ57" s="12"/>
      <c r="BZK57" s="12"/>
      <c r="BZL57" s="12"/>
      <c r="BZM57" s="12"/>
      <c r="BZN57" s="12"/>
      <c r="BZO57" s="12"/>
      <c r="BZP57" s="12"/>
      <c r="BZQ57" s="12"/>
      <c r="BZR57" s="12"/>
      <c r="BZS57" s="12"/>
      <c r="BZT57" s="12"/>
      <c r="BZU57" s="12"/>
      <c r="BZV57" s="12"/>
      <c r="BZW57" s="12"/>
      <c r="BZX57" s="12"/>
      <c r="BZY57" s="12"/>
      <c r="BZZ57" s="12"/>
      <c r="CAA57" s="12"/>
      <c r="CAB57" s="12"/>
      <c r="CAC57" s="12"/>
      <c r="CAD57" s="12"/>
      <c r="CAE57" s="12"/>
      <c r="CAF57" s="12"/>
      <c r="CAG57" s="12"/>
      <c r="CAH57" s="12"/>
      <c r="CAI57" s="12"/>
      <c r="CAJ57" s="12"/>
      <c r="CAK57" s="12"/>
      <c r="CAL57" s="12"/>
      <c r="CAM57" s="12"/>
      <c r="CAN57" s="12"/>
      <c r="CAO57" s="12"/>
      <c r="CAP57" s="12"/>
      <c r="CAQ57" s="12"/>
      <c r="CAR57" s="12"/>
      <c r="CAS57" s="12"/>
      <c r="CAT57" s="12"/>
      <c r="CAU57" s="12"/>
      <c r="CAV57" s="12"/>
      <c r="CAW57" s="12"/>
      <c r="CAX57" s="12"/>
      <c r="CAY57" s="12"/>
      <c r="CAZ57" s="12"/>
      <c r="CBA57" s="12"/>
      <c r="CBB57" s="12"/>
      <c r="CBC57" s="12"/>
      <c r="CBD57" s="12"/>
      <c r="CBE57" s="12"/>
      <c r="CBF57" s="12"/>
      <c r="CBG57" s="12"/>
      <c r="CBH57" s="12"/>
      <c r="CBI57" s="12"/>
      <c r="CBJ57" s="12"/>
      <c r="CBK57" s="12"/>
      <c r="CBL57" s="12"/>
      <c r="CBM57" s="12"/>
      <c r="CBN57" s="12"/>
      <c r="CBO57" s="12"/>
      <c r="CBP57" s="12"/>
      <c r="CBQ57" s="12"/>
      <c r="CBR57" s="12"/>
      <c r="CBS57" s="12"/>
      <c r="CBT57" s="12"/>
      <c r="CBU57" s="12"/>
      <c r="CBV57" s="12"/>
      <c r="CBW57" s="12"/>
      <c r="CBX57" s="12"/>
      <c r="CBY57" s="12"/>
      <c r="CBZ57" s="12"/>
      <c r="CCA57" s="12"/>
      <c r="CCB57" s="12"/>
      <c r="CCC57" s="12"/>
      <c r="CCD57" s="12"/>
      <c r="CCE57" s="12"/>
      <c r="CCF57" s="12"/>
      <c r="CCG57" s="12"/>
      <c r="CCH57" s="12"/>
      <c r="CCI57" s="12"/>
      <c r="CCJ57" s="12"/>
      <c r="CCK57" s="12"/>
      <c r="CCL57" s="12"/>
      <c r="CCM57" s="12"/>
      <c r="CCN57" s="12"/>
      <c r="CCO57" s="12"/>
      <c r="CCP57" s="12"/>
      <c r="CCQ57" s="12"/>
      <c r="CCR57" s="12"/>
      <c r="CCS57" s="12"/>
      <c r="CCT57" s="12"/>
      <c r="CCU57" s="12"/>
      <c r="CCV57" s="12"/>
      <c r="CCW57" s="12"/>
      <c r="CCX57" s="12"/>
      <c r="CCY57" s="12"/>
      <c r="CCZ57" s="12"/>
      <c r="CDA57" s="12"/>
      <c r="CDB57" s="12"/>
      <c r="CDC57" s="12"/>
      <c r="CDD57" s="12"/>
      <c r="CDE57" s="12"/>
      <c r="CDF57" s="12"/>
      <c r="CDG57" s="12"/>
      <c r="CDH57" s="12"/>
      <c r="CDI57" s="12"/>
      <c r="CDJ57" s="12"/>
      <c r="CDK57" s="12"/>
      <c r="CDL57" s="12"/>
      <c r="CDM57" s="12"/>
      <c r="CDN57" s="12"/>
      <c r="CDO57" s="12"/>
      <c r="CDP57" s="12"/>
      <c r="CDQ57" s="12"/>
      <c r="CDR57" s="12"/>
      <c r="CDS57" s="12"/>
      <c r="CDT57" s="12"/>
      <c r="CDU57" s="12"/>
      <c r="CDV57" s="12"/>
      <c r="CDW57" s="12"/>
      <c r="CDX57" s="12"/>
      <c r="CDY57" s="12"/>
      <c r="CDZ57" s="12"/>
      <c r="CEA57" s="12"/>
      <c r="CEB57" s="12"/>
      <c r="CEC57" s="12"/>
      <c r="CED57" s="12"/>
      <c r="CEE57" s="12"/>
      <c r="CEF57" s="12"/>
      <c r="CEG57" s="12"/>
      <c r="CEH57" s="12"/>
      <c r="CEI57" s="12"/>
      <c r="CEJ57" s="12"/>
      <c r="CEK57" s="12"/>
      <c r="CEL57" s="12"/>
      <c r="CEM57" s="12"/>
      <c r="CEN57" s="12"/>
      <c r="CEO57" s="12"/>
      <c r="CEP57" s="12"/>
      <c r="CEQ57" s="12"/>
      <c r="CER57" s="12"/>
      <c r="CES57" s="12"/>
      <c r="CET57" s="12"/>
      <c r="CEU57" s="12"/>
      <c r="CEV57" s="12"/>
      <c r="CEW57" s="12"/>
      <c r="CEX57" s="12"/>
      <c r="CEY57" s="12"/>
      <c r="CEZ57" s="12"/>
      <c r="CFA57" s="12"/>
      <c r="CFB57" s="12"/>
      <c r="CFC57" s="12"/>
      <c r="CFD57" s="12"/>
      <c r="CFE57" s="12"/>
      <c r="CFF57" s="12"/>
      <c r="CFG57" s="12"/>
      <c r="CFH57" s="12"/>
      <c r="CFI57" s="12"/>
      <c r="CFJ57" s="12"/>
      <c r="CFK57" s="12"/>
      <c r="CFL57" s="12"/>
      <c r="CFM57" s="12"/>
      <c r="CFN57" s="12"/>
      <c r="CFO57" s="12"/>
      <c r="CFP57" s="12"/>
      <c r="CFQ57" s="12"/>
      <c r="CFR57" s="12"/>
      <c r="CFS57" s="12"/>
      <c r="CFT57" s="12"/>
      <c r="CFU57" s="12"/>
      <c r="CFV57" s="12"/>
      <c r="CFW57" s="12"/>
      <c r="CFX57" s="12"/>
      <c r="CFY57" s="12"/>
      <c r="CFZ57" s="12"/>
      <c r="CGA57" s="12"/>
      <c r="CGB57" s="12"/>
      <c r="CGC57" s="12"/>
      <c r="CGD57" s="12"/>
      <c r="CGE57" s="12"/>
      <c r="CGF57" s="12"/>
      <c r="CGG57" s="12"/>
      <c r="CGH57" s="12"/>
      <c r="CGI57" s="12"/>
      <c r="CGJ57" s="12"/>
      <c r="CGK57" s="12"/>
      <c r="CGL57" s="12"/>
      <c r="CGM57" s="12"/>
      <c r="CGN57" s="12"/>
      <c r="CGO57" s="12"/>
      <c r="CGP57" s="12"/>
      <c r="CGQ57" s="12"/>
      <c r="CGR57" s="12"/>
      <c r="CGS57" s="12"/>
      <c r="CGT57" s="12"/>
      <c r="CGU57" s="12"/>
      <c r="CGV57" s="12"/>
      <c r="CGW57" s="12"/>
      <c r="CGX57" s="12"/>
      <c r="CGY57" s="12"/>
      <c r="CGZ57" s="12"/>
      <c r="CHA57" s="12"/>
      <c r="CHB57" s="12"/>
      <c r="CHC57" s="12"/>
      <c r="CHD57" s="12"/>
      <c r="CHE57" s="12"/>
      <c r="CHF57" s="12"/>
      <c r="CHG57" s="12"/>
      <c r="CHH57" s="12"/>
      <c r="CHI57" s="12"/>
      <c r="CHJ57" s="12"/>
      <c r="CHK57" s="12"/>
      <c r="CHL57" s="12"/>
      <c r="CHM57" s="12"/>
      <c r="CHN57" s="12"/>
      <c r="CHO57" s="12"/>
      <c r="CHP57" s="12"/>
      <c r="CHQ57" s="12"/>
      <c r="CHR57" s="12"/>
      <c r="CHS57" s="12"/>
      <c r="CHT57" s="12"/>
      <c r="CHU57" s="12"/>
      <c r="CHV57" s="12"/>
      <c r="CHW57" s="12"/>
      <c r="CHX57" s="12"/>
      <c r="CHY57" s="12"/>
      <c r="CHZ57" s="12"/>
      <c r="CIA57" s="12"/>
      <c r="CIB57" s="12"/>
      <c r="CIC57" s="12"/>
      <c r="CID57" s="12"/>
      <c r="CIE57" s="12"/>
      <c r="CIF57" s="12"/>
      <c r="CIG57" s="12"/>
      <c r="CIH57" s="12"/>
      <c r="CII57" s="12"/>
      <c r="CIJ57" s="12"/>
      <c r="CIK57" s="12"/>
      <c r="CIL57" s="12"/>
      <c r="CIM57" s="12"/>
      <c r="CIN57" s="12"/>
      <c r="CIO57" s="12"/>
      <c r="CIP57" s="12"/>
      <c r="CIQ57" s="12"/>
      <c r="CIR57" s="12"/>
      <c r="CIS57" s="12"/>
      <c r="CIT57" s="12"/>
      <c r="CIU57" s="12"/>
      <c r="CIV57" s="12"/>
      <c r="CIW57" s="12"/>
      <c r="CIX57" s="12"/>
      <c r="CIY57" s="12"/>
      <c r="CIZ57" s="12"/>
      <c r="CJA57" s="12"/>
      <c r="CJB57" s="12"/>
      <c r="CJC57" s="12"/>
      <c r="CJD57" s="12"/>
      <c r="CJE57" s="12"/>
      <c r="CJF57" s="12"/>
      <c r="CJG57" s="12"/>
      <c r="CJH57" s="12"/>
      <c r="CJI57" s="12"/>
      <c r="CJJ57" s="12"/>
      <c r="CJK57" s="12"/>
      <c r="CJL57" s="12"/>
      <c r="CJM57" s="12"/>
      <c r="CJN57" s="12"/>
      <c r="CJO57" s="12"/>
      <c r="CJP57" s="12"/>
      <c r="CJQ57" s="12"/>
      <c r="CJR57" s="12"/>
      <c r="CJS57" s="12"/>
      <c r="CJT57" s="12"/>
      <c r="CJU57" s="12"/>
      <c r="CJV57" s="12"/>
      <c r="CJW57" s="12"/>
      <c r="CJX57" s="12"/>
      <c r="CJY57" s="12"/>
      <c r="CJZ57" s="12"/>
      <c r="CKA57" s="12"/>
      <c r="CKB57" s="12"/>
      <c r="CKC57" s="12"/>
      <c r="CKD57" s="12"/>
      <c r="CKE57" s="12"/>
      <c r="CKF57" s="12"/>
      <c r="CKG57" s="12"/>
      <c r="CKH57" s="12"/>
      <c r="CKI57" s="12"/>
      <c r="CKJ57" s="12"/>
      <c r="CKK57" s="12"/>
      <c r="CKL57" s="12"/>
      <c r="CKM57" s="12"/>
      <c r="CKN57" s="12"/>
      <c r="CKO57" s="12"/>
      <c r="CKP57" s="12"/>
      <c r="CKQ57" s="12"/>
      <c r="CKR57" s="12"/>
      <c r="CKS57" s="12"/>
      <c r="CKT57" s="12"/>
      <c r="CKU57" s="12"/>
      <c r="CKV57" s="12"/>
      <c r="CKW57" s="12"/>
      <c r="CKX57" s="12"/>
      <c r="CKY57" s="12"/>
      <c r="CKZ57" s="12"/>
      <c r="CLA57" s="12"/>
      <c r="CLB57" s="12"/>
      <c r="CLC57" s="12"/>
      <c r="CLD57" s="12"/>
      <c r="CLE57" s="12"/>
      <c r="CLF57" s="12"/>
      <c r="CLG57" s="12"/>
      <c r="CLH57" s="12"/>
      <c r="CLI57" s="12"/>
      <c r="CLJ57" s="12"/>
      <c r="CLK57" s="12"/>
      <c r="CLL57" s="12"/>
      <c r="CLM57" s="12"/>
      <c r="CLN57" s="12"/>
      <c r="CLO57" s="12"/>
      <c r="CLP57" s="12"/>
      <c r="CLQ57" s="12"/>
      <c r="CLR57" s="12"/>
      <c r="CLS57" s="12"/>
      <c r="CLT57" s="12"/>
      <c r="CLU57" s="12"/>
      <c r="CLV57" s="12"/>
      <c r="CLW57" s="12"/>
      <c r="CLX57" s="12"/>
      <c r="CLY57" s="12"/>
      <c r="CLZ57" s="12"/>
      <c r="CMA57" s="12"/>
      <c r="CMB57" s="12"/>
      <c r="CMC57" s="12"/>
      <c r="CMD57" s="12"/>
      <c r="CME57" s="12"/>
      <c r="CMF57" s="12"/>
      <c r="CMG57" s="12"/>
      <c r="CMH57" s="12"/>
      <c r="CMI57" s="12"/>
      <c r="CMJ57" s="12"/>
      <c r="CMK57" s="12"/>
      <c r="CML57" s="12"/>
      <c r="CMM57" s="12"/>
      <c r="CMN57" s="12"/>
      <c r="CMO57" s="12"/>
      <c r="CMP57" s="12"/>
      <c r="CMQ57" s="12"/>
      <c r="CMR57" s="12"/>
      <c r="CMS57" s="12"/>
      <c r="CMT57" s="12"/>
      <c r="CMU57" s="12"/>
      <c r="CMV57" s="12"/>
      <c r="CMW57" s="12"/>
      <c r="CMX57" s="12"/>
      <c r="CMY57" s="12"/>
      <c r="CMZ57" s="12"/>
      <c r="CNA57" s="12"/>
      <c r="CNB57" s="12"/>
      <c r="CNC57" s="12"/>
      <c r="CND57" s="12"/>
      <c r="CNE57" s="12"/>
      <c r="CNF57" s="12"/>
      <c r="CNG57" s="12"/>
      <c r="CNH57" s="12"/>
      <c r="CNI57" s="12"/>
      <c r="CNJ57" s="12"/>
      <c r="CNK57" s="12"/>
      <c r="CNL57" s="12"/>
      <c r="CNM57" s="12"/>
      <c r="CNN57" s="12"/>
      <c r="CNO57" s="12"/>
      <c r="CNP57" s="12"/>
      <c r="CNQ57" s="12"/>
      <c r="CNR57" s="12"/>
      <c r="CNS57" s="12"/>
      <c r="CNT57" s="12"/>
      <c r="CNU57" s="12"/>
      <c r="CNV57" s="12"/>
      <c r="CNW57" s="12"/>
      <c r="CNX57" s="12"/>
      <c r="CNY57" s="12"/>
      <c r="CNZ57" s="12"/>
      <c r="COA57" s="12"/>
      <c r="COB57" s="12"/>
      <c r="COC57" s="12"/>
      <c r="COD57" s="12"/>
      <c r="COE57" s="12"/>
      <c r="COF57" s="12"/>
      <c r="COG57" s="12"/>
      <c r="COH57" s="12"/>
      <c r="COI57" s="12"/>
      <c r="COJ57" s="12"/>
      <c r="COK57" s="12"/>
      <c r="COL57" s="12"/>
      <c r="COM57" s="12"/>
      <c r="CON57" s="12"/>
      <c r="COO57" s="12"/>
      <c r="COP57" s="12"/>
      <c r="COQ57" s="12"/>
      <c r="COR57" s="12"/>
      <c r="COS57" s="12"/>
      <c r="COT57" s="12"/>
      <c r="COU57" s="12"/>
      <c r="COV57" s="12"/>
      <c r="COW57" s="12"/>
      <c r="COX57" s="12"/>
      <c r="COY57" s="12"/>
      <c r="COZ57" s="12"/>
      <c r="CPA57" s="12"/>
      <c r="CPB57" s="12"/>
      <c r="CPC57" s="12"/>
      <c r="CPD57" s="12"/>
      <c r="CPE57" s="12"/>
      <c r="CPF57" s="12"/>
      <c r="CPG57" s="12"/>
      <c r="CPH57" s="12"/>
      <c r="CPI57" s="12"/>
      <c r="CPJ57" s="12"/>
      <c r="CPK57" s="12"/>
      <c r="CPL57" s="12"/>
      <c r="CPM57" s="12"/>
      <c r="CPN57" s="12"/>
      <c r="CPO57" s="12"/>
      <c r="CPP57" s="12"/>
      <c r="CPQ57" s="12"/>
      <c r="CPR57" s="12"/>
      <c r="CPS57" s="12"/>
      <c r="CPT57" s="12"/>
      <c r="CPU57" s="12"/>
      <c r="CPV57" s="12"/>
      <c r="CPW57" s="12"/>
      <c r="CPX57" s="12"/>
      <c r="CPY57" s="12"/>
      <c r="CPZ57" s="12"/>
      <c r="CQA57" s="12"/>
      <c r="CQB57" s="12"/>
      <c r="CQC57" s="12"/>
      <c r="CQD57" s="12"/>
      <c r="CQE57" s="12"/>
      <c r="CQF57" s="12"/>
      <c r="CQG57" s="12"/>
      <c r="CQH57" s="12"/>
      <c r="CQI57" s="12"/>
      <c r="CQJ57" s="12"/>
      <c r="CQK57" s="12"/>
      <c r="CQL57" s="12"/>
      <c r="CQM57" s="12"/>
      <c r="CQN57" s="12"/>
      <c r="CQO57" s="12"/>
      <c r="CQP57" s="12"/>
      <c r="CQQ57" s="12"/>
      <c r="CQR57" s="12"/>
      <c r="CQS57" s="12"/>
      <c r="CQT57" s="12"/>
      <c r="CQU57" s="12"/>
      <c r="CQV57" s="12"/>
      <c r="CQW57" s="12"/>
      <c r="CQX57" s="12"/>
      <c r="CQY57" s="12"/>
      <c r="CQZ57" s="12"/>
      <c r="CRA57" s="12"/>
      <c r="CRB57" s="12"/>
      <c r="CRC57" s="12"/>
      <c r="CRD57" s="12"/>
      <c r="CRE57" s="12"/>
      <c r="CRF57" s="12"/>
      <c r="CRG57" s="12"/>
      <c r="CRH57" s="12"/>
      <c r="CRI57" s="12"/>
      <c r="CRJ57" s="12"/>
      <c r="CRK57" s="12"/>
      <c r="CRL57" s="12"/>
      <c r="CRM57" s="12"/>
      <c r="CRN57" s="12"/>
      <c r="CRO57" s="12"/>
      <c r="CRP57" s="12"/>
      <c r="CRQ57" s="12"/>
      <c r="CRR57" s="12"/>
      <c r="CRS57" s="12"/>
      <c r="CRT57" s="12"/>
      <c r="CRU57" s="12"/>
      <c r="CRV57" s="12"/>
      <c r="CRW57" s="12"/>
      <c r="CRX57" s="12"/>
      <c r="CRY57" s="12"/>
      <c r="CRZ57" s="12"/>
      <c r="CSA57" s="12"/>
      <c r="CSB57" s="12"/>
      <c r="CSC57" s="12"/>
      <c r="CSD57" s="12"/>
      <c r="CSE57" s="12"/>
      <c r="CSF57" s="12"/>
      <c r="CSG57" s="12"/>
      <c r="CSH57" s="12"/>
      <c r="CSI57" s="12"/>
      <c r="CSJ57" s="12"/>
      <c r="CSK57" s="12"/>
      <c r="CSL57" s="12"/>
      <c r="CSM57" s="12"/>
      <c r="CSN57" s="12"/>
      <c r="CSO57" s="12"/>
      <c r="CSP57" s="12"/>
      <c r="CSQ57" s="12"/>
      <c r="CSR57" s="12"/>
      <c r="CSS57" s="12"/>
      <c r="CST57" s="12"/>
      <c r="CSU57" s="12"/>
      <c r="CSV57" s="12"/>
      <c r="CSW57" s="12"/>
      <c r="CSX57" s="12"/>
      <c r="CSY57" s="12"/>
      <c r="CSZ57" s="12"/>
      <c r="CTA57" s="12"/>
      <c r="CTB57" s="12"/>
      <c r="CTC57" s="12"/>
      <c r="CTD57" s="12"/>
      <c r="CTE57" s="12"/>
      <c r="CTF57" s="12"/>
      <c r="CTG57" s="12"/>
      <c r="CTH57" s="12"/>
      <c r="CTI57" s="12"/>
      <c r="CTJ57" s="12"/>
      <c r="CTK57" s="12"/>
      <c r="CTL57" s="12"/>
      <c r="CTM57" s="12"/>
      <c r="CTN57" s="12"/>
      <c r="CTO57" s="12"/>
      <c r="CTP57" s="12"/>
      <c r="CTQ57" s="12"/>
      <c r="CTR57" s="12"/>
      <c r="CTS57" s="12"/>
      <c r="CTT57" s="12"/>
      <c r="CTU57" s="12"/>
      <c r="CTV57" s="12"/>
      <c r="CTW57" s="12"/>
      <c r="CTX57" s="12"/>
      <c r="CTY57" s="12"/>
      <c r="CTZ57" s="12"/>
      <c r="CUA57" s="12"/>
      <c r="CUB57" s="12"/>
      <c r="CUC57" s="12"/>
      <c r="CUD57" s="12"/>
      <c r="CUE57" s="12"/>
      <c r="CUF57" s="12"/>
      <c r="CUG57" s="12"/>
      <c r="CUH57" s="12"/>
      <c r="CUI57" s="12"/>
      <c r="CUJ57" s="12"/>
      <c r="CUK57" s="12"/>
      <c r="CUL57" s="12"/>
      <c r="CUM57" s="12"/>
      <c r="CUN57" s="12"/>
      <c r="CUO57" s="12"/>
      <c r="CUP57" s="12"/>
      <c r="CUQ57" s="12"/>
      <c r="CUR57" s="12"/>
      <c r="CUS57" s="12"/>
      <c r="CUT57" s="12"/>
    </row>
    <row r="58" spans="1:2594" s="12" customFormat="1" ht="15" customHeight="1" x14ac:dyDescent="0.15">
      <c r="A58" s="281" t="s">
        <v>144</v>
      </c>
      <c r="B58" s="46" t="s">
        <v>145</v>
      </c>
      <c r="C58" s="397" t="s">
        <v>77</v>
      </c>
      <c r="D58" s="33">
        <v>84369.149399000016</v>
      </c>
      <c r="E58" s="33">
        <v>77157.551999999996</v>
      </c>
      <c r="F58" s="33">
        <v>66588.825259999998</v>
      </c>
      <c r="G58" s="33">
        <v>53309.408590000006</v>
      </c>
      <c r="H58" s="33">
        <v>6.5</v>
      </c>
      <c r="I58" s="33">
        <v>29.35</v>
      </c>
      <c r="J58" s="33">
        <v>318.99944999999997</v>
      </c>
      <c r="K58" s="430">
        <v>86.634000000000029</v>
      </c>
      <c r="L58" s="135"/>
      <c r="M58" s="135"/>
      <c r="N58" s="505" t="str">
        <f t="shared" si="11"/>
        <v>12.1</v>
      </c>
      <c r="O58" s="24" t="str">
        <f t="shared" si="12"/>
        <v>ПОЛИГРАФИЧЕСКАЯ БУМАГА</v>
      </c>
      <c r="P58" s="397" t="s">
        <v>77</v>
      </c>
      <c r="Q58" s="269">
        <f>D58-(D59+D60+D61+D62)</f>
        <v>-45909.136139999988</v>
      </c>
      <c r="R58" s="131">
        <f t="shared" ref="R58:X58" si="35">E58-(E59+E60+E61+E62)</f>
        <v>-78715.824999999953</v>
      </c>
      <c r="S58" s="131">
        <f t="shared" si="35"/>
        <v>-43865.753811999995</v>
      </c>
      <c r="T58" s="131">
        <f t="shared" si="35"/>
        <v>-75869.532290000032</v>
      </c>
      <c r="U58" s="131" t="e">
        <f t="shared" si="35"/>
        <v>#VALUE!</v>
      </c>
      <c r="V58" s="131" t="e">
        <f t="shared" si="35"/>
        <v>#VALUE!</v>
      </c>
      <c r="W58" s="131" t="e">
        <f t="shared" si="35"/>
        <v>#VALUE!</v>
      </c>
      <c r="X58" s="388" t="e">
        <f t="shared" si="35"/>
        <v>#VALUE!</v>
      </c>
      <c r="Y58" s="153"/>
      <c r="Z58" s="191" t="str">
        <f t="shared" si="4"/>
        <v>12.1</v>
      </c>
      <c r="AA58" s="24" t="str">
        <f t="shared" si="4"/>
        <v>ПОЛИГРАФИЧЕСКАЯ БУМАГА</v>
      </c>
      <c r="AB58" s="397" t="s">
        <v>182</v>
      </c>
      <c r="AC58" s="189">
        <f>IF(ISNUMBER('CB1-Производство'!D70+D58-H58),'CB1-Производство'!D70+D58-H58,IF(ISNUMBER(H58-D58),"NT " &amp; H58-D58,"…"))</f>
        <v>84367.289399000016</v>
      </c>
      <c r="AD58" s="174">
        <f>IF(ISNUMBER('CB1-Производство'!E70+F58-J58),'CB1-Производство'!E70+F58-J58,IF(ISNUMBER(J58-F58),"NT " &amp; J58-F58,"…"))</f>
        <v>66275.120809999993</v>
      </c>
    </row>
    <row r="59" spans="1:2594" s="12" customFormat="1" ht="15" customHeight="1" x14ac:dyDescent="0.15">
      <c r="A59" s="281" t="s">
        <v>146</v>
      </c>
      <c r="B59" s="48" t="s">
        <v>147</v>
      </c>
      <c r="C59" s="396" t="s">
        <v>77</v>
      </c>
      <c r="D59" s="34">
        <v>9465.648500000003</v>
      </c>
      <c r="E59" s="34">
        <v>5880.1050000000023</v>
      </c>
      <c r="F59" s="34">
        <v>7375.6100000000006</v>
      </c>
      <c r="G59" s="34">
        <v>3398.8800000000006</v>
      </c>
      <c r="H59" s="34" t="s">
        <v>181</v>
      </c>
      <c r="I59" s="34" t="s">
        <v>181</v>
      </c>
      <c r="J59" s="34" t="s">
        <v>181</v>
      </c>
      <c r="K59" s="431" t="s">
        <v>181</v>
      </c>
      <c r="L59" s="135"/>
      <c r="M59" s="135"/>
      <c r="N59" s="505" t="str">
        <f t="shared" si="11"/>
        <v>12.1.1</v>
      </c>
      <c r="O59" s="25" t="str">
        <f t="shared" si="12"/>
        <v>ГАЗЕТНАЯ БУМАГА</v>
      </c>
      <c r="P59" s="396" t="s">
        <v>77</v>
      </c>
      <c r="Q59" s="105"/>
      <c r="R59" s="105"/>
      <c r="S59" s="105"/>
      <c r="T59" s="105"/>
      <c r="U59" s="105"/>
      <c r="V59" s="105"/>
      <c r="W59" s="105"/>
      <c r="X59" s="106"/>
      <c r="Y59" s="135"/>
      <c r="Z59" s="191" t="str">
        <f t="shared" si="4"/>
        <v>12.1.1</v>
      </c>
      <c r="AA59" s="25" t="str">
        <f t="shared" si="4"/>
        <v>ГАЗЕТНАЯ БУМАГА</v>
      </c>
      <c r="AB59" s="396" t="s">
        <v>182</v>
      </c>
      <c r="AC59" s="189" t="str">
        <f>IF(ISNUMBER('CB1-Производство'!D71+D59-H59),'CB1-Производство'!D71+D59-H59,IF(ISNUMBER(H59-D59),"NT " &amp; H59-D59,"…"))</f>
        <v>…</v>
      </c>
      <c r="AD59" s="174" t="str">
        <f>IF(ISNUMBER('CB1-Производство'!E71+F59-J59),'CB1-Производство'!E71+F59-J59,IF(ISNUMBER(J59-F59),"NT " &amp; J59-F59,"…"))</f>
        <v>…</v>
      </c>
    </row>
    <row r="60" spans="1:2594" s="12" customFormat="1" ht="15" customHeight="1" x14ac:dyDescent="0.15">
      <c r="A60" s="281" t="s">
        <v>148</v>
      </c>
      <c r="B60" s="48" t="s">
        <v>149</v>
      </c>
      <c r="C60" s="396" t="s">
        <v>77</v>
      </c>
      <c r="D60" s="34">
        <v>9985.1691999999985</v>
      </c>
      <c r="E60" s="34">
        <v>8054.3040000000019</v>
      </c>
      <c r="F60" s="34">
        <v>8871.697189999999</v>
      </c>
      <c r="G60" s="34">
        <v>6750.8079999999991</v>
      </c>
      <c r="H60" s="34">
        <v>0</v>
      </c>
      <c r="I60" s="34">
        <v>0</v>
      </c>
      <c r="J60" s="34">
        <v>18.93</v>
      </c>
      <c r="K60" s="431">
        <v>7.5720000000000001</v>
      </c>
      <c r="L60" s="135"/>
      <c r="M60" s="135"/>
      <c r="N60" s="505" t="str">
        <f t="shared" si="11"/>
        <v>12.1.2</v>
      </c>
      <c r="O60" s="25" t="str">
        <f t="shared" si="12"/>
        <v>НЕМЕЛОВАННАЯ БУМАГА С СОДЕРЖАНИЕМ ДРЕВЕСНОЙ МАССЫ</v>
      </c>
      <c r="P60" s="396" t="s">
        <v>77</v>
      </c>
      <c r="Q60" s="105"/>
      <c r="R60" s="105"/>
      <c r="S60" s="105"/>
      <c r="T60" s="105"/>
      <c r="U60" s="105"/>
      <c r="V60" s="105"/>
      <c r="W60" s="105"/>
      <c r="X60" s="106"/>
      <c r="Y60" s="135"/>
      <c r="Z60" s="191" t="str">
        <f t="shared" si="4"/>
        <v>12.1.2</v>
      </c>
      <c r="AA60" s="25" t="str">
        <f t="shared" si="4"/>
        <v>НЕМЕЛОВАННАЯ БУМАГА С СОДЕРЖАНИЕМ ДРЕВЕСНОЙ МАССЫ</v>
      </c>
      <c r="AB60" s="396" t="s">
        <v>182</v>
      </c>
      <c r="AC60" s="189">
        <f>IF(ISNUMBER('CB1-Производство'!D72+D60-H60),'CB1-Производство'!D72+D60-H60,IF(ISNUMBER(H60-D60),"NT " &amp; H60-D60,"…"))</f>
        <v>9986.6188999999977</v>
      </c>
      <c r="AD60" s="174">
        <f>IF(ISNUMBER('CB1-Производство'!E72+F60-J60),'CB1-Производство'!E72+F60-J60,IF(ISNUMBER(J60-F60),"NT " &amp; J60-F60,"…"))</f>
        <v>8852.9461899999988</v>
      </c>
    </row>
    <row r="61" spans="1:2594" s="12" customFormat="1" ht="15" customHeight="1" x14ac:dyDescent="0.15">
      <c r="A61" s="281" t="s">
        <v>150</v>
      </c>
      <c r="B61" s="48" t="s">
        <v>151</v>
      </c>
      <c r="C61" s="396" t="s">
        <v>77</v>
      </c>
      <c r="D61" s="34">
        <v>49244.401330000001</v>
      </c>
      <c r="E61" s="34">
        <v>48721.963999999993</v>
      </c>
      <c r="F61" s="34">
        <v>38753.257722999995</v>
      </c>
      <c r="G61" s="34">
        <v>32797.547590000002</v>
      </c>
      <c r="H61" s="34">
        <v>6.5</v>
      </c>
      <c r="I61" s="34">
        <v>29.35</v>
      </c>
      <c r="J61" s="34">
        <v>288.55344999999994</v>
      </c>
      <c r="K61" s="431">
        <v>73.963000000000022</v>
      </c>
      <c r="L61" s="135"/>
      <c r="M61" s="135"/>
      <c r="N61" s="505" t="str">
        <f t="shared" si="11"/>
        <v>12.1.3</v>
      </c>
      <c r="O61" s="25" t="str">
        <f t="shared" si="12"/>
        <v>НЕМЕЛОВАННАЯ БУМАГА БЕЗ СОДЕРЖАНИЯ ДРЕВЕСНОЙ МАССЫ</v>
      </c>
      <c r="P61" s="396" t="s">
        <v>77</v>
      </c>
      <c r="Q61" s="105"/>
      <c r="R61" s="105"/>
      <c r="S61" s="105"/>
      <c r="T61" s="105"/>
      <c r="U61" s="105"/>
      <c r="V61" s="105"/>
      <c r="W61" s="105"/>
      <c r="X61" s="106"/>
      <c r="Y61" s="135"/>
      <c r="Z61" s="191" t="str">
        <f t="shared" si="4"/>
        <v>12.1.3</v>
      </c>
      <c r="AA61" s="25" t="str">
        <f t="shared" si="4"/>
        <v>НЕМЕЛОВАННАЯ БУМАГА БЕЗ СОДЕРЖАНИЯ ДРЕВЕСНОЙ МАССЫ</v>
      </c>
      <c r="AB61" s="396" t="s">
        <v>182</v>
      </c>
      <c r="AC61" s="189">
        <f>IF(ISNUMBER('CB1-Производство'!D73+D61-H61),'CB1-Производство'!D73+D61-H61,IF(ISNUMBER(H61-D61),"NT " &amp; H61-D61,"…"))</f>
        <v>49239.011330000001</v>
      </c>
      <c r="AD61" s="174">
        <f>IF(ISNUMBER('CB1-Производство'!E73+F61-J61),'CB1-Производство'!E73+F61-J61,IF(ISNUMBER(J61-F61),"NT " &amp; J61-F61,"…"))</f>
        <v>38467.494272999997</v>
      </c>
    </row>
    <row r="62" spans="1:2594" s="12" customFormat="1" ht="15" customHeight="1" x14ac:dyDescent="0.15">
      <c r="A62" s="281" t="s">
        <v>152</v>
      </c>
      <c r="B62" s="56" t="s">
        <v>153</v>
      </c>
      <c r="C62" s="396" t="s">
        <v>77</v>
      </c>
      <c r="D62" s="34">
        <v>61583.066509000004</v>
      </c>
      <c r="E62" s="34">
        <v>93217.003999999957</v>
      </c>
      <c r="F62" s="34">
        <v>55454.014158999998</v>
      </c>
      <c r="G62" s="34">
        <v>86231.705290000027</v>
      </c>
      <c r="H62" s="34">
        <v>1934.8580500000003</v>
      </c>
      <c r="I62" s="34">
        <v>4046.913</v>
      </c>
      <c r="J62" s="34">
        <v>2826.6227619999995</v>
      </c>
      <c r="K62" s="431">
        <v>5995.1509999999998</v>
      </c>
      <c r="L62" s="135"/>
      <c r="M62" s="135"/>
      <c r="N62" s="505" t="str">
        <f t="shared" si="11"/>
        <v>12.1.4</v>
      </c>
      <c r="O62" s="25" t="str">
        <f t="shared" si="12"/>
        <v>МЕЛОВАННАЯ БУМАГА</v>
      </c>
      <c r="P62" s="396" t="s">
        <v>77</v>
      </c>
      <c r="Q62" s="105"/>
      <c r="R62" s="105"/>
      <c r="S62" s="105"/>
      <c r="T62" s="105"/>
      <c r="U62" s="105"/>
      <c r="V62" s="105"/>
      <c r="W62" s="105"/>
      <c r="X62" s="106"/>
      <c r="Y62" s="135"/>
      <c r="Z62" s="191" t="str">
        <f t="shared" si="4"/>
        <v>12.1.4</v>
      </c>
      <c r="AA62" s="25" t="str">
        <f t="shared" si="4"/>
        <v>МЕЛОВАННАЯ БУМАГА</v>
      </c>
      <c r="AB62" s="396" t="s">
        <v>182</v>
      </c>
      <c r="AC62" s="189">
        <f>IF(ISNUMBER('CB1-Производство'!D74+D62-H62),'CB1-Производство'!D74+D62-H62,IF(ISNUMBER(H62-D62),"NT " &amp; H62-D62,"…"))</f>
        <v>59649.618259000003</v>
      </c>
      <c r="AD62" s="174">
        <f>IF(ISNUMBER('CB1-Производство'!E74+F62-J62),'CB1-Производство'!E74+F62-J62,IF(ISNUMBER(J62-F62),"NT " &amp; J62-F62,"…"))</f>
        <v>52629.525396999998</v>
      </c>
    </row>
    <row r="63" spans="1:2594" s="12" customFormat="1" ht="15" customHeight="1" x14ac:dyDescent="0.15">
      <c r="A63" s="278">
        <v>12.2</v>
      </c>
      <c r="B63" s="57" t="s">
        <v>154</v>
      </c>
      <c r="C63" s="396" t="s">
        <v>77</v>
      </c>
      <c r="D63" s="34">
        <v>527.68552699999998</v>
      </c>
      <c r="E63" s="34">
        <v>669.80399999999997</v>
      </c>
      <c r="F63" s="34">
        <v>717.82384700000011</v>
      </c>
      <c r="G63" s="34">
        <v>790.11200000000008</v>
      </c>
      <c r="H63" s="34">
        <v>961.29994999999997</v>
      </c>
      <c r="I63" s="34">
        <v>1190.884</v>
      </c>
      <c r="J63" s="34">
        <v>541.57145000000003</v>
      </c>
      <c r="K63" s="431">
        <v>589.74199999999996</v>
      </c>
      <c r="L63" s="135"/>
      <c r="M63" s="135"/>
      <c r="N63" s="45">
        <f t="shared" si="11"/>
        <v>12.2</v>
      </c>
      <c r="O63" s="24" t="str">
        <f t="shared" si="12"/>
        <v>БЫТОВАЯ И ГИГИЕНИЧЕСКАЯ БУМАГА</v>
      </c>
      <c r="P63" s="396" t="s">
        <v>77</v>
      </c>
      <c r="Q63" s="105"/>
      <c r="R63" s="105"/>
      <c r="S63" s="105"/>
      <c r="T63" s="105"/>
      <c r="U63" s="105"/>
      <c r="V63" s="105"/>
      <c r="W63" s="105"/>
      <c r="X63" s="106"/>
      <c r="Y63" s="135"/>
      <c r="Z63" s="191">
        <f t="shared" si="4"/>
        <v>12.2</v>
      </c>
      <c r="AA63" s="24" t="str">
        <f t="shared" si="4"/>
        <v>БЫТОВАЯ И ГИГИЕНИЧЕСКАЯ БУМАГА</v>
      </c>
      <c r="AB63" s="396" t="s">
        <v>182</v>
      </c>
      <c r="AC63" s="189">
        <f>IF(ISNUMBER('CB1-Производство'!D75+D63-H63),'CB1-Производство'!D75+D63-H63,IF(ISNUMBER(H63-D63),"NT " &amp; H63-D63,"…"))</f>
        <v>-431.16842299999996</v>
      </c>
      <c r="AD63" s="174">
        <f>IF(ISNUMBER('CB1-Производство'!E75+F63-J63),'CB1-Производство'!E75+F63-J63,IF(ISNUMBER(J63-F63),"NT " &amp; J63-F63,"…"))</f>
        <v>179.45689700000014</v>
      </c>
    </row>
    <row r="64" spans="1:2594" s="12" customFormat="1" ht="15" customHeight="1" x14ac:dyDescent="0.15">
      <c r="A64" s="281">
        <v>12.3</v>
      </c>
      <c r="B64" s="46" t="s">
        <v>155</v>
      </c>
      <c r="C64" s="397" t="s">
        <v>77</v>
      </c>
      <c r="D64" s="33">
        <v>104837.53726700001</v>
      </c>
      <c r="E64" s="33">
        <v>96032.954999999987</v>
      </c>
      <c r="F64" s="33">
        <v>113207.90926499999</v>
      </c>
      <c r="G64" s="33">
        <v>92380.699529999983</v>
      </c>
      <c r="H64" s="33">
        <v>748.31299999999999</v>
      </c>
      <c r="I64" s="33">
        <v>385.84299999999996</v>
      </c>
      <c r="J64" s="33">
        <v>1116.2510000000002</v>
      </c>
      <c r="K64" s="430">
        <v>541.35300000000007</v>
      </c>
      <c r="L64" s="135"/>
      <c r="M64" s="135"/>
      <c r="N64" s="505">
        <f t="shared" si="11"/>
        <v>12.3</v>
      </c>
      <c r="O64" s="24" t="str">
        <f t="shared" si="12"/>
        <v>УПАКОВОЧНЫЕ МАТЕРИАЛЫ</v>
      </c>
      <c r="P64" s="397" t="s">
        <v>77</v>
      </c>
      <c r="Q64" s="132">
        <f>D64-(D65+D66+D67+D68)</f>
        <v>15879.174744000004</v>
      </c>
      <c r="R64" s="127">
        <f t="shared" ref="R64:X64" si="36">E64-(E65+E66+E67+E68)</f>
        <v>14695.013999999981</v>
      </c>
      <c r="S64" s="127">
        <f t="shared" si="36"/>
        <v>11715.801651999995</v>
      </c>
      <c r="T64" s="127">
        <f t="shared" si="36"/>
        <v>10497.881000000008</v>
      </c>
      <c r="U64" s="127">
        <f t="shared" si="36"/>
        <v>0</v>
      </c>
      <c r="V64" s="127">
        <f t="shared" si="36"/>
        <v>0</v>
      </c>
      <c r="W64" s="127">
        <f t="shared" si="36"/>
        <v>22.751999999999953</v>
      </c>
      <c r="X64" s="382">
        <f t="shared" si="36"/>
        <v>7.5850000000000364</v>
      </c>
      <c r="Y64" s="153"/>
      <c r="Z64" s="191">
        <f t="shared" si="4"/>
        <v>12.3</v>
      </c>
      <c r="AA64" s="24" t="str">
        <f t="shared" si="4"/>
        <v>УПАКОВОЧНЫЕ МАТЕРИАЛЫ</v>
      </c>
      <c r="AB64" s="397" t="s">
        <v>182</v>
      </c>
      <c r="AC64" s="189">
        <f>IF(ISNUMBER('CB1-Производство'!D76+D64-H64),'CB1-Производство'!D76+D64-H64,IF(ISNUMBER(H64-D64),"NT " &amp; H64-D64,"…"))</f>
        <v>104142.81426700001</v>
      </c>
      <c r="AD64" s="174">
        <f>IF(ISNUMBER('CB1-Производство'!E76+F64-J64),'CB1-Производство'!E76+F64-J64,IF(ISNUMBER(J64-F64),"NT " &amp; J64-F64,"…"))</f>
        <v>112135.308473</v>
      </c>
    </row>
    <row r="65" spans="1:30" s="12" customFormat="1" ht="15" customHeight="1" x14ac:dyDescent="0.15">
      <c r="A65" s="281" t="s">
        <v>156</v>
      </c>
      <c r="B65" s="48" t="s">
        <v>157</v>
      </c>
      <c r="C65" s="397" t="s">
        <v>77</v>
      </c>
      <c r="D65" s="33">
        <v>15466.255360000001</v>
      </c>
      <c r="E65" s="33">
        <v>9025.9279999999999</v>
      </c>
      <c r="F65" s="33">
        <v>20132.508529999999</v>
      </c>
      <c r="G65" s="38">
        <v>9165.2175300000017</v>
      </c>
      <c r="H65" s="34">
        <v>549.34799999999996</v>
      </c>
      <c r="I65" s="34">
        <v>298.01499999999999</v>
      </c>
      <c r="J65" s="34">
        <v>725.59700000000009</v>
      </c>
      <c r="K65" s="431">
        <v>345.99200000000002</v>
      </c>
      <c r="L65" s="135"/>
      <c r="M65" s="135"/>
      <c r="N65" s="505" t="str">
        <f t="shared" si="11"/>
        <v>12.3.1</v>
      </c>
      <c r="O65" s="25" t="str">
        <f t="shared" si="12"/>
        <v>КАРТОНАЖНЫЕ МАТЕРИАЛЫ</v>
      </c>
      <c r="P65" s="397" t="s">
        <v>77</v>
      </c>
      <c r="Q65" s="105"/>
      <c r="R65" s="105"/>
      <c r="S65" s="105"/>
      <c r="T65" s="105"/>
      <c r="U65" s="105"/>
      <c r="V65" s="105"/>
      <c r="W65" s="105"/>
      <c r="X65" s="106"/>
      <c r="Y65" s="135"/>
      <c r="Z65" s="191" t="str">
        <f t="shared" si="4"/>
        <v>12.3.1</v>
      </c>
      <c r="AA65" s="25" t="str">
        <f t="shared" si="4"/>
        <v>КАРТОНАЖНЫЕ МАТЕРИАЛЫ</v>
      </c>
      <c r="AB65" s="397" t="s">
        <v>182</v>
      </c>
      <c r="AC65" s="189">
        <f>IF(ISNUMBER('CB1-Производство'!D77+D65-H65),'CB1-Производство'!D77+D65-H65,IF(ISNUMBER(H65-D65),"NT " &amp; H65-D65,"…"))</f>
        <v>14961.977360000001</v>
      </c>
      <c r="AD65" s="174">
        <f>IF(ISNUMBER('CB1-Производство'!E77+F65-J65),'CB1-Производство'!E77+F65-J65,IF(ISNUMBER(J65-F65),"NT " &amp; J65-F65,"…"))</f>
        <v>19438.986929999999</v>
      </c>
    </row>
    <row r="66" spans="1:30" s="12" customFormat="1" ht="15" customHeight="1" x14ac:dyDescent="0.15">
      <c r="A66" s="281" t="s">
        <v>158</v>
      </c>
      <c r="B66" s="48" t="s">
        <v>159</v>
      </c>
      <c r="C66" s="397" t="s">
        <v>77</v>
      </c>
      <c r="D66" s="33">
        <v>59107.192725000008</v>
      </c>
      <c r="E66" s="33">
        <v>59744.624000000003</v>
      </c>
      <c r="F66" s="33">
        <v>62845.870422000007</v>
      </c>
      <c r="G66" s="38">
        <v>58712.724999999977</v>
      </c>
      <c r="H66" s="34">
        <v>101.94799999999999</v>
      </c>
      <c r="I66" s="34">
        <v>17.331</v>
      </c>
      <c r="J66" s="34">
        <v>165.43199999999999</v>
      </c>
      <c r="K66" s="431">
        <v>92.703000000000003</v>
      </c>
      <c r="L66" s="135"/>
      <c r="M66" s="135"/>
      <c r="N66" s="505" t="str">
        <f t="shared" si="11"/>
        <v>12.3.2</v>
      </c>
      <c r="O66" s="25" t="str">
        <f t="shared" si="12"/>
        <v>КОРОБОЧНЫЙ КАРТОН</v>
      </c>
      <c r="P66" s="397" t="s">
        <v>77</v>
      </c>
      <c r="Q66" s="105"/>
      <c r="R66" s="105"/>
      <c r="S66" s="105"/>
      <c r="T66" s="105"/>
      <c r="U66" s="105"/>
      <c r="V66" s="105"/>
      <c r="W66" s="105"/>
      <c r="X66" s="106"/>
      <c r="Y66" s="135"/>
      <c r="Z66" s="191" t="str">
        <f t="shared" si="4"/>
        <v>12.3.2</v>
      </c>
      <c r="AA66" s="25" t="str">
        <f t="shared" si="4"/>
        <v>КОРОБОЧНЫЙ КАРТОН</v>
      </c>
      <c r="AB66" s="397" t="s">
        <v>182</v>
      </c>
      <c r="AC66" s="189">
        <f>IF(ISNUMBER('CB1-Производство'!D78+D66-H66),'CB1-Производство'!D78+D66-H66,IF(ISNUMBER(H66-D66),"NT " &amp; H66-D66,"…"))</f>
        <v>59005.498325000008</v>
      </c>
      <c r="AD66" s="174">
        <f>IF(ISNUMBER('CB1-Производство'!E78+F66-J66),'CB1-Производство'!E78+F66-J66,IF(ISNUMBER(J66-F66),"NT " &amp; J66-F66,"…"))</f>
        <v>62680.550422000008</v>
      </c>
    </row>
    <row r="67" spans="1:30" s="12" customFormat="1" ht="15" customHeight="1" x14ac:dyDescent="0.15">
      <c r="A67" s="281" t="s">
        <v>160</v>
      </c>
      <c r="B67" s="48" t="s">
        <v>161</v>
      </c>
      <c r="C67" s="396" t="s">
        <v>77</v>
      </c>
      <c r="D67" s="34">
        <v>13349.522477999999</v>
      </c>
      <c r="E67" s="34">
        <v>11938.387999999999</v>
      </c>
      <c r="F67" s="34">
        <v>17292.202831000002</v>
      </c>
      <c r="G67" s="34">
        <v>13337.083999999999</v>
      </c>
      <c r="H67" s="39">
        <v>52.031999999999996</v>
      </c>
      <c r="I67" s="39">
        <v>50.085999999999999</v>
      </c>
      <c r="J67" s="39">
        <v>3.6760000000000002</v>
      </c>
      <c r="K67" s="436">
        <v>19.667999999999996</v>
      </c>
      <c r="L67" s="135"/>
      <c r="M67" s="135"/>
      <c r="N67" s="505" t="str">
        <f t="shared" si="11"/>
        <v>12.3.3</v>
      </c>
      <c r="O67" s="25" t="str">
        <f t="shared" si="12"/>
        <v>ОБЕРТОЧНАЯ БУМАГА</v>
      </c>
      <c r="P67" s="396" t="s">
        <v>77</v>
      </c>
      <c r="Q67" s="105"/>
      <c r="R67" s="105"/>
      <c r="S67" s="105"/>
      <c r="T67" s="105"/>
      <c r="U67" s="105"/>
      <c r="V67" s="105"/>
      <c r="W67" s="105"/>
      <c r="X67" s="106"/>
      <c r="Y67" s="135"/>
      <c r="Z67" s="191" t="str">
        <f t="shared" si="4"/>
        <v>12.3.3</v>
      </c>
      <c r="AA67" s="25" t="str">
        <f t="shared" si="4"/>
        <v>ОБЕРТОЧНАЯ БУМАГА</v>
      </c>
      <c r="AB67" s="396" t="s">
        <v>182</v>
      </c>
      <c r="AC67" s="189">
        <f>IF(ISNUMBER('CB1-Производство'!D79+D67-H67),'CB1-Производство'!D79+D67-H67,IF(ISNUMBER(H67-D67),"NT " &amp; H67-D67,"…"))</f>
        <v>13305.755278000001</v>
      </c>
      <c r="AD67" s="174">
        <f>IF(ISNUMBER('CB1-Производство'!E79+F67-J67),'CB1-Производство'!E79+F67-J67,IF(ISNUMBER(J67-F67),"NT " &amp; J67-F67,"…"))</f>
        <v>17299.989639000003</v>
      </c>
    </row>
    <row r="68" spans="1:30" s="12" customFormat="1" ht="30" x14ac:dyDescent="0.15">
      <c r="A68" s="281" t="s">
        <v>162</v>
      </c>
      <c r="B68" s="394" t="s">
        <v>163</v>
      </c>
      <c r="C68" s="396" t="s">
        <v>77</v>
      </c>
      <c r="D68" s="34">
        <v>1035.3919600000002</v>
      </c>
      <c r="E68" s="34">
        <v>629.00099999999998</v>
      </c>
      <c r="F68" s="34">
        <v>1221.5258299999998</v>
      </c>
      <c r="G68" s="34">
        <v>667.79200000000003</v>
      </c>
      <c r="H68" s="34">
        <v>44.984999999999999</v>
      </c>
      <c r="I68" s="34">
        <v>20.411000000000001</v>
      </c>
      <c r="J68" s="34">
        <v>198.79399999999998</v>
      </c>
      <c r="K68" s="431">
        <v>75.405000000000001</v>
      </c>
      <c r="L68" s="135"/>
      <c r="M68" s="135"/>
      <c r="N68" s="505" t="str">
        <f t="shared" si="11"/>
        <v>12.3.4</v>
      </c>
      <c r="O68" s="402" t="str">
        <f t="shared" si="12"/>
        <v>ПРОЧИЕ СОРТА БУМАГИ, ИСПОЛЬЗУЕМЫЕ ГЛАВНЫМ ОБРАЗОМ ДЛЯ УПАКОВКИ</v>
      </c>
      <c r="P68" s="396" t="s">
        <v>77</v>
      </c>
      <c r="Q68" s="105"/>
      <c r="R68" s="105"/>
      <c r="S68" s="105"/>
      <c r="T68" s="105"/>
      <c r="U68" s="105"/>
      <c r="V68" s="105"/>
      <c r="W68" s="105"/>
      <c r="X68" s="106"/>
      <c r="Y68" s="135"/>
      <c r="Z68" s="191" t="str">
        <f t="shared" si="4"/>
        <v>12.3.4</v>
      </c>
      <c r="AA68" s="402" t="str">
        <f t="shared" si="4"/>
        <v>ПРОЧИЕ СОРТА БУМАГИ, ИСПОЛЬЗУЕМЫЕ ГЛАВНЫМ ОБРАЗОМ ДЛЯ УПАКОВКИ</v>
      </c>
      <c r="AB68" s="396" t="s">
        <v>182</v>
      </c>
      <c r="AC68" s="189">
        <f>IF(ISNUMBER('CB1-Производство'!D80+D68-H68),'CB1-Производство'!D80+D68-H68,IF(ISNUMBER(H68-D68),"NT " &amp; H68-D68,"…"))</f>
        <v>990.40696000000014</v>
      </c>
      <c r="AD68" s="174">
        <f>IF(ISNUMBER('CB1-Производство'!E80+F68-J68),'CB1-Производство'!E80+F68-J68,IF(ISNUMBER(J68-F68),"NT " &amp; J68-F68,"…"))</f>
        <v>1022.7318299999998</v>
      </c>
    </row>
    <row r="69" spans="1:30" s="12" customFormat="1" ht="15" customHeight="1" thickBot="1" x14ac:dyDescent="0.2">
      <c r="A69" s="437">
        <v>12.4</v>
      </c>
      <c r="B69" s="393" t="s">
        <v>164</v>
      </c>
      <c r="C69" s="438" t="s">
        <v>77</v>
      </c>
      <c r="D69" s="439">
        <v>1012.4122000000001</v>
      </c>
      <c r="E69" s="439">
        <v>4813.0220000000018</v>
      </c>
      <c r="F69" s="439">
        <v>984.36665900000014</v>
      </c>
      <c r="G69" s="439">
        <v>4473.9969999999994</v>
      </c>
      <c r="H69" s="439">
        <v>6.8000000000000005E-2</v>
      </c>
      <c r="I69" s="439">
        <v>0.27200000000000002</v>
      </c>
      <c r="J69" s="439">
        <v>0.91933899999999991</v>
      </c>
      <c r="K69" s="440">
        <v>6.6920000000000002</v>
      </c>
      <c r="L69" s="135"/>
      <c r="M69" s="135"/>
      <c r="N69" s="507">
        <f t="shared" si="11"/>
        <v>12.4</v>
      </c>
      <c r="O69" s="28" t="str">
        <f t="shared" si="12"/>
        <v>ПРОЧИЕ СОРТА БУМАГИ И КАРТОНА (НЕ ВКЛЮЧЕННЫЕ В ДРУГИЕ КАТЕГОРИИ)</v>
      </c>
      <c r="P69" s="438" t="s">
        <v>77</v>
      </c>
      <c r="Q69" s="107"/>
      <c r="R69" s="107"/>
      <c r="S69" s="107"/>
      <c r="T69" s="107"/>
      <c r="U69" s="107"/>
      <c r="V69" s="107"/>
      <c r="W69" s="107"/>
      <c r="X69" s="108"/>
      <c r="Y69" s="135"/>
      <c r="Z69" s="193">
        <f t="shared" si="4"/>
        <v>12.4</v>
      </c>
      <c r="AA69" s="30" t="str">
        <f t="shared" si="4"/>
        <v>ПРОЧИЕ СОРТА БУМАГИ И КАРТОНА (НЕ ВКЛЮЧЕННЫЕ В ДРУГИЕ КАТЕГОРИИ)</v>
      </c>
      <c r="AB69" s="399" t="s">
        <v>182</v>
      </c>
      <c r="AC69" s="172">
        <f>IF(ISNUMBER('CB1-Производство'!D81+D69-H69),'CB1-Производство'!D81+D69-H69,IF(ISNUMBER(H69-D69),"NT " &amp; H69-D69,"…"))</f>
        <v>1028.2552000000001</v>
      </c>
      <c r="AD69" s="214">
        <f>IF(ISNUMBER('CB1-Производство'!E81+F69-J69),'CB1-Производство'!E81+F69-J69,IF(ISNUMBER(J69-F69),"NT " &amp; J69-F69,"…"))</f>
        <v>1003.8773200000001</v>
      </c>
    </row>
    <row r="70" spans="1:30" ht="14.25" x14ac:dyDescent="0.2">
      <c r="A70" s="14"/>
      <c r="B70" s="135" t="s">
        <v>165</v>
      </c>
      <c r="C70" s="400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30" ht="14.25" x14ac:dyDescent="0.2">
      <c r="A71" s="6"/>
      <c r="B71" s="135" t="s">
        <v>166</v>
      </c>
      <c r="N71" s="135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30" x14ac:dyDescent="0.2">
      <c r="A72" s="6"/>
      <c r="B72" s="135" t="s">
        <v>167</v>
      </c>
      <c r="N72" s="135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30" ht="12.75" customHeight="1" x14ac:dyDescent="0.2">
      <c r="A73" s="6"/>
      <c r="N73" s="135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30" ht="12.75" customHeight="1" x14ac:dyDescent="0.2">
      <c r="A74" s="6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30" ht="12.75" customHeight="1" x14ac:dyDescent="0.2">
      <c r="A75" s="6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30" ht="12.75" customHeight="1" x14ac:dyDescent="0.2">
      <c r="A76" s="6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30" ht="12.75" customHeight="1" x14ac:dyDescent="0.2">
      <c r="A77" s="6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30" ht="12.75" customHeight="1" x14ac:dyDescent="0.2">
      <c r="A78" s="6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30" ht="12.75" customHeight="1" x14ac:dyDescent="0.2">
      <c r="A79" s="6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30" ht="12.75" customHeight="1" x14ac:dyDescent="0.2">
      <c r="A80" s="6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 customHeight="1" x14ac:dyDescent="0.2">
      <c r="A81" s="6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 customHeight="1" x14ac:dyDescent="0.2">
      <c r="A82" s="6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 customHeight="1" x14ac:dyDescent="0.2">
      <c r="A83" s="6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 customHeight="1" x14ac:dyDescent="0.2">
      <c r="A84" s="6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 customHeight="1" x14ac:dyDescent="0.2">
      <c r="A85" s="6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 customHeight="1" x14ac:dyDescent="0.2">
      <c r="A86" s="6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 customHeight="1" x14ac:dyDescent="0.2">
      <c r="A87" s="6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 customHeight="1" x14ac:dyDescent="0.2">
      <c r="A88" s="6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 customHeight="1" x14ac:dyDescent="0.2">
      <c r="A89" s="6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 customHeight="1" x14ac:dyDescent="0.2">
      <c r="A90" s="6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 customHeight="1" x14ac:dyDescent="0.2">
      <c r="A91" s="6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 customHeight="1" x14ac:dyDescent="0.2">
      <c r="A92" s="6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2.75" customHeight="1" x14ac:dyDescent="0.2">
      <c r="A93" s="6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 customHeight="1" x14ac:dyDescent="0.2">
      <c r="A94" s="6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 customHeight="1" x14ac:dyDescent="0.2">
      <c r="A95" s="6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 customHeight="1" x14ac:dyDescent="0.2">
      <c r="A96" s="6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50" ht="12.75" customHeight="1" x14ac:dyDescent="0.2">
      <c r="A97" s="6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50" ht="12.75" customHeight="1" x14ac:dyDescent="0.2">
      <c r="A98" s="6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50" ht="12.75" customHeight="1" x14ac:dyDescent="0.2">
      <c r="A99" s="6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50" ht="12.75" customHeight="1" x14ac:dyDescent="0.2">
      <c r="A100" s="6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U100" s="11" t="s">
        <v>0</v>
      </c>
      <c r="AV100" s="11" t="s">
        <v>0</v>
      </c>
      <c r="AW100" s="11" t="s">
        <v>0</v>
      </c>
      <c r="AX100" s="11" t="s">
        <v>0</v>
      </c>
    </row>
    <row r="101" spans="1:50" ht="12.75" customHeight="1" x14ac:dyDescent="0.2">
      <c r="A101" s="6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</sheetData>
  <sheetProtection sheet="1" objects="1" scenario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" right="0" top="0" bottom="0" header="0" footer="0"/>
      <printOptions horizontalCentered="1"/>
      <pageSetup paperSize="9" scale="53" orientation="landscape" r:id="rId1"/>
      <headerFooter alignWithMargins="0"/>
    </customSheetView>
  </customSheetViews>
  <mergeCells count="21"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3" pageOrder="overThenDown" orientation="landscape" horizontalDpi="300" verticalDpi="300" r:id="rId2"/>
  <headerFooter alignWithMargins="0"/>
  <colBreaks count="2" manualBreakCount="2">
    <brk id="11" max="1048575" man="1"/>
    <brk id="24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5"/>
  <sheetViews>
    <sheetView showGridLines="0" zoomScale="85" zoomScaleNormal="85" zoomScaleSheetLayoutView="100" workbookViewId="0">
      <selection activeCell="C17" sqref="C17"/>
    </sheetView>
  </sheetViews>
  <sheetFormatPr defaultColWidth="9.625" defaultRowHeight="12.75" customHeight="1" x14ac:dyDescent="0.2"/>
  <cols>
    <col min="1" max="1" width="11.25" style="5" customWidth="1"/>
    <col min="2" max="2" width="68.25" style="6" customWidth="1"/>
    <col min="3" max="6" width="22.125" style="6" customWidth="1"/>
    <col min="7" max="7" width="14.375" style="6" customWidth="1"/>
    <col min="8" max="8" width="13.375" style="6" customWidth="1"/>
    <col min="9" max="9" width="12.625" style="14" customWidth="1"/>
    <col min="10" max="10" width="69.375" style="14" customWidth="1"/>
    <col min="11" max="14" width="14.75" style="14" customWidth="1"/>
    <col min="15" max="16384" width="9.625" style="6"/>
  </cols>
  <sheetData>
    <row r="1" spans="1:14" s="41" customFormat="1" ht="12.75" customHeight="1" thickBot="1" x14ac:dyDescent="0.25">
      <c r="A1" s="64"/>
      <c r="B1" s="65"/>
      <c r="D1" s="41">
        <v>62</v>
      </c>
      <c r="E1" s="41">
        <v>91</v>
      </c>
      <c r="F1" s="41">
        <v>91</v>
      </c>
      <c r="I1" s="65"/>
      <c r="J1" s="65"/>
      <c r="K1" s="65"/>
      <c r="L1" s="65"/>
      <c r="M1" s="65"/>
      <c r="N1" s="65"/>
    </row>
    <row r="2" spans="1:14" ht="17.100000000000001" customHeight="1" x14ac:dyDescent="0.2">
      <c r="A2" s="15"/>
      <c r="B2" s="184"/>
      <c r="C2" s="13"/>
      <c r="D2" s="508" t="s">
        <v>1</v>
      </c>
      <c r="E2" s="509"/>
      <c r="F2" s="349" t="s">
        <v>185</v>
      </c>
      <c r="H2" s="7"/>
      <c r="L2" s="195" t="str">
        <f>D2</f>
        <v>Страна:</v>
      </c>
      <c r="M2" s="194"/>
    </row>
    <row r="3" spans="1:14" ht="17.100000000000001" customHeight="1" x14ac:dyDescent="0.2">
      <c r="A3" s="16"/>
      <c r="B3" s="14"/>
      <c r="C3" s="14"/>
      <c r="D3" s="355" t="s">
        <v>186</v>
      </c>
      <c r="E3" s="510"/>
      <c r="F3" s="511"/>
      <c r="H3" s="8"/>
    </row>
    <row r="4" spans="1:14" ht="17.100000000000001" customHeight="1" x14ac:dyDescent="0.2">
      <c r="A4" s="16"/>
      <c r="B4" s="14"/>
      <c r="C4" s="359"/>
      <c r="D4" s="512"/>
      <c r="E4" s="510"/>
      <c r="F4" s="511"/>
      <c r="H4" s="8"/>
    </row>
    <row r="5" spans="1:14" ht="17.100000000000001" customHeight="1" x14ac:dyDescent="0.2">
      <c r="A5" s="16"/>
      <c r="B5" s="14"/>
      <c r="C5" s="14"/>
      <c r="D5" s="355" t="s">
        <v>6</v>
      </c>
      <c r="E5" s="510"/>
      <c r="F5" s="511"/>
      <c r="H5" s="9"/>
    </row>
    <row r="6" spans="1:14" ht="17.100000000000001" customHeight="1" x14ac:dyDescent="0.2">
      <c r="A6" s="16"/>
      <c r="B6" s="601" t="s">
        <v>187</v>
      </c>
      <c r="C6" s="602"/>
      <c r="D6" s="512"/>
      <c r="E6" s="510"/>
      <c r="F6" s="511"/>
      <c r="H6" s="9"/>
    </row>
    <row r="7" spans="1:14" ht="17.100000000000001" customHeight="1" x14ac:dyDescent="0.2">
      <c r="A7" s="16"/>
      <c r="B7" s="601"/>
      <c r="C7" s="602"/>
      <c r="D7" s="512"/>
      <c r="E7" s="510"/>
      <c r="F7" s="511"/>
      <c r="H7" s="9"/>
    </row>
    <row r="8" spans="1:14" ht="17.100000000000001" customHeight="1" x14ac:dyDescent="0.2">
      <c r="A8" s="16"/>
      <c r="B8" s="611" t="s">
        <v>188</v>
      </c>
      <c r="C8" s="612"/>
      <c r="D8" s="355" t="s">
        <v>189</v>
      </c>
      <c r="E8" s="510"/>
      <c r="F8" s="351" t="s">
        <v>190</v>
      </c>
      <c r="H8" s="9"/>
    </row>
    <row r="9" spans="1:14" ht="21" customHeight="1" x14ac:dyDescent="0.2">
      <c r="A9" s="16"/>
      <c r="B9" s="603" t="s">
        <v>173</v>
      </c>
      <c r="C9" s="603"/>
      <c r="D9" s="355" t="s">
        <v>191</v>
      </c>
      <c r="E9" s="510"/>
      <c r="F9" s="511"/>
      <c r="H9" s="9"/>
    </row>
    <row r="10" spans="1:14" ht="17.100000000000001" customHeight="1" x14ac:dyDescent="0.2">
      <c r="A10" s="16"/>
      <c r="B10" s="358"/>
      <c r="C10" s="358"/>
      <c r="D10" s="137"/>
      <c r="E10" s="138"/>
      <c r="F10" s="139"/>
      <c r="H10" s="9"/>
      <c r="I10" s="610" t="s">
        <v>192</v>
      </c>
      <c r="J10" s="610"/>
    </row>
    <row r="11" spans="1:14" ht="20.25" x14ac:dyDescent="0.25">
      <c r="A11" s="16"/>
      <c r="B11" s="358"/>
      <c r="C11" s="175" t="s">
        <v>174</v>
      </c>
      <c r="D11" s="176" t="s">
        <v>193</v>
      </c>
      <c r="E11" s="88" t="s">
        <v>0</v>
      </c>
      <c r="F11" s="89"/>
      <c r="H11" s="9"/>
      <c r="I11" s="610"/>
      <c r="J11" s="610"/>
      <c r="K11" s="618" t="s">
        <v>15</v>
      </c>
      <c r="L11" s="618"/>
    </row>
    <row r="12" spans="1:14" ht="17.100000000000001" customHeight="1" thickBot="1" x14ac:dyDescent="0.25">
      <c r="A12" s="58"/>
      <c r="B12" s="185"/>
      <c r="C12" s="66"/>
      <c r="D12" s="140" t="s">
        <v>0</v>
      </c>
      <c r="E12" s="14"/>
      <c r="F12" s="69"/>
      <c r="H12" s="9"/>
    </row>
    <row r="13" spans="1:14" s="10" customFormat="1" ht="17.45" customHeight="1" x14ac:dyDescent="0.25">
      <c r="A13" s="372" t="s">
        <v>19</v>
      </c>
      <c r="B13" s="374" t="s">
        <v>20</v>
      </c>
      <c r="C13" s="590" t="s">
        <v>194</v>
      </c>
      <c r="D13" s="619"/>
      <c r="E13" s="590" t="s">
        <v>195</v>
      </c>
      <c r="F13" s="620"/>
      <c r="H13" s="7"/>
      <c r="I13" s="200" t="s">
        <v>19</v>
      </c>
      <c r="J13" s="201" t="str">
        <f>B13</f>
        <v>Товар</v>
      </c>
      <c r="K13" s="616" t="str">
        <f>C13</f>
        <v>И М П О Р Т  СТОИМОСТЬ</v>
      </c>
      <c r="L13" s="621"/>
      <c r="M13" s="616" t="str">
        <f>E13</f>
        <v>Э К С П О Р Т   СТОИМОСТЬ</v>
      </c>
      <c r="N13" s="617"/>
    </row>
    <row r="14" spans="1:14" ht="20.25" customHeight="1" x14ac:dyDescent="0.2">
      <c r="A14" s="179" t="s">
        <v>24</v>
      </c>
      <c r="B14" s="357" t="s">
        <v>0</v>
      </c>
      <c r="C14" s="177">
        <v>2019</v>
      </c>
      <c r="D14" s="177">
        <f>C14+1</f>
        <v>2020</v>
      </c>
      <c r="E14" s="177">
        <f>C14</f>
        <v>2019</v>
      </c>
      <c r="F14" s="178">
        <f>D14</f>
        <v>2020</v>
      </c>
      <c r="I14" s="3" t="s">
        <v>24</v>
      </c>
      <c r="J14" s="173"/>
      <c r="K14" s="91">
        <f>C14</f>
        <v>2019</v>
      </c>
      <c r="L14" s="91">
        <f>D14</f>
        <v>2020</v>
      </c>
      <c r="M14" s="91">
        <f>E14</f>
        <v>2019</v>
      </c>
      <c r="N14" s="202">
        <f>F14</f>
        <v>2020</v>
      </c>
    </row>
    <row r="15" spans="1:14" ht="21.75" customHeight="1" x14ac:dyDescent="0.2">
      <c r="A15" s="273">
        <v>13</v>
      </c>
      <c r="B15" s="613" t="s">
        <v>188</v>
      </c>
      <c r="C15" s="614"/>
      <c r="D15" s="614"/>
      <c r="E15" s="614"/>
      <c r="F15" s="615"/>
      <c r="I15" s="274">
        <f t="shared" ref="I15:J34" si="0">A15</f>
        <v>13</v>
      </c>
      <c r="J15" s="613" t="str">
        <f t="shared" si="0"/>
        <v>ИЗДЕЛИЯ ИЗ ДРЕВЕСИНЫ, ПРОШЕДШИЕ ВТОРИЧНУЮ ОБРАБОТКУ</v>
      </c>
      <c r="K15" s="614"/>
      <c r="L15" s="614"/>
      <c r="M15" s="614"/>
      <c r="N15" s="615"/>
    </row>
    <row r="16" spans="1:14" s="12" customFormat="1" ht="21.75" customHeight="1" x14ac:dyDescent="0.15">
      <c r="A16" s="300">
        <v>13.1</v>
      </c>
      <c r="B16" s="23" t="s">
        <v>196</v>
      </c>
      <c r="C16" s="301"/>
      <c r="D16" s="302"/>
      <c r="E16" s="303"/>
      <c r="F16" s="304"/>
      <c r="I16" s="203">
        <f t="shared" si="0"/>
        <v>13.1</v>
      </c>
      <c r="J16" s="23" t="str">
        <f t="shared" si="0"/>
        <v>ПИЛОМАТЕРИАЛЫ, ПРОШЕДШИЕ ДОПОЛНИТЕЛЬНУЮ ОБРАБОТКУ</v>
      </c>
      <c r="K16" s="271">
        <f>C16-(C17+C18)</f>
        <v>0</v>
      </c>
      <c r="L16" s="271">
        <f>D16-(D17+D18)</f>
        <v>0</v>
      </c>
      <c r="M16" s="271">
        <f>E16-(E17+E18)</f>
        <v>0</v>
      </c>
      <c r="N16" s="272">
        <f>F16-(F17+F18)</f>
        <v>0</v>
      </c>
    </row>
    <row r="17" spans="1:14" s="12" customFormat="1" ht="21.75" customHeight="1" x14ac:dyDescent="0.15">
      <c r="A17" s="300" t="s">
        <v>197</v>
      </c>
      <c r="B17" s="24" t="s">
        <v>39</v>
      </c>
      <c r="C17" s="305"/>
      <c r="D17" s="305"/>
      <c r="E17" s="306"/>
      <c r="F17" s="307"/>
      <c r="I17" s="203" t="str">
        <f t="shared" si="0"/>
        <v>13.1.C</v>
      </c>
      <c r="J17" s="347" t="str">
        <f t="shared" si="0"/>
        <v>Хвойные породы</v>
      </c>
      <c r="K17" s="141" t="s">
        <v>0</v>
      </c>
      <c r="L17" s="106"/>
      <c r="M17" s="106"/>
      <c r="N17" s="126"/>
    </row>
    <row r="18" spans="1:14" s="12" customFormat="1" ht="21.75" customHeight="1" x14ac:dyDescent="0.15">
      <c r="A18" s="300" t="s">
        <v>198</v>
      </c>
      <c r="B18" s="24" t="s">
        <v>42</v>
      </c>
      <c r="C18" s="308"/>
      <c r="D18" s="308"/>
      <c r="E18" s="303"/>
      <c r="F18" s="304"/>
      <c r="I18" s="203" t="str">
        <f t="shared" si="0"/>
        <v>13.1.NC</v>
      </c>
      <c r="J18" s="347" t="str">
        <f t="shared" si="0"/>
        <v>Лиственные породы</v>
      </c>
      <c r="K18" s="141" t="s">
        <v>0</v>
      </c>
      <c r="L18" s="106"/>
      <c r="M18" s="106"/>
      <c r="N18" s="126"/>
    </row>
    <row r="19" spans="1:14" s="12" customFormat="1" ht="21.75" customHeight="1" x14ac:dyDescent="0.15">
      <c r="A19" s="300" t="s">
        <v>199</v>
      </c>
      <c r="B19" s="27" t="s">
        <v>51</v>
      </c>
      <c r="C19" s="302"/>
      <c r="D19" s="302"/>
      <c r="E19" s="303"/>
      <c r="F19" s="304"/>
      <c r="I19" s="203" t="str">
        <f t="shared" si="0"/>
        <v>13.1.NC.T</v>
      </c>
      <c r="J19" s="27" t="str">
        <f t="shared" si="0"/>
        <v>в том числе тропические породы</v>
      </c>
      <c r="K19" s="150" t="str">
        <f>IF(AND(ISNUMBER(C19/C18),C19&gt;C18),"&gt; 11.1.NC !!","")</f>
        <v/>
      </c>
      <c r="L19" s="108" t="str">
        <f>IF(AND(ISNUMBER(D19/D18),D19&gt;D18),"&gt; 11.1.NC !!","")</f>
        <v/>
      </c>
      <c r="M19" s="108" t="str">
        <f>IF(AND(ISNUMBER(E19/E18),E19&gt;E18),"&gt; 11.1.NC !!","")</f>
        <v/>
      </c>
      <c r="N19" s="130" t="str">
        <f>IF(AND(ISNUMBER(F19/F18),F19&gt;F18),"&gt; 11.1.NC !!","")</f>
        <v/>
      </c>
    </row>
    <row r="20" spans="1:14" s="12" customFormat="1" ht="21.75" customHeight="1" x14ac:dyDescent="0.15">
      <c r="A20" s="300">
        <v>13.2</v>
      </c>
      <c r="B20" s="356" t="s">
        <v>200</v>
      </c>
      <c r="C20" s="306"/>
      <c r="D20" s="302"/>
      <c r="E20" s="306"/>
      <c r="F20" s="304"/>
      <c r="I20" s="203">
        <f t="shared" si="0"/>
        <v>13.2</v>
      </c>
      <c r="J20" s="63" t="str">
        <f t="shared" si="0"/>
        <v>ДЕРЕВЯННАЯ ТАРА</v>
      </c>
      <c r="K20" s="105"/>
      <c r="L20" s="106"/>
      <c r="M20" s="106"/>
      <c r="N20" s="126"/>
    </row>
    <row r="21" spans="1:14" s="12" customFormat="1" ht="21.75" customHeight="1" x14ac:dyDescent="0.15">
      <c r="A21" s="300">
        <v>13.3</v>
      </c>
      <c r="B21" s="75" t="s">
        <v>201</v>
      </c>
      <c r="C21" s="306"/>
      <c r="D21" s="302"/>
      <c r="E21" s="306"/>
      <c r="F21" s="304"/>
      <c r="I21" s="203">
        <f t="shared" si="0"/>
        <v>13.3</v>
      </c>
      <c r="J21" s="63" t="str">
        <f t="shared" si="0"/>
        <v>ИЗДЕЛИЯ ИЗ ДРЕВЕСИНЫ БЫТОВОГО/ДЕКОРАТИВНОГО НАЗНАЧЕНИЯ</v>
      </c>
      <c r="K21" s="105"/>
      <c r="L21" s="106"/>
      <c r="M21" s="106"/>
      <c r="N21" s="126"/>
    </row>
    <row r="22" spans="1:14" s="12" customFormat="1" ht="21.75" customHeight="1" x14ac:dyDescent="0.15">
      <c r="A22" s="300">
        <v>13.4</v>
      </c>
      <c r="B22" s="356" t="s">
        <v>202</v>
      </c>
      <c r="C22" s="306"/>
      <c r="D22" s="302"/>
      <c r="E22" s="306"/>
      <c r="F22" s="304"/>
      <c r="I22" s="203">
        <f t="shared" si="0"/>
        <v>13.4</v>
      </c>
      <c r="J22" s="63" t="str">
        <f t="shared" si="0"/>
        <v>ПЛОТНИЧНЫЕ И СТОЛЯРНЫЕ СТРОИТЕЛЬНЫЕ ДЕРЕВЯННЫЕ ИЗДЕЛИЯ</v>
      </c>
      <c r="K22" s="105"/>
      <c r="L22" s="106"/>
      <c r="M22" s="106"/>
      <c r="N22" s="126"/>
    </row>
    <row r="23" spans="1:14" s="12" customFormat="1" ht="21.75" customHeight="1" x14ac:dyDescent="0.15">
      <c r="A23" s="300">
        <v>13.5</v>
      </c>
      <c r="B23" s="75" t="s">
        <v>203</v>
      </c>
      <c r="C23" s="306"/>
      <c r="D23" s="302"/>
      <c r="E23" s="306"/>
      <c r="F23" s="304"/>
      <c r="I23" s="203">
        <f t="shared" si="0"/>
        <v>13.5</v>
      </c>
      <c r="J23" s="75" t="str">
        <f t="shared" si="0"/>
        <v>ДЕРЕВЯННАЯ МЕБЕЛЬ</v>
      </c>
      <c r="K23" s="107"/>
      <c r="L23" s="108"/>
      <c r="M23" s="108"/>
      <c r="N23" s="130"/>
    </row>
    <row r="24" spans="1:14" s="12" customFormat="1" ht="21.75" customHeight="1" x14ac:dyDescent="0.15">
      <c r="A24" s="300">
        <v>13.6</v>
      </c>
      <c r="B24" s="63" t="s">
        <v>204</v>
      </c>
      <c r="C24" s="303"/>
      <c r="D24" s="302"/>
      <c r="E24" s="303"/>
      <c r="F24" s="304"/>
      <c r="I24" s="203">
        <f t="shared" si="0"/>
        <v>13.6</v>
      </c>
      <c r="J24" s="63" t="str">
        <f t="shared" si="0"/>
        <v>СБОРНЫЕ СТРОИТЕЛЬНЫЕ КОНСТРУКЦИИ ИЗ ДРЕВЕСИНЫ</v>
      </c>
      <c r="K24" s="105"/>
      <c r="L24" s="106"/>
      <c r="M24" s="106"/>
      <c r="N24" s="126"/>
    </row>
    <row r="25" spans="1:14" s="12" customFormat="1" ht="21.75" customHeight="1" x14ac:dyDescent="0.15">
      <c r="A25" s="300">
        <v>13.7</v>
      </c>
      <c r="B25" s="356" t="s">
        <v>205</v>
      </c>
      <c r="C25" s="306"/>
      <c r="D25" s="302"/>
      <c r="E25" s="306"/>
      <c r="F25" s="304"/>
      <c r="I25" s="203">
        <f>A25</f>
        <v>13.7</v>
      </c>
      <c r="J25" s="63" t="str">
        <f>B25</f>
        <v>ПРОЧИЕ ГОТОВЫЕ ДЕРЕВЯННЫЕ ИЗДЕЛИЯ</v>
      </c>
      <c r="K25" s="105"/>
      <c r="L25" s="106"/>
      <c r="M25" s="106"/>
      <c r="N25" s="126"/>
    </row>
    <row r="26" spans="1:14" s="12" customFormat="1" ht="21.75" customHeight="1" x14ac:dyDescent="0.15">
      <c r="A26" s="309">
        <v>14</v>
      </c>
      <c r="B26" s="613" t="s">
        <v>206</v>
      </c>
      <c r="C26" s="614"/>
      <c r="D26" s="614"/>
      <c r="E26" s="614"/>
      <c r="F26" s="615"/>
      <c r="I26" s="273">
        <f t="shared" si="0"/>
        <v>14</v>
      </c>
      <c r="J26" s="613" t="str">
        <f t="shared" si="0"/>
        <v>БУМАЖНЫЕ ИЗДЕЛИЯ ВТОРИЧНОЙ ОБРАБОТКИ</v>
      </c>
      <c r="K26" s="614" t="s">
        <v>0</v>
      </c>
      <c r="L26" s="614" t="s">
        <v>0</v>
      </c>
      <c r="M26" s="614" t="s">
        <v>0</v>
      </c>
      <c r="N26" s="615" t="s">
        <v>0</v>
      </c>
    </row>
    <row r="27" spans="1:14" s="12" customFormat="1" ht="21.75" customHeight="1" x14ac:dyDescent="0.15">
      <c r="A27" s="300">
        <v>14.1</v>
      </c>
      <c r="B27" s="29" t="s">
        <v>207</v>
      </c>
      <c r="C27" s="303"/>
      <c r="D27" s="302"/>
      <c r="E27" s="303"/>
      <c r="F27" s="304"/>
      <c r="I27" s="203">
        <f t="shared" si="0"/>
        <v>14.1</v>
      </c>
      <c r="J27" s="23" t="str">
        <f t="shared" si="0"/>
        <v>МНОГОСЛОЙНЫЕ БУМАГА И КАРТОН</v>
      </c>
      <c r="K27" s="105"/>
      <c r="L27" s="106"/>
      <c r="M27" s="106"/>
      <c r="N27" s="126"/>
    </row>
    <row r="28" spans="1:14" s="12" customFormat="1" ht="30" x14ac:dyDescent="0.15">
      <c r="A28" s="300">
        <v>14.2</v>
      </c>
      <c r="B28" s="403" t="s">
        <v>208</v>
      </c>
      <c r="C28" s="303"/>
      <c r="D28" s="302"/>
      <c r="E28" s="303"/>
      <c r="F28" s="304"/>
      <c r="I28" s="203">
        <f t="shared" si="0"/>
        <v>14.2</v>
      </c>
      <c r="J28" s="267" t="str">
        <f t="shared" si="0"/>
        <v>ИЗДЕЛИЯ ИЗ БУМАГИ И ЦЕЛЛЮЛОЗНОЙ МАССЫ СО СПЕЦИАЛЬНЫМ ПОКРЫТИЕМ</v>
      </c>
      <c r="K28" s="105"/>
      <c r="L28" s="106"/>
      <c r="M28" s="106"/>
      <c r="N28" s="126"/>
    </row>
    <row r="29" spans="1:14" s="12" customFormat="1" ht="21.75" customHeight="1" x14ac:dyDescent="0.15">
      <c r="A29" s="300">
        <v>14.3</v>
      </c>
      <c r="B29" s="219" t="s">
        <v>209</v>
      </c>
      <c r="C29" s="310"/>
      <c r="D29" s="302"/>
      <c r="E29" s="310"/>
      <c r="F29" s="304"/>
      <c r="I29" s="203">
        <f t="shared" si="0"/>
        <v>14.3</v>
      </c>
      <c r="J29" s="23" t="str">
        <f t="shared" si="0"/>
        <v>БЫТОВАЯ И ГИГИЕНИЧЕСКАЯ БУМАГА, ГОТОВАЯ К ИСПОЛЬЗОВАНИЮ</v>
      </c>
      <c r="K29" s="105"/>
      <c r="L29" s="106"/>
      <c r="M29" s="106"/>
      <c r="N29" s="126"/>
    </row>
    <row r="30" spans="1:14" s="12" customFormat="1" ht="21.75" customHeight="1" x14ac:dyDescent="0.15">
      <c r="A30" s="300">
        <v>14.4</v>
      </c>
      <c r="B30" s="29" t="s">
        <v>210</v>
      </c>
      <c r="C30" s="303"/>
      <c r="D30" s="302"/>
      <c r="E30" s="303"/>
      <c r="F30" s="304"/>
      <c r="I30" s="203">
        <f t="shared" si="0"/>
        <v>14.4</v>
      </c>
      <c r="J30" s="29" t="str">
        <f t="shared" si="0"/>
        <v>УПАКОВОЧНЫЕ КОРОБКИ, ЯЩИКИ И Т.Д.</v>
      </c>
      <c r="K30" s="107"/>
      <c r="L30" s="108"/>
      <c r="M30" s="108"/>
      <c r="N30" s="130"/>
    </row>
    <row r="31" spans="1:14" s="12" customFormat="1" ht="30" x14ac:dyDescent="0.15">
      <c r="A31" s="311">
        <v>14.5</v>
      </c>
      <c r="B31" s="404" t="s">
        <v>211</v>
      </c>
      <c r="C31" s="303"/>
      <c r="D31" s="302"/>
      <c r="E31" s="303"/>
      <c r="F31" s="304"/>
      <c r="I31" s="203">
        <f t="shared" si="0"/>
        <v>14.5</v>
      </c>
      <c r="J31" s="404" t="str">
        <f t="shared" si="0"/>
        <v>ПРОЧИЕ ИЗДЕЛИЯ ИЗ БУМАГИ И КАРТОНА, ГОТОВЫЕ К ИСПОЛЬЗОВАНИЮ</v>
      </c>
      <c r="K31" s="105" t="str">
        <f>IF(AND(ISNUMBER(SUM(C32:C34)),ISNUMBER(C31)),IF(C31&lt;SUM(C32:C34),"&lt; subitems!","OK"),"")</f>
        <v/>
      </c>
      <c r="L31" s="106" t="str">
        <f>IF(AND(ISNUMBER(SUM(D32:D34)),ISNUMBER(D31)),IF(D31&lt;SUM(D32:D34),"&lt; subitems!","OK"),"")</f>
        <v/>
      </c>
      <c r="M31" s="106" t="str">
        <f>IF(AND(ISNUMBER(SUM(E32:E34)),ISNUMBER(E31)),IF(E31&lt;SUM(E32:E34),"&lt; subitems!","OK"),"")</f>
        <v/>
      </c>
      <c r="N31" s="126" t="str">
        <f>IF(AND(ISNUMBER(SUM(F32:F34)),ISNUMBER(F31)),IF(F31&lt;SUM(F32:F34),"&lt; subitems!","OK"),"")</f>
        <v/>
      </c>
    </row>
    <row r="32" spans="1:14" s="12" customFormat="1" ht="30" x14ac:dyDescent="0.15">
      <c r="A32" s="300" t="s">
        <v>212</v>
      </c>
      <c r="B32" s="266" t="s">
        <v>213</v>
      </c>
      <c r="C32" s="303"/>
      <c r="D32" s="302"/>
      <c r="E32" s="303"/>
      <c r="F32" s="304"/>
      <c r="I32" s="203" t="str">
        <f t="shared" si="0"/>
        <v>14.5.1</v>
      </c>
      <c r="J32" s="266" t="str">
        <f t="shared" si="0"/>
        <v>в том числе ПЕЧАТНАЯ И ПИСЧАЯ БУМАГА, ГОТОВАЯ К ИСПОЛЬЗОВАНИЮ</v>
      </c>
      <c r="K32" s="105"/>
      <c r="L32" s="106"/>
      <c r="M32" s="106"/>
      <c r="N32" s="126"/>
    </row>
    <row r="33" spans="1:14" s="12" customFormat="1" ht="30" x14ac:dyDescent="0.15">
      <c r="A33" s="300" t="s">
        <v>214</v>
      </c>
      <c r="B33" s="266" t="s">
        <v>215</v>
      </c>
      <c r="C33" s="303"/>
      <c r="D33" s="302"/>
      <c r="E33" s="303"/>
      <c r="F33" s="304"/>
      <c r="I33" s="203" t="str">
        <f t="shared" si="0"/>
        <v>14.5.2</v>
      </c>
      <c r="J33" s="266" t="str">
        <f t="shared" si="0"/>
        <v>в том числе ЛИТЫЕ ИЛИ ПРЕССОВАННЫЕ ИЗДЕЛИЯ ИЗ БУМАЖНОЙ МАССЫ</v>
      </c>
      <c r="K33" s="105"/>
      <c r="L33" s="106"/>
      <c r="M33" s="106"/>
      <c r="N33" s="126"/>
    </row>
    <row r="34" spans="1:14" s="12" customFormat="1" ht="30.75" thickBot="1" x14ac:dyDescent="0.2">
      <c r="A34" s="312" t="s">
        <v>216</v>
      </c>
      <c r="B34" s="405" t="s">
        <v>217</v>
      </c>
      <c r="C34" s="313"/>
      <c r="D34" s="314"/>
      <c r="E34" s="313"/>
      <c r="F34" s="315"/>
      <c r="I34" s="204" t="str">
        <f t="shared" si="0"/>
        <v>14.5.3</v>
      </c>
      <c r="J34" s="405" t="str">
        <f t="shared" si="0"/>
        <v>в том числе ФИЛЬТРОВАЛЬНЫЕ БУМАГА И КАРТОН, ГОТОВЫЕ К ИСПОЛЬЗОВАНИЮ</v>
      </c>
      <c r="K34" s="133"/>
      <c r="L34" s="205"/>
      <c r="M34" s="205"/>
      <c r="N34" s="134"/>
    </row>
    <row r="35" spans="1:14" ht="15" customHeight="1" x14ac:dyDescent="0.25">
      <c r="A35" s="14"/>
      <c r="B35" s="373"/>
      <c r="C35" s="373"/>
      <c r="I35" s="97" t="s">
        <v>0</v>
      </c>
    </row>
    <row r="36" spans="1:14" ht="12.75" customHeight="1" x14ac:dyDescent="0.2">
      <c r="A36" s="14"/>
      <c r="B36" s="180"/>
    </row>
    <row r="37" spans="1:14" ht="12.75" customHeight="1" x14ac:dyDescent="0.2">
      <c r="A37" s="14"/>
    </row>
    <row r="38" spans="1:14" ht="12.75" customHeight="1" x14ac:dyDescent="0.2">
      <c r="A38" s="14"/>
    </row>
    <row r="39" spans="1:14" ht="12.75" customHeight="1" x14ac:dyDescent="0.2">
      <c r="A39" s="14"/>
    </row>
    <row r="40" spans="1:14" ht="12.75" customHeight="1" x14ac:dyDescent="0.2">
      <c r="A40" s="14"/>
    </row>
    <row r="41" spans="1:14" ht="12.75" customHeight="1" x14ac:dyDescent="0.2">
      <c r="A41" s="14"/>
    </row>
    <row r="42" spans="1:14" ht="12.75" customHeight="1" x14ac:dyDescent="0.2">
      <c r="A42" s="14"/>
    </row>
    <row r="43" spans="1:14" ht="12.75" customHeight="1" x14ac:dyDescent="0.2">
      <c r="A43" s="14"/>
    </row>
    <row r="44" spans="1:14" ht="12.75" customHeight="1" x14ac:dyDescent="0.2">
      <c r="A44" s="14"/>
    </row>
    <row r="45" spans="1:14" ht="12.75" customHeight="1" x14ac:dyDescent="0.2">
      <c r="A45" s="14"/>
    </row>
    <row r="65" spans="13:16" ht="12.75" customHeight="1" x14ac:dyDescent="0.2">
      <c r="M65" s="142" t="s">
        <v>0</v>
      </c>
      <c r="N65" s="142" t="s">
        <v>0</v>
      </c>
      <c r="O65" s="11" t="s">
        <v>0</v>
      </c>
      <c r="P65" s="11" t="s">
        <v>0</v>
      </c>
    </row>
  </sheetData>
  <sheetProtection sheet="1" objects="1" scenarios="1"/>
  <mergeCells count="13">
    <mergeCell ref="J26:N26"/>
    <mergeCell ref="M13:N13"/>
    <mergeCell ref="K11:L11"/>
    <mergeCell ref="C13:D13"/>
    <mergeCell ref="E13:F13"/>
    <mergeCell ref="K13:L13"/>
    <mergeCell ref="I10:J11"/>
    <mergeCell ref="B26:F26"/>
    <mergeCell ref="B6:C7"/>
    <mergeCell ref="B8:C8"/>
    <mergeCell ref="B9:C9"/>
    <mergeCell ref="B15:F15"/>
    <mergeCell ref="J15:N15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45"/>
  <sheetViews>
    <sheetView showGridLines="0" tabSelected="1" zoomScale="85" zoomScaleNormal="85" zoomScaleSheetLayoutView="100" workbookViewId="0">
      <selection activeCell="C29" sqref="C29"/>
    </sheetView>
  </sheetViews>
  <sheetFormatPr defaultRowHeight="12" x14ac:dyDescent="0.15"/>
  <cols>
    <col min="1" max="1" width="9.75" customWidth="1"/>
    <col min="2" max="2" width="28.5" customWidth="1"/>
    <col min="3" max="3" width="16.5" customWidth="1"/>
    <col min="4" max="4" width="54.625" customWidth="1"/>
    <col min="5" max="5" width="11.625" customWidth="1"/>
    <col min="6" max="13" width="15.125" customWidth="1"/>
    <col min="14" max="19" width="1.625" hidden="1" customWidth="1"/>
    <col min="20" max="23" width="2.375" hidden="1" customWidth="1"/>
    <col min="24" max="24" width="1.75" hidden="1" customWidth="1"/>
    <col min="25" max="25" width="13.375" hidden="1" customWidth="1"/>
    <col min="26" max="26" width="5.625" customWidth="1"/>
    <col min="27" max="27" width="13.375" customWidth="1"/>
    <col min="28" max="28" width="24.375" customWidth="1"/>
    <col min="29" max="29" width="16" customWidth="1"/>
    <col min="30" max="30" width="69.75" bestFit="1" customWidth="1"/>
    <col min="31" max="31" width="10.75" bestFit="1" customWidth="1"/>
    <col min="32" max="38" width="13.375" customWidth="1"/>
    <col min="39" max="39" width="19" customWidth="1"/>
  </cols>
  <sheetData>
    <row r="1" spans="1:39" ht="16.5" thickBot="1" x14ac:dyDescent="0.3">
      <c r="A1" s="513" t="s">
        <v>0</v>
      </c>
      <c r="B1" s="514"/>
      <c r="C1" s="514" t="s">
        <v>0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5"/>
      <c r="AH1" s="515"/>
      <c r="AI1" s="515"/>
      <c r="AJ1" s="515"/>
      <c r="AK1" s="515"/>
      <c r="AL1" s="515"/>
      <c r="AM1" s="515"/>
    </row>
    <row r="2" spans="1:39" ht="17.100000000000001" customHeight="1" x14ac:dyDescent="0.25">
      <c r="A2" s="516" t="s">
        <v>0</v>
      </c>
      <c r="B2" s="517"/>
      <c r="C2" s="517"/>
      <c r="D2" s="518"/>
      <c r="E2" s="518"/>
      <c r="F2" s="518"/>
      <c r="G2" s="518"/>
      <c r="H2" s="519" t="s">
        <v>1</v>
      </c>
      <c r="I2" s="631" t="s">
        <v>0</v>
      </c>
      <c r="J2" s="631"/>
      <c r="K2" s="360" t="s">
        <v>185</v>
      </c>
      <c r="L2" s="632"/>
      <c r="M2" s="633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196" t="s">
        <v>0</v>
      </c>
      <c r="AE2" s="515"/>
      <c r="AG2" s="515"/>
      <c r="AH2" s="515"/>
      <c r="AI2" s="515"/>
      <c r="AJ2" s="515"/>
      <c r="AK2" s="515"/>
      <c r="AL2" s="515"/>
      <c r="AM2" s="515"/>
    </row>
    <row r="3" spans="1:39" ht="17.100000000000001" customHeight="1" x14ac:dyDescent="0.25">
      <c r="A3" s="520"/>
      <c r="B3" s="521" t="s">
        <v>0</v>
      </c>
      <c r="C3" s="521"/>
      <c r="D3" s="522"/>
      <c r="E3" s="522"/>
      <c r="F3" s="522"/>
      <c r="G3" s="522"/>
      <c r="H3" s="389" t="s">
        <v>186</v>
      </c>
      <c r="I3" s="475"/>
      <c r="J3" s="475"/>
      <c r="K3" s="523"/>
      <c r="L3" s="524"/>
      <c r="M3" s="52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G3" s="515"/>
      <c r="AH3" s="515"/>
      <c r="AI3" s="515"/>
      <c r="AJ3" s="515"/>
      <c r="AK3" s="515"/>
      <c r="AL3" s="515"/>
      <c r="AM3" s="515"/>
    </row>
    <row r="4" spans="1:39" ht="17.100000000000001" customHeight="1" x14ac:dyDescent="0.25">
      <c r="A4" s="520"/>
      <c r="B4" s="521" t="s">
        <v>0</v>
      </c>
      <c r="C4" s="521"/>
      <c r="D4" s="522"/>
      <c r="E4" s="522"/>
      <c r="F4" s="522"/>
      <c r="G4" s="522"/>
      <c r="H4" s="634" t="s">
        <v>0</v>
      </c>
      <c r="I4" s="635"/>
      <c r="J4" s="635"/>
      <c r="K4" s="635"/>
      <c r="L4" s="635"/>
      <c r="M4" s="636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G4" s="515"/>
      <c r="AH4" s="515"/>
      <c r="AI4" s="515"/>
      <c r="AJ4" s="515"/>
      <c r="AK4" s="515"/>
      <c r="AL4" s="515"/>
      <c r="AM4" s="515"/>
    </row>
    <row r="5" spans="1:39" ht="17.100000000000001" customHeight="1" x14ac:dyDescent="0.25">
      <c r="A5" s="520"/>
      <c r="B5" s="521"/>
      <c r="C5" s="521"/>
      <c r="D5" s="638" t="s">
        <v>218</v>
      </c>
      <c r="E5" s="639"/>
      <c r="F5" s="639"/>
      <c r="G5" s="640"/>
      <c r="H5" s="645" t="s">
        <v>6</v>
      </c>
      <c r="I5" s="646"/>
      <c r="J5" s="524"/>
      <c r="K5" s="524"/>
      <c r="L5" s="524"/>
      <c r="M5" s="52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622" t="s">
        <v>219</v>
      </c>
      <c r="AE5" s="515"/>
      <c r="AF5" s="515" t="s">
        <v>220</v>
      </c>
      <c r="AG5" s="515"/>
      <c r="AH5" s="515"/>
      <c r="AI5" s="515"/>
      <c r="AJ5" s="515"/>
      <c r="AK5" s="515"/>
      <c r="AL5" s="515"/>
      <c r="AM5" s="515"/>
    </row>
    <row r="6" spans="1:39" ht="17.100000000000001" customHeight="1" x14ac:dyDescent="0.25">
      <c r="A6" s="520"/>
      <c r="B6" s="526" t="s">
        <v>0</v>
      </c>
      <c r="C6" s="526"/>
      <c r="D6" s="639"/>
      <c r="E6" s="639"/>
      <c r="F6" s="639"/>
      <c r="G6" s="640"/>
      <c r="H6" s="634" t="s">
        <v>0</v>
      </c>
      <c r="I6" s="635"/>
      <c r="J6" s="635"/>
      <c r="K6" s="635"/>
      <c r="L6" s="635"/>
      <c r="M6" s="636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622"/>
      <c r="AE6" s="515"/>
      <c r="AF6" s="375" t="s">
        <v>221</v>
      </c>
      <c r="AG6" s="515"/>
      <c r="AH6" s="515"/>
      <c r="AI6" s="515"/>
      <c r="AJ6" s="515"/>
      <c r="AK6" s="515"/>
      <c r="AL6" s="515"/>
      <c r="AM6" s="515"/>
    </row>
    <row r="7" spans="1:39" ht="17.100000000000001" customHeight="1" x14ac:dyDescent="0.3">
      <c r="A7" s="520"/>
      <c r="B7" s="521"/>
      <c r="C7" s="521"/>
      <c r="D7" s="641" t="s">
        <v>222</v>
      </c>
      <c r="E7" s="641"/>
      <c r="F7" s="641"/>
      <c r="G7" s="641"/>
      <c r="H7" s="361" t="s">
        <v>189</v>
      </c>
      <c r="I7" s="647"/>
      <c r="J7" s="647"/>
      <c r="K7" s="527" t="s">
        <v>190</v>
      </c>
      <c r="L7" s="647"/>
      <c r="M7" s="648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375" t="s">
        <v>223</v>
      </c>
      <c r="AG7" s="515"/>
      <c r="AH7" s="515"/>
      <c r="AI7" s="515"/>
      <c r="AJ7" s="515"/>
      <c r="AK7" s="515"/>
      <c r="AL7" s="515"/>
      <c r="AM7" s="515"/>
    </row>
    <row r="8" spans="1:39" ht="17.100000000000001" customHeight="1" x14ac:dyDescent="0.3">
      <c r="A8" s="520"/>
      <c r="B8" s="521"/>
      <c r="C8" s="521"/>
      <c r="D8" s="641"/>
      <c r="E8" s="641"/>
      <c r="F8" s="641"/>
      <c r="G8" s="641"/>
      <c r="H8" s="362" t="s">
        <v>191</v>
      </c>
      <c r="I8" s="524"/>
      <c r="J8" s="524"/>
      <c r="K8" s="523"/>
      <c r="L8" s="524"/>
      <c r="M8" s="52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456"/>
      <c r="AG8" s="515"/>
      <c r="AH8" s="515"/>
      <c r="AI8" s="515"/>
      <c r="AJ8" s="515"/>
      <c r="AK8" s="515"/>
      <c r="AL8" s="515"/>
      <c r="AM8" s="515"/>
    </row>
    <row r="9" spans="1:39" ht="18.75" x14ac:dyDescent="0.3">
      <c r="A9" s="520"/>
      <c r="B9" s="445"/>
      <c r="C9" s="521"/>
      <c r="D9" s="641" t="s">
        <v>0</v>
      </c>
      <c r="E9" s="641"/>
      <c r="F9" s="641"/>
      <c r="G9" s="641"/>
      <c r="H9" s="642" t="s">
        <v>0</v>
      </c>
      <c r="I9" s="643"/>
      <c r="J9" s="643"/>
      <c r="K9" s="643"/>
      <c r="L9" s="643"/>
      <c r="M9" s="644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196" t="s">
        <v>0</v>
      </c>
      <c r="AE9" s="515"/>
      <c r="AF9" s="456"/>
      <c r="AG9" s="515"/>
      <c r="AH9" s="515"/>
      <c r="AI9" s="515"/>
      <c r="AJ9" s="515"/>
      <c r="AK9" s="515"/>
      <c r="AL9" s="515"/>
      <c r="AM9" s="515"/>
    </row>
    <row r="10" spans="1:39" ht="20.25" x14ac:dyDescent="0.25">
      <c r="A10" s="520"/>
      <c r="B10" s="521"/>
      <c r="C10" s="521"/>
      <c r="D10" s="175" t="s">
        <v>174</v>
      </c>
      <c r="E10" s="637" t="s">
        <v>224</v>
      </c>
      <c r="F10" s="637"/>
      <c r="G10" s="528"/>
      <c r="H10" s="529" t="s">
        <v>0</v>
      </c>
      <c r="I10" s="530"/>
      <c r="J10" s="531"/>
      <c r="K10" s="532"/>
      <c r="L10" s="181"/>
      <c r="M10" s="533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</row>
    <row r="11" spans="1:39" ht="15.75" x14ac:dyDescent="0.25">
      <c r="A11" s="534"/>
      <c r="B11" s="535"/>
      <c r="C11" s="535"/>
      <c r="D11" s="522"/>
      <c r="E11" s="522"/>
      <c r="F11" s="536"/>
      <c r="G11" s="536"/>
      <c r="H11" s="536"/>
      <c r="I11" s="536"/>
      <c r="J11" s="182" t="s">
        <v>0</v>
      </c>
      <c r="K11" s="537"/>
      <c r="L11" s="522"/>
      <c r="M11" s="538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515"/>
      <c r="AM11" s="515"/>
    </row>
    <row r="12" spans="1:39" ht="15.75" x14ac:dyDescent="0.25">
      <c r="A12" s="539" t="s">
        <v>0</v>
      </c>
      <c r="B12" s="540" t="s">
        <v>0</v>
      </c>
      <c r="C12" s="540"/>
      <c r="D12" s="541"/>
      <c r="E12" s="540"/>
      <c r="F12" s="623" t="s">
        <v>176</v>
      </c>
      <c r="G12" s="624"/>
      <c r="H12" s="624"/>
      <c r="I12" s="625"/>
      <c r="J12" s="624" t="s">
        <v>177</v>
      </c>
      <c r="K12" s="624"/>
      <c r="L12" s="624"/>
      <c r="M12" s="626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39" t="s">
        <v>0</v>
      </c>
      <c r="AB12" s="540" t="s">
        <v>0</v>
      </c>
      <c r="AC12" s="540"/>
      <c r="AD12" s="541"/>
      <c r="AE12" s="540"/>
      <c r="AF12" s="623" t="s">
        <v>176</v>
      </c>
      <c r="AG12" s="624"/>
      <c r="AH12" s="624"/>
      <c r="AI12" s="625"/>
      <c r="AJ12" s="624" t="s">
        <v>177</v>
      </c>
      <c r="AK12" s="624"/>
      <c r="AL12" s="624"/>
      <c r="AM12" s="626"/>
    </row>
    <row r="13" spans="1:39" ht="15.75" x14ac:dyDescent="0.25">
      <c r="A13" s="363" t="s">
        <v>19</v>
      </c>
      <c r="B13" s="197" t="s">
        <v>225</v>
      </c>
      <c r="C13" s="542" t="s">
        <v>225</v>
      </c>
      <c r="D13" s="543"/>
      <c r="E13" s="197" t="s">
        <v>21</v>
      </c>
      <c r="F13" s="627">
        <v>2019</v>
      </c>
      <c r="G13" s="628"/>
      <c r="H13" s="627">
        <f>F13+1</f>
        <v>2020</v>
      </c>
      <c r="I13" s="628"/>
      <c r="J13" s="627">
        <f>F13</f>
        <v>2019</v>
      </c>
      <c r="K13" s="628"/>
      <c r="L13" s="629">
        <f>H13</f>
        <v>2020</v>
      </c>
      <c r="M13" s="630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363" t="s">
        <v>19</v>
      </c>
      <c r="AB13" s="197" t="s">
        <v>225</v>
      </c>
      <c r="AC13" s="542" t="s">
        <v>225</v>
      </c>
      <c r="AD13" s="543"/>
      <c r="AE13" s="197" t="s">
        <v>21</v>
      </c>
      <c r="AF13" s="627">
        <f>F13</f>
        <v>2019</v>
      </c>
      <c r="AG13" s="628"/>
      <c r="AH13" s="627">
        <f>H13</f>
        <v>2020</v>
      </c>
      <c r="AI13" s="628"/>
      <c r="AJ13" s="627">
        <f>J13</f>
        <v>2019</v>
      </c>
      <c r="AK13" s="628"/>
      <c r="AL13" s="629">
        <f>L13</f>
        <v>2020</v>
      </c>
      <c r="AM13" s="630"/>
    </row>
    <row r="14" spans="1:39" ht="15.75" x14ac:dyDescent="0.25">
      <c r="A14" s="364" t="s">
        <v>24</v>
      </c>
      <c r="B14" s="316" t="s">
        <v>226</v>
      </c>
      <c r="C14" s="316" t="s">
        <v>227</v>
      </c>
      <c r="D14" s="317" t="s">
        <v>20</v>
      </c>
      <c r="E14" s="198" t="s">
        <v>179</v>
      </c>
      <c r="F14" s="544" t="s">
        <v>25</v>
      </c>
      <c r="G14" s="544" t="s">
        <v>180</v>
      </c>
      <c r="H14" s="544" t="s">
        <v>25</v>
      </c>
      <c r="I14" s="544" t="s">
        <v>180</v>
      </c>
      <c r="J14" s="544" t="s">
        <v>25</v>
      </c>
      <c r="K14" s="544" t="s">
        <v>180</v>
      </c>
      <c r="L14" s="544" t="s">
        <v>25</v>
      </c>
      <c r="M14" s="545" t="s">
        <v>180</v>
      </c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364" t="s">
        <v>24</v>
      </c>
      <c r="AB14" s="316" t="s">
        <v>226</v>
      </c>
      <c r="AC14" s="316" t="s">
        <v>227</v>
      </c>
      <c r="AD14" s="317" t="s">
        <v>20</v>
      </c>
      <c r="AE14" s="198" t="s">
        <v>179</v>
      </c>
      <c r="AF14" s="544" t="s">
        <v>25</v>
      </c>
      <c r="AG14" s="544" t="s">
        <v>180</v>
      </c>
      <c r="AH14" s="544" t="s">
        <v>25</v>
      </c>
      <c r="AI14" s="544" t="s">
        <v>180</v>
      </c>
      <c r="AJ14" s="544" t="s">
        <v>25</v>
      </c>
      <c r="AK14" s="544" t="s">
        <v>180</v>
      </c>
      <c r="AL14" s="544" t="s">
        <v>25</v>
      </c>
      <c r="AM14" s="545" t="s">
        <v>180</v>
      </c>
    </row>
    <row r="15" spans="1:39" ht="30" x14ac:dyDescent="0.15">
      <c r="A15" s="246" t="s">
        <v>46</v>
      </c>
      <c r="B15" s="318" t="s">
        <v>228</v>
      </c>
      <c r="C15" s="247"/>
      <c r="D15" s="248" t="s">
        <v>229</v>
      </c>
      <c r="E15" s="249" t="s">
        <v>230</v>
      </c>
      <c r="F15" s="319"/>
      <c r="G15" s="320"/>
      <c r="H15" s="319"/>
      <c r="I15" s="321"/>
      <c r="J15" s="319"/>
      <c r="K15" s="321"/>
      <c r="L15" s="319"/>
      <c r="M15" s="322"/>
      <c r="N15" s="546"/>
      <c r="O15" s="546"/>
      <c r="P15" s="546"/>
      <c r="Q15" s="546"/>
      <c r="R15" s="546"/>
      <c r="S15" s="546"/>
      <c r="T15" s="546"/>
      <c r="U15" s="546"/>
      <c r="V15" s="546"/>
      <c r="W15" s="546"/>
      <c r="X15" s="546"/>
      <c r="Y15" s="546"/>
      <c r="Z15" s="546"/>
      <c r="AA15" s="246" t="s">
        <v>46</v>
      </c>
      <c r="AB15" s="318" t="s">
        <v>228</v>
      </c>
      <c r="AC15" s="247"/>
      <c r="AD15" s="371" t="str">
        <f>D15</f>
        <v>Деловой круглый лес, хвойные породы</v>
      </c>
      <c r="AE15" s="249" t="s">
        <v>230</v>
      </c>
      <c r="AF15" s="547" t="str">
        <f>IF(F15='СВ2 | Первич. | Торговля'!D16,"","Данные не равны CB2")</f>
        <v>Данные не равны CB2</v>
      </c>
      <c r="AG15" s="548" t="str">
        <f>IF(G15='СВ2 | Первич. | Торговля'!E16,"","Данные не равны CB2")</f>
        <v>Данные не равны CB2</v>
      </c>
      <c r="AH15" s="547" t="str">
        <f>IF(H15='СВ2 | Первич. | Торговля'!F16,"","Данные не равны CB2")</f>
        <v>Данные не равны CB2</v>
      </c>
      <c r="AI15" s="549" t="str">
        <f>IF(I15='СВ2 | Первич. | Торговля'!G16,"","Данные не равны CB2")</f>
        <v>Данные не равны CB2</v>
      </c>
      <c r="AJ15" s="547" t="str">
        <f>IF(J15='СВ2 | Первич. | Торговля'!H16,"","Данные не равны CB2")</f>
        <v/>
      </c>
      <c r="AK15" s="549" t="str">
        <f>IF(K15='СВ2 | Первич. | Торговля'!I16,"","Данные не равны CB2")</f>
        <v/>
      </c>
      <c r="AL15" s="547" t="str">
        <f>IF(L15='СВ2 | Первич. | Торговля'!J16,"","Данные не равны CB2")</f>
        <v>Данные не равны CB2</v>
      </c>
      <c r="AM15" s="550" t="str">
        <f>IF(M15='СВ2 | Первич. | Торговля'!K16,"","Данные не равны CB2")</f>
        <v>Данные не равны CB2</v>
      </c>
    </row>
    <row r="16" spans="1:39" ht="16.5" x14ac:dyDescent="0.15">
      <c r="A16" s="250"/>
      <c r="B16" s="446" t="s">
        <v>231</v>
      </c>
      <c r="C16" s="447"/>
      <c r="D16" s="251" t="s">
        <v>232</v>
      </c>
      <c r="E16" s="365" t="s">
        <v>230</v>
      </c>
      <c r="F16" s="323"/>
      <c r="G16" s="324"/>
      <c r="H16" s="323"/>
      <c r="I16" s="325"/>
      <c r="J16" s="323"/>
      <c r="K16" s="325"/>
      <c r="L16" s="323"/>
      <c r="M16" s="326"/>
      <c r="N16" s="546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46"/>
      <c r="Z16" s="546"/>
      <c r="AA16" s="250"/>
      <c r="AB16" s="446" t="s">
        <v>231</v>
      </c>
      <c r="AC16" s="447"/>
      <c r="AD16" s="208" t="s">
        <v>233</v>
      </c>
      <c r="AE16" s="365" t="s">
        <v>230</v>
      </c>
      <c r="AF16" s="547" t="str">
        <f t="shared" ref="AF16:AM16" si="0">IF(AND(ISNUMBER(F16),ISNUMBER(F17),ISNUMBER(F18)),IF((F17+F18)&gt;=F16,"subitems as large as total",""),"неполные данные")</f>
        <v>неполные данные</v>
      </c>
      <c r="AG16" s="548" t="str">
        <f t="shared" si="0"/>
        <v>неполные данные</v>
      </c>
      <c r="AH16" s="547" t="str">
        <f t="shared" si="0"/>
        <v>неполные данные</v>
      </c>
      <c r="AI16" s="549" t="str">
        <f t="shared" si="0"/>
        <v>неполные данные</v>
      </c>
      <c r="AJ16" s="547" t="str">
        <f t="shared" si="0"/>
        <v>неполные данные</v>
      </c>
      <c r="AK16" s="549" t="str">
        <f t="shared" si="0"/>
        <v>неполные данные</v>
      </c>
      <c r="AL16" s="547" t="str">
        <f t="shared" si="0"/>
        <v>неполные данные</v>
      </c>
      <c r="AM16" s="550" t="str">
        <f t="shared" si="0"/>
        <v>неполные данные</v>
      </c>
    </row>
    <row r="17" spans="1:39" ht="16.5" x14ac:dyDescent="0.15">
      <c r="A17" s="250"/>
      <c r="C17" s="448" t="s">
        <v>234</v>
      </c>
      <c r="D17" s="253" t="s">
        <v>235</v>
      </c>
      <c r="E17" s="365" t="s">
        <v>230</v>
      </c>
      <c r="F17" s="327"/>
      <c r="G17" s="328"/>
      <c r="H17" s="327"/>
      <c r="I17" s="329"/>
      <c r="J17" s="327"/>
      <c r="K17" s="329"/>
      <c r="L17" s="327"/>
      <c r="M17" s="330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250"/>
      <c r="AC17" s="448" t="s">
        <v>234</v>
      </c>
      <c r="AD17" s="206" t="s">
        <v>235</v>
      </c>
      <c r="AE17" s="365" t="s">
        <v>230</v>
      </c>
      <c r="AF17" s="551"/>
      <c r="AG17" s="552"/>
      <c r="AH17" s="551"/>
      <c r="AI17" s="553"/>
      <c r="AJ17" s="551"/>
      <c r="AK17" s="553"/>
      <c r="AL17" s="551"/>
      <c r="AM17" s="554"/>
    </row>
    <row r="18" spans="1:39" ht="31.5" x14ac:dyDescent="0.15">
      <c r="A18" s="250"/>
      <c r="B18" s="449"/>
      <c r="C18" s="450" t="s">
        <v>236</v>
      </c>
      <c r="D18" s="406" t="s">
        <v>237</v>
      </c>
      <c r="E18" s="366" t="s">
        <v>230</v>
      </c>
      <c r="F18" s="327"/>
      <c r="G18" s="328"/>
      <c r="H18" s="327"/>
      <c r="I18" s="329"/>
      <c r="J18" s="327"/>
      <c r="K18" s="329"/>
      <c r="L18" s="327"/>
      <c r="M18" s="330"/>
      <c r="N18" s="546"/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6"/>
      <c r="Z18" s="546"/>
      <c r="AA18" s="250"/>
      <c r="AB18" s="449"/>
      <c r="AC18" s="450" t="s">
        <v>236</v>
      </c>
      <c r="AD18" s="408" t="s">
        <v>238</v>
      </c>
      <c r="AE18" s="366" t="s">
        <v>230</v>
      </c>
      <c r="AF18" s="551"/>
      <c r="AG18" s="552"/>
      <c r="AH18" s="551"/>
      <c r="AI18" s="553"/>
      <c r="AJ18" s="551"/>
      <c r="AK18" s="553"/>
      <c r="AL18" s="551"/>
      <c r="AM18" s="554"/>
    </row>
    <row r="19" spans="1:39" ht="16.5" x14ac:dyDescent="0.15">
      <c r="A19" s="250"/>
      <c r="B19" s="443" t="s">
        <v>239</v>
      </c>
      <c r="C19" s="447"/>
      <c r="D19" s="251" t="s">
        <v>240</v>
      </c>
      <c r="E19" s="367" t="s">
        <v>230</v>
      </c>
      <c r="F19" s="331"/>
      <c r="G19" s="332"/>
      <c r="H19" s="333"/>
      <c r="I19" s="334"/>
      <c r="J19" s="333"/>
      <c r="K19" s="334"/>
      <c r="L19" s="333"/>
      <c r="M19" s="335"/>
      <c r="N19" s="546"/>
      <c r="O19" s="546"/>
      <c r="P19" s="546"/>
      <c r="Q19" s="546"/>
      <c r="R19" s="546"/>
      <c r="S19" s="546"/>
      <c r="T19" s="546"/>
      <c r="U19" s="546"/>
      <c r="V19" s="546"/>
      <c r="W19" s="546"/>
      <c r="X19" s="546"/>
      <c r="Y19" s="546"/>
      <c r="Z19" s="546"/>
      <c r="AA19" s="250"/>
      <c r="AB19" s="443" t="s">
        <v>239</v>
      </c>
      <c r="AC19" s="447"/>
      <c r="AD19" s="208" t="s">
        <v>241</v>
      </c>
      <c r="AE19" s="367" t="s">
        <v>230</v>
      </c>
      <c r="AF19" s="547" t="str">
        <f t="shared" ref="AF19:AM19" si="1">IF(AND(ISNUMBER(F19),ISNUMBER(F20),ISNUMBER(F21)),IF((F20+F21)&gt;=F19,"subitems as large as total",""),"неполные данные")</f>
        <v>неполные данные</v>
      </c>
      <c r="AG19" s="552" t="str">
        <f t="shared" si="1"/>
        <v>неполные данные</v>
      </c>
      <c r="AH19" s="551" t="str">
        <f t="shared" si="1"/>
        <v>неполные данные</v>
      </c>
      <c r="AI19" s="553" t="str">
        <f t="shared" si="1"/>
        <v>неполные данные</v>
      </c>
      <c r="AJ19" s="551" t="str">
        <f t="shared" si="1"/>
        <v>неполные данные</v>
      </c>
      <c r="AK19" s="553" t="str">
        <f t="shared" si="1"/>
        <v>неполные данные</v>
      </c>
      <c r="AL19" s="551" t="str">
        <f t="shared" si="1"/>
        <v>неполные данные</v>
      </c>
      <c r="AM19" s="554" t="str">
        <f t="shared" si="1"/>
        <v>неполные данные</v>
      </c>
    </row>
    <row r="20" spans="1:39" ht="16.5" x14ac:dyDescent="0.15">
      <c r="A20" s="250"/>
      <c r="B20" s="443"/>
      <c r="C20" s="448" t="s">
        <v>242</v>
      </c>
      <c r="D20" s="253" t="s">
        <v>235</v>
      </c>
      <c r="E20" s="368" t="s">
        <v>230</v>
      </c>
      <c r="F20" s="327"/>
      <c r="G20" s="328"/>
      <c r="H20" s="327"/>
      <c r="I20" s="329"/>
      <c r="J20" s="327"/>
      <c r="K20" s="329"/>
      <c r="L20" s="327"/>
      <c r="M20" s="330"/>
      <c r="N20" s="546"/>
      <c r="O20" s="546"/>
      <c r="P20" s="546"/>
      <c r="Q20" s="546"/>
      <c r="R20" s="546"/>
      <c r="S20" s="546"/>
      <c r="T20" s="546"/>
      <c r="U20" s="546"/>
      <c r="V20" s="546"/>
      <c r="W20" s="546"/>
      <c r="X20" s="546"/>
      <c r="Y20" s="546"/>
      <c r="Z20" s="546"/>
      <c r="AA20" s="250"/>
      <c r="AB20" s="443"/>
      <c r="AC20" s="448" t="s">
        <v>242</v>
      </c>
      <c r="AD20" s="206" t="s">
        <v>235</v>
      </c>
      <c r="AE20" s="368" t="s">
        <v>230</v>
      </c>
      <c r="AF20" s="551"/>
      <c r="AG20" s="552"/>
      <c r="AH20" s="551"/>
      <c r="AI20" s="553"/>
      <c r="AJ20" s="551"/>
      <c r="AK20" s="553"/>
      <c r="AL20" s="551"/>
      <c r="AM20" s="554"/>
    </row>
    <row r="21" spans="1:39" ht="31.5" x14ac:dyDescent="0.15">
      <c r="A21" s="250"/>
      <c r="B21" s="449"/>
      <c r="C21" s="450" t="s">
        <v>243</v>
      </c>
      <c r="D21" s="406" t="s">
        <v>237</v>
      </c>
      <c r="E21" s="366" t="s">
        <v>230</v>
      </c>
      <c r="F21" s="327"/>
      <c r="G21" s="328"/>
      <c r="H21" s="327"/>
      <c r="I21" s="329"/>
      <c r="J21" s="327"/>
      <c r="K21" s="329"/>
      <c r="L21" s="327"/>
      <c r="M21" s="330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250"/>
      <c r="AB21" s="449"/>
      <c r="AC21" s="450" t="s">
        <v>243</v>
      </c>
      <c r="AD21" s="408" t="s">
        <v>238</v>
      </c>
      <c r="AE21" s="366" t="s">
        <v>230</v>
      </c>
      <c r="AF21" s="551"/>
      <c r="AG21" s="552"/>
      <c r="AH21" s="551"/>
      <c r="AI21" s="553"/>
      <c r="AJ21" s="551"/>
      <c r="AK21" s="553"/>
      <c r="AL21" s="551"/>
      <c r="AM21" s="554"/>
    </row>
    <row r="22" spans="1:39" ht="30" x14ac:dyDescent="0.15">
      <c r="A22" s="246" t="s">
        <v>48</v>
      </c>
      <c r="B22" s="344" t="s">
        <v>244</v>
      </c>
      <c r="C22" s="247"/>
      <c r="D22" s="248" t="s">
        <v>245</v>
      </c>
      <c r="E22" s="369" t="s">
        <v>230</v>
      </c>
      <c r="F22" s="336"/>
      <c r="G22" s="320"/>
      <c r="H22" s="319"/>
      <c r="I22" s="321"/>
      <c r="J22" s="319"/>
      <c r="K22" s="321"/>
      <c r="L22" s="319"/>
      <c r="M22" s="322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6"/>
      <c r="AA22" s="246" t="s">
        <v>48</v>
      </c>
      <c r="AB22" s="344" t="s">
        <v>244</v>
      </c>
      <c r="AC22" s="247"/>
      <c r="AD22" s="371" t="str">
        <f>D22</f>
        <v>Деловой круглый лес, лиственные породы</v>
      </c>
      <c r="AE22" s="369" t="s">
        <v>230</v>
      </c>
      <c r="AF22" s="547" t="str">
        <f>IF(F22='СВ2 | Первич. | Торговля'!D17,"","Данные не равны CB2")</f>
        <v>Данные не равны CB2</v>
      </c>
      <c r="AG22" s="548" t="str">
        <f>IF(G22='СВ2 | Первич. | Торговля'!E17,"","Данные не равны CB2")</f>
        <v>Данные не равны CB2</v>
      </c>
      <c r="AH22" s="547" t="str">
        <f>IF(H22='СВ2 | Первич. | Торговля'!F17,"","Данные не равны CB2")</f>
        <v>Данные не равны CB2</v>
      </c>
      <c r="AI22" s="549" t="str">
        <f>IF(I22='СВ2 | Первич. | Торговля'!G17,"","Данные не равны CB2")</f>
        <v>Данные не равны CB2</v>
      </c>
      <c r="AJ22" s="547" t="str">
        <f>IF(J22='СВ2 | Первич. | Торговля'!H17,"","Данные не равны CB2")</f>
        <v/>
      </c>
      <c r="AK22" s="549" t="str">
        <f>IF(K22='СВ2 | Первич. | Торговля'!I17,"","Данные не равны CB2")</f>
        <v/>
      </c>
      <c r="AL22" s="547" t="str">
        <f>IF(L22='СВ2 | Первич. | Торговля'!J17,"","Данные не равны CB2")</f>
        <v/>
      </c>
      <c r="AM22" s="550" t="str">
        <f>IF(M22='СВ2 | Первич. | Торговля'!K17,"","Данные не равны CB2")</f>
        <v/>
      </c>
    </row>
    <row r="23" spans="1:39" ht="16.5" x14ac:dyDescent="0.15">
      <c r="A23" s="250"/>
      <c r="B23" s="451">
        <v>4403.91</v>
      </c>
      <c r="C23" s="447"/>
      <c r="D23" s="254" t="s">
        <v>246</v>
      </c>
      <c r="E23" s="365" t="s">
        <v>230</v>
      </c>
      <c r="F23" s="333"/>
      <c r="G23" s="332"/>
      <c r="H23" s="333"/>
      <c r="I23" s="334"/>
      <c r="J23" s="333"/>
      <c r="K23" s="334"/>
      <c r="L23" s="333"/>
      <c r="M23" s="335"/>
      <c r="N23" s="546"/>
      <c r="O23" s="546"/>
      <c r="P23" s="546"/>
      <c r="Q23" s="546"/>
      <c r="R23" s="546"/>
      <c r="S23" s="546"/>
      <c r="T23" s="546"/>
      <c r="U23" s="546"/>
      <c r="V23" s="546"/>
      <c r="W23" s="546"/>
      <c r="X23" s="546"/>
      <c r="Y23" s="546"/>
      <c r="Z23" s="546"/>
      <c r="AA23" s="250"/>
      <c r="AB23" s="451">
        <v>4403.91</v>
      </c>
      <c r="AC23" s="447"/>
      <c r="AD23" s="206" t="s">
        <v>247</v>
      </c>
      <c r="AE23" s="365" t="s">
        <v>230</v>
      </c>
      <c r="AF23" s="547"/>
      <c r="AG23" s="552"/>
      <c r="AH23" s="551"/>
      <c r="AI23" s="553"/>
      <c r="AJ23" s="551"/>
      <c r="AK23" s="553"/>
      <c r="AL23" s="551"/>
      <c r="AM23" s="554"/>
    </row>
    <row r="24" spans="1:39" ht="16.5" x14ac:dyDescent="0.15">
      <c r="A24" s="250"/>
      <c r="B24" s="451" t="s">
        <v>248</v>
      </c>
      <c r="C24" s="447"/>
      <c r="D24" s="256" t="s">
        <v>249</v>
      </c>
      <c r="E24" s="365" t="s">
        <v>230</v>
      </c>
      <c r="F24" s="323"/>
      <c r="G24" s="324"/>
      <c r="H24" s="323"/>
      <c r="I24" s="325"/>
      <c r="J24" s="323"/>
      <c r="K24" s="325"/>
      <c r="L24" s="323"/>
      <c r="M24" s="326"/>
      <c r="N24" s="555"/>
      <c r="O24" s="555"/>
      <c r="P24" s="555"/>
      <c r="Q24" s="555"/>
      <c r="R24" s="555"/>
      <c r="S24" s="555"/>
      <c r="T24" s="555"/>
      <c r="U24" s="555"/>
      <c r="V24" s="555"/>
      <c r="W24" s="555"/>
      <c r="X24" s="555"/>
      <c r="Y24" s="555"/>
      <c r="Z24" s="555"/>
      <c r="AA24" s="250"/>
      <c r="AB24" s="451" t="s">
        <v>248</v>
      </c>
      <c r="AC24" s="447"/>
      <c r="AD24" s="206" t="s">
        <v>250</v>
      </c>
      <c r="AE24" s="365" t="s">
        <v>230</v>
      </c>
      <c r="AF24" s="547"/>
      <c r="AG24" s="548"/>
      <c r="AH24" s="547"/>
      <c r="AI24" s="549"/>
      <c r="AJ24" s="547"/>
      <c r="AK24" s="549"/>
      <c r="AL24" s="547"/>
      <c r="AM24" s="550"/>
    </row>
    <row r="25" spans="1:39" ht="16.5" x14ac:dyDescent="0.15">
      <c r="A25" s="250"/>
      <c r="B25" s="446" t="s">
        <v>251</v>
      </c>
      <c r="C25" s="447"/>
      <c r="D25" s="253" t="s">
        <v>252</v>
      </c>
      <c r="E25" s="365" t="s">
        <v>230</v>
      </c>
      <c r="F25" s="333"/>
      <c r="G25" s="332"/>
      <c r="H25" s="333"/>
      <c r="I25" s="334"/>
      <c r="J25" s="333"/>
      <c r="K25" s="334"/>
      <c r="L25" s="333"/>
      <c r="M25" s="335"/>
      <c r="N25" s="546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  <c r="Z25" s="546"/>
      <c r="AA25" s="250"/>
      <c r="AB25" s="446" t="s">
        <v>251</v>
      </c>
      <c r="AC25" s="447"/>
      <c r="AD25" s="206" t="s">
        <v>253</v>
      </c>
      <c r="AE25" s="365" t="s">
        <v>230</v>
      </c>
      <c r="AF25" s="547" t="str">
        <f t="shared" ref="AF25:AM25" si="2">IF(AND(ISNUMBER(F25),ISNUMBER(F26),ISNUMBER(F27)),IF((F26+F27)&gt;=F25,"subitems as large as total",""),"неполные данные")</f>
        <v>неполные данные</v>
      </c>
      <c r="AG25" s="552" t="str">
        <f t="shared" si="2"/>
        <v>неполные данные</v>
      </c>
      <c r="AH25" s="551" t="str">
        <f t="shared" si="2"/>
        <v>неполные данные</v>
      </c>
      <c r="AI25" s="553" t="str">
        <f t="shared" si="2"/>
        <v>неполные данные</v>
      </c>
      <c r="AJ25" s="551" t="str">
        <f t="shared" si="2"/>
        <v>неполные данные</v>
      </c>
      <c r="AK25" s="553" t="str">
        <f t="shared" si="2"/>
        <v>неполные данные</v>
      </c>
      <c r="AL25" s="551" t="str">
        <f t="shared" si="2"/>
        <v>неполные данные</v>
      </c>
      <c r="AM25" s="554" t="str">
        <f t="shared" si="2"/>
        <v>неполные данные</v>
      </c>
    </row>
    <row r="26" spans="1:39" ht="16.5" x14ac:dyDescent="0.15">
      <c r="A26" s="250"/>
      <c r="B26" s="443"/>
      <c r="C26" s="441" t="s">
        <v>254</v>
      </c>
      <c r="D26" s="255" t="s">
        <v>235</v>
      </c>
      <c r="E26" s="365" t="s">
        <v>230</v>
      </c>
      <c r="F26" s="327"/>
      <c r="G26" s="328"/>
      <c r="H26" s="327"/>
      <c r="I26" s="329"/>
      <c r="J26" s="327"/>
      <c r="K26" s="329"/>
      <c r="L26" s="327"/>
      <c r="M26" s="330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  <c r="AA26" s="250"/>
      <c r="AB26" s="443"/>
      <c r="AC26" s="441" t="s">
        <v>254</v>
      </c>
      <c r="AD26" s="556" t="s">
        <v>255</v>
      </c>
      <c r="AE26" s="365" t="s">
        <v>230</v>
      </c>
      <c r="AF26" s="551"/>
      <c r="AG26" s="552"/>
      <c r="AH26" s="551"/>
      <c r="AI26" s="553"/>
      <c r="AJ26" s="551"/>
      <c r="AK26" s="553"/>
      <c r="AL26" s="551"/>
      <c r="AM26" s="554"/>
    </row>
    <row r="27" spans="1:39" ht="31.5" x14ac:dyDescent="0.15">
      <c r="A27" s="250"/>
      <c r="B27" s="442"/>
      <c r="C27" s="452" t="s">
        <v>256</v>
      </c>
      <c r="D27" s="407" t="s">
        <v>237</v>
      </c>
      <c r="E27" s="366" t="s">
        <v>230</v>
      </c>
      <c r="F27" s="327"/>
      <c r="G27" s="328"/>
      <c r="H27" s="327"/>
      <c r="I27" s="329"/>
      <c r="J27" s="327"/>
      <c r="K27" s="329"/>
      <c r="L27" s="327"/>
      <c r="M27" s="330"/>
      <c r="N27" s="546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  <c r="AA27" s="250"/>
      <c r="AB27" s="442"/>
      <c r="AC27" s="452" t="s">
        <v>256</v>
      </c>
      <c r="AD27" s="557" t="s">
        <v>237</v>
      </c>
      <c r="AE27" s="366" t="s">
        <v>230</v>
      </c>
      <c r="AF27" s="551"/>
      <c r="AG27" s="552"/>
      <c r="AH27" s="551"/>
      <c r="AI27" s="553"/>
      <c r="AJ27" s="551"/>
      <c r="AK27" s="553"/>
      <c r="AL27" s="551"/>
      <c r="AM27" s="554"/>
    </row>
    <row r="28" spans="1:39" ht="16.5" x14ac:dyDescent="0.15">
      <c r="A28" s="250"/>
      <c r="B28" s="453">
        <v>4403.97</v>
      </c>
      <c r="C28" s="441"/>
      <c r="D28" s="256" t="s">
        <v>257</v>
      </c>
      <c r="E28" s="366" t="s">
        <v>230</v>
      </c>
      <c r="F28" s="337"/>
      <c r="G28" s="338"/>
      <c r="H28" s="337"/>
      <c r="I28" s="339"/>
      <c r="J28" s="337"/>
      <c r="K28" s="339"/>
      <c r="L28" s="337"/>
      <c r="M28" s="340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6"/>
      <c r="AA28" s="250"/>
      <c r="AB28" s="453">
        <v>4403.97</v>
      </c>
      <c r="AC28" s="441"/>
      <c r="AD28" s="211" t="s">
        <v>258</v>
      </c>
      <c r="AE28" s="366" t="s">
        <v>230</v>
      </c>
      <c r="AF28" s="551"/>
      <c r="AG28" s="552"/>
      <c r="AH28" s="551"/>
      <c r="AI28" s="553"/>
      <c r="AJ28" s="551"/>
      <c r="AK28" s="553"/>
      <c r="AL28" s="551"/>
      <c r="AM28" s="554"/>
    </row>
    <row r="29" spans="1:39" ht="16.5" x14ac:dyDescent="0.15">
      <c r="A29" s="257"/>
      <c r="B29" s="454">
        <v>4403.9799999999996</v>
      </c>
      <c r="C29" s="441"/>
      <c r="D29" s="256" t="s">
        <v>259</v>
      </c>
      <c r="E29" s="366" t="s">
        <v>230</v>
      </c>
      <c r="F29" s="337"/>
      <c r="G29" s="338"/>
      <c r="H29" s="337"/>
      <c r="I29" s="339"/>
      <c r="J29" s="337"/>
      <c r="K29" s="339"/>
      <c r="L29" s="337"/>
      <c r="M29" s="340"/>
      <c r="N29" s="546"/>
      <c r="O29" s="546"/>
      <c r="P29" s="546"/>
      <c r="Q29" s="546"/>
      <c r="R29" s="546"/>
      <c r="S29" s="546"/>
      <c r="T29" s="546"/>
      <c r="U29" s="546"/>
      <c r="V29" s="546"/>
      <c r="W29" s="546"/>
      <c r="X29" s="546"/>
      <c r="Y29" s="546"/>
      <c r="Z29" s="546"/>
      <c r="AA29" s="257"/>
      <c r="AB29" s="454">
        <v>4403.9799999999996</v>
      </c>
      <c r="AC29" s="441"/>
      <c r="AD29" s="207" t="s">
        <v>260</v>
      </c>
      <c r="AE29" s="366" t="s">
        <v>230</v>
      </c>
      <c r="AF29" s="551"/>
      <c r="AG29" s="552"/>
      <c r="AH29" s="551"/>
      <c r="AI29" s="553"/>
      <c r="AJ29" s="551"/>
      <c r="AK29" s="553"/>
      <c r="AL29" s="551"/>
      <c r="AM29" s="554"/>
    </row>
    <row r="30" spans="1:39" ht="16.5" x14ac:dyDescent="0.15">
      <c r="A30" s="345" t="s">
        <v>93</v>
      </c>
      <c r="B30" s="346" t="s">
        <v>261</v>
      </c>
      <c r="C30" s="258"/>
      <c r="D30" s="259" t="s">
        <v>262</v>
      </c>
      <c r="E30" s="249" t="s">
        <v>263</v>
      </c>
      <c r="F30" s="319"/>
      <c r="G30" s="321"/>
      <c r="H30" s="319"/>
      <c r="I30" s="321"/>
      <c r="J30" s="319"/>
      <c r="K30" s="321"/>
      <c r="L30" s="319"/>
      <c r="M30" s="322"/>
      <c r="N30" s="546"/>
      <c r="O30" s="546"/>
      <c r="P30" s="546"/>
      <c r="Q30" s="546"/>
      <c r="R30" s="546"/>
      <c r="S30" s="546"/>
      <c r="T30" s="546"/>
      <c r="U30" s="546"/>
      <c r="V30" s="546"/>
      <c r="W30" s="546"/>
      <c r="X30" s="546"/>
      <c r="Y30" s="546"/>
      <c r="Z30" s="546"/>
      <c r="AA30" s="345" t="s">
        <v>93</v>
      </c>
      <c r="AB30" s="346" t="s">
        <v>261</v>
      </c>
      <c r="AC30" s="258"/>
      <c r="AD30" s="370" t="s">
        <v>262</v>
      </c>
      <c r="AE30" s="249" t="s">
        <v>263</v>
      </c>
      <c r="AF30" s="547" t="str">
        <f>IF(F30='СВ2 | Первич. | Торговля'!D28,"","Данные не равны CB2")</f>
        <v>Данные не равны CB2</v>
      </c>
      <c r="AG30" s="549" t="str">
        <f>IF(G30='СВ2 | Первич. | Торговля'!E28,"","Данные не равны CB2")</f>
        <v>Данные не равны CB2</v>
      </c>
      <c r="AH30" s="547" t="str">
        <f>IF(H30='СВ2 | Первич. | Торговля'!F28,"","Данные не равны CB2")</f>
        <v>Данные не равны CB2</v>
      </c>
      <c r="AI30" s="549" t="str">
        <f>IF(I30='СВ2 | Первич. | Торговля'!G28,"","Данные не равны CB2")</f>
        <v>Данные не равны CB2</v>
      </c>
      <c r="AJ30" s="547" t="str">
        <f>IF(J30='СВ2 | Первич. | Торговля'!H28,"","Данные не равны CB2")</f>
        <v>Данные не равны CB2</v>
      </c>
      <c r="AK30" s="549" t="str">
        <f>IF(K30='СВ2 | Первич. | Торговля'!I28,"","Данные не равны CB2")</f>
        <v>Данные не равны CB2</v>
      </c>
      <c r="AL30" s="547" t="str">
        <f>IF(L30='СВ2 | Первич. | Торговля'!J28,"","Данные не равны CB2")</f>
        <v>Данные не равны CB2</v>
      </c>
      <c r="AM30" s="550" t="str">
        <f>IF(M30='СВ2 | Первич. | Торговля'!K28,"","Данные не равны CB2")</f>
        <v>Данные не равны CB2</v>
      </c>
    </row>
    <row r="31" spans="1:39" ht="16.5" x14ac:dyDescent="0.15">
      <c r="A31" s="250"/>
      <c r="B31" s="448">
        <v>4407.12</v>
      </c>
      <c r="C31" s="443"/>
      <c r="D31" s="253" t="s">
        <v>264</v>
      </c>
      <c r="E31" s="252" t="s">
        <v>263</v>
      </c>
      <c r="F31" s="333"/>
      <c r="G31" s="334"/>
      <c r="H31" s="333"/>
      <c r="I31" s="334"/>
      <c r="J31" s="333"/>
      <c r="K31" s="334"/>
      <c r="L31" s="333"/>
      <c r="M31" s="335"/>
      <c r="N31" s="546"/>
      <c r="O31" s="546"/>
      <c r="P31" s="546"/>
      <c r="Q31" s="546"/>
      <c r="R31" s="546"/>
      <c r="S31" s="546"/>
      <c r="T31" s="546"/>
      <c r="U31" s="546"/>
      <c r="V31" s="546"/>
      <c r="W31" s="546"/>
      <c r="X31" s="546"/>
      <c r="Y31" s="546"/>
      <c r="Z31" s="546"/>
      <c r="AA31" s="250"/>
      <c r="AB31" s="448">
        <v>4407.12</v>
      </c>
      <c r="AC31" s="443"/>
      <c r="AD31" s="206" t="s">
        <v>265</v>
      </c>
      <c r="AE31" s="252" t="s">
        <v>263</v>
      </c>
      <c r="AF31" s="551"/>
      <c r="AG31" s="553"/>
      <c r="AH31" s="551"/>
      <c r="AI31" s="553"/>
      <c r="AJ31" s="551"/>
      <c r="AK31" s="553"/>
      <c r="AL31" s="551"/>
      <c r="AM31" s="554"/>
    </row>
    <row r="32" spans="1:39" ht="16.5" x14ac:dyDescent="0.15">
      <c r="A32" s="250"/>
      <c r="B32" s="448">
        <v>4407.1099999999997</v>
      </c>
      <c r="C32" s="442"/>
      <c r="D32" s="253" t="s">
        <v>266</v>
      </c>
      <c r="E32" s="260" t="s">
        <v>263</v>
      </c>
      <c r="F32" s="323"/>
      <c r="G32" s="325"/>
      <c r="H32" s="323"/>
      <c r="I32" s="325"/>
      <c r="J32" s="323"/>
      <c r="K32" s="325"/>
      <c r="L32" s="323"/>
      <c r="M32" s="326"/>
      <c r="N32" s="546"/>
      <c r="O32" s="546"/>
      <c r="P32" s="546"/>
      <c r="Q32" s="546"/>
      <c r="R32" s="546"/>
      <c r="S32" s="546"/>
      <c r="T32" s="546"/>
      <c r="U32" s="546"/>
      <c r="V32" s="546"/>
      <c r="W32" s="546"/>
      <c r="X32" s="546"/>
      <c r="Y32" s="546"/>
      <c r="Z32" s="546"/>
      <c r="AA32" s="250"/>
      <c r="AB32" s="448">
        <v>4407.1099999999997</v>
      </c>
      <c r="AC32" s="442"/>
      <c r="AD32" s="206" t="s">
        <v>267</v>
      </c>
      <c r="AE32" s="260" t="s">
        <v>263</v>
      </c>
      <c r="AF32" s="547"/>
      <c r="AG32" s="549"/>
      <c r="AH32" s="547"/>
      <c r="AI32" s="549"/>
      <c r="AJ32" s="547"/>
      <c r="AK32" s="549"/>
      <c r="AL32" s="547"/>
      <c r="AM32" s="550"/>
    </row>
    <row r="33" spans="1:39" ht="55.5" customHeight="1" x14ac:dyDescent="0.15">
      <c r="A33" s="246" t="s">
        <v>94</v>
      </c>
      <c r="B33" s="268" t="s">
        <v>268</v>
      </c>
      <c r="C33" s="261"/>
      <c r="D33" s="248" t="s">
        <v>269</v>
      </c>
      <c r="E33" s="249" t="s">
        <v>263</v>
      </c>
      <c r="F33" s="319"/>
      <c r="G33" s="321"/>
      <c r="H33" s="319"/>
      <c r="I33" s="321"/>
      <c r="J33" s="319"/>
      <c r="K33" s="321"/>
      <c r="L33" s="319"/>
      <c r="M33" s="322"/>
      <c r="N33" s="546"/>
      <c r="O33" s="546"/>
      <c r="P33" s="546"/>
      <c r="Q33" s="546"/>
      <c r="R33" s="546"/>
      <c r="S33" s="546"/>
      <c r="T33" s="546"/>
      <c r="U33" s="546"/>
      <c r="V33" s="546"/>
      <c r="W33" s="546"/>
      <c r="X33" s="546"/>
      <c r="Y33" s="546"/>
      <c r="Z33" s="546"/>
      <c r="AA33" s="246" t="s">
        <v>94</v>
      </c>
      <c r="AB33" s="268" t="s">
        <v>268</v>
      </c>
      <c r="AC33" s="261"/>
      <c r="AD33" s="371" t="s">
        <v>269</v>
      </c>
      <c r="AE33" s="249" t="s">
        <v>263</v>
      </c>
      <c r="AF33" s="547" t="str">
        <f>IF(F33='СВ2 | Первич. | Торговля'!D29,"","Данные не равны CB2")</f>
        <v>Данные не равны CB2</v>
      </c>
      <c r="AG33" s="549" t="str">
        <f>IF(G33='СВ2 | Первич. | Торговля'!E29,"","Данные не равны CB2")</f>
        <v>Данные не равны CB2</v>
      </c>
      <c r="AH33" s="547" t="str">
        <f>IF(H33='СВ2 | Первич. | Торговля'!F29,"","Данные не равны CB2")</f>
        <v>Данные не равны CB2</v>
      </c>
      <c r="AI33" s="549" t="str">
        <f>IF(I33='СВ2 | Первич. | Торговля'!G29,"","Данные не равны CB2")</f>
        <v>Данные не равны CB2</v>
      </c>
      <c r="AJ33" s="547" t="str">
        <f>IF(J33='СВ2 | Первич. | Торговля'!H29,"","Данные не равны CB2")</f>
        <v>Данные не равны CB2</v>
      </c>
      <c r="AK33" s="549" t="str">
        <f>IF(K33='СВ2 | Первич. | Торговля'!I29,"","Данные не равны CB2")</f>
        <v>Данные не равны CB2</v>
      </c>
      <c r="AL33" s="547" t="str">
        <f>IF(L33='СВ2 | Первич. | Торговля'!J29,"","Данные не равны CB2")</f>
        <v>Данные не равны CB2</v>
      </c>
      <c r="AM33" s="550" t="str">
        <f>IF(M33='СВ2 | Первич. | Торговля'!K29,"","Данные не равны CB2")</f>
        <v>Данные не равны CB2</v>
      </c>
    </row>
    <row r="34" spans="1:39" ht="16.5" x14ac:dyDescent="0.15">
      <c r="A34" s="250"/>
      <c r="B34" s="448">
        <v>4407.91</v>
      </c>
      <c r="C34" s="443"/>
      <c r="D34" s="253" t="s">
        <v>270</v>
      </c>
      <c r="E34" s="252" t="s">
        <v>263</v>
      </c>
      <c r="F34" s="323"/>
      <c r="G34" s="325"/>
      <c r="H34" s="323"/>
      <c r="I34" s="325"/>
      <c r="J34" s="323"/>
      <c r="K34" s="325"/>
      <c r="L34" s="323"/>
      <c r="M34" s="32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250"/>
      <c r="AB34" s="448">
        <v>4407.91</v>
      </c>
      <c r="AC34" s="443"/>
      <c r="AD34" s="206" t="s">
        <v>247</v>
      </c>
      <c r="AE34" s="252" t="s">
        <v>263</v>
      </c>
      <c r="AF34" s="547"/>
      <c r="AG34" s="549"/>
      <c r="AH34" s="547"/>
      <c r="AI34" s="549"/>
      <c r="AJ34" s="547"/>
      <c r="AK34" s="549"/>
      <c r="AL34" s="547"/>
      <c r="AM34" s="550"/>
    </row>
    <row r="35" spans="1:39" ht="16.5" x14ac:dyDescent="0.15">
      <c r="A35" s="250"/>
      <c r="B35" s="448">
        <v>4407.92</v>
      </c>
      <c r="C35" s="443"/>
      <c r="D35" s="253" t="s">
        <v>271</v>
      </c>
      <c r="E35" s="252" t="s">
        <v>263</v>
      </c>
      <c r="F35" s="323"/>
      <c r="G35" s="325"/>
      <c r="H35" s="323"/>
      <c r="I35" s="325"/>
      <c r="J35" s="323"/>
      <c r="K35" s="325"/>
      <c r="L35" s="323"/>
      <c r="M35" s="326"/>
      <c r="N35" s="546"/>
      <c r="O35" s="546"/>
      <c r="P35" s="546"/>
      <c r="Q35" s="546"/>
      <c r="R35" s="546"/>
      <c r="S35" s="546"/>
      <c r="T35" s="546"/>
      <c r="U35" s="546"/>
      <c r="V35" s="546"/>
      <c r="W35" s="546"/>
      <c r="X35" s="546"/>
      <c r="Y35" s="546"/>
      <c r="Z35" s="546"/>
      <c r="AA35" s="250"/>
      <c r="AB35" s="448">
        <v>4407.92</v>
      </c>
      <c r="AC35" s="443"/>
      <c r="AD35" s="206" t="s">
        <v>250</v>
      </c>
      <c r="AE35" s="252" t="s">
        <v>263</v>
      </c>
      <c r="AF35" s="547"/>
      <c r="AG35" s="549"/>
      <c r="AH35" s="547"/>
      <c r="AI35" s="549"/>
      <c r="AJ35" s="547"/>
      <c r="AK35" s="549"/>
      <c r="AL35" s="547"/>
      <c r="AM35" s="550"/>
    </row>
    <row r="36" spans="1:39" ht="16.5" x14ac:dyDescent="0.15">
      <c r="A36" s="250"/>
      <c r="B36" s="448">
        <v>4407.93</v>
      </c>
      <c r="C36" s="443"/>
      <c r="D36" s="253" t="s">
        <v>272</v>
      </c>
      <c r="E36" s="252" t="s">
        <v>263</v>
      </c>
      <c r="F36" s="323"/>
      <c r="G36" s="325"/>
      <c r="H36" s="323"/>
      <c r="I36" s="325"/>
      <c r="J36" s="323"/>
      <c r="K36" s="325"/>
      <c r="L36" s="323"/>
      <c r="M36" s="326"/>
      <c r="N36" s="546"/>
      <c r="O36" s="546"/>
      <c r="P36" s="546"/>
      <c r="Q36" s="546"/>
      <c r="R36" s="546"/>
      <c r="S36" s="546"/>
      <c r="T36" s="546"/>
      <c r="U36" s="546"/>
      <c r="V36" s="546"/>
      <c r="W36" s="546"/>
      <c r="X36" s="546"/>
      <c r="Y36" s="546"/>
      <c r="Z36" s="546"/>
      <c r="AA36" s="250"/>
      <c r="AB36" s="448">
        <v>4407.93</v>
      </c>
      <c r="AC36" s="443"/>
      <c r="AD36" s="206" t="s">
        <v>273</v>
      </c>
      <c r="AE36" s="252" t="s">
        <v>263</v>
      </c>
      <c r="AF36" s="547"/>
      <c r="AG36" s="549"/>
      <c r="AH36" s="547"/>
      <c r="AI36" s="549"/>
      <c r="AJ36" s="547"/>
      <c r="AK36" s="549"/>
      <c r="AL36" s="547"/>
      <c r="AM36" s="550"/>
    </row>
    <row r="37" spans="1:39" ht="16.5" x14ac:dyDescent="0.15">
      <c r="A37" s="250"/>
      <c r="B37" s="448">
        <v>4407.9399999999996</v>
      </c>
      <c r="C37" s="443"/>
      <c r="D37" s="253" t="s">
        <v>274</v>
      </c>
      <c r="E37" s="252" t="s">
        <v>263</v>
      </c>
      <c r="F37" s="323"/>
      <c r="G37" s="325"/>
      <c r="H37" s="323"/>
      <c r="I37" s="325"/>
      <c r="J37" s="323"/>
      <c r="K37" s="325"/>
      <c r="L37" s="323"/>
      <c r="M37" s="326"/>
      <c r="N37" s="546"/>
      <c r="O37" s="546"/>
      <c r="P37" s="546"/>
      <c r="Q37" s="546"/>
      <c r="R37" s="546"/>
      <c r="S37" s="546"/>
      <c r="T37" s="546"/>
      <c r="U37" s="546"/>
      <c r="V37" s="546"/>
      <c r="W37" s="546"/>
      <c r="X37" s="546"/>
      <c r="Y37" s="546"/>
      <c r="Z37" s="546"/>
      <c r="AA37" s="250"/>
      <c r="AB37" s="448">
        <v>4407.9399999999996</v>
      </c>
      <c r="AC37" s="443"/>
      <c r="AD37" s="206" t="s">
        <v>275</v>
      </c>
      <c r="AE37" s="252" t="s">
        <v>263</v>
      </c>
      <c r="AF37" s="547"/>
      <c r="AG37" s="549"/>
      <c r="AH37" s="547"/>
      <c r="AI37" s="549"/>
      <c r="AJ37" s="547"/>
      <c r="AK37" s="549"/>
      <c r="AL37" s="547"/>
      <c r="AM37" s="550"/>
    </row>
    <row r="38" spans="1:39" ht="16.5" x14ac:dyDescent="0.15">
      <c r="A38" s="250"/>
      <c r="B38" s="448">
        <v>4407.95</v>
      </c>
      <c r="C38" s="443"/>
      <c r="D38" s="253" t="s">
        <v>276</v>
      </c>
      <c r="E38" s="252" t="s">
        <v>263</v>
      </c>
      <c r="F38" s="323"/>
      <c r="G38" s="325"/>
      <c r="H38" s="323"/>
      <c r="I38" s="325"/>
      <c r="J38" s="323"/>
      <c r="K38" s="325"/>
      <c r="L38" s="323"/>
      <c r="M38" s="326"/>
      <c r="N38" s="546"/>
      <c r="O38" s="546"/>
      <c r="P38" s="546"/>
      <c r="Q38" s="546"/>
      <c r="R38" s="546"/>
      <c r="S38" s="546"/>
      <c r="T38" s="546"/>
      <c r="U38" s="546"/>
      <c r="V38" s="546"/>
      <c r="W38" s="546"/>
      <c r="X38" s="546"/>
      <c r="Y38" s="546"/>
      <c r="Z38" s="546"/>
      <c r="AA38" s="250"/>
      <c r="AB38" s="448">
        <v>4407.95</v>
      </c>
      <c r="AC38" s="443"/>
      <c r="AD38" s="206" t="s">
        <v>277</v>
      </c>
      <c r="AE38" s="252" t="s">
        <v>263</v>
      </c>
      <c r="AF38" s="547"/>
      <c r="AG38" s="549"/>
      <c r="AH38" s="547"/>
      <c r="AI38" s="549"/>
      <c r="AJ38" s="547"/>
      <c r="AK38" s="549"/>
      <c r="AL38" s="547"/>
      <c r="AM38" s="550"/>
    </row>
    <row r="39" spans="1:39" ht="16.5" x14ac:dyDescent="0.15">
      <c r="A39" s="250"/>
      <c r="B39" s="448">
        <v>4407.97</v>
      </c>
      <c r="C39" s="443"/>
      <c r="D39" s="262" t="s">
        <v>278</v>
      </c>
      <c r="E39" s="252" t="s">
        <v>263</v>
      </c>
      <c r="F39" s="333"/>
      <c r="G39" s="334"/>
      <c r="H39" s="333"/>
      <c r="I39" s="334"/>
      <c r="J39" s="333"/>
      <c r="K39" s="334"/>
      <c r="L39" s="333"/>
      <c r="M39" s="335"/>
      <c r="N39" s="546"/>
      <c r="O39" s="546"/>
      <c r="P39" s="546"/>
      <c r="Q39" s="546"/>
      <c r="R39" s="546"/>
      <c r="S39" s="546"/>
      <c r="T39" s="546"/>
      <c r="U39" s="546"/>
      <c r="V39" s="546"/>
      <c r="W39" s="546"/>
      <c r="X39" s="546"/>
      <c r="Y39" s="546"/>
      <c r="Z39" s="546"/>
      <c r="AA39" s="250"/>
      <c r="AB39" s="448">
        <v>4407.97</v>
      </c>
      <c r="AC39" s="443"/>
      <c r="AD39" s="211" t="s">
        <v>258</v>
      </c>
      <c r="AE39" s="252" t="s">
        <v>263</v>
      </c>
      <c r="AF39" s="551"/>
      <c r="AG39" s="553"/>
      <c r="AH39" s="551"/>
      <c r="AI39" s="553"/>
      <c r="AJ39" s="551"/>
      <c r="AK39" s="553"/>
      <c r="AL39" s="551"/>
      <c r="AM39" s="554"/>
    </row>
    <row r="40" spans="1:39" ht="17.25" thickBot="1" x14ac:dyDescent="0.2">
      <c r="A40" s="263"/>
      <c r="B40" s="455">
        <v>4407.96</v>
      </c>
      <c r="C40" s="444"/>
      <c r="D40" s="264" t="s">
        <v>279</v>
      </c>
      <c r="E40" s="265" t="s">
        <v>263</v>
      </c>
      <c r="F40" s="341"/>
      <c r="G40" s="342"/>
      <c r="H40" s="341"/>
      <c r="I40" s="342"/>
      <c r="J40" s="341"/>
      <c r="K40" s="342"/>
      <c r="L40" s="341"/>
      <c r="M40" s="343"/>
      <c r="N40" s="546"/>
      <c r="O40" s="546"/>
      <c r="P40" s="546"/>
      <c r="Q40" s="546"/>
      <c r="R40" s="546"/>
      <c r="S40" s="546"/>
      <c r="T40" s="546"/>
      <c r="U40" s="546"/>
      <c r="V40" s="546"/>
      <c r="W40" s="546"/>
      <c r="X40" s="546"/>
      <c r="Y40" s="546"/>
      <c r="Z40" s="546"/>
      <c r="AA40" s="263"/>
      <c r="AB40" s="455">
        <v>4407.96</v>
      </c>
      <c r="AC40" s="444"/>
      <c r="AD40" s="209" t="s">
        <v>253</v>
      </c>
      <c r="AE40" s="265" t="s">
        <v>263</v>
      </c>
      <c r="AF40" s="558"/>
      <c r="AG40" s="559"/>
      <c r="AH40" s="558"/>
      <c r="AI40" s="559"/>
      <c r="AJ40" s="558"/>
      <c r="AK40" s="559"/>
      <c r="AL40" s="558"/>
      <c r="AM40" s="560"/>
    </row>
    <row r="41" spans="1:39" ht="18.75" customHeight="1" x14ac:dyDescent="0.25">
      <c r="A41" s="199" t="s">
        <v>280</v>
      </c>
      <c r="B41" s="199"/>
      <c r="C41" s="199"/>
      <c r="D41" s="561"/>
      <c r="E41" s="561"/>
      <c r="F41" s="562"/>
      <c r="G41" s="562"/>
      <c r="H41" s="562"/>
      <c r="I41" s="515"/>
      <c r="J41" s="515"/>
      <c r="K41" s="515"/>
      <c r="L41" s="515"/>
      <c r="M41" s="515"/>
      <c r="N41" s="515"/>
      <c r="O41" s="515"/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  <c r="AF41" s="515"/>
      <c r="AG41" s="515"/>
      <c r="AH41" s="515"/>
      <c r="AI41" s="515"/>
      <c r="AJ41" s="515"/>
      <c r="AK41" s="515"/>
      <c r="AL41" s="515"/>
      <c r="AM41" s="515"/>
    </row>
    <row r="42" spans="1:39" ht="15.75" x14ac:dyDescent="0.25">
      <c r="A42" s="183" t="s">
        <v>281</v>
      </c>
      <c r="B42" s="183"/>
      <c r="C42" s="183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  <c r="AF42" s="515"/>
      <c r="AG42" s="515"/>
      <c r="AH42" s="515"/>
      <c r="AI42" s="515"/>
      <c r="AJ42" s="515"/>
      <c r="AK42" s="515"/>
      <c r="AL42" s="515"/>
      <c r="AM42" s="515"/>
    </row>
    <row r="43" spans="1:39" ht="20.25" customHeight="1" x14ac:dyDescent="0.25">
      <c r="A43" s="210" t="s">
        <v>282</v>
      </c>
      <c r="B43" s="183"/>
      <c r="C43" s="183"/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  <c r="AG43" s="515"/>
      <c r="AH43" s="515"/>
      <c r="AI43" s="515"/>
      <c r="AJ43" s="515"/>
      <c r="AK43" s="515"/>
      <c r="AL43" s="515"/>
      <c r="AM43" s="515"/>
    </row>
    <row r="44" spans="1:39" ht="18" x14ac:dyDescent="0.25">
      <c r="A44" s="210" t="s">
        <v>283</v>
      </c>
      <c r="B44" s="183"/>
      <c r="C44" s="183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  <c r="AF44" s="515"/>
      <c r="AG44" s="515"/>
      <c r="AH44" s="515"/>
      <c r="AI44" s="515"/>
      <c r="AJ44" s="515"/>
      <c r="AK44" s="515"/>
      <c r="AL44" s="515"/>
      <c r="AM44" s="515"/>
    </row>
    <row r="45" spans="1:39" ht="15.75" x14ac:dyDescent="0.25">
      <c r="A45" s="183"/>
      <c r="B45" s="183"/>
      <c r="C45" s="183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  <c r="AG45" s="515"/>
      <c r="AH45" s="515"/>
      <c r="AI45" s="515"/>
      <c r="AJ45" s="515"/>
      <c r="AK45" s="515"/>
      <c r="AL45" s="515"/>
      <c r="AM45" s="515"/>
    </row>
  </sheetData>
  <mergeCells count="26">
    <mergeCell ref="I2:J2"/>
    <mergeCell ref="L2:M2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  <mergeCell ref="AD5:AD6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</mergeCells>
  <phoneticPr fontId="34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3" fitToWidth="2" orientation="landscape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A43" sqref="A43:E43"/>
    </sheetView>
  </sheetViews>
  <sheetFormatPr defaultRowHeight="12" x14ac:dyDescent="0.15"/>
  <sheetData/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2"/>
  <sheetViews>
    <sheetView workbookViewId="0">
      <selection activeCell="A43" sqref="A43:E43"/>
    </sheetView>
  </sheetViews>
  <sheetFormatPr defaultRowHeight="12" x14ac:dyDescent="0.15"/>
  <sheetData>
    <row r="1" spans="2:2" x14ac:dyDescent="0.15">
      <c r="B1" t="s">
        <v>284</v>
      </c>
    </row>
    <row r="2" spans="2:2" x14ac:dyDescent="0.15">
      <c r="B2" s="149">
        <f>'CB1-Производство'!D13+'СВ2 | Первич. | Торговля'!D11+'СВ2 | Первич. | Торговля'!H11</f>
        <v>267871.65799999994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"/>
  <sheetViews>
    <sheetView workbookViewId="0">
      <selection activeCell="A43" sqref="A43:E43"/>
    </sheetView>
  </sheetViews>
  <sheetFormatPr defaultRowHeight="12" x14ac:dyDescent="0.1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15">
      <c r="A1" t="s">
        <v>285</v>
      </c>
      <c r="B1" t="s">
        <v>286</v>
      </c>
      <c r="C1" t="s">
        <v>287</v>
      </c>
      <c r="D1" t="s">
        <v>288</v>
      </c>
      <c r="E1" t="s">
        <v>289</v>
      </c>
      <c r="F1" t="s">
        <v>290</v>
      </c>
      <c r="G1" t="s">
        <v>291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6" ma:contentTypeDescription="Create a new document." ma:contentTypeScope="" ma:versionID="01c7c8a3226b274e65917e37b5540e63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8df092ba6b784b83ff4bbfb0ac9441bf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44E0AFC-5CDF-4134-A96A-F0B7062AA6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CE8DE-F5CC-45FC-BF3A-4726E34BB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b320a-10fd-4c85-93bc-332cc366a8d9"/>
    <ds:schemaRef ds:uri="66073966-ae8e-4b5b-b7e0-a4f858c07b7b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854C97-4E28-4BEA-A28D-12422D0C16F4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247b320a-10fd-4c85-93bc-332cc366a8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CB1-Производство</vt:lpstr>
      <vt:lpstr>СВ2 | Первич. | Торговля</vt:lpstr>
      <vt:lpstr>СВ3 | Вторичн.| Торговля</vt:lpstr>
      <vt:lpstr>ЕЭК-ЕС | Породы | Торговля</vt:lpstr>
      <vt:lpstr>Notes</vt:lpstr>
      <vt:lpstr>Validation</vt:lpstr>
      <vt:lpstr>Upload</vt:lpstr>
      <vt:lpstr>'CB1-Производство'!Print_Area</vt:lpstr>
      <vt:lpstr>'ЕЭК-ЕС | Породы | Торговля'!Print_Area</vt:lpstr>
      <vt:lpstr>'СВ2 | Первич. | Торговля'!Print_Area</vt:lpstr>
      <vt:lpstr>'СВ3 | Вторичн.| Торговля'!Print_Area</vt:lpstr>
      <vt:lpstr>'CB1-Производство'!Print_Titles</vt:lpstr>
    </vt:vector>
  </TitlesOfParts>
  <Manager/>
  <Company>FAO of The 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Eurostat;FAO;ITTO;UNECE</dc:creator>
  <cp:keywords/>
  <dc:description/>
  <cp:lastModifiedBy>Subashini Narasimhan</cp:lastModifiedBy>
  <cp:revision/>
  <dcterms:created xsi:type="dcterms:W3CDTF">1998-09-16T16:39:33Z</dcterms:created>
  <dcterms:modified xsi:type="dcterms:W3CDTF">2022-11-07T14:01:14Z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