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0/replies/Web/"/>
    </mc:Choice>
  </mc:AlternateContent>
  <xr:revisionPtr revIDLastSave="0" documentId="13_ncr:1_{1D11AC16-E52C-4803-B15C-99F97E717F71}" xr6:coauthVersionLast="47" xr6:coauthVersionMax="47" xr10:uidLastSave="{00000000-0000-0000-0000-000000000000}"/>
  <bookViews>
    <workbookView xWindow="-120" yWindow="-120" windowWidth="29040" windowHeight="15840" tabRatio="787" activeTab="3" xr2:uid="{00000000-000D-0000-FFFF-FFFF00000000}"/>
  </bookViews>
  <sheets>
    <sheet name="JQ1|Primary Products|Production" sheetId="1" r:id="rId1"/>
    <sheet name="JQ2 | Primary Products | Trade" sheetId="2" r:id="rId2"/>
    <sheet name="JQ3 | Secondary Products| Trade" sheetId="23" r:id="rId3"/>
    <sheet name="ECE-EU | Species | Trade" sheetId="51" r:id="rId4"/>
  </sheets>
  <definedNames>
    <definedName name="_xlnm.Print_Area" localSheetId="3">'ECE-EU | Species | Trade'!$A$2:$M$40</definedName>
    <definedName name="_xlnm.Print_Area" localSheetId="0">'JQ1|Primary Products|Production'!$A$1:$E$81</definedName>
    <definedName name="_xlnm.Print_Area" localSheetId="1">'JQ2 | Primary Products | Trade'!$A$2:$K$69</definedName>
    <definedName name="_xlnm.Print_Area" localSheetId="2">'JQ3 | Secondary Products| Trade'!$A$2:$F$34</definedName>
    <definedName name="_xlnm.Print_Titles" localSheetId="0">'JQ1|Primary Products|Production'!$1:$11</definedName>
    <definedName name="Z_E59B5840_EF58_11D3_B672_B1E0953C1B26_.wvu.PrintArea" localSheetId="0" hidden="1">'JQ1|Primary Products|Production'!$A$1:$E$81</definedName>
    <definedName name="Z_E59B5840_EF58_11D3_B672_B1E0953C1B26_.wvu.PrintArea" localSheetId="1" hidden="1">'JQ2 | Primary Products | Trade'!$A$2:$K$70</definedName>
    <definedName name="Z_E59B5840_EF58_11D3_B672_B1E0953C1B26_.wvu.PrintTitles" localSheetId="0" hidden="1">'JQ1|Primary Products|Production'!$1:$11</definedName>
    <definedName name="Z_E59B5840_EF58_11D3_B672_B1E0953C1B26_.wvu.Rows" localSheetId="0" hidden="1">'JQ1|Primary Products|Production'!#REF!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5" i="51" l="1"/>
  <c r="AM33" i="51" l="1"/>
  <c r="AL33" i="51"/>
  <c r="AK33" i="51"/>
  <c r="AJ33" i="51"/>
  <c r="AI33" i="51"/>
  <c r="AH33" i="51"/>
  <c r="AG33" i="51"/>
  <c r="AF33" i="51"/>
  <c r="AM30" i="51"/>
  <c r="AL30" i="51"/>
  <c r="AK30" i="51"/>
  <c r="AJ30" i="51"/>
  <c r="AI30" i="51"/>
  <c r="AH30" i="51"/>
  <c r="AG30" i="51"/>
  <c r="AF30" i="51"/>
  <c r="AM22" i="51"/>
  <c r="AL22" i="51"/>
  <c r="AK22" i="51"/>
  <c r="AJ22" i="51"/>
  <c r="AI22" i="51"/>
  <c r="AH22" i="51"/>
  <c r="AG22" i="51"/>
  <c r="AF22" i="51"/>
  <c r="AM15" i="51"/>
  <c r="AL15" i="51"/>
  <c r="AK15" i="51"/>
  <c r="AJ15" i="51"/>
  <c r="AI15" i="51"/>
  <c r="AH15" i="51"/>
  <c r="AG15" i="51"/>
  <c r="AF15" i="51"/>
  <c r="L19" i="1" l="1"/>
  <c r="K19" i="1"/>
  <c r="K21" i="1" l="1"/>
  <c r="AF16" i="51" l="1"/>
  <c r="AF19" i="51"/>
  <c r="T21" i="1"/>
  <c r="S21" i="1"/>
  <c r="T20" i="1"/>
  <c r="S20" i="1"/>
  <c r="T19" i="1"/>
  <c r="S19" i="1"/>
  <c r="T18" i="1"/>
  <c r="S18" i="1"/>
  <c r="T17" i="1"/>
  <c r="S17" i="1"/>
  <c r="U17" i="1" s="1"/>
  <c r="T16" i="1"/>
  <c r="S16" i="1"/>
  <c r="T15" i="1"/>
  <c r="S15" i="1"/>
  <c r="U15" i="1" s="1"/>
  <c r="T14" i="1"/>
  <c r="S14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7" i="1"/>
  <c r="L48" i="1"/>
  <c r="K48" i="1"/>
  <c r="K47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L18" i="1"/>
  <c r="K18" i="1"/>
  <c r="L17" i="1"/>
  <c r="K17" i="1"/>
  <c r="K14" i="1"/>
  <c r="K13" i="1"/>
  <c r="S22" i="1" l="1"/>
  <c r="S23" i="1" s="1"/>
  <c r="T22" i="1"/>
  <c r="U16" i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AM25" i="51"/>
  <c r="AL25" i="51"/>
  <c r="AK25" i="51"/>
  <c r="AJ25" i="51"/>
  <c r="AI25" i="51"/>
  <c r="AH25" i="51"/>
  <c r="AG25" i="51"/>
  <c r="AM19" i="51"/>
  <c r="AL19" i="51"/>
  <c r="AK19" i="51"/>
  <c r="AJ19" i="51"/>
  <c r="AI19" i="51"/>
  <c r="AH19" i="51"/>
  <c r="AG19" i="51"/>
  <c r="AM16" i="51"/>
  <c r="AL16" i="51"/>
  <c r="AK16" i="51"/>
  <c r="AJ16" i="51"/>
  <c r="AI16" i="51"/>
  <c r="AH16" i="51"/>
  <c r="AG16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AH13" i="51" l="1"/>
  <c r="T23" i="1"/>
  <c r="U23" i="1" s="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<sst xmlns="http://schemas.openxmlformats.org/spreadsheetml/2006/main" count="966" uniqueCount="264">
  <si>
    <t xml:space="preserve"> </t>
  </si>
  <si>
    <t xml:space="preserve">Country: </t>
  </si>
  <si>
    <t>Macedonia</t>
  </si>
  <si>
    <t>Date:</t>
  </si>
  <si>
    <t>Name of Official responsible for reply:</t>
  </si>
  <si>
    <t>Official Address (in full):</t>
  </si>
  <si>
    <r>
      <rPr>
        <b/>
        <sz val="14"/>
        <rFont val="Univers"/>
      </rPr>
      <t>FOREST SECTOR QUESTIONNAIRE</t>
    </r>
    <r>
      <rPr>
        <b/>
        <sz val="12"/>
        <rFont val="Univers"/>
      </rPr>
      <t xml:space="preserve">  </t>
    </r>
    <r>
      <rPr>
        <b/>
        <sz val="24"/>
        <rFont val="Univers"/>
        <family val="2"/>
      </rPr>
      <t>JQ1</t>
    </r>
  </si>
  <si>
    <t>Industrial Roundwood Balance</t>
  </si>
  <si>
    <t>PRIMARY PRODUCTS</t>
  </si>
  <si>
    <t>Telephone:</t>
  </si>
  <si>
    <t>Fax:</t>
  </si>
  <si>
    <t>This table highlights discrepancies between items and sub-items. Please verify your data for any non-zero figure!</t>
  </si>
  <si>
    <t>Discrepancies</t>
  </si>
  <si>
    <t>Removals and Production</t>
  </si>
  <si>
    <t>E-mail:</t>
  </si>
  <si>
    <t>test for good numbers, missing  number, bad number, negative number</t>
  </si>
  <si>
    <t>Product</t>
  </si>
  <si>
    <t>Unit</t>
  </si>
  <si>
    <t>% change</t>
  </si>
  <si>
    <t>Conversion factors</t>
  </si>
  <si>
    <t>Code</t>
  </si>
  <si>
    <t>Quantity</t>
  </si>
  <si>
    <t>Roundwood</t>
  </si>
  <si>
    <t>Industrial roundwood availability</t>
  </si>
  <si>
    <t>m3 of wood in m3 or mt of product</t>
  </si>
  <si>
    <t>REMOVALS OF ROUNDWOOD (WOOD IN THE ROUGH)</t>
  </si>
  <si>
    <t>Recovered wood used in particle board</t>
  </si>
  <si>
    <t>Solid wood equivalent</t>
  </si>
  <si>
    <t>ROUNDWOOD (WOOD IN THE ROUGH)</t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</si>
  <si>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</si>
  <si>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t>Solid Wood Demand</t>
  </si>
  <si>
    <t>agglomerate production</t>
  </si>
  <si>
    <t>WOOD FUEL (INCLUDING WOOD FOR CHARCOAL)</t>
  </si>
  <si>
    <t>Sawnwood production</t>
  </si>
  <si>
    <t>1.1.C</t>
  </si>
  <si>
    <t>Coniferous</t>
  </si>
  <si>
    <t>veneer production</t>
  </si>
  <si>
    <t>1.1.NC</t>
  </si>
  <si>
    <t>Non-Coniferous</t>
  </si>
  <si>
    <t>plywood production</t>
  </si>
  <si>
    <t>INDUSTRIAL ROUNDWOOD</t>
  </si>
  <si>
    <t>particle board production (incl OSB)</t>
  </si>
  <si>
    <t>1.2.C</t>
  </si>
  <si>
    <t>fibreboard production</t>
  </si>
  <si>
    <t>1.2.NC</t>
  </si>
  <si>
    <t>mechanical/semi-chemical pulp production</t>
  </si>
  <si>
    <t>1.2.NC.T</t>
  </si>
  <si>
    <t>of which: Tropical</t>
  </si>
  <si>
    <t>chemical pulp production</t>
  </si>
  <si>
    <t>1.2.1</t>
  </si>
  <si>
    <t>SAWLOGS AND VENEER LOGS</t>
  </si>
  <si>
    <t>dissolving pulp production</t>
  </si>
  <si>
    <t>1.2.1.C</t>
  </si>
  <si>
    <t>Availability</t>
  </si>
  <si>
    <t>1.2.1.NC</t>
  </si>
  <si>
    <t>Difference (roundwood-demand)</t>
  </si>
  <si>
    <t>positive = surplus</t>
  </si>
  <si>
    <t>1.2.2</t>
  </si>
  <si>
    <t>PULPWOOD, ROUND AND SPLIT (INCLUDING WOOD FOR PARTICLE BOARD, OSB AND FIBREBOARD)</t>
  </si>
  <si>
    <t>gap (demand/availability)</t>
  </si>
  <si>
    <t>Negative number means not enough roundwood available</t>
  </si>
  <si>
    <t>1.2.2.C</t>
  </si>
  <si>
    <t>Positive number means more roundwood available than demanded</t>
  </si>
  <si>
    <t>1.2.2.NC</t>
  </si>
  <si>
    <t>1.2.3</t>
  </si>
  <si>
    <t>OTHER INDUSTRIAL ROUNDWOOD</t>
  </si>
  <si>
    <t>1.2.3.C</t>
  </si>
  <si>
    <t>% of particle board that is from recovered wood</t>
  </si>
  <si>
    <t>1.2.3.NC</t>
  </si>
  <si>
    <t>share of agglomerates produced from industrial roundwood residues</t>
  </si>
  <si>
    <t xml:space="preserve">  PRODUCTION</t>
  </si>
  <si>
    <t>usable industrial roundwood - amount of roundwood that is used, remainder leaves industry</t>
  </si>
  <si>
    <t>WOOD CHARCOAL</t>
  </si>
  <si>
    <t>1000 t</t>
  </si>
  <si>
    <t>WOOD CHIPS, PARTICLES AND RESIDUES</t>
  </si>
  <si>
    <r>
      <t>1000 m</t>
    </r>
    <r>
      <rPr>
        <vertAlign val="superscript"/>
        <sz val="10"/>
        <rFont val="Univers"/>
        <family val="2"/>
      </rPr>
      <t>3</t>
    </r>
  </si>
  <si>
    <t>3.1</t>
  </si>
  <si>
    <t>WOOD CHIPS AND PARTICLES</t>
  </si>
  <si>
    <t>3.2</t>
  </si>
  <si>
    <t>WOOD RESIDUES (INCLUDING WOOD FOR AGGLOMERATES)</t>
  </si>
  <si>
    <t>RECOVERED POST-CONSUMER WOOD</t>
  </si>
  <si>
    <t>5</t>
  </si>
  <si>
    <t>WOOD PELLETS AND OTHER AGGLOMERATES</t>
  </si>
  <si>
    <t>5.1</t>
  </si>
  <si>
    <t>WOOD PELLETS</t>
  </si>
  <si>
    <t>5.2</t>
  </si>
  <si>
    <t>OTHER AGGLOMERATES</t>
  </si>
  <si>
    <t>6</t>
  </si>
  <si>
    <t>SAWNWOOD (INCLUDING SLEEPERS)</t>
  </si>
  <si>
    <t>6.C</t>
  </si>
  <si>
    <t>6.NC</t>
  </si>
  <si>
    <t>6.NC.T</t>
  </si>
  <si>
    <t>7</t>
  </si>
  <si>
    <t>VENEER SHEETS</t>
  </si>
  <si>
    <t>7.C</t>
  </si>
  <si>
    <t>7.NC</t>
  </si>
  <si>
    <t>7.NC.T</t>
  </si>
  <si>
    <t>8</t>
  </si>
  <si>
    <t>WOOD-BASED PANELS</t>
  </si>
  <si>
    <t>8.1</t>
  </si>
  <si>
    <t xml:space="preserve">PLYWOOD </t>
  </si>
  <si>
    <t>8.1.C</t>
  </si>
  <si>
    <t>8.1.NC</t>
  </si>
  <si>
    <t>8.1.NC.T</t>
  </si>
  <si>
    <t>8.2</t>
  </si>
  <si>
    <t>PARTICLE BOARD, ORIENTED STRAND BOARD (OSB) AND SIMILAR BOARD</t>
  </si>
  <si>
    <t>8.2.1</t>
  </si>
  <si>
    <t>of which: ORIENTED STRAND BOARD (OSB)</t>
  </si>
  <si>
    <t>8.3</t>
  </si>
  <si>
    <t xml:space="preserve">FIBREBOARD </t>
  </si>
  <si>
    <t>8.3.1</t>
  </si>
  <si>
    <t xml:space="preserve">HARDBOARD </t>
  </si>
  <si>
    <t>8.3.2</t>
  </si>
  <si>
    <t>MEDIUM/HIGH DENSITY FIBREBOARD (MDF/HDF)</t>
  </si>
  <si>
    <t>8.3.3</t>
  </si>
  <si>
    <t xml:space="preserve">OTHER FIBREBOARD </t>
  </si>
  <si>
    <t>9</t>
  </si>
  <si>
    <t>WOOD PULP</t>
  </si>
  <si>
    <t>9.1</t>
  </si>
  <si>
    <t>MECHANICAL AND SEMI-CHEMICAL WOOD PULP</t>
  </si>
  <si>
    <t>9.2</t>
  </si>
  <si>
    <t>CHEMICAL WOOD PULP</t>
  </si>
  <si>
    <t>9.2.1</t>
  </si>
  <si>
    <t>SULPHATE PULP</t>
  </si>
  <si>
    <t>9.2.1.1</t>
  </si>
  <si>
    <t>of which: BLEACHED</t>
  </si>
  <si>
    <t>9.2.2</t>
  </si>
  <si>
    <t>SULPHITE PULP</t>
  </si>
  <si>
    <t>9.3</t>
  </si>
  <si>
    <t>DISSOLVING GRADES</t>
  </si>
  <si>
    <t>10</t>
  </si>
  <si>
    <t xml:space="preserve">OTHER PULP </t>
  </si>
  <si>
    <t>10.1</t>
  </si>
  <si>
    <t>PULP FROM FIBRES OTHER THAN WOOD</t>
  </si>
  <si>
    <t>10.2</t>
  </si>
  <si>
    <t>RECOVERED FIBRE PULP</t>
  </si>
  <si>
    <t>11</t>
  </si>
  <si>
    <t>RECOVERED PAPER</t>
  </si>
  <si>
    <t>12</t>
  </si>
  <si>
    <t>PAPER AND PAPERBOARD</t>
  </si>
  <si>
    <t>12.1</t>
  </si>
  <si>
    <t>GRAPHIC PAPERS</t>
  </si>
  <si>
    <t>12.1.1</t>
  </si>
  <si>
    <t>NEWSPRINT</t>
  </si>
  <si>
    <t>12.1.2</t>
  </si>
  <si>
    <t>UNCOATED MECHANICAL</t>
  </si>
  <si>
    <t>12.1.3</t>
  </si>
  <si>
    <t>UNCOATED WOODFREE</t>
  </si>
  <si>
    <t>12.1.4</t>
  </si>
  <si>
    <t>COATED PAPERS</t>
  </si>
  <si>
    <t>HOUSEHOLD AND SANITARY PAPERS</t>
  </si>
  <si>
    <t>PACKAGING MATERIALS</t>
  </si>
  <si>
    <t>12.3.1</t>
  </si>
  <si>
    <t>CASE MATERIALS</t>
  </si>
  <si>
    <t>12.3.2</t>
  </si>
  <si>
    <t>CARTONBOARD</t>
  </si>
  <si>
    <t>12.3.3</t>
  </si>
  <si>
    <t>WRAPPING PAPERS</t>
  </si>
  <si>
    <t>12.3.4</t>
  </si>
  <si>
    <t>OTHER PAPERS MAINLY FOR PACKAGING</t>
  </si>
  <si>
    <t>OTHER PAPER AND PAPERBOARD N.E.S. (NOT ELSEWHERE SPECIFIED)</t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</si>
  <si>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cubic metres solid volume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</si>
  <si>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solid volume underbark (i.e. excluding bark)</t>
    </r>
  </si>
  <si>
    <t>t = metric tonnes</t>
  </si>
  <si>
    <r>
      <rPr>
        <b/>
        <sz val="14"/>
        <rFont val="Univers"/>
      </rPr>
      <t xml:space="preserve">FOREST SECTOR QUESTIONNAIRE </t>
    </r>
    <r>
      <rPr>
        <b/>
        <sz val="12"/>
        <rFont val="Univers"/>
      </rPr>
      <t xml:space="preserve"> </t>
    </r>
    <r>
      <rPr>
        <b/>
        <sz val="24"/>
        <rFont val="Univers"/>
        <family val="2"/>
      </rPr>
      <t>JQ2</t>
    </r>
  </si>
  <si>
    <t>This table highlights discrepancies between production and trade. For any negative number, indicating greater net exports than production, please verify your data!</t>
  </si>
  <si>
    <t>Trade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</si>
  <si>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</si>
  <si>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t>1000 US$</t>
  </si>
  <si>
    <t>Unit of</t>
  </si>
  <si>
    <t>I M P O R T</t>
  </si>
  <si>
    <t>E X P O R T</t>
  </si>
  <si>
    <t>Apparent Consumption</t>
  </si>
  <si>
    <t>code</t>
  </si>
  <si>
    <t>quantity</t>
  </si>
  <si>
    <t xml:space="preserve"> Quantity</t>
  </si>
  <si>
    <t>Value</t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</si>
  <si>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</si>
  <si>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1000 m</t>
    </r>
    <r>
      <rPr>
        <vertAlign val="superscript"/>
        <sz val="11"/>
        <rFont val="Univers"/>
        <family val="2"/>
      </rPr>
      <t>3</t>
    </r>
  </si>
  <si>
    <t>4</t>
  </si>
  <si>
    <r>
      <rPr>
        <b/>
        <sz val="14"/>
        <rFont val="Univers"/>
      </rPr>
      <t>FOREST SECTOR QUESTIONNAIRE</t>
    </r>
    <r>
      <rPr>
        <b/>
        <sz val="24"/>
        <rFont val="Univers"/>
        <family val="2"/>
      </rPr>
      <t xml:space="preserve"> JQ3</t>
    </r>
  </si>
  <si>
    <t>SECONDARY PROCESSED PRODUCTS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</si>
  <si>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</si>
  <si>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>1000  US $</t>
  </si>
  <si>
    <t>I M P O R T  V A L U E</t>
  </si>
  <si>
    <t xml:space="preserve">E X P O R T  V A L U E </t>
  </si>
  <si>
    <t>SECONDARY WOOD PRODUCTS</t>
  </si>
  <si>
    <t>FURTHER PROCESSED SAWNWOOD</t>
  </si>
  <si>
    <t>13.1.C</t>
  </si>
  <si>
    <t>13.1.NC</t>
  </si>
  <si>
    <t>Non-coniferous</t>
  </si>
  <si>
    <t>13.1.NC.T</t>
  </si>
  <si>
    <t>WOODEN WRAPPING AND PACKAGING MATERIAL</t>
  </si>
  <si>
    <t>WOOD PRODUCTS FOR DOMESTIC/DECORATIVE USE</t>
  </si>
  <si>
    <t>BUILDER’S JOINERY AND CARPENTRY OF WOOD</t>
  </si>
  <si>
    <t>WOODEN FURNITURE</t>
  </si>
  <si>
    <t>PREFABRICATED BUILDINGS OF WOOD</t>
  </si>
  <si>
    <t>OTHER MANUFACTURED WOOD PRODUCTS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</si>
  <si>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</si>
  <si>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</si>
  <si>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</si>
  <si>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</si>
  <si>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</si>
  <si>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</si>
  <si>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14.5.1</t>
  </si>
  <si>
    <t>of which: PRINTING AND WRITING PAPER, READY FOR USE</t>
  </si>
  <si>
    <t>14.5.2</t>
  </si>
  <si>
    <t>of which: ARTICLES, MOULDED OR PRESSED FROM PULP</t>
  </si>
  <si>
    <t>14.5.3</t>
  </si>
  <si>
    <t>of which: FILTER PAPER AND PAPERBOARD, READY FOR USE</t>
  </si>
  <si>
    <t>Country:</t>
  </si>
  <si>
    <r>
      <rPr>
        <b/>
        <sz val="14"/>
        <rFont val="Univers"/>
      </rPr>
      <t xml:space="preserve">FOREST SECTOR QUESTIONNAIRE </t>
    </r>
    <r>
      <rPr>
        <b/>
        <sz val="24"/>
        <rFont val="Univers"/>
        <family val="2"/>
      </rPr>
      <t>ECE/EU Species Trade</t>
    </r>
  </si>
  <si>
    <t>DISCREPANCIES - please note cells with notes and review data</t>
  </si>
  <si>
    <t>Checks</t>
  </si>
  <si>
    <t>- looks to see if JQ2 and this sheet the same</t>
  </si>
  <si>
    <t>Trade in Roundwood and Sawnwood by species</t>
  </si>
  <si>
    <t>- checks the sum when they should be equal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</si>
  <si>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</si>
  <si>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t>1000 US $</t>
  </si>
  <si>
    <t>Classification</t>
  </si>
  <si>
    <t>HS2017</t>
  </si>
  <si>
    <t>CN2017</t>
  </si>
  <si>
    <t>4403.11/21/22/23/24/25/26</t>
  </si>
  <si>
    <t>Industrial Roundwood, Coniferous</t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</si>
  <si>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</si>
  <si>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t>4403.23/24</t>
  </si>
  <si>
    <r>
      <t>Fir/Spruce (</t>
    </r>
    <r>
      <rPr>
        <i/>
        <sz val="11"/>
        <rFont val="Univers"/>
        <family val="2"/>
      </rPr>
      <t xml:space="preserve">Abies </t>
    </r>
    <r>
      <rPr>
        <sz val="11"/>
        <rFont val="Univers"/>
      </rPr>
      <t>spp.</t>
    </r>
    <r>
      <rPr>
        <i/>
        <sz val="11"/>
        <rFont val="Univers"/>
        <family val="2"/>
      </rPr>
      <t xml:space="preserve">, Picea </t>
    </r>
    <r>
      <rPr>
        <sz val="11"/>
        <rFont val="Univers"/>
      </rPr>
      <t>spp.</t>
    </r>
    <r>
      <rPr>
        <sz val="11"/>
        <rFont val="Univers"/>
        <family val="2"/>
      </rPr>
      <t>)</t>
    </r>
  </si>
  <si>
    <t>4403 23 10</t>
  </si>
  <si>
    <t>sawlogs and veneer logs</t>
  </si>
  <si>
    <t>4403 23 90  
4403 24 00</t>
  </si>
  <si>
    <t>pulpwood and other industrial roundwood</t>
  </si>
  <si>
    <t>4403.21/22</t>
  </si>
  <si>
    <r>
      <t>Pine (</t>
    </r>
    <r>
      <rPr>
        <i/>
        <sz val="11"/>
        <rFont val="Univers"/>
        <family val="2"/>
      </rPr>
      <t xml:space="preserve">Pinus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</si>
  <si>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4403 21 10</t>
  </si>
  <si>
    <t>4403 21 90
4403 22 00</t>
  </si>
  <si>
    <t>4403.12/41/49/91/93/94
4403.95/96/97/98/99</t>
  </si>
  <si>
    <t>Industrial Roundwood, Non-Coniferous</t>
  </si>
  <si>
    <r>
      <t>of which: Oak (</t>
    </r>
    <r>
      <rPr>
        <i/>
        <sz val="11"/>
        <rFont val="Univers"/>
        <family val="2"/>
      </rPr>
      <t xml:space="preserve">Quercus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</si>
  <si>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4403.93/94</t>
  </si>
  <si>
    <r>
      <t>of which: Beech (</t>
    </r>
    <r>
      <rPr>
        <i/>
        <sz val="11"/>
        <rFont val="Univers"/>
        <family val="2"/>
      </rPr>
      <t xml:space="preserve">Fagus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</si>
  <si>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4403.95/96</t>
  </si>
  <si>
    <r>
      <t>of which: Birch (</t>
    </r>
    <r>
      <rPr>
        <i/>
        <sz val="11"/>
        <rFont val="Univers"/>
        <family val="2"/>
      </rPr>
      <t xml:space="preserve">Betula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</si>
  <si>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4403 95 10</t>
  </si>
  <si>
    <t>4403 95 90
4403 96 00</t>
  </si>
  <si>
    <r>
      <t>of which: Poplar/Aspen (</t>
    </r>
    <r>
      <rPr>
        <i/>
        <sz val="11"/>
        <rFont val="Univers"/>
        <family val="2"/>
      </rPr>
      <t xml:space="preserve">Populus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</si>
  <si>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Eucalyptus (</t>
    </r>
    <r>
      <rPr>
        <i/>
        <sz val="11"/>
        <rFont val="Univers"/>
        <family val="2"/>
      </rPr>
      <t xml:space="preserve">Eucalyptus </t>
    </r>
    <r>
      <rPr>
        <sz val="11"/>
        <rFont val="Univers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</si>
  <si>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4406.11/91  4407.11/12/19</t>
  </si>
  <si>
    <t xml:space="preserve">Sawnwood, Coniferous </t>
  </si>
  <si>
    <r>
      <t>1000 m</t>
    </r>
    <r>
      <rPr>
        <vertAlign val="superscript"/>
        <sz val="12"/>
        <rFont val="Univers"/>
        <family val="2"/>
      </rPr>
      <t>3</t>
    </r>
  </si>
  <si>
    <r>
      <t>of which: Fir/Spruce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</si>
  <si>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of which: Pine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</si>
  <si>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t>4406.12/92  4407.21/22/25/26/27/28/29/91/92/93/94/95/96/97/99</t>
  </si>
  <si>
    <t>Sawnwood, Non-coniferous</t>
  </si>
  <si>
    <r>
      <t>of which: Oak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</si>
  <si>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</si>
  <si>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of which: Maple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</si>
  <si>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of which: Cherry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</si>
  <si>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of which: Ash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</si>
  <si>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of which: Poplar/Aspen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</si>
  <si>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</si>
  <si>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</si>
  <si>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</si>
  <si>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cubic metres solid volume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</si>
  <si>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solid volume underbark (i.e. excluding bark)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</si>
</sst>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.0_-;\-* #,##0.0_-;_-* &quot;-&quot;??_-;_-@_-"/>
  </numFmts>
  <fonts count="5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Courier"/>
      <family val="3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10"/>
      <color indexed="10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1"/>
      <name val="Univers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</font>
    <font>
      <i/>
      <sz val="10"/>
      <name val="Arial"/>
      <family val="2"/>
    </font>
    <font>
      <b/>
      <sz val="11"/>
      <color rgb="FFFF0000"/>
      <name val="Univers"/>
      <family val="2"/>
    </font>
    <font>
      <b/>
      <sz val="10"/>
      <color rgb="FF00B050"/>
      <name val="Arial"/>
      <family val="2"/>
    </font>
    <font>
      <b/>
      <sz val="14"/>
      <name val="Univers"/>
    </font>
    <font>
      <i/>
      <sz val="11"/>
      <name val="Univers"/>
      <family val="2"/>
    </font>
    <font>
      <sz val="11"/>
      <name val="Univers"/>
    </font>
    <font>
      <b/>
      <sz val="24"/>
      <name val="Univers"/>
    </font>
    <font>
      <b/>
      <sz val="12"/>
      <name val="Univers"/>
    </font>
    <font>
      <sz val="14"/>
      <color indexed="12"/>
      <name val="Univers"/>
    </font>
    <font>
      <sz val="12"/>
      <color theme="3" tint="0.39997558519241921"/>
      <name val="Univers"/>
      <family val="2"/>
    </font>
    <font>
      <sz val="10"/>
      <name val="Courie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8">
    <xf numFmtId="0" fontId="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43" fontId="53" fillId="0" borderId="0" applyFont="0" applyFill="0" applyBorder="0" applyAlignment="0" applyProtection="0"/>
  </cellStyleXfs>
  <cellXfs count="662">
    <xf numFmtId="0" fontId="0" fillId="0" borderId="0" xfId="0"/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8" xfId="0" applyFont="1" applyBorder="1"/>
    <xf numFmtId="0" fontId="4" fillId="0" borderId="0" xfId="0" applyFont="1"/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2"/>
    </xf>
    <xf numFmtId="0" fontId="15" fillId="0" borderId="2" xfId="0" applyFont="1" applyBorder="1" applyAlignment="1">
      <alignment horizontal="left" vertical="center" indent="3"/>
    </xf>
    <xf numFmtId="0" fontId="15" fillId="0" borderId="13" xfId="0" applyFont="1" applyBorder="1" applyAlignment="1">
      <alignment horizontal="left" vertical="center" indent="2"/>
    </xf>
    <xf numFmtId="0" fontId="15" fillId="0" borderId="13" xfId="0" applyFont="1" applyBorder="1" applyAlignment="1">
      <alignment horizontal="left" vertical="center" indent="1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" fontId="14" fillId="0" borderId="13" xfId="0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>
      <alignment horizontal="center" vertical="center"/>
    </xf>
    <xf numFmtId="3" fontId="14" fillId="0" borderId="11" xfId="0" applyNumberFormat="1" applyFont="1" applyBorder="1" applyAlignment="1" applyProtection="1">
      <alignment horizontal="right" vertical="center"/>
      <protection locked="0"/>
    </xf>
    <xf numFmtId="3" fontId="14" fillId="0" borderId="2" xfId="0" applyNumberFormat="1" applyFont="1" applyBorder="1" applyAlignment="1" applyProtection="1">
      <alignment horizontal="right" vertical="center"/>
      <protection locked="0"/>
    </xf>
    <xf numFmtId="3" fontId="14" fillId="0" borderId="17" xfId="0" applyNumberFormat="1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14" fillId="0" borderId="18" xfId="0" applyNumberFormat="1" applyFont="1" applyBorder="1" applyAlignment="1" applyProtection="1">
      <alignment horizontal="right" vertical="center"/>
      <protection locked="0"/>
    </xf>
    <xf numFmtId="3" fontId="14" fillId="0" borderId="15" xfId="0" applyNumberFormat="1" applyFont="1" applyBorder="1" applyAlignment="1" applyProtection="1">
      <alignment horizontal="right" vertical="center"/>
      <protection locked="0"/>
    </xf>
    <xf numFmtId="0" fontId="4" fillId="0" borderId="20" xfId="0" applyFont="1" applyBorder="1" applyProtection="1">
      <protection locked="0"/>
    </xf>
    <xf numFmtId="0" fontId="15" fillId="0" borderId="13" xfId="0" applyFont="1" applyBorder="1" applyAlignment="1">
      <alignment horizontal="left" vertical="center" indent="3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3"/>
    </xf>
    <xf numFmtId="0" fontId="3" fillId="0" borderId="13" xfId="0" applyFont="1" applyBorder="1" applyAlignment="1">
      <alignment horizontal="left" vertical="center" indent="3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indent="2"/>
    </xf>
    <xf numFmtId="0" fontId="3" fillId="0" borderId="2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4" xfId="0" applyFont="1" applyBorder="1" applyAlignment="1">
      <alignment horizontal="left" vertical="top"/>
    </xf>
    <xf numFmtId="0" fontId="15" fillId="0" borderId="14" xfId="0" quotePrefix="1" applyFont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0" fontId="20" fillId="0" borderId="0" xfId="0" applyFont="1"/>
    <xf numFmtId="0" fontId="12" fillId="0" borderId="20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21" xfId="0" applyFont="1" applyBorder="1"/>
    <xf numFmtId="0" fontId="1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4" fillId="0" borderId="11" xfId="0" quotePrefix="1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 locked="0"/>
    </xf>
    <xf numFmtId="0" fontId="15" fillId="2" borderId="2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3" fontId="1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5" fillId="2" borderId="15" xfId="0" applyFont="1" applyFill="1" applyBorder="1" applyAlignment="1">
      <alignment horizontal="left" vertical="center"/>
    </xf>
    <xf numFmtId="3" fontId="14" fillId="2" borderId="11" xfId="0" applyNumberFormat="1" applyFont="1" applyFill="1" applyBorder="1" applyAlignment="1" applyProtection="1">
      <alignment horizontal="right" vertical="center"/>
      <protection locked="0"/>
    </xf>
    <xf numFmtId="3" fontId="14" fillId="2" borderId="17" xfId="0" applyNumberFormat="1" applyFont="1" applyFill="1" applyBorder="1" applyAlignment="1" applyProtection="1">
      <alignment horizontal="right" vertical="center"/>
      <protection locked="0"/>
    </xf>
    <xf numFmtId="3" fontId="14" fillId="2" borderId="18" xfId="0" applyNumberFormat="1" applyFont="1" applyFill="1" applyBorder="1" applyAlignment="1" applyProtection="1">
      <alignment horizontal="right" vertical="center"/>
      <protection locked="0"/>
    </xf>
    <xf numFmtId="0" fontId="15" fillId="2" borderId="13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3" fontId="14" fillId="0" borderId="23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left" vertical="center" indent="1"/>
    </xf>
    <xf numFmtId="0" fontId="23" fillId="0" borderId="0" xfId="0" applyFont="1" applyAlignment="1">
      <alignment horizontal="right" vertical="center"/>
    </xf>
    <xf numFmtId="0" fontId="25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4" fillId="0" borderId="40" xfId="0" applyFont="1" applyBorder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3" fontId="14" fillId="2" borderId="46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Border="1" applyAlignment="1" applyProtection="1">
      <alignment horizontal="right" vertical="center"/>
      <protection locked="0"/>
    </xf>
    <xf numFmtId="3" fontId="14" fillId="0" borderId="45" xfId="0" applyNumberFormat="1" applyFont="1" applyBorder="1" applyAlignment="1" applyProtection="1">
      <alignment horizontal="right" vertical="center"/>
      <protection locked="0"/>
    </xf>
    <xf numFmtId="3" fontId="14" fillId="0" borderId="46" xfId="0" applyNumberFormat="1" applyFont="1" applyBorder="1" applyAlignment="1" applyProtection="1">
      <alignment horizontal="right" vertical="center"/>
      <protection locked="0"/>
    </xf>
    <xf numFmtId="3" fontId="14" fillId="2" borderId="45" xfId="0" applyNumberFormat="1" applyFont="1" applyFill="1" applyBorder="1" applyAlignment="1" applyProtection="1">
      <alignment horizontal="right" vertical="center"/>
      <protection locked="0"/>
    </xf>
    <xf numFmtId="3" fontId="14" fillId="0" borderId="50" xfId="0" applyNumberFormat="1" applyFont="1" applyBorder="1" applyAlignment="1" applyProtection="1">
      <alignment horizontal="right" vertical="center"/>
      <protection locked="0"/>
    </xf>
    <xf numFmtId="0" fontId="15" fillId="0" borderId="52" xfId="0" applyFont="1" applyBorder="1" applyAlignment="1">
      <alignment horizontal="left" vertical="center" indent="1"/>
    </xf>
    <xf numFmtId="3" fontId="14" fillId="0" borderId="52" xfId="0" applyNumberFormat="1" applyFont="1" applyBorder="1" applyAlignment="1" applyProtection="1">
      <alignment horizontal="right" vertical="center"/>
      <protection locked="0"/>
    </xf>
    <xf numFmtId="3" fontId="14" fillId="0" borderId="53" xfId="0" applyNumberFormat="1" applyFont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/>
    <xf numFmtId="0" fontId="4" fillId="0" borderId="20" xfId="0" applyFont="1" applyBorder="1"/>
    <xf numFmtId="0" fontId="3" fillId="0" borderId="0" xfId="0" applyFont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1" fillId="0" borderId="13" xfId="0" applyFont="1" applyBorder="1" applyAlignment="1">
      <alignment horizontal="center" vertical="center"/>
    </xf>
    <xf numFmtId="0" fontId="4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3" borderId="13" xfId="0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54" xfId="0" applyFont="1" applyBorder="1"/>
    <xf numFmtId="0" fontId="3" fillId="0" borderId="0" xfId="0" applyFont="1" applyAlignment="1">
      <alignment horizontal="right"/>
    </xf>
    <xf numFmtId="0" fontId="4" fillId="0" borderId="55" xfId="0" applyFont="1" applyBorder="1"/>
    <xf numFmtId="0" fontId="21" fillId="0" borderId="56" xfId="0" applyFont="1" applyBorder="1" applyAlignment="1">
      <alignment horizontal="center" vertical="center"/>
    </xf>
    <xf numFmtId="0" fontId="4" fillId="0" borderId="25" xfId="0" applyFont="1" applyBorder="1"/>
    <xf numFmtId="0" fontId="8" fillId="0" borderId="4" xfId="0" applyFont="1" applyBorder="1"/>
    <xf numFmtId="3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3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58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3" fontId="27" fillId="0" borderId="13" xfId="0" applyNumberFormat="1" applyFont="1" applyBorder="1" applyAlignment="1" applyProtection="1">
      <alignment horizontal="right" vertical="center"/>
      <protection locked="0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0" fontId="15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5" fillId="0" borderId="22" xfId="0" applyFont="1" applyBorder="1" applyAlignment="1">
      <alignment horizontal="right" vertical="center"/>
    </xf>
    <xf numFmtId="49" fontId="4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4" fillId="0" borderId="37" xfId="0" applyNumberFormat="1" applyFont="1" applyBorder="1" applyProtection="1">
      <protection locked="0"/>
    </xf>
    <xf numFmtId="0" fontId="21" fillId="0" borderId="9" xfId="0" applyFont="1" applyBorder="1" applyAlignment="1">
      <alignment horizontal="center"/>
    </xf>
    <xf numFmtId="0" fontId="4" fillId="0" borderId="60" xfId="0" applyFont="1" applyBorder="1" applyProtection="1">
      <protection locked="0"/>
    </xf>
    <xf numFmtId="0" fontId="4" fillId="0" borderId="61" xfId="0" applyFont="1" applyBorder="1" applyProtection="1">
      <protection locked="0"/>
    </xf>
    <xf numFmtId="0" fontId="4" fillId="0" borderId="62" xfId="0" applyFont="1" applyBorder="1" applyProtection="1">
      <protection locked="0"/>
    </xf>
    <xf numFmtId="3" fontId="4" fillId="0" borderId="0" xfId="0" applyNumberFormat="1" applyFont="1" applyProtection="1">
      <protection locked="0"/>
    </xf>
    <xf numFmtId="0" fontId="15" fillId="0" borderId="34" xfId="0" applyFont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6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3" fontId="3" fillId="0" borderId="64" xfId="0" applyNumberFormat="1" applyFont="1" applyBorder="1" applyAlignment="1" applyProtection="1">
      <alignment horizontal="right" vertical="center" wrapText="1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indent="2"/>
    </xf>
    <xf numFmtId="0" fontId="15" fillId="0" borderId="5" xfId="0" applyFont="1" applyBorder="1" applyAlignment="1">
      <alignment vertical="center"/>
    </xf>
    <xf numFmtId="0" fontId="15" fillId="0" borderId="4" xfId="0" applyFont="1" applyBorder="1" applyAlignment="1">
      <alignment horizontal="left" vertical="center" indent="1"/>
    </xf>
    <xf numFmtId="0" fontId="15" fillId="0" borderId="28" xfId="0" quotePrefix="1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top"/>
    </xf>
    <xf numFmtId="0" fontId="0" fillId="0" borderId="13" xfId="0" applyBorder="1"/>
    <xf numFmtId="3" fontId="3" fillId="0" borderId="30" xfId="0" applyNumberFormat="1" applyFont="1" applyBorder="1" applyAlignment="1" applyProtection="1">
      <alignment horizontal="right" vertical="center" wrapText="1"/>
      <protection locked="0"/>
    </xf>
    <xf numFmtId="0" fontId="29" fillId="0" borderId="20" xfId="0" applyFont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right" vertical="center"/>
    </xf>
    <xf numFmtId="0" fontId="29" fillId="0" borderId="0" xfId="0" applyFont="1" applyAlignment="1" applyProtection="1">
      <alignment horizontal="right"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0" fillId="0" borderId="0" xfId="0" applyFont="1"/>
    <xf numFmtId="0" fontId="9" fillId="0" borderId="0" xfId="0" applyFont="1" applyProtection="1">
      <protection locked="0"/>
    </xf>
    <xf numFmtId="0" fontId="14" fillId="0" borderId="8" xfId="0" applyFont="1" applyBorder="1"/>
    <xf numFmtId="0" fontId="31" fillId="0" borderId="0" xfId="5" applyFont="1" applyAlignment="1">
      <alignment vertical="center"/>
    </xf>
    <xf numFmtId="0" fontId="32" fillId="0" borderId="0" xfId="5" applyFont="1" applyAlignment="1">
      <alignment horizontal="left"/>
    </xf>
    <xf numFmtId="0" fontId="8" fillId="0" borderId="0" xfId="5" applyFont="1" applyAlignment="1" applyProtection="1">
      <alignment horizontal="left"/>
      <protection locked="0"/>
    </xf>
    <xf numFmtId="0" fontId="3" fillId="0" borderId="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3" fillId="0" borderId="0" xfId="0" applyNumberFormat="1" applyFont="1" applyAlignment="1">
      <alignment vertical="center"/>
    </xf>
    <xf numFmtId="0" fontId="4" fillId="0" borderId="13" xfId="0" applyFont="1" applyBorder="1" applyProtection="1">
      <protection locked="0"/>
    </xf>
    <xf numFmtId="0" fontId="4" fillId="0" borderId="31" xfId="0" applyFont="1" applyBorder="1" applyProtection="1">
      <protection locked="0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49" fontId="3" fillId="0" borderId="2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0" fillId="0" borderId="0" xfId="5" applyFont="1" applyProtection="1">
      <protection locked="0"/>
    </xf>
    <xf numFmtId="0" fontId="6" fillId="0" borderId="1" xfId="5" applyFont="1" applyBorder="1" applyAlignment="1">
      <alignment horizontal="center" vertical="center"/>
    </xf>
    <xf numFmtId="0" fontId="6" fillId="0" borderId="13" xfId="5" applyFont="1" applyBorder="1" applyAlignment="1" applyProtection="1">
      <alignment horizontal="center"/>
      <protection locked="0"/>
    </xf>
    <xf numFmtId="0" fontId="8" fillId="2" borderId="1" xfId="2" applyFont="1" applyFill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4" borderId="0" xfId="2" applyFont="1" applyFill="1" applyAlignment="1">
      <alignment horizontal="left"/>
    </xf>
    <xf numFmtId="0" fontId="3" fillId="0" borderId="55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4" fillId="0" borderId="69" xfId="0" applyFont="1" applyBorder="1" applyAlignment="1">
      <alignment vertical="center"/>
    </xf>
    <xf numFmtId="0" fontId="8" fillId="0" borderId="15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3" fontId="14" fillId="2" borderId="2" xfId="0" applyNumberFormat="1" applyFont="1" applyFill="1" applyBorder="1" applyAlignment="1" applyProtection="1">
      <alignment horizontal="right" vertical="center"/>
      <protection locked="0"/>
    </xf>
    <xf numFmtId="3" fontId="14" fillId="0" borderId="35" xfId="0" applyNumberFormat="1" applyFont="1" applyBorder="1" applyAlignment="1" applyProtection="1">
      <alignment horizontal="right" vertical="center"/>
      <protection locked="0"/>
    </xf>
    <xf numFmtId="0" fontId="15" fillId="0" borderId="11" xfId="0" applyFont="1" applyBorder="1" applyAlignment="1">
      <alignment horizontal="left" vertical="center" indent="1"/>
    </xf>
    <xf numFmtId="3" fontId="3" fillId="0" borderId="59" xfId="0" applyNumberFormat="1" applyFont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vertical="center"/>
    </xf>
    <xf numFmtId="0" fontId="38" fillId="0" borderId="0" xfId="3" applyFont="1" applyProtection="1">
      <protection locked="0"/>
    </xf>
    <xf numFmtId="9" fontId="39" fillId="5" borderId="0" xfId="6" applyFont="1" applyFill="1" applyBorder="1" applyProtection="1">
      <protection locked="0"/>
    </xf>
    <xf numFmtId="0" fontId="39" fillId="0" borderId="0" xfId="3" applyFont="1" applyAlignment="1" applyProtection="1">
      <alignment horizontal="center" vertical="center"/>
      <protection locked="0"/>
    </xf>
    <xf numFmtId="0" fontId="39" fillId="0" borderId="0" xfId="3" applyFont="1" applyAlignment="1" applyProtection="1">
      <alignment vertical="center"/>
      <protection locked="0"/>
    </xf>
    <xf numFmtId="9" fontId="39" fillId="0" borderId="0" xfId="6" applyFont="1" applyBorder="1" applyProtection="1">
      <protection locked="0"/>
    </xf>
    <xf numFmtId="0" fontId="39" fillId="0" borderId="0" xfId="3" applyFont="1" applyAlignment="1" applyProtection="1">
      <alignment horizontal="right" vertical="center"/>
      <protection locked="0"/>
    </xf>
    <xf numFmtId="0" fontId="39" fillId="0" borderId="20" xfId="3" applyFont="1" applyBorder="1" applyAlignment="1" applyProtection="1">
      <alignment horizontal="right" vertical="center"/>
      <protection locked="0"/>
    </xf>
    <xf numFmtId="0" fontId="39" fillId="0" borderId="3" xfId="3" applyFont="1" applyBorder="1" applyAlignment="1" applyProtection="1">
      <alignment horizontal="center" vertical="center"/>
      <protection locked="0"/>
    </xf>
    <xf numFmtId="3" fontId="39" fillId="0" borderId="20" xfId="3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2" fillId="0" borderId="20" xfId="0" applyFont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43" fillId="0" borderId="0" xfId="3" applyFont="1" applyAlignment="1" applyProtection="1">
      <alignment vertical="center"/>
      <protection locked="0"/>
    </xf>
    <xf numFmtId="1" fontId="42" fillId="0" borderId="20" xfId="0" applyNumberFormat="1" applyFont="1" applyBorder="1" applyAlignment="1" applyProtection="1">
      <alignment vertical="center"/>
      <protection locked="0"/>
    </xf>
    <xf numFmtId="0" fontId="45" fillId="0" borderId="0" xfId="3" applyFont="1" applyAlignment="1" applyProtection="1">
      <alignment vertical="center"/>
      <protection locked="0"/>
    </xf>
    <xf numFmtId="9" fontId="45" fillId="0" borderId="0" xfId="6" applyFont="1" applyAlignment="1" applyProtection="1">
      <alignment vertical="center"/>
      <protection locked="0"/>
    </xf>
    <xf numFmtId="164" fontId="45" fillId="0" borderId="0" xfId="6" applyNumberFormat="1" applyFont="1" applyAlignment="1" applyProtection="1">
      <alignment vertical="center"/>
      <protection locked="0"/>
    </xf>
    <xf numFmtId="9" fontId="39" fillId="0" borderId="29" xfId="6" applyFont="1" applyBorder="1" applyAlignment="1" applyProtection="1">
      <alignment vertical="center"/>
      <protection locked="0"/>
    </xf>
    <xf numFmtId="0" fontId="15" fillId="0" borderId="15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>
      <alignment horizontal="left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 vertical="center"/>
    </xf>
    <xf numFmtId="3" fontId="4" fillId="2" borderId="30" xfId="0" applyNumberFormat="1" applyFont="1" applyFill="1" applyBorder="1" applyAlignment="1" applyProtection="1">
      <alignment horizontal="right" vertical="center"/>
      <protection locked="0"/>
    </xf>
    <xf numFmtId="3" fontId="4" fillId="2" borderId="31" xfId="0" applyNumberFormat="1" applyFont="1" applyFill="1" applyBorder="1" applyAlignment="1" applyProtection="1">
      <alignment horizontal="right" vertical="center"/>
      <protection locked="0"/>
    </xf>
    <xf numFmtId="0" fontId="15" fillId="2" borderId="26" xfId="5" applyFont="1" applyFill="1" applyBorder="1" applyAlignment="1">
      <alignment horizontal="left" vertical="center"/>
    </xf>
    <xf numFmtId="0" fontId="15" fillId="2" borderId="11" xfId="2" applyFont="1" applyFill="1" applyBorder="1" applyAlignment="1">
      <alignment vertical="center"/>
    </xf>
    <xf numFmtId="0" fontId="15" fillId="2" borderId="22" xfId="2" applyFont="1" applyFill="1" applyBorder="1" applyAlignment="1">
      <alignment vertical="center"/>
    </xf>
    <xf numFmtId="0" fontId="14" fillId="2" borderId="1" xfId="2" applyFont="1" applyFill="1" applyBorder="1" applyAlignment="1">
      <alignment horizontal="center" vertical="center"/>
    </xf>
    <xf numFmtId="0" fontId="15" fillId="0" borderId="4" xfId="5" applyFont="1" applyBorder="1" applyAlignment="1">
      <alignment horizontal="left" vertical="center"/>
    </xf>
    <xf numFmtId="0" fontId="15" fillId="0" borderId="11" xfId="2" applyFont="1" applyBorder="1" applyAlignment="1">
      <alignment vertical="center"/>
    </xf>
    <xf numFmtId="0" fontId="14" fillId="0" borderId="23" xfId="2" applyFont="1" applyBorder="1" applyAlignment="1">
      <alignment horizontal="left" vertical="center" indent="1"/>
    </xf>
    <xf numFmtId="0" fontId="14" fillId="0" borderId="23" xfId="2" applyFont="1" applyBorder="1" applyAlignment="1">
      <alignment horizontal="center" vertical="center"/>
    </xf>
    <xf numFmtId="0" fontId="14" fillId="0" borderId="23" xfId="2" applyFont="1" applyBorder="1" applyAlignment="1">
      <alignment horizontal="left" vertical="center" indent="2"/>
    </xf>
    <xf numFmtId="0" fontId="44" fillId="0" borderId="13" xfId="2" applyFont="1" applyBorder="1" applyAlignment="1">
      <alignment horizontal="left" vertical="center"/>
    </xf>
    <xf numFmtId="0" fontId="14" fillId="0" borderId="13" xfId="2" applyFont="1" applyBorder="1" applyAlignment="1">
      <alignment horizontal="left" vertical="center" indent="2"/>
    </xf>
    <xf numFmtId="0" fontId="14" fillId="0" borderId="13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5" fillId="0" borderId="13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  <xf numFmtId="49" fontId="15" fillId="0" borderId="11" xfId="2" applyNumberFormat="1" applyFont="1" applyBorder="1" applyAlignment="1">
      <alignment vertical="center"/>
    </xf>
    <xf numFmtId="0" fontId="14" fillId="0" borderId="23" xfId="2" applyFont="1" applyBorder="1" applyAlignment="1">
      <alignment horizontal="left" vertical="center" indent="3"/>
    </xf>
    <xf numFmtId="0" fontId="14" fillId="0" borderId="13" xfId="2" applyFont="1" applyBorder="1" applyAlignment="1">
      <alignment horizontal="left" vertical="center" indent="3"/>
    </xf>
    <xf numFmtId="0" fontId="14" fillId="0" borderId="11" xfId="2" applyFont="1" applyBorder="1" applyAlignment="1">
      <alignment horizontal="left" vertical="center" indent="2"/>
    </xf>
    <xf numFmtId="0" fontId="15" fillId="0" borderId="5" xfId="5" applyFont="1" applyBorder="1" applyAlignment="1">
      <alignment horizontal="left" vertical="center"/>
    </xf>
    <xf numFmtId="0" fontId="15" fillId="2" borderId="15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vertical="center"/>
    </xf>
    <xf numFmtId="0" fontId="15" fillId="2" borderId="2" xfId="2" applyFont="1" applyFill="1" applyBorder="1" applyAlignment="1">
      <alignment horizontal="left" vertical="center"/>
    </xf>
    <xf numFmtId="0" fontId="14" fillId="0" borderId="2" xfId="2" applyFont="1" applyBorder="1" applyAlignment="1">
      <alignment horizontal="left" vertical="center" indent="2"/>
    </xf>
    <xf numFmtId="0" fontId="15" fillId="0" borderId="28" xfId="5" applyFont="1" applyBorder="1" applyAlignment="1">
      <alignment horizontal="left" vertical="center"/>
    </xf>
    <xf numFmtId="0" fontId="15" fillId="0" borderId="14" xfId="2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 indent="2"/>
    </xf>
    <xf numFmtId="0" fontId="14" fillId="0" borderId="14" xfId="2" applyFont="1" applyBorder="1" applyAlignment="1">
      <alignment horizontal="center" vertical="center"/>
    </xf>
    <xf numFmtId="0" fontId="15" fillId="2" borderId="15" xfId="2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0" xfId="0" applyNumberFormat="1" applyFont="1" applyAlignment="1" applyProtection="1">
      <alignment horizontal="right" vertical="center" wrapText="1"/>
      <protection locked="0"/>
    </xf>
    <xf numFmtId="0" fontId="51" fillId="0" borderId="0" xfId="0" applyFont="1" applyAlignment="1">
      <alignment horizontal="left"/>
    </xf>
    <xf numFmtId="1" fontId="4" fillId="0" borderId="2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49" fontId="3" fillId="2" borderId="63" xfId="0" applyNumberFormat="1" applyFont="1" applyFill="1" applyBorder="1" applyAlignment="1">
      <alignment horizontal="left" vertical="center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31" xfId="0" applyNumberFormat="1" applyFont="1" applyBorder="1" applyAlignment="1" applyProtection="1">
      <alignment horizontal="right" vertical="center"/>
      <protection locked="0"/>
    </xf>
    <xf numFmtId="49" fontId="3" fillId="2" borderId="26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30" xfId="0" applyNumberFormat="1" applyFont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3" fontId="4" fillId="0" borderId="59" xfId="0" applyNumberFormat="1" applyFont="1" applyBorder="1" applyAlignment="1" applyProtection="1">
      <alignment horizontal="right" vertical="center"/>
      <protection locked="0"/>
    </xf>
    <xf numFmtId="0" fontId="39" fillId="0" borderId="3" xfId="3" applyFont="1" applyBorder="1" applyAlignment="1" applyProtection="1">
      <alignment vertical="center" wrapText="1"/>
      <protection locked="0"/>
    </xf>
    <xf numFmtId="0" fontId="39" fillId="0" borderId="0" xfId="3" applyFont="1" applyAlignment="1" applyProtection="1">
      <alignment vertical="center" wrapText="1"/>
      <protection locked="0"/>
    </xf>
    <xf numFmtId="0" fontId="39" fillId="0" borderId="20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6" applyFont="1" applyBorder="1" applyProtection="1">
      <protection locked="0"/>
    </xf>
    <xf numFmtId="9" fontId="1" fillId="5" borderId="0" xfId="6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20" xfId="3" applyFont="1" applyBorder="1" applyAlignment="1" applyProtection="1">
      <alignment horizontal="right" vertical="center"/>
      <protection locked="0"/>
    </xf>
    <xf numFmtId="3" fontId="1" fillId="0" borderId="20" xfId="3" applyNumberFormat="1" applyFont="1" applyBorder="1" applyAlignment="1" applyProtection="1">
      <alignment vertical="center"/>
      <protection locked="0"/>
    </xf>
    <xf numFmtId="9" fontId="1" fillId="0" borderId="20" xfId="6" applyFont="1" applyBorder="1" applyProtection="1">
      <protection locked="0"/>
    </xf>
    <xf numFmtId="0" fontId="1" fillId="0" borderId="29" xfId="3" applyFont="1" applyBorder="1" applyAlignment="1" applyProtection="1">
      <alignment horizontal="right" vertical="center"/>
      <protection locked="0"/>
    </xf>
    <xf numFmtId="3" fontId="1" fillId="0" borderId="29" xfId="3" applyNumberFormat="1" applyFont="1" applyBorder="1" applyAlignment="1" applyProtection="1">
      <alignment vertical="center"/>
      <protection locked="0"/>
    </xf>
    <xf numFmtId="9" fontId="1" fillId="0" borderId="29" xfId="6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6" applyFont="1" applyAlignment="1" applyProtection="1">
      <alignment vertical="center"/>
      <protection locked="0"/>
    </xf>
    <xf numFmtId="49" fontId="3" fillId="0" borderId="43" xfId="0" applyNumberFormat="1" applyFont="1" applyBorder="1" applyAlignment="1">
      <alignment horizontal="left" vertical="center"/>
    </xf>
    <xf numFmtId="49" fontId="3" fillId="2" borderId="76" xfId="0" applyNumberFormat="1" applyFont="1" applyFill="1" applyBorder="1" applyAlignment="1">
      <alignment horizontal="left" vertical="center"/>
    </xf>
    <xf numFmtId="49" fontId="3" fillId="2" borderId="43" xfId="0" applyNumberFormat="1" applyFont="1" applyFill="1" applyBorder="1" applyAlignment="1">
      <alignment horizontal="left" vertical="center"/>
    </xf>
    <xf numFmtId="49" fontId="3" fillId="2" borderId="49" xfId="0" applyNumberFormat="1" applyFont="1" applyFill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49" fontId="3" fillId="2" borderId="41" xfId="0" applyNumberFormat="1" applyFont="1" applyFill="1" applyBorder="1" applyAlignment="1">
      <alignment horizontal="left" vertical="center"/>
    </xf>
    <xf numFmtId="49" fontId="3" fillId="0" borderId="41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49" fontId="3" fillId="2" borderId="48" xfId="0" applyNumberFormat="1" applyFont="1" applyFill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2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center"/>
    </xf>
    <xf numFmtId="0" fontId="6" fillId="0" borderId="18" xfId="5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49" fontId="15" fillId="2" borderId="15" xfId="2" applyNumberFormat="1" applyFont="1" applyFill="1" applyBorder="1" applyAlignment="1">
      <alignment horizontal="left" vertical="center" wrapText="1"/>
    </xf>
    <xf numFmtId="3" fontId="14" fillId="2" borderId="13" xfId="5" applyNumberFormat="1" applyFont="1" applyFill="1" applyBorder="1" applyAlignment="1" applyProtection="1">
      <alignment horizontal="right" vertical="center"/>
      <protection locked="0"/>
    </xf>
    <xf numFmtId="3" fontId="14" fillId="2" borderId="20" xfId="5" applyNumberFormat="1" applyFont="1" applyFill="1" applyBorder="1" applyAlignment="1" applyProtection="1">
      <alignment horizontal="right" vertical="center"/>
      <protection locked="0"/>
    </xf>
    <xf numFmtId="3" fontId="14" fillId="2" borderId="18" xfId="5" applyNumberFormat="1" applyFont="1" applyFill="1" applyBorder="1" applyAlignment="1" applyProtection="1">
      <alignment horizontal="right" vertical="center"/>
      <protection locked="0"/>
    </xf>
    <xf numFmtId="3" fontId="14" fillId="2" borderId="31" xfId="5" applyNumberFormat="1" applyFont="1" applyFill="1" applyBorder="1" applyAlignment="1" applyProtection="1">
      <alignment horizontal="right" vertical="center"/>
      <protection locked="0"/>
    </xf>
    <xf numFmtId="3" fontId="14" fillId="0" borderId="13" xfId="5" applyNumberFormat="1" applyFont="1" applyBorder="1" applyAlignment="1" applyProtection="1">
      <alignment horizontal="right" vertical="center"/>
      <protection locked="0"/>
    </xf>
    <xf numFmtId="3" fontId="14" fillId="0" borderId="20" xfId="5" applyNumberFormat="1" applyFont="1" applyBorder="1" applyAlignment="1" applyProtection="1">
      <alignment horizontal="right" vertical="center"/>
      <protection locked="0"/>
    </xf>
    <xf numFmtId="3" fontId="14" fillId="0" borderId="18" xfId="5" applyNumberFormat="1" applyFont="1" applyBorder="1" applyAlignment="1" applyProtection="1">
      <alignment horizontal="right" vertical="center"/>
      <protection locked="0"/>
    </xf>
    <xf numFmtId="3" fontId="14" fillId="0" borderId="31" xfId="5" applyNumberFormat="1" applyFont="1" applyBorder="1" applyAlignment="1" applyProtection="1">
      <alignment horizontal="right" vertical="center"/>
      <protection locked="0"/>
    </xf>
    <xf numFmtId="3" fontId="14" fillId="4" borderId="11" xfId="5" applyNumberFormat="1" applyFont="1" applyFill="1" applyBorder="1" applyAlignment="1" applyProtection="1">
      <alignment horizontal="left" vertical="center"/>
      <protection locked="0"/>
    </xf>
    <xf numFmtId="3" fontId="14" fillId="4" borderId="29" xfId="5" applyNumberFormat="1" applyFont="1" applyFill="1" applyBorder="1" applyAlignment="1" applyProtection="1">
      <alignment horizontal="left" vertical="center"/>
      <protection locked="0"/>
    </xf>
    <xf numFmtId="3" fontId="14" fillId="4" borderId="17" xfId="5" applyNumberFormat="1" applyFont="1" applyFill="1" applyBorder="1" applyAlignment="1" applyProtection="1">
      <alignment horizontal="left" vertical="center"/>
      <protection locked="0"/>
    </xf>
    <xf numFmtId="3" fontId="14" fillId="4" borderId="30" xfId="5" applyNumberFormat="1" applyFont="1" applyFill="1" applyBorder="1" applyAlignment="1" applyProtection="1">
      <alignment horizontal="left" vertical="center"/>
      <protection locked="0"/>
    </xf>
    <xf numFmtId="3" fontId="14" fillId="0" borderId="15" xfId="5" applyNumberFormat="1" applyFont="1" applyBorder="1" applyAlignment="1" applyProtection="1">
      <alignment horizontal="right" vertical="center"/>
      <protection locked="0"/>
    </xf>
    <xf numFmtId="3" fontId="14" fillId="0" borderId="29" xfId="5" applyNumberFormat="1" applyFont="1" applyBorder="1" applyAlignment="1" applyProtection="1">
      <alignment horizontal="right" vertical="center"/>
      <protection locked="0"/>
    </xf>
    <xf numFmtId="3" fontId="14" fillId="0" borderId="11" xfId="5" applyNumberFormat="1" applyFont="1" applyBorder="1" applyAlignment="1" applyProtection="1">
      <alignment horizontal="right" vertical="center"/>
      <protection locked="0"/>
    </xf>
    <xf numFmtId="3" fontId="14" fillId="0" borderId="17" xfId="5" applyNumberFormat="1" applyFont="1" applyBorder="1" applyAlignment="1" applyProtection="1">
      <alignment horizontal="right" vertical="center"/>
      <protection locked="0"/>
    </xf>
    <xf numFmtId="3" fontId="14" fillId="0" borderId="30" xfId="5" applyNumberFormat="1" applyFont="1" applyBorder="1" applyAlignment="1" applyProtection="1">
      <alignment horizontal="right" vertical="center"/>
      <protection locked="0"/>
    </xf>
    <xf numFmtId="3" fontId="14" fillId="2" borderId="11" xfId="5" applyNumberFormat="1" applyFont="1" applyFill="1" applyBorder="1" applyAlignment="1" applyProtection="1">
      <alignment horizontal="right" vertical="center"/>
      <protection locked="0"/>
    </xf>
    <xf numFmtId="3" fontId="14" fillId="0" borderId="11" xfId="5" applyNumberFormat="1" applyFont="1" applyBorder="1" applyAlignment="1" applyProtection="1">
      <alignment horizontal="left" vertical="center"/>
      <protection locked="0"/>
    </xf>
    <xf numFmtId="3" fontId="14" fillId="0" borderId="29" xfId="5" applyNumberFormat="1" applyFont="1" applyBorder="1" applyAlignment="1" applyProtection="1">
      <alignment horizontal="left" vertical="center"/>
      <protection locked="0"/>
    </xf>
    <xf numFmtId="3" fontId="14" fillId="0" borderId="17" xfId="5" applyNumberFormat="1" applyFont="1" applyBorder="1" applyAlignment="1" applyProtection="1">
      <alignment horizontal="left" vertical="center"/>
      <protection locked="0"/>
    </xf>
    <xf numFmtId="3" fontId="14" fillId="0" borderId="30" xfId="5" applyNumberFormat="1" applyFont="1" applyBorder="1" applyAlignment="1" applyProtection="1">
      <alignment horizontal="left" vertical="center"/>
      <protection locked="0"/>
    </xf>
    <xf numFmtId="3" fontId="14" fillId="0" borderId="19" xfId="5" applyNumberFormat="1" applyFont="1" applyBorder="1" applyAlignment="1" applyProtection="1">
      <alignment horizontal="right" vertical="center"/>
      <protection locked="0"/>
    </xf>
    <xf numFmtId="3" fontId="14" fillId="0" borderId="32" xfId="5" applyNumberFormat="1" applyFont="1" applyBorder="1" applyAlignment="1" applyProtection="1">
      <alignment horizontal="right" vertical="center"/>
      <protection locked="0"/>
    </xf>
    <xf numFmtId="3" fontId="14" fillId="0" borderId="59" xfId="5" applyNumberFormat="1" applyFont="1" applyBorder="1" applyAlignment="1" applyProtection="1">
      <alignment horizontal="right" vertical="center"/>
      <protection locked="0"/>
    </xf>
    <xf numFmtId="0" fontId="15" fillId="0" borderId="11" xfId="2" applyFont="1" applyBorder="1" applyAlignment="1">
      <alignment horizontal="left" vertical="center"/>
    </xf>
    <xf numFmtId="0" fontId="15" fillId="2" borderId="11" xfId="2" applyFont="1" applyFill="1" applyBorder="1" applyAlignment="1">
      <alignment horizontal="left" vertical="center" wrapText="1"/>
    </xf>
    <xf numFmtId="0" fontId="15" fillId="2" borderId="4" xfId="5" applyFont="1" applyFill="1" applyBorder="1" applyAlignment="1">
      <alignment horizontal="left" vertical="center"/>
    </xf>
    <xf numFmtId="49" fontId="15" fillId="2" borderId="13" xfId="2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indent="1"/>
    </xf>
    <xf numFmtId="0" fontId="15" fillId="0" borderId="2" xfId="0" quotePrefix="1" applyFont="1" applyBorder="1" applyAlignment="1">
      <alignment horizontal="left" vertical="center" indent="1"/>
    </xf>
    <xf numFmtId="0" fontId="15" fillId="0" borderId="13" xfId="0" quotePrefix="1" applyFont="1" applyBorder="1" applyAlignment="1">
      <alignment horizontal="left" vertical="center" indent="2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top"/>
    </xf>
    <xf numFmtId="0" fontId="3" fillId="0" borderId="2" xfId="0" quotePrefix="1" applyFont="1" applyBorder="1" applyAlignment="1">
      <alignment horizontal="left" vertical="center" indent="1"/>
    </xf>
    <xf numFmtId="0" fontId="3" fillId="0" borderId="13" xfId="0" quotePrefix="1" applyFont="1" applyBorder="1" applyAlignment="1">
      <alignment horizontal="left" vertical="center" indent="2"/>
    </xf>
    <xf numFmtId="0" fontId="14" fillId="6" borderId="11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2" fillId="0" borderId="0" xfId="5" quotePrefix="1" applyFont="1" applyProtection="1">
      <protection locked="0"/>
    </xf>
    <xf numFmtId="0" fontId="52" fillId="0" borderId="0" xfId="0" applyFont="1"/>
    <xf numFmtId="0" fontId="15" fillId="0" borderId="15" xfId="2" applyFont="1" applyBorder="1" applyAlignment="1">
      <alignment horizontal="left" vertical="center"/>
    </xf>
    <xf numFmtId="0" fontId="37" fillId="0" borderId="11" xfId="2" applyFont="1" applyBorder="1" applyAlignment="1">
      <alignment horizontal="left" vertical="center" wrapText="1"/>
    </xf>
    <xf numFmtId="0" fontId="37" fillId="0" borderId="15" xfId="2" applyFont="1" applyBorder="1" applyAlignment="1">
      <alignment horizontal="left" vertical="center" wrapText="1"/>
    </xf>
    <xf numFmtId="49" fontId="15" fillId="0" borderId="11" xfId="2" applyNumberFormat="1" applyFont="1" applyBorder="1" applyAlignment="1">
      <alignment vertical="center" wrapText="1"/>
    </xf>
    <xf numFmtId="0" fontId="15" fillId="0" borderId="11" xfId="2" applyFont="1" applyBorder="1" applyAlignment="1">
      <alignment horizontal="left" vertical="center" wrapText="1"/>
    </xf>
    <xf numFmtId="0" fontId="15" fillId="0" borderId="13" xfId="2" applyFont="1" applyBorder="1" applyAlignment="1">
      <alignment horizontal="left" vertical="center" wrapText="1"/>
    </xf>
    <xf numFmtId="0" fontId="15" fillId="0" borderId="19" xfId="2" applyFont="1" applyBorder="1" applyAlignment="1">
      <alignment horizontal="left" vertical="center"/>
    </xf>
    <xf numFmtId="3" fontId="29" fillId="0" borderId="13" xfId="5" applyNumberFormat="1" applyFont="1" applyBorder="1" applyAlignment="1" applyProtection="1">
      <alignment vertical="center"/>
      <protection locked="0"/>
    </xf>
    <xf numFmtId="0" fontId="7" fillId="0" borderId="0" xfId="5" applyFont="1" applyAlignment="1">
      <alignment horizontal="left"/>
    </xf>
    <xf numFmtId="0" fontId="4" fillId="0" borderId="60" xfId="0" applyFont="1" applyBorder="1" applyAlignment="1" applyProtection="1">
      <alignment vertical="center"/>
      <protection locked="0"/>
    </xf>
    <xf numFmtId="165" fontId="14" fillId="0" borderId="17" xfId="7" applyNumberFormat="1" applyFont="1" applyFill="1" applyBorder="1" applyAlignment="1" applyProtection="1">
      <alignment horizontal="right" vertical="center"/>
      <protection locked="0"/>
    </xf>
    <xf numFmtId="165" fontId="14" fillId="0" borderId="17" xfId="7" applyNumberFormat="1" applyFont="1" applyFill="1" applyBorder="1" applyAlignment="1" applyProtection="1">
      <alignment vertical="center"/>
      <protection locked="0"/>
    </xf>
    <xf numFmtId="165" fontId="14" fillId="0" borderId="11" xfId="7" applyNumberFormat="1" applyFont="1" applyFill="1" applyBorder="1" applyAlignment="1" applyProtection="1">
      <alignment vertical="center"/>
      <protection locked="0"/>
    </xf>
    <xf numFmtId="165" fontId="14" fillId="0" borderId="30" xfId="7" applyNumberFormat="1" applyFont="1" applyFill="1" applyBorder="1" applyAlignment="1" applyProtection="1">
      <alignment vertical="center"/>
      <protection locked="0"/>
    </xf>
    <xf numFmtId="165" fontId="14" fillId="0" borderId="18" xfId="7" applyNumberFormat="1" applyFont="1" applyFill="1" applyBorder="1" applyAlignment="1" applyProtection="1">
      <alignment vertical="center"/>
      <protection locked="0"/>
    </xf>
    <xf numFmtId="165" fontId="14" fillId="0" borderId="13" xfId="7" applyNumberFormat="1" applyFont="1" applyFill="1" applyBorder="1" applyAlignment="1" applyProtection="1">
      <alignment vertical="center"/>
      <protection locked="0"/>
    </xf>
    <xf numFmtId="165" fontId="14" fillId="0" borderId="31" xfId="7" applyNumberFormat="1" applyFont="1" applyFill="1" applyBorder="1" applyAlignment="1" applyProtection="1">
      <alignment vertical="center"/>
      <protection locked="0"/>
    </xf>
    <xf numFmtId="165" fontId="14" fillId="0" borderId="1" xfId="7" applyNumberFormat="1" applyFont="1" applyFill="1" applyBorder="1" applyAlignment="1" applyProtection="1">
      <alignment vertical="center"/>
      <protection locked="0"/>
    </xf>
    <xf numFmtId="165" fontId="14" fillId="0" borderId="2" xfId="7" applyNumberFormat="1" applyFont="1" applyFill="1" applyBorder="1" applyAlignment="1" applyProtection="1">
      <alignment vertical="center"/>
      <protection locked="0"/>
    </xf>
    <xf numFmtId="165" fontId="14" fillId="0" borderId="14" xfId="7" applyNumberFormat="1" applyFont="1" applyFill="1" applyBorder="1" applyAlignment="1" applyProtection="1">
      <alignment vertical="center"/>
      <protection locked="0"/>
    </xf>
    <xf numFmtId="165" fontId="14" fillId="0" borderId="32" xfId="7" applyNumberFormat="1" applyFont="1" applyFill="1" applyBorder="1" applyAlignment="1" applyProtection="1">
      <alignment vertical="center"/>
      <protection locked="0"/>
    </xf>
    <xf numFmtId="165" fontId="14" fillId="0" borderId="59" xfId="7" applyNumberFormat="1" applyFont="1" applyFill="1" applyBorder="1" applyAlignment="1" applyProtection="1">
      <alignment vertical="center"/>
      <protection locked="0"/>
    </xf>
    <xf numFmtId="0" fontId="3" fillId="0" borderId="58" xfId="0" applyFont="1" applyBorder="1" applyAlignment="1">
      <alignment horizontal="left" vertical="center"/>
    </xf>
    <xf numFmtId="0" fontId="3" fillId="0" borderId="65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vertical="center"/>
      <protection locked="0"/>
    </xf>
    <xf numFmtId="0" fontId="1" fillId="0" borderId="0" xfId="3" applyFont="1" applyProtection="1"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1" fillId="5" borderId="0" xfId="3" applyFont="1" applyFill="1" applyProtection="1">
      <protection locked="0"/>
    </xf>
    <xf numFmtId="0" fontId="1" fillId="0" borderId="20" xfId="3" applyFont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1" fillId="5" borderId="0" xfId="3" applyFont="1" applyFill="1" applyAlignment="1" applyProtection="1">
      <alignment vertical="center"/>
      <protection locked="0"/>
    </xf>
    <xf numFmtId="164" fontId="1" fillId="0" borderId="0" xfId="6" applyNumberFormat="1" applyFont="1" applyAlignment="1" applyProtection="1">
      <alignment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3" fontId="4" fillId="0" borderId="0" xfId="0" applyNumberFormat="1" applyFont="1" applyAlignment="1" applyProtection="1">
      <alignment vertical="center"/>
      <protection locked="0"/>
    </xf>
    <xf numFmtId="0" fontId="15" fillId="0" borderId="67" xfId="0" applyFont="1" applyBorder="1" applyAlignment="1">
      <alignment horizontal="left" vertical="center"/>
    </xf>
    <xf numFmtId="0" fontId="15" fillId="0" borderId="68" xfId="0" applyFont="1" applyBorder="1" applyProtection="1">
      <protection locked="0"/>
    </xf>
    <xf numFmtId="0" fontId="15" fillId="0" borderId="17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29" xfId="0" applyFont="1" applyBorder="1" applyAlignment="1" applyProtection="1">
      <alignment vertical="center"/>
      <protection locked="0"/>
    </xf>
    <xf numFmtId="0" fontId="15" fillId="0" borderId="54" xfId="0" applyFont="1" applyBorder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/>
    <xf numFmtId="0" fontId="3" fillId="0" borderId="1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1" xfId="0" applyFont="1" applyBorder="1" applyAlignment="1">
      <alignment vertical="center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6" fillId="0" borderId="0" xfId="5" applyFont="1" applyAlignment="1" applyProtection="1">
      <alignment horizontal="left"/>
      <protection locked="0"/>
    </xf>
    <xf numFmtId="0" fontId="6" fillId="0" borderId="0" xfId="5" applyFont="1" applyProtection="1">
      <protection locked="0"/>
    </xf>
    <xf numFmtId="0" fontId="8" fillId="0" borderId="0" xfId="5" applyFont="1" applyProtection="1">
      <protection locked="0"/>
    </xf>
    <xf numFmtId="0" fontId="6" fillId="0" borderId="9" xfId="5" applyFont="1" applyBorder="1" applyAlignment="1">
      <alignment horizontal="left"/>
    </xf>
    <xf numFmtId="0" fontId="6" fillId="0" borderId="8" xfId="5" applyFont="1" applyBorder="1" applyAlignment="1">
      <alignment horizontal="left"/>
    </xf>
    <xf numFmtId="0" fontId="8" fillId="0" borderId="8" xfId="5" applyFont="1" applyBorder="1"/>
    <xf numFmtId="0" fontId="3" fillId="0" borderId="61" xfId="5" applyFont="1" applyBorder="1" applyAlignment="1">
      <alignment vertical="center"/>
    </xf>
    <xf numFmtId="0" fontId="3" fillId="0" borderId="61" xfId="5" applyFont="1" applyBorder="1" applyAlignment="1">
      <alignment horizontal="left" vertical="center"/>
    </xf>
    <xf numFmtId="0" fontId="6" fillId="0" borderId="6" xfId="5" applyFont="1" applyBorder="1" applyAlignment="1">
      <alignment horizontal="center"/>
    </xf>
    <xf numFmtId="0" fontId="10" fillId="0" borderId="0" xfId="5" applyFont="1" applyAlignment="1">
      <alignment horizontal="center"/>
    </xf>
    <xf numFmtId="0" fontId="8" fillId="0" borderId="0" xfId="5" applyFont="1"/>
    <xf numFmtId="0" fontId="4" fillId="0" borderId="20" xfId="2" applyFont="1" applyBorder="1" applyAlignment="1" applyProtection="1">
      <alignment vertical="center"/>
      <protection locked="0"/>
    </xf>
    <xf numFmtId="0" fontId="4" fillId="0" borderId="29" xfId="2" applyFont="1" applyBorder="1" applyAlignment="1" applyProtection="1">
      <alignment vertical="center"/>
      <protection locked="0"/>
    </xf>
    <xf numFmtId="0" fontId="4" fillId="0" borderId="12" xfId="2" applyFont="1" applyBorder="1" applyAlignment="1" applyProtection="1">
      <alignment vertical="center"/>
      <protection locked="0"/>
    </xf>
    <xf numFmtId="0" fontId="6" fillId="0" borderId="0" xfId="5" applyFont="1" applyAlignment="1">
      <alignment horizontal="left"/>
    </xf>
    <xf numFmtId="0" fontId="8" fillId="0" borderId="0" xfId="5" quotePrefix="1" applyFont="1" applyProtection="1">
      <protection locked="0"/>
    </xf>
    <xf numFmtId="0" fontId="3" fillId="0" borderId="18" xfId="5" applyFont="1" applyBorder="1" applyAlignment="1" applyProtection="1">
      <alignment vertical="center"/>
      <protection locked="0"/>
    </xf>
    <xf numFmtId="0" fontId="3" fillId="0" borderId="17" xfId="5" applyFont="1" applyBorder="1" applyAlignment="1" applyProtection="1">
      <alignment horizontal="left" vertical="center"/>
      <protection locked="0"/>
    </xf>
    <xf numFmtId="0" fontId="3" fillId="0" borderId="17" xfId="5" applyFont="1" applyBorder="1" applyAlignment="1">
      <alignment vertical="center"/>
    </xf>
    <xf numFmtId="0" fontId="25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6" fillId="0" borderId="0" xfId="5" applyFont="1" applyAlignment="1" applyProtection="1">
      <alignment horizontal="left" vertical="center"/>
      <protection locked="0"/>
    </xf>
    <xf numFmtId="0" fontId="8" fillId="0" borderId="0" xfId="5" applyFont="1" applyAlignment="1">
      <alignment vertical="center"/>
    </xf>
    <xf numFmtId="0" fontId="6" fillId="0" borderId="0" xfId="5" applyFont="1" applyAlignment="1">
      <alignment horizontal="left" vertical="center"/>
    </xf>
    <xf numFmtId="0" fontId="6" fillId="0" borderId="21" xfId="5" applyFont="1" applyBorder="1" applyAlignment="1">
      <alignment vertical="center"/>
    </xf>
    <xf numFmtId="0" fontId="6" fillId="0" borderId="24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8" fillId="0" borderId="20" xfId="5" applyFont="1" applyBorder="1"/>
    <xf numFmtId="0" fontId="8" fillId="0" borderId="0" xfId="5" applyFont="1" applyAlignment="1">
      <alignment horizontal="left"/>
    </xf>
    <xf numFmtId="0" fontId="8" fillId="0" borderId="21" xfId="5" applyFont="1" applyBorder="1"/>
    <xf numFmtId="0" fontId="6" fillId="0" borderId="26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2" xfId="5" applyFont="1" applyBorder="1" applyAlignment="1" applyProtection="1">
      <alignment horizontal="center"/>
      <protection locked="0"/>
    </xf>
    <xf numFmtId="0" fontId="8" fillId="0" borderId="2" xfId="5" applyFont="1" applyBorder="1" applyAlignment="1">
      <alignment horizontal="left" vertical="center"/>
    </xf>
    <xf numFmtId="0" fontId="6" fillId="0" borderId="5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30" xfId="5" applyFont="1" applyBorder="1" applyAlignment="1">
      <alignment horizontal="center" vertical="center"/>
    </xf>
    <xf numFmtId="0" fontId="8" fillId="0" borderId="0" xfId="5" applyFont="1" applyAlignment="1" applyProtection="1">
      <alignment vertical="center"/>
      <protection locked="0"/>
    </xf>
    <xf numFmtId="3" fontId="29" fillId="0" borderId="20" xfId="5" applyNumberFormat="1" applyFont="1" applyBorder="1" applyAlignment="1" applyProtection="1">
      <alignment vertical="center"/>
      <protection locked="0"/>
    </xf>
    <xf numFmtId="3" fontId="29" fillId="0" borderId="18" xfId="5" applyNumberFormat="1" applyFont="1" applyBorder="1" applyAlignment="1" applyProtection="1">
      <alignment vertical="center"/>
      <protection locked="0"/>
    </xf>
    <xf numFmtId="3" fontId="29" fillId="0" borderId="31" xfId="5" applyNumberFormat="1" applyFont="1" applyBorder="1" applyAlignment="1" applyProtection="1">
      <alignment vertical="center"/>
      <protection locked="0"/>
    </xf>
    <xf numFmtId="3" fontId="29" fillId="0" borderId="11" xfId="5" applyNumberFormat="1" applyFont="1" applyBorder="1" applyAlignment="1" applyProtection="1">
      <alignment vertical="center"/>
      <protection locked="0"/>
    </xf>
    <xf numFmtId="3" fontId="29" fillId="0" borderId="29" xfId="5" applyNumberFormat="1" applyFont="1" applyBorder="1" applyAlignment="1" applyProtection="1">
      <alignment vertical="center"/>
      <protection locked="0"/>
    </xf>
    <xf numFmtId="3" fontId="29" fillId="0" borderId="17" xfId="5" applyNumberFormat="1" applyFont="1" applyBorder="1" applyAlignment="1" applyProtection="1">
      <alignment vertical="center"/>
      <protection locked="0"/>
    </xf>
    <xf numFmtId="3" fontId="29" fillId="0" borderId="30" xfId="5" applyNumberFormat="1" applyFont="1" applyBorder="1" applyAlignment="1" applyProtection="1">
      <alignment vertical="center"/>
      <protection locked="0"/>
    </xf>
    <xf numFmtId="0" fontId="6" fillId="0" borderId="0" xfId="5" applyFont="1" applyAlignment="1" applyProtection="1">
      <alignment vertical="center"/>
      <protection locked="0"/>
    </xf>
    <xf numFmtId="3" fontId="29" fillId="0" borderId="19" xfId="5" applyNumberFormat="1" applyFont="1" applyBorder="1" applyAlignment="1" applyProtection="1">
      <alignment vertical="center"/>
      <protection locked="0"/>
    </xf>
    <xf numFmtId="3" fontId="29" fillId="0" borderId="32" xfId="5" applyNumberFormat="1" applyFont="1" applyBorder="1" applyAlignment="1" applyProtection="1">
      <alignment vertical="center"/>
      <protection locked="0"/>
    </xf>
    <xf numFmtId="3" fontId="29" fillId="0" borderId="59" xfId="5" applyNumberFormat="1" applyFont="1" applyBorder="1" applyAlignment="1" applyProtection="1">
      <alignment vertical="center"/>
      <protection locked="0"/>
    </xf>
    <xf numFmtId="0" fontId="8" fillId="4" borderId="0" xfId="5" applyFont="1" applyFill="1"/>
    <xf numFmtId="0" fontId="8" fillId="4" borderId="0" xfId="5" applyFont="1" applyFill="1" applyProtection="1">
      <protection locked="0"/>
    </xf>
    <xf numFmtId="0" fontId="3" fillId="0" borderId="17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49" fillId="0" borderId="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" fillId="0" borderId="0" xfId="3" applyFont="1" applyAlignment="1" applyProtection="1">
      <alignment horizontal="center" wrapText="1"/>
      <protection locked="0"/>
    </xf>
    <xf numFmtId="0" fontId="39" fillId="0" borderId="0" xfId="3" applyFont="1" applyAlignment="1" applyProtection="1">
      <alignment horizontal="center" vertical="center"/>
      <protection locked="0"/>
    </xf>
    <xf numFmtId="0" fontId="39" fillId="0" borderId="20" xfId="3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66" xfId="0" applyFont="1" applyBorder="1" applyAlignment="1" applyProtection="1">
      <alignment vertical="center"/>
      <protection locked="0"/>
    </xf>
    <xf numFmtId="0" fontId="51" fillId="0" borderId="0" xfId="0" applyFont="1" applyAlignment="1">
      <alignment horizontal="left" wrapText="1"/>
    </xf>
    <xf numFmtId="0" fontId="15" fillId="0" borderId="2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15" fillId="0" borderId="75" xfId="0" applyNumberFormat="1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49" fillId="0" borderId="40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23" xfId="0" quotePrefix="1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8" fillId="0" borderId="20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 wrapText="1"/>
    </xf>
    <xf numFmtId="0" fontId="21" fillId="0" borderId="23" xfId="0" quotePrefix="1" applyFont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66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22" fillId="0" borderId="56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6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33" fillId="0" borderId="22" xfId="5" applyFont="1" applyBorder="1" applyAlignment="1">
      <alignment horizontal="center" vertical="center"/>
    </xf>
    <xf numFmtId="0" fontId="33" fillId="0" borderId="3" xfId="5" applyFont="1" applyBorder="1" applyAlignment="1">
      <alignment horizontal="center" vertical="center"/>
    </xf>
    <xf numFmtId="0" fontId="33" fillId="0" borderId="16" xfId="5" applyFont="1" applyBorder="1" applyAlignment="1">
      <alignment horizontal="center" vertical="center"/>
    </xf>
    <xf numFmtId="0" fontId="33" fillId="0" borderId="66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0" borderId="37" xfId="5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/>
    </xf>
    <xf numFmtId="0" fontId="6" fillId="0" borderId="38" xfId="5" applyFont="1" applyBorder="1" applyAlignment="1">
      <alignment horizontal="center" vertical="center"/>
    </xf>
    <xf numFmtId="0" fontId="3" fillId="0" borderId="58" xfId="2" applyFont="1" applyBorder="1" applyAlignment="1" applyProtection="1">
      <alignment horizontal="center" vertical="center"/>
      <protection locked="0"/>
    </xf>
    <xf numFmtId="0" fontId="4" fillId="0" borderId="58" xfId="2" applyFont="1" applyBorder="1" applyAlignment="1" applyProtection="1">
      <alignment horizontal="center" vertical="center"/>
      <protection locked="0"/>
    </xf>
    <xf numFmtId="0" fontId="4" fillId="0" borderId="62" xfId="2" applyFont="1" applyBorder="1" applyAlignment="1" applyProtection="1">
      <alignment horizontal="center" vertical="center"/>
      <protection locked="0"/>
    </xf>
    <xf numFmtId="0" fontId="3" fillId="0" borderId="17" xfId="5" applyFont="1" applyBorder="1" applyAlignment="1">
      <alignment vertical="center"/>
    </xf>
    <xf numFmtId="0" fontId="3" fillId="0" borderId="17" xfId="5" applyFont="1" applyBorder="1" applyAlignment="1" applyProtection="1">
      <alignment vertical="center"/>
      <protection locked="0"/>
    </xf>
    <xf numFmtId="0" fontId="4" fillId="0" borderId="29" xfId="2" applyFont="1" applyBorder="1" applyAlignment="1" applyProtection="1">
      <alignment vertical="center"/>
      <protection locked="0"/>
    </xf>
    <xf numFmtId="0" fontId="4" fillId="0" borderId="12" xfId="2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49" fillId="0" borderId="0" xfId="5" applyFont="1" applyAlignment="1">
      <alignment horizontal="center" vertical="top"/>
    </xf>
    <xf numFmtId="0" fontId="11" fillId="0" borderId="0" xfId="5" applyFont="1" applyAlignment="1">
      <alignment horizontal="center" vertical="top"/>
    </xf>
    <xf numFmtId="0" fontId="11" fillId="0" borderId="23" xfId="5" applyFont="1" applyBorder="1" applyAlignment="1">
      <alignment horizontal="center" vertical="top"/>
    </xf>
    <xf numFmtId="0" fontId="21" fillId="0" borderId="0" xfId="2" applyFont="1" applyAlignment="1">
      <alignment horizontal="center"/>
    </xf>
    <xf numFmtId="0" fontId="6" fillId="0" borderId="0" xfId="5" applyFont="1" applyAlignment="1">
      <alignment vertical="top"/>
    </xf>
    <xf numFmtId="0" fontId="4" fillId="0" borderId="0" xfId="2" applyFont="1" applyAlignment="1">
      <alignment vertical="top"/>
    </xf>
    <xf numFmtId="0" fontId="4" fillId="0" borderId="21" xfId="2" applyFont="1" applyBorder="1" applyAlignment="1">
      <alignment vertical="top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38" xfId="2" applyFont="1" applyBorder="1" applyAlignment="1" applyProtection="1">
      <alignment horizontal="center" vertical="center"/>
      <protection locked="0"/>
    </xf>
  </cellXfs>
  <cellStyles count="8">
    <cellStyle name="Comma" xfId="7" builtinId="3"/>
    <cellStyle name="Normal" xfId="0" builtinId="0"/>
    <cellStyle name="Normal 2" xfId="1" xr:uid="{00000000-0005-0000-0000-000001000000}"/>
    <cellStyle name="Normal_ECE1" xfId="2" xr:uid="{00000000-0005-0000-0000-000002000000}"/>
    <cellStyle name="Normal_JFSQ2001e" xfId="3" xr:uid="{00000000-0005-0000-0000-000003000000}"/>
    <cellStyle name="Normal_jqrev" xfId="4" xr:uid="{00000000-0005-0000-0000-000004000000}"/>
    <cellStyle name="Normal_YBFPQNEW" xfId="5" xr:uid="{00000000-0005-0000-0000-000007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1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2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3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318407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4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12"/>
  <sheetViews>
    <sheetView showGridLines="0" zoomScale="85" zoomScaleNormal="85" zoomScaleSheetLayoutView="100" workbookViewId="0"/>
  </sheetViews>
  <sheetFormatPr defaultColWidth="9.625" defaultRowHeight="12.75" customHeight="1" x14ac:dyDescent="0.2"/>
  <cols>
    <col min="1" max="1" width="8.375" style="5" customWidth="1"/>
    <col min="2" max="2" width="65.75" style="6" customWidth="1"/>
    <col min="3" max="3" width="9.5" style="6" customWidth="1"/>
    <col min="4" max="5" width="22.5" style="6" customWidth="1"/>
    <col min="6" max="6" width="9.75" style="6" customWidth="1"/>
    <col min="7" max="7" width="9.625" style="6" customWidth="1"/>
    <col min="8" max="8" width="8.875" style="6" customWidth="1"/>
    <col min="9" max="9" width="68.625" style="6" customWidth="1"/>
    <col min="10" max="10" width="9.375" style="6" customWidth="1"/>
    <col min="11" max="12" width="10.375" style="6" customWidth="1"/>
    <col min="13" max="13" width="12.625" style="6" customWidth="1"/>
    <col min="14" max="14" width="1.625" style="6" customWidth="1"/>
    <col min="15" max="15" width="12.625" style="6" customWidth="1"/>
    <col min="16" max="16" width="1.625" style="6" customWidth="1"/>
    <col min="17" max="17" width="15.625" style="6" customWidth="1"/>
    <col min="18" max="18" width="36.875" style="6" customWidth="1"/>
    <col min="19" max="21" width="10.625" style="6" customWidth="1"/>
    <col min="22" max="22" width="3.375" style="6" customWidth="1"/>
    <col min="23" max="23" width="11.875" style="6" customWidth="1"/>
    <col min="24" max="32" width="15.625" style="6" customWidth="1"/>
    <col min="33" max="33" width="12.625" style="6" customWidth="1"/>
    <col min="34" max="34" width="1.625" style="6" customWidth="1"/>
    <col min="35" max="16384" width="9.625" style="6"/>
  </cols>
  <sheetData>
    <row r="1" spans="1:29" ht="17.100000000000001" customHeight="1" x14ac:dyDescent="0.2">
      <c r="A1" s="15"/>
      <c r="B1" s="68" t="s">
        <v>0</v>
      </c>
      <c r="C1" s="478" t="s">
        <v>1</v>
      </c>
      <c r="D1" s="465" t="s">
        <v>2</v>
      </c>
      <c r="E1" s="479" t="s">
        <v>3</v>
      </c>
      <c r="H1" s="14"/>
      <c r="I1" s="14"/>
      <c r="J1" s="126" t="str">
        <f>C1</f>
        <v xml:space="preserve">Country: </v>
      </c>
      <c r="K1" s="126" t="str">
        <f>D1</f>
        <v>Macedonia</v>
      </c>
      <c r="L1" s="14"/>
    </row>
    <row r="2" spans="1:29" ht="17.100000000000001" customHeight="1" x14ac:dyDescent="0.2">
      <c r="A2" s="16"/>
      <c r="B2" s="67" t="s">
        <v>0</v>
      </c>
      <c r="C2" s="576" t="s">
        <v>4</v>
      </c>
      <c r="D2" s="577"/>
      <c r="E2" s="480"/>
      <c r="H2" s="14"/>
      <c r="I2" s="14"/>
      <c r="J2" s="14"/>
      <c r="K2" s="14"/>
      <c r="L2" s="14"/>
    </row>
    <row r="3" spans="1:29" ht="17.100000000000001" customHeight="1" x14ac:dyDescent="0.2">
      <c r="A3" s="16"/>
      <c r="B3" s="67" t="s">
        <v>0</v>
      </c>
      <c r="C3" s="592" t="s">
        <v>0</v>
      </c>
      <c r="D3" s="593"/>
      <c r="E3" s="594"/>
      <c r="H3" s="14"/>
      <c r="I3" s="14"/>
      <c r="J3" s="14"/>
      <c r="K3" s="14"/>
      <c r="L3" s="14"/>
    </row>
    <row r="4" spans="1:29" ht="17.100000000000001" customHeight="1" x14ac:dyDescent="0.2">
      <c r="A4" s="16"/>
      <c r="B4" s="67"/>
      <c r="C4" s="481" t="s">
        <v>5</v>
      </c>
      <c r="D4" s="482"/>
      <c r="E4" s="480"/>
      <c r="H4" s="14"/>
      <c r="I4" s="14"/>
      <c r="J4" s="14"/>
      <c r="K4" s="14"/>
      <c r="L4" s="14"/>
    </row>
    <row r="5" spans="1:29" ht="17.100000000000001" customHeight="1" x14ac:dyDescent="0.2">
      <c r="A5" s="583" t="s">
        <v>6</v>
      </c>
      <c r="B5" s="584"/>
      <c r="C5" s="595" t="s">
        <v>0</v>
      </c>
      <c r="D5" s="596"/>
      <c r="E5" s="597"/>
      <c r="H5" s="14"/>
      <c r="I5" s="14"/>
      <c r="J5" s="14"/>
      <c r="K5" s="14"/>
      <c r="L5" s="14"/>
    </row>
    <row r="6" spans="1:29" ht="17.100000000000001" customHeight="1" x14ac:dyDescent="0.3">
      <c r="A6" s="585"/>
      <c r="B6" s="584"/>
      <c r="C6" s="483"/>
      <c r="D6" s="20"/>
      <c r="E6" s="484"/>
      <c r="H6" s="14"/>
      <c r="I6" s="14"/>
      <c r="J6" s="14"/>
      <c r="K6" s="14"/>
      <c r="L6" s="14"/>
      <c r="Q6" s="286" t="s">
        <v>7</v>
      </c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</row>
    <row r="7" spans="1:29" ht="16.5" customHeight="1" x14ac:dyDescent="0.2">
      <c r="A7" s="586" t="s">
        <v>8</v>
      </c>
      <c r="B7" s="587"/>
      <c r="C7" s="481" t="s">
        <v>9</v>
      </c>
      <c r="D7" s="486"/>
      <c r="E7" s="487" t="s">
        <v>10</v>
      </c>
      <c r="H7" s="14"/>
      <c r="I7" s="598" t="s">
        <v>11</v>
      </c>
      <c r="J7" s="14"/>
      <c r="K7" s="591" t="s">
        <v>12</v>
      </c>
      <c r="L7" s="591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</row>
    <row r="8" spans="1:29" ht="19.5" customHeight="1" x14ac:dyDescent="0.2">
      <c r="A8" s="586" t="s">
        <v>13</v>
      </c>
      <c r="B8" s="587"/>
      <c r="C8" s="481" t="s">
        <v>14</v>
      </c>
      <c r="D8" s="488" t="s">
        <v>0</v>
      </c>
      <c r="E8" s="480"/>
      <c r="H8" s="14"/>
      <c r="I8" s="598"/>
      <c r="J8" s="14"/>
      <c r="K8" s="591"/>
      <c r="L8" s="591"/>
      <c r="Q8" s="485" t="s">
        <v>15</v>
      </c>
      <c r="R8" s="485"/>
      <c r="S8" s="485"/>
      <c r="T8" s="485"/>
      <c r="U8" s="485"/>
      <c r="V8" s="485"/>
      <c r="W8" s="588"/>
      <c r="X8" s="588"/>
      <c r="Y8" s="588"/>
      <c r="Z8" s="485"/>
      <c r="AA8" s="485"/>
      <c r="AB8" s="485"/>
      <c r="AC8" s="485"/>
    </row>
    <row r="9" spans="1:29" ht="7.5" customHeight="1" x14ac:dyDescent="0.2">
      <c r="A9" s="65"/>
      <c r="B9" s="45"/>
      <c r="C9" s="20"/>
      <c r="D9" s="48">
        <v>51</v>
      </c>
      <c r="E9" s="49">
        <v>51</v>
      </c>
      <c r="H9" s="128" t="s">
        <v>0</v>
      </c>
      <c r="I9" s="129"/>
      <c r="J9" s="127" t="s">
        <v>0</v>
      </c>
      <c r="K9" s="127"/>
      <c r="L9" s="127"/>
      <c r="Q9" s="485"/>
      <c r="R9" s="485"/>
      <c r="S9" s="485"/>
      <c r="T9" s="485"/>
      <c r="U9" s="485"/>
      <c r="V9" s="489"/>
      <c r="W9" s="588"/>
      <c r="X9" s="588"/>
      <c r="Y9" s="588"/>
      <c r="Z9" s="485"/>
      <c r="AA9" s="485"/>
      <c r="AB9" s="485"/>
      <c r="AC9" s="485"/>
    </row>
    <row r="10" spans="1:29" ht="12.75" customHeight="1" x14ac:dyDescent="0.2">
      <c r="A10" s="17" t="s">
        <v>16</v>
      </c>
      <c r="B10" s="66" t="s">
        <v>16</v>
      </c>
      <c r="C10" s="581" t="s">
        <v>17</v>
      </c>
      <c r="D10" s="447">
        <v>2019</v>
      </c>
      <c r="E10" s="22">
        <f>D10+1</f>
        <v>2020</v>
      </c>
      <c r="H10" s="106" t="s">
        <v>16</v>
      </c>
      <c r="I10" s="66" t="str">
        <f>B10</f>
        <v>Product</v>
      </c>
      <c r="J10" s="106" t="str">
        <f>C10</f>
        <v>Unit</v>
      </c>
      <c r="K10" s="130">
        <f>D10</f>
        <v>2019</v>
      </c>
      <c r="L10" s="131">
        <f>E10</f>
        <v>2020</v>
      </c>
      <c r="Q10" s="485"/>
      <c r="R10" s="485"/>
      <c r="S10" s="490">
        <f>D10</f>
        <v>2019</v>
      </c>
      <c r="T10" s="490">
        <f>E10</f>
        <v>2020</v>
      </c>
      <c r="U10" s="490" t="s">
        <v>18</v>
      </c>
      <c r="V10" s="489"/>
      <c r="W10" s="6" t="s">
        <v>19</v>
      </c>
      <c r="X10" s="491"/>
      <c r="Y10" s="491"/>
      <c r="Z10" s="485"/>
      <c r="AB10" s="485"/>
      <c r="AC10" s="485"/>
    </row>
    <row r="11" spans="1:29" ht="12.75" customHeight="1" x14ac:dyDescent="0.2">
      <c r="A11" s="3" t="s">
        <v>20</v>
      </c>
      <c r="B11" s="1"/>
      <c r="C11" s="582"/>
      <c r="D11" s="2" t="s">
        <v>21</v>
      </c>
      <c r="E11" s="4" t="s">
        <v>21</v>
      </c>
      <c r="H11" s="107" t="s">
        <v>20</v>
      </c>
      <c r="I11" s="132"/>
      <c r="J11" s="133"/>
      <c r="K11" s="134" t="str">
        <f>D11</f>
        <v>Quantity</v>
      </c>
      <c r="L11" s="135" t="str">
        <f>E11</f>
        <v>Quantity</v>
      </c>
      <c r="Q11" s="589" t="s">
        <v>22</v>
      </c>
      <c r="R11" s="369" t="s">
        <v>23</v>
      </c>
      <c r="S11" s="370">
        <f>IF(ISNUMBER(D17+'JQ2 | Primary Products | Trade'!D15-'JQ2 | Primary Products | Trade'!H15-D27),D17+'JQ2 | Primary Products | Trade'!D15-'JQ2 | Primary Products | Trade'!H15-D27,"Missing data")</f>
        <v>133.29968499999998</v>
      </c>
      <c r="T11" s="370">
        <f>IF(ISNUMBER(E17+'JQ2 | Primary Products | Trade'!F15-'JQ2 | Primary Products | Trade'!J15-E27),E17+'JQ2 | Primary Products | Trade'!F15-'JQ2 | Primary Products | Trade'!J15-E27,"Missing data")</f>
        <v>126.06330700000001</v>
      </c>
      <c r="U11" s="371">
        <f>IF(ISNUMBER(T11/S11-1),T11/S11-1,"missing data")</f>
        <v>-5.4286534885659932E-2</v>
      </c>
      <c r="V11" s="287"/>
      <c r="W11" s="485" t="s">
        <v>24</v>
      </c>
      <c r="X11" s="491"/>
      <c r="Y11" s="491"/>
      <c r="Z11" s="485"/>
      <c r="AB11" s="485"/>
      <c r="AC11" s="485"/>
    </row>
    <row r="12" spans="1:29" s="18" customFormat="1" ht="12.75" customHeight="1" x14ac:dyDescent="0.2">
      <c r="A12" s="578" t="s">
        <v>25</v>
      </c>
      <c r="B12" s="579"/>
      <c r="C12" s="579"/>
      <c r="D12" s="579"/>
      <c r="E12" s="580"/>
      <c r="H12" s="150"/>
      <c r="I12" s="136" t="str">
        <f>A12</f>
        <v>REMOVALS OF ROUNDWOOD (WOOD IN THE ROUGH)</v>
      </c>
      <c r="J12" s="273"/>
      <c r="K12" s="273"/>
      <c r="L12" s="274"/>
      <c r="Q12" s="590"/>
      <c r="R12" s="296" t="s">
        <v>26</v>
      </c>
      <c r="S12" s="299">
        <f>IF(ISNUMBER(D52-D53*X28),(D52-D53)*X28,"missing data")</f>
        <v>0</v>
      </c>
      <c r="T12" s="299">
        <f>IF(ISNUMBER(E52-E53*X28),(E52-E53)*X28,"missing data")</f>
        <v>0</v>
      </c>
      <c r="U12" s="377" t="str">
        <f t="shared" ref="U12:U23" si="0">IF(ISNUMBER(T12/S12-1),T12/S12-1,"missing data")</f>
        <v>missing data</v>
      </c>
      <c r="V12" s="297"/>
      <c r="W12" s="485" t="s">
        <v>27</v>
      </c>
      <c r="Y12" s="289"/>
      <c r="Z12" s="289"/>
      <c r="AB12" s="289"/>
      <c r="AC12" s="289"/>
    </row>
    <row r="13" spans="1:29" s="18" customFormat="1" ht="12.75" customHeight="1" x14ac:dyDescent="0.2">
      <c r="A13" s="312">
        <v>1</v>
      </c>
      <c r="B13" s="305" t="s">
        <v>28</v>
      </c>
      <c r="C13" s="306" t="s">
        <v>29</v>
      </c>
      <c r="D13" s="314">
        <v>759</v>
      </c>
      <c r="E13" s="314">
        <v>735</v>
      </c>
      <c r="H13" s="58">
        <f>A13</f>
        <v>1</v>
      </c>
      <c r="I13" s="52" t="str">
        <f>B13</f>
        <v>ROUNDWOOD (WOOD IN THE ROUGH)</v>
      </c>
      <c r="J13" s="87" t="s">
        <v>29</v>
      </c>
      <c r="K13" s="137">
        <f>D13-(D14+D17)</f>
        <v>0</v>
      </c>
      <c r="L13" s="138">
        <f>E13-(E14+E17)</f>
        <v>0</v>
      </c>
      <c r="Q13" s="366" t="s">
        <v>30</v>
      </c>
      <c r="R13" s="373" t="s">
        <v>31</v>
      </c>
      <c r="S13" s="374">
        <f>IF(ISNUMBER(D36*X29),D36*X29,"missing data")</f>
        <v>0</v>
      </c>
      <c r="T13" s="374">
        <f>IF(ISNUMBER(E36*X29),E36*X29,"missing data")</f>
        <v>0</v>
      </c>
      <c r="U13" s="371" t="str">
        <f t="shared" si="0"/>
        <v>missing data</v>
      </c>
      <c r="V13" s="492"/>
      <c r="W13" s="300">
        <v>2.4</v>
      </c>
      <c r="X13" s="289"/>
      <c r="Y13" s="289"/>
      <c r="Z13" s="289"/>
      <c r="AB13" s="289"/>
      <c r="AC13" s="289"/>
    </row>
    <row r="14" spans="1:29" s="12" customFormat="1" ht="14.25" x14ac:dyDescent="0.2">
      <c r="A14" s="125">
        <v>1.1000000000000001</v>
      </c>
      <c r="B14" s="103" t="s">
        <v>32</v>
      </c>
      <c r="C14" s="87" t="s">
        <v>29</v>
      </c>
      <c r="D14" s="355">
        <v>649</v>
      </c>
      <c r="E14" s="355">
        <v>610</v>
      </c>
      <c r="H14" s="52">
        <f t="shared" ref="H14:H78" si="1">A14</f>
        <v>1.1000000000000001</v>
      </c>
      <c r="I14" s="54" t="str">
        <f t="shared" ref="I14:I77" si="2">B14</f>
        <v>WOOD FUEL (INCLUDING WOOD FOR CHARCOAL)</v>
      </c>
      <c r="J14" s="87" t="s">
        <v>29</v>
      </c>
      <c r="K14" s="139">
        <f>D14-(D15+D16)</f>
        <v>0</v>
      </c>
      <c r="L14" s="140">
        <f>E14-(E15+E16)</f>
        <v>0</v>
      </c>
      <c r="Q14" s="367"/>
      <c r="R14" s="369" t="s">
        <v>33</v>
      </c>
      <c r="S14" s="370">
        <f>IF(ISNUMBER(D39),D39,"Missing data")</f>
        <v>6</v>
      </c>
      <c r="T14" s="370">
        <f>IF(ISNUMBER(E39),E39,"Missing data")</f>
        <v>5</v>
      </c>
      <c r="U14" s="371">
        <f t="shared" si="0"/>
        <v>-0.16666666666666663</v>
      </c>
      <c r="V14" s="372"/>
      <c r="W14" s="300">
        <v>1</v>
      </c>
      <c r="X14" s="289"/>
      <c r="Z14" s="381"/>
      <c r="AB14" s="381"/>
      <c r="AC14" s="381"/>
    </row>
    <row r="15" spans="1:29" s="12" customFormat="1" ht="14.25" x14ac:dyDescent="0.2">
      <c r="A15" s="125" t="s">
        <v>34</v>
      </c>
      <c r="B15" s="59" t="s">
        <v>35</v>
      </c>
      <c r="C15" s="87" t="s">
        <v>29</v>
      </c>
      <c r="D15" s="355">
        <v>22</v>
      </c>
      <c r="E15" s="355">
        <v>26</v>
      </c>
      <c r="H15" s="52" t="str">
        <f t="shared" si="1"/>
        <v>1.1.C</v>
      </c>
      <c r="I15" s="55" t="str">
        <f t="shared" si="2"/>
        <v>Coniferous</v>
      </c>
      <c r="J15" s="87" t="s">
        <v>29</v>
      </c>
      <c r="K15" s="141"/>
      <c r="L15" s="142"/>
      <c r="Q15" s="367"/>
      <c r="R15" s="369" t="s">
        <v>36</v>
      </c>
      <c r="S15" s="370" t="str">
        <f>IF(ISNUMBER(D43),D43,"Missing data")</f>
        <v>Missing data</v>
      </c>
      <c r="T15" s="370" t="str">
        <f>IF(ISNUMBER(E43),E43,"Missing data")</f>
        <v>Missing data</v>
      </c>
      <c r="U15" s="371" t="str">
        <f t="shared" si="0"/>
        <v>missing data</v>
      </c>
      <c r="V15" s="372"/>
      <c r="W15" s="300">
        <v>1</v>
      </c>
      <c r="Z15" s="381"/>
      <c r="AB15" s="381"/>
      <c r="AC15" s="381"/>
    </row>
    <row r="16" spans="1:29" s="12" customFormat="1" ht="14.25" x14ac:dyDescent="0.2">
      <c r="A16" s="125" t="s">
        <v>37</v>
      </c>
      <c r="B16" s="59" t="s">
        <v>38</v>
      </c>
      <c r="C16" s="87" t="s">
        <v>29</v>
      </c>
      <c r="D16" s="355">
        <v>627</v>
      </c>
      <c r="E16" s="355">
        <v>584</v>
      </c>
      <c r="H16" s="52" t="str">
        <f t="shared" si="1"/>
        <v>1.1.NC</v>
      </c>
      <c r="I16" s="55" t="str">
        <f t="shared" si="2"/>
        <v>Non-Coniferous</v>
      </c>
      <c r="J16" s="87" t="s">
        <v>29</v>
      </c>
      <c r="K16" s="143"/>
      <c r="L16" s="144"/>
      <c r="Q16" s="367"/>
      <c r="R16" s="369" t="s">
        <v>39</v>
      </c>
      <c r="S16" s="370" t="str">
        <f>IF(ISNUMBER(D48),D48,"Missing data")</f>
        <v>Missing data</v>
      </c>
      <c r="T16" s="370" t="str">
        <f>IF(ISNUMBER(E48),E48,"Missing data")</f>
        <v>Missing data</v>
      </c>
      <c r="U16" s="371" t="str">
        <f t="shared" si="0"/>
        <v>missing data</v>
      </c>
      <c r="V16" s="372"/>
      <c r="W16" s="300">
        <v>1</v>
      </c>
      <c r="Y16" s="289"/>
      <c r="Z16" s="381"/>
      <c r="AB16" s="381"/>
      <c r="AC16" s="381"/>
    </row>
    <row r="17" spans="1:29" s="12" customFormat="1" ht="14.25" x14ac:dyDescent="0.2">
      <c r="A17" s="125">
        <v>1.2</v>
      </c>
      <c r="B17" s="54" t="s">
        <v>40</v>
      </c>
      <c r="C17" s="87" t="s">
        <v>29</v>
      </c>
      <c r="D17" s="355">
        <v>110</v>
      </c>
      <c r="E17" s="355">
        <v>125</v>
      </c>
      <c r="H17" s="52">
        <f t="shared" si="1"/>
        <v>1.2</v>
      </c>
      <c r="I17" s="54" t="str">
        <f t="shared" si="2"/>
        <v>INDUSTRIAL ROUNDWOOD</v>
      </c>
      <c r="J17" s="87" t="s">
        <v>29</v>
      </c>
      <c r="K17" s="139">
        <f>D17-(D18+D19)</f>
        <v>0</v>
      </c>
      <c r="L17" s="139">
        <f>E17-(E18+E19)</f>
        <v>0</v>
      </c>
      <c r="Q17" s="367"/>
      <c r="R17" s="373" t="s">
        <v>41</v>
      </c>
      <c r="S17" s="374" t="str">
        <f>IF(ISNUMBER(D52),D52,"missing data")</f>
        <v>missing data</v>
      </c>
      <c r="T17" s="374" t="str">
        <f>IF(ISNUMBER(E52),E52,"missing data")</f>
        <v>missing data</v>
      </c>
      <c r="U17" s="371" t="str">
        <f t="shared" si="0"/>
        <v>missing data</v>
      </c>
      <c r="V17" s="372"/>
      <c r="W17" s="300">
        <v>1.58</v>
      </c>
      <c r="X17" s="289"/>
      <c r="Y17" s="289"/>
      <c r="Z17" s="381"/>
      <c r="AB17" s="381"/>
      <c r="AC17" s="381"/>
    </row>
    <row r="18" spans="1:29" s="12" customFormat="1" ht="14.25" x14ac:dyDescent="0.2">
      <c r="A18" s="125" t="s">
        <v>42</v>
      </c>
      <c r="B18" s="55" t="s">
        <v>35</v>
      </c>
      <c r="C18" s="87" t="s">
        <v>29</v>
      </c>
      <c r="D18" s="355">
        <v>48</v>
      </c>
      <c r="E18" s="355">
        <v>51</v>
      </c>
      <c r="H18" s="52" t="str">
        <f t="shared" si="1"/>
        <v>1.2.C</v>
      </c>
      <c r="I18" s="55" t="str">
        <f t="shared" si="2"/>
        <v>Coniferous</v>
      </c>
      <c r="J18" s="87" t="s">
        <v>29</v>
      </c>
      <c r="K18" s="145">
        <f>D18-(D22+D25+D28)</f>
        <v>0</v>
      </c>
      <c r="L18" s="145">
        <f>E18-(E22+E25+E28)</f>
        <v>0</v>
      </c>
      <c r="Q18" s="367"/>
      <c r="R18" s="373" t="s">
        <v>43</v>
      </c>
      <c r="S18" s="374" t="str">
        <f>IF(ISNUMBER(D54),D54,"missing data")</f>
        <v>missing data</v>
      </c>
      <c r="T18" s="374" t="str">
        <f>IF(ISNUMBER(E54),E54,"missing data")</f>
        <v>missing data</v>
      </c>
      <c r="U18" s="371" t="str">
        <f t="shared" si="0"/>
        <v>missing data</v>
      </c>
      <c r="V18" s="372"/>
      <c r="W18" s="300">
        <v>1.8</v>
      </c>
      <c r="X18" s="289"/>
      <c r="Y18" s="381"/>
      <c r="Z18" s="381"/>
      <c r="AB18" s="381"/>
      <c r="AC18" s="381"/>
    </row>
    <row r="19" spans="1:29" s="12" customFormat="1" ht="14.25" x14ac:dyDescent="0.2">
      <c r="A19" s="125" t="s">
        <v>44</v>
      </c>
      <c r="B19" s="55" t="s">
        <v>38</v>
      </c>
      <c r="C19" s="87" t="s">
        <v>29</v>
      </c>
      <c r="D19" s="355">
        <v>62</v>
      </c>
      <c r="E19" s="355">
        <v>74</v>
      </c>
      <c r="H19" s="52" t="str">
        <f t="shared" si="1"/>
        <v>1.2.NC</v>
      </c>
      <c r="I19" s="55" t="str">
        <f t="shared" si="2"/>
        <v>Non-Coniferous</v>
      </c>
      <c r="J19" s="87" t="s">
        <v>29</v>
      </c>
      <c r="K19" s="145">
        <f>D19-(D23+D26+D29)</f>
        <v>0</v>
      </c>
      <c r="L19" s="145">
        <f>E19-(E23+E26+E29)</f>
        <v>0</v>
      </c>
      <c r="Q19" s="367"/>
      <c r="R19" s="369" t="s">
        <v>45</v>
      </c>
      <c r="S19" s="370" t="str">
        <f>IF(ISNUMBER(D59),D59,"missing data")</f>
        <v>missing data</v>
      </c>
      <c r="T19" s="370" t="str">
        <f>IF(ISNUMBER(E59),E59,"missing data")</f>
        <v>missing data</v>
      </c>
      <c r="U19" s="371" t="str">
        <f t="shared" si="0"/>
        <v>missing data</v>
      </c>
      <c r="V19" s="372"/>
      <c r="W19" s="300">
        <v>2.5</v>
      </c>
      <c r="X19" s="289"/>
      <c r="Y19" s="381"/>
      <c r="Z19" s="381"/>
      <c r="AB19" s="381"/>
      <c r="AC19" s="381"/>
    </row>
    <row r="20" spans="1:29" s="12" customFormat="1" ht="14.25" x14ac:dyDescent="0.2">
      <c r="A20" s="125" t="s">
        <v>46</v>
      </c>
      <c r="B20" s="57" t="s">
        <v>47</v>
      </c>
      <c r="C20" s="87" t="s">
        <v>29</v>
      </c>
      <c r="D20" s="355"/>
      <c r="E20" s="355"/>
      <c r="H20" s="52" t="str">
        <f t="shared" si="1"/>
        <v>1.2.NC.T</v>
      </c>
      <c r="I20" s="56" t="str">
        <f t="shared" si="2"/>
        <v>of which: Tropical</v>
      </c>
      <c r="J20" s="87" t="s">
        <v>29</v>
      </c>
      <c r="K20" s="145"/>
      <c r="L20" s="146"/>
      <c r="Q20" s="367"/>
      <c r="R20" s="373" t="s">
        <v>48</v>
      </c>
      <c r="S20" s="374" t="str">
        <f>IF(ISNUMBER(D60),D60,"missing data")</f>
        <v>missing data</v>
      </c>
      <c r="T20" s="374" t="str">
        <f>IF(ISNUMBER(E60),E60,"missing data")</f>
        <v>missing data</v>
      </c>
      <c r="U20" s="371" t="str">
        <f t="shared" si="0"/>
        <v>missing data</v>
      </c>
      <c r="V20" s="492"/>
      <c r="W20" s="300">
        <v>4.9000000000000004</v>
      </c>
      <c r="X20" s="381"/>
      <c r="Y20" s="381"/>
      <c r="Z20" s="381"/>
      <c r="AA20" s="381"/>
      <c r="AB20" s="381"/>
      <c r="AC20" s="381"/>
    </row>
    <row r="21" spans="1:29" s="12" customFormat="1" ht="14.25" x14ac:dyDescent="0.2">
      <c r="A21" s="125" t="s">
        <v>49</v>
      </c>
      <c r="B21" s="55" t="s">
        <v>50</v>
      </c>
      <c r="C21" s="87" t="s">
        <v>29</v>
      </c>
      <c r="D21" s="355">
        <v>100</v>
      </c>
      <c r="E21" s="355">
        <v>114</v>
      </c>
      <c r="H21" s="52" t="str">
        <f t="shared" si="1"/>
        <v>1.2.1</v>
      </c>
      <c r="I21" s="55" t="str">
        <f t="shared" si="2"/>
        <v>SAWLOGS AND VENEER LOGS</v>
      </c>
      <c r="J21" s="87" t="s">
        <v>29</v>
      </c>
      <c r="K21" s="147">
        <f>D21-(D22+D23)</f>
        <v>0</v>
      </c>
      <c r="L21" s="147">
        <f>E21-(E22+E23)</f>
        <v>0</v>
      </c>
      <c r="Q21" s="368"/>
      <c r="R21" s="375" t="s">
        <v>51</v>
      </c>
      <c r="S21" s="376" t="str">
        <f>IF(ISNUMBER(D64),D64,"missing data")</f>
        <v>missing data</v>
      </c>
      <c r="T21" s="376" t="str">
        <f>IF(ISNUMBER(E64),E64,"missing data")</f>
        <v>missing data</v>
      </c>
      <c r="U21" s="377" t="str">
        <f t="shared" si="0"/>
        <v>missing data</v>
      </c>
      <c r="V21" s="492"/>
      <c r="W21" s="300">
        <v>5.7</v>
      </c>
      <c r="X21" s="381"/>
      <c r="Y21" s="381"/>
      <c r="AA21" s="381"/>
      <c r="AB21" s="381"/>
      <c r="AC21" s="381"/>
    </row>
    <row r="22" spans="1:29" s="12" customFormat="1" ht="14.25" x14ac:dyDescent="0.2">
      <c r="A22" s="125" t="s">
        <v>52</v>
      </c>
      <c r="B22" s="56" t="s">
        <v>35</v>
      </c>
      <c r="C22" s="87" t="s">
        <v>29</v>
      </c>
      <c r="D22" s="355">
        <v>39</v>
      </c>
      <c r="E22" s="355">
        <v>41</v>
      </c>
      <c r="H22" s="52" t="str">
        <f t="shared" si="1"/>
        <v>1.2.1.C</v>
      </c>
      <c r="I22" s="56" t="str">
        <f t="shared" si="2"/>
        <v>Coniferous</v>
      </c>
      <c r="J22" s="87" t="s">
        <v>29</v>
      </c>
      <c r="K22" s="141"/>
      <c r="L22" s="141"/>
      <c r="Q22" s="293" t="s">
        <v>53</v>
      </c>
      <c r="R22" s="378" t="s">
        <v>30</v>
      </c>
      <c r="S22" s="379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379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380" t="str">
        <f t="shared" si="0"/>
        <v>missing data</v>
      </c>
      <c r="X22" s="381"/>
      <c r="Y22" s="381"/>
      <c r="Z22" s="381"/>
      <c r="AA22" s="381"/>
      <c r="AB22" s="381"/>
      <c r="AC22" s="381"/>
    </row>
    <row r="23" spans="1:29" s="12" customFormat="1" ht="14.25" customHeight="1" x14ac:dyDescent="0.15">
      <c r="A23" s="125" t="s">
        <v>54</v>
      </c>
      <c r="B23" s="57" t="s">
        <v>38</v>
      </c>
      <c r="C23" s="87" t="s">
        <v>29</v>
      </c>
      <c r="D23" s="355">
        <v>61</v>
      </c>
      <c r="E23" s="355">
        <v>73</v>
      </c>
      <c r="H23" s="52" t="str">
        <f t="shared" si="1"/>
        <v>1.2.1.NC</v>
      </c>
      <c r="I23" s="56" t="str">
        <f t="shared" si="2"/>
        <v>Non-Coniferous</v>
      </c>
      <c r="J23" s="87" t="s">
        <v>29</v>
      </c>
      <c r="K23" s="141"/>
      <c r="L23" s="141"/>
      <c r="Q23" s="288"/>
      <c r="R23" s="292" t="s">
        <v>55</v>
      </c>
      <c r="S23" s="294" t="str">
        <f>IF(ISNUMBER(S11*X31+S12-S22),S11*X31+S12-S22,"missing data")</f>
        <v>missing data</v>
      </c>
      <c r="T23" s="294" t="str">
        <f>IF(ISNUMBER(T11*X31+T12-T22),T11*X31+T12-T22,"missing data")</f>
        <v>missing data</v>
      </c>
      <c r="U23" s="303" t="str">
        <f t="shared" si="0"/>
        <v>missing data</v>
      </c>
      <c r="V23" s="298" t="s">
        <v>56</v>
      </c>
      <c r="X23" s="381"/>
      <c r="Z23" s="381"/>
      <c r="AA23" s="381"/>
      <c r="AB23" s="381"/>
      <c r="AC23" s="381"/>
    </row>
    <row r="24" spans="1:29" s="12" customFormat="1" ht="26.25" customHeight="1" x14ac:dyDescent="0.15">
      <c r="A24" s="436" t="s">
        <v>57</v>
      </c>
      <c r="B24" s="437" t="s">
        <v>58</v>
      </c>
      <c r="C24" s="87" t="s">
        <v>29</v>
      </c>
      <c r="D24" s="355"/>
      <c r="E24" s="355"/>
      <c r="H24" s="438" t="str">
        <f t="shared" si="1"/>
        <v>1.2.2</v>
      </c>
      <c r="I24" s="437" t="str">
        <f t="shared" si="2"/>
        <v>PULPWOOD, ROUND AND SPLIT (INCLUDING WOOD FOR PARTICLE BOARD, OSB AND FIBREBOARD)</v>
      </c>
      <c r="J24" s="87" t="s">
        <v>29</v>
      </c>
      <c r="K24" s="147">
        <f>D24-(D25+D26)</f>
        <v>0</v>
      </c>
      <c r="L24" s="147">
        <f>E24-(E25+E26)</f>
        <v>0</v>
      </c>
      <c r="Q24" s="288"/>
      <c r="R24" s="381" t="s">
        <v>59</v>
      </c>
      <c r="S24" s="382" t="str">
        <f>IF(ISNUMBER(1-S22/S11),1-S22/S11,"missing data")</f>
        <v>missing data</v>
      </c>
      <c r="T24" s="382" t="str">
        <f>IF(ISNUMBER(1-T22/T11),1-T22/T11,"missing data")</f>
        <v>missing data</v>
      </c>
      <c r="V24" s="298" t="s">
        <v>60</v>
      </c>
      <c r="X24" s="381"/>
      <c r="Y24" s="381"/>
      <c r="Z24" s="381"/>
      <c r="AA24" s="381"/>
      <c r="AB24" s="381"/>
      <c r="AC24" s="381"/>
    </row>
    <row r="25" spans="1:29" s="12" customFormat="1" ht="14.25" x14ac:dyDescent="0.15">
      <c r="A25" s="125" t="s">
        <v>61</v>
      </c>
      <c r="B25" s="56" t="s">
        <v>35</v>
      </c>
      <c r="C25" s="87" t="s">
        <v>29</v>
      </c>
      <c r="D25" s="355"/>
      <c r="E25" s="355"/>
      <c r="H25" s="52" t="str">
        <f t="shared" si="1"/>
        <v>1.2.2.C</v>
      </c>
      <c r="I25" s="56" t="str">
        <f t="shared" si="2"/>
        <v>Coniferous</v>
      </c>
      <c r="J25" s="87" t="s">
        <v>29</v>
      </c>
      <c r="K25" s="141"/>
      <c r="L25" s="141"/>
      <c r="Q25" s="288"/>
      <c r="V25" s="298" t="s">
        <v>62</v>
      </c>
      <c r="X25" s="381"/>
      <c r="Y25" s="381"/>
      <c r="Z25" s="381"/>
      <c r="AA25" s="381"/>
      <c r="AB25" s="381"/>
      <c r="AC25" s="381"/>
    </row>
    <row r="26" spans="1:29" s="12" customFormat="1" ht="14.25" x14ac:dyDescent="0.2">
      <c r="A26" s="125" t="s">
        <v>63</v>
      </c>
      <c r="B26" s="57" t="s">
        <v>38</v>
      </c>
      <c r="C26" s="87" t="s">
        <v>29</v>
      </c>
      <c r="D26" s="355"/>
      <c r="E26" s="355"/>
      <c r="H26" s="52" t="str">
        <f t="shared" si="1"/>
        <v>1.2.2.NC</v>
      </c>
      <c r="I26" s="56" t="str">
        <f t="shared" si="2"/>
        <v>Non-Coniferous</v>
      </c>
      <c r="J26" s="87" t="s">
        <v>29</v>
      </c>
      <c r="K26" s="141"/>
      <c r="L26" s="141"/>
      <c r="Q26" s="288"/>
      <c r="V26" s="290"/>
      <c r="W26" s="381"/>
      <c r="X26" s="381"/>
      <c r="Y26" s="381"/>
      <c r="Z26" s="381"/>
      <c r="AA26" s="381"/>
      <c r="AB26" s="381"/>
      <c r="AC26" s="381"/>
    </row>
    <row r="27" spans="1:29" s="12" customFormat="1" ht="14.25" x14ac:dyDescent="0.2">
      <c r="A27" s="125" t="s">
        <v>64</v>
      </c>
      <c r="B27" s="55" t="s">
        <v>65</v>
      </c>
      <c r="C27" s="87" t="s">
        <v>29</v>
      </c>
      <c r="D27" s="355">
        <v>10</v>
      </c>
      <c r="E27" s="355">
        <v>11</v>
      </c>
      <c r="H27" s="52" t="str">
        <f t="shared" si="1"/>
        <v>1.2.3</v>
      </c>
      <c r="I27" s="55" t="str">
        <f t="shared" si="2"/>
        <v>OTHER INDUSTRIAL ROUNDWOOD</v>
      </c>
      <c r="J27" s="87" t="s">
        <v>29</v>
      </c>
      <c r="K27" s="147">
        <f>D27-(D28+D29)</f>
        <v>0</v>
      </c>
      <c r="L27" s="147">
        <f>E27-(E28+E29)</f>
        <v>0</v>
      </c>
      <c r="Q27" s="288"/>
      <c r="V27" s="290"/>
      <c r="W27" s="381"/>
      <c r="X27" s="381"/>
      <c r="Y27" s="381"/>
      <c r="Z27" s="373"/>
      <c r="AA27" s="381"/>
      <c r="AB27" s="381"/>
      <c r="AC27" s="381"/>
    </row>
    <row r="28" spans="1:29" s="12" customFormat="1" ht="14.25" x14ac:dyDescent="0.15">
      <c r="A28" s="125" t="s">
        <v>66</v>
      </c>
      <c r="B28" s="56" t="s">
        <v>35</v>
      </c>
      <c r="C28" s="87" t="s">
        <v>29</v>
      </c>
      <c r="D28" s="355">
        <v>9</v>
      </c>
      <c r="E28" s="355">
        <v>10</v>
      </c>
      <c r="H28" s="52" t="str">
        <f t="shared" si="1"/>
        <v>1.2.3.C</v>
      </c>
      <c r="I28" s="56" t="str">
        <f t="shared" si="2"/>
        <v>Coniferous</v>
      </c>
      <c r="J28" s="87" t="s">
        <v>29</v>
      </c>
      <c r="K28" s="141"/>
      <c r="L28" s="142"/>
      <c r="Q28" s="288"/>
      <c r="V28" s="374"/>
      <c r="W28" s="295" t="s">
        <v>67</v>
      </c>
      <c r="X28" s="301">
        <v>0.35</v>
      </c>
      <c r="Y28" s="381"/>
      <c r="Z28" s="493"/>
      <c r="AA28" s="381"/>
      <c r="AB28" s="381"/>
      <c r="AC28" s="381"/>
    </row>
    <row r="29" spans="1:29" s="12" customFormat="1" ht="14.25" x14ac:dyDescent="0.15">
      <c r="A29" s="125" t="s">
        <v>68</v>
      </c>
      <c r="B29" s="57" t="s">
        <v>38</v>
      </c>
      <c r="C29" s="87" t="s">
        <v>29</v>
      </c>
      <c r="D29" s="355">
        <v>1</v>
      </c>
      <c r="E29" s="355">
        <v>1</v>
      </c>
      <c r="H29" s="52" t="str">
        <f t="shared" si="1"/>
        <v>1.2.3.NC</v>
      </c>
      <c r="I29" s="57" t="str">
        <f t="shared" si="2"/>
        <v>Non-Coniferous</v>
      </c>
      <c r="J29" s="87" t="s">
        <v>29</v>
      </c>
      <c r="K29" s="143"/>
      <c r="L29" s="144"/>
      <c r="Q29" s="288"/>
      <c r="R29" s="291"/>
      <c r="S29" s="374"/>
      <c r="T29" s="374"/>
      <c r="U29" s="374"/>
      <c r="V29" s="374"/>
      <c r="W29" s="373" t="s">
        <v>69</v>
      </c>
      <c r="X29" s="301">
        <v>1</v>
      </c>
      <c r="Y29" s="381"/>
      <c r="Z29" s="381"/>
      <c r="AA29" s="381"/>
      <c r="AB29" s="381"/>
      <c r="AC29" s="381"/>
    </row>
    <row r="30" spans="1:29" s="18" customFormat="1" ht="12.75" customHeight="1" x14ac:dyDescent="0.15">
      <c r="A30" s="578" t="s">
        <v>70</v>
      </c>
      <c r="B30" s="579"/>
      <c r="C30" s="579"/>
      <c r="D30" s="579"/>
      <c r="E30" s="580"/>
      <c r="H30" s="149" t="s">
        <v>0</v>
      </c>
      <c r="I30" s="150" t="str">
        <f>A30</f>
        <v xml:space="preserve">  PRODUCTION</v>
      </c>
      <c r="J30" s="151" t="s">
        <v>0</v>
      </c>
      <c r="K30" s="273"/>
      <c r="L30" s="274"/>
      <c r="Q30" s="381"/>
      <c r="R30" s="12"/>
      <c r="S30" s="12"/>
      <c r="T30" s="12"/>
      <c r="U30" s="12"/>
      <c r="V30" s="381"/>
      <c r="W30" s="373" t="s">
        <v>71</v>
      </c>
      <c r="X30" s="302">
        <v>0.98499999999999999</v>
      </c>
      <c r="Y30" s="381"/>
      <c r="Z30" s="381"/>
      <c r="AA30" s="381"/>
      <c r="AB30" s="381"/>
      <c r="AC30" s="289"/>
    </row>
    <row r="31" spans="1:29" s="12" customFormat="1" x14ac:dyDescent="0.15">
      <c r="A31" s="313">
        <v>2</v>
      </c>
      <c r="B31" s="307" t="s">
        <v>72</v>
      </c>
      <c r="C31" s="306" t="s">
        <v>73</v>
      </c>
      <c r="D31" s="309"/>
      <c r="E31" s="314"/>
      <c r="H31" s="52">
        <f t="shared" si="1"/>
        <v>2</v>
      </c>
      <c r="I31" s="52" t="str">
        <f t="shared" si="2"/>
        <v>WOOD CHARCOAL</v>
      </c>
      <c r="J31" s="449" t="s">
        <v>73</v>
      </c>
      <c r="K31" s="141"/>
      <c r="L31" s="142"/>
      <c r="Q31" s="381"/>
    </row>
    <row r="32" spans="1:29" s="12" customFormat="1" ht="14.25" x14ac:dyDescent="0.15">
      <c r="A32" s="312">
        <v>3</v>
      </c>
      <c r="B32" s="305" t="s">
        <v>74</v>
      </c>
      <c r="C32" s="306" t="s">
        <v>75</v>
      </c>
      <c r="D32" s="309"/>
      <c r="E32" s="314"/>
      <c r="H32" s="52">
        <f t="shared" si="1"/>
        <v>3</v>
      </c>
      <c r="I32" s="494" t="str">
        <f t="shared" si="2"/>
        <v>WOOD CHIPS, PARTICLES AND RESIDUES</v>
      </c>
      <c r="J32" s="87" t="s">
        <v>75</v>
      </c>
      <c r="K32" s="139">
        <f>D32-(D33+D34)</f>
        <v>0</v>
      </c>
      <c r="L32" s="139">
        <f>E32-(E33+E34)</f>
        <v>0</v>
      </c>
    </row>
    <row r="33" spans="1:12" s="12" customFormat="1" ht="14.25" x14ac:dyDescent="0.15">
      <c r="A33" s="125" t="s">
        <v>76</v>
      </c>
      <c r="B33" s="53" t="s">
        <v>77</v>
      </c>
      <c r="C33" s="87" t="s">
        <v>75</v>
      </c>
      <c r="D33" s="193"/>
      <c r="E33" s="194"/>
      <c r="H33" s="52" t="str">
        <f>A33</f>
        <v>3.1</v>
      </c>
      <c r="I33" s="53" t="str">
        <f t="shared" si="2"/>
        <v>WOOD CHIPS AND PARTICLES</v>
      </c>
      <c r="J33" s="87" t="s">
        <v>75</v>
      </c>
      <c r="K33" s="141"/>
      <c r="L33" s="142"/>
    </row>
    <row r="34" spans="1:12" s="12" customFormat="1" ht="14.25" x14ac:dyDescent="0.15">
      <c r="A34" s="125" t="s">
        <v>78</v>
      </c>
      <c r="B34" s="53" t="s">
        <v>79</v>
      </c>
      <c r="C34" s="87" t="s">
        <v>75</v>
      </c>
      <c r="D34" s="193"/>
      <c r="E34" s="194"/>
      <c r="H34" s="52" t="str">
        <f>A34</f>
        <v>3.2</v>
      </c>
      <c r="I34" s="53" t="str">
        <f t="shared" si="2"/>
        <v>WOOD RESIDUES (INCLUDING WOOD FOR AGGLOMERATES)</v>
      </c>
      <c r="J34" s="87" t="s">
        <v>75</v>
      </c>
      <c r="K34" s="143"/>
      <c r="L34" s="144"/>
    </row>
    <row r="35" spans="1:12" s="12" customFormat="1" x14ac:dyDescent="0.15">
      <c r="A35" s="353">
        <v>4</v>
      </c>
      <c r="B35" s="307" t="s">
        <v>80</v>
      </c>
      <c r="C35" s="306" t="s">
        <v>73</v>
      </c>
      <c r="D35" s="309"/>
      <c r="E35" s="314"/>
      <c r="H35" s="52">
        <f t="shared" ref="H35" si="3">A35</f>
        <v>4</v>
      </c>
      <c r="I35" s="494" t="str">
        <f t="shared" ref="I35" si="4">B35</f>
        <v>RECOVERED POST-CONSUMER WOOD</v>
      </c>
      <c r="J35" s="449" t="s">
        <v>73</v>
      </c>
      <c r="K35" s="139"/>
      <c r="L35" s="140"/>
    </row>
    <row r="36" spans="1:12" s="12" customFormat="1" x14ac:dyDescent="0.15">
      <c r="A36" s="312" t="s">
        <v>81</v>
      </c>
      <c r="B36" s="305" t="s">
        <v>82</v>
      </c>
      <c r="C36" s="306" t="s">
        <v>73</v>
      </c>
      <c r="D36" s="309"/>
      <c r="E36" s="314"/>
      <c r="H36" s="52" t="str">
        <f t="shared" si="1"/>
        <v>5</v>
      </c>
      <c r="I36" s="494" t="str">
        <f t="shared" si="2"/>
        <v>WOOD PELLETS AND OTHER AGGLOMERATES</v>
      </c>
      <c r="J36" s="449" t="s">
        <v>73</v>
      </c>
      <c r="K36" s="139">
        <f>D36-(D37+D38)</f>
        <v>0</v>
      </c>
      <c r="L36" s="139">
        <f>E36-(E37+E38)</f>
        <v>0</v>
      </c>
    </row>
    <row r="37" spans="1:12" s="12" customFormat="1" x14ac:dyDescent="0.15">
      <c r="A37" s="125" t="s">
        <v>83</v>
      </c>
      <c r="B37" s="53" t="s">
        <v>84</v>
      </c>
      <c r="C37" s="87" t="s">
        <v>73</v>
      </c>
      <c r="D37" s="354"/>
      <c r="E37" s="355"/>
      <c r="H37" s="52" t="str">
        <f t="shared" si="1"/>
        <v>5.1</v>
      </c>
      <c r="I37" s="53" t="str">
        <f>B37</f>
        <v>WOOD PELLETS</v>
      </c>
      <c r="J37" s="449" t="s">
        <v>73</v>
      </c>
      <c r="K37" s="141"/>
      <c r="L37" s="142"/>
    </row>
    <row r="38" spans="1:12" s="12" customFormat="1" x14ac:dyDescent="0.15">
      <c r="A38" s="125" t="s">
        <v>85</v>
      </c>
      <c r="B38" s="53" t="s">
        <v>86</v>
      </c>
      <c r="C38" s="87" t="s">
        <v>73</v>
      </c>
      <c r="D38" s="354"/>
      <c r="E38" s="355"/>
      <c r="H38" s="52" t="str">
        <f t="shared" si="1"/>
        <v>5.2</v>
      </c>
      <c r="I38" s="53" t="str">
        <f>B38</f>
        <v>OTHER AGGLOMERATES</v>
      </c>
      <c r="J38" s="449" t="s">
        <v>73</v>
      </c>
      <c r="K38" s="143"/>
      <c r="L38" s="144"/>
    </row>
    <row r="39" spans="1:12" s="12" customFormat="1" ht="14.25" x14ac:dyDescent="0.15">
      <c r="A39" s="356" t="s">
        <v>87</v>
      </c>
      <c r="B39" s="310" t="s">
        <v>88</v>
      </c>
      <c r="C39" s="306" t="s">
        <v>75</v>
      </c>
      <c r="D39" s="309">
        <v>6</v>
      </c>
      <c r="E39" s="314">
        <v>5</v>
      </c>
      <c r="H39" s="52" t="str">
        <f t="shared" si="1"/>
        <v>6</v>
      </c>
      <c r="I39" s="58" t="str">
        <f t="shared" si="2"/>
        <v>SAWNWOOD (INCLUDING SLEEPERS)</v>
      </c>
      <c r="J39" s="87" t="s">
        <v>75</v>
      </c>
      <c r="K39" s="139">
        <f>D39-(D40+D41)</f>
        <v>0</v>
      </c>
      <c r="L39" s="139">
        <f>E39-(E40+E41)</f>
        <v>0</v>
      </c>
    </row>
    <row r="40" spans="1:12" s="12" customFormat="1" ht="14.25" x14ac:dyDescent="0.15">
      <c r="A40" s="357" t="s">
        <v>89</v>
      </c>
      <c r="B40" s="53" t="s">
        <v>35</v>
      </c>
      <c r="C40" s="87" t="s">
        <v>75</v>
      </c>
      <c r="D40" s="354"/>
      <c r="E40" s="355"/>
      <c r="H40" s="52" t="str">
        <f t="shared" si="1"/>
        <v>6.C</v>
      </c>
      <c r="I40" s="53" t="str">
        <f t="shared" si="2"/>
        <v>Coniferous</v>
      </c>
      <c r="J40" s="87" t="s">
        <v>75</v>
      </c>
      <c r="K40" s="141"/>
      <c r="L40" s="142"/>
    </row>
    <row r="41" spans="1:12" s="12" customFormat="1" ht="14.25" x14ac:dyDescent="0.15">
      <c r="A41" s="357" t="s">
        <v>90</v>
      </c>
      <c r="B41" s="53" t="s">
        <v>38</v>
      </c>
      <c r="C41" s="87" t="s">
        <v>75</v>
      </c>
      <c r="D41" s="354">
        <v>6</v>
      </c>
      <c r="E41" s="355">
        <v>5</v>
      </c>
      <c r="H41" s="52" t="str">
        <f t="shared" si="1"/>
        <v>6.NC</v>
      </c>
      <c r="I41" s="53" t="str">
        <f t="shared" si="2"/>
        <v>Non-Coniferous</v>
      </c>
      <c r="J41" s="87" t="s">
        <v>75</v>
      </c>
      <c r="K41" s="141"/>
      <c r="L41" s="142"/>
    </row>
    <row r="42" spans="1:12" s="12" customFormat="1" ht="14.25" x14ac:dyDescent="0.15">
      <c r="A42" s="125" t="s">
        <v>91</v>
      </c>
      <c r="B42" s="55" t="s">
        <v>47</v>
      </c>
      <c r="C42" s="87" t="s">
        <v>75</v>
      </c>
      <c r="D42" s="354"/>
      <c r="E42" s="355"/>
      <c r="H42" s="52" t="str">
        <f t="shared" si="1"/>
        <v>6.NC.T</v>
      </c>
      <c r="I42" s="55" t="str">
        <f t="shared" si="2"/>
        <v>of which: Tropical</v>
      </c>
      <c r="J42" s="87" t="s">
        <v>75</v>
      </c>
      <c r="K42" s="143" t="str">
        <f>IF(AND(ISNUMBER(D42/D41),D42&gt;D41),"&gt; 5.NC !!","")</f>
        <v/>
      </c>
      <c r="L42" s="144" t="str">
        <f>IF(AND(ISNUMBER(E42/E41),E42&gt;E41),"&gt; 5.NC !!","")</f>
        <v/>
      </c>
    </row>
    <row r="43" spans="1:12" s="12" customFormat="1" ht="14.25" x14ac:dyDescent="0.15">
      <c r="A43" s="356" t="s">
        <v>92</v>
      </c>
      <c r="B43" s="310" t="s">
        <v>93</v>
      </c>
      <c r="C43" s="306" t="s">
        <v>75</v>
      </c>
      <c r="D43" s="309"/>
      <c r="E43" s="314"/>
      <c r="H43" s="52" t="str">
        <f t="shared" ref="H43:H46" si="5">A43</f>
        <v>7</v>
      </c>
      <c r="I43" s="58" t="str">
        <f t="shared" ref="I43:I46" si="6">B43</f>
        <v>VENEER SHEETS</v>
      </c>
      <c r="J43" s="87" t="s">
        <v>75</v>
      </c>
      <c r="K43" s="139">
        <f>D43-(D44+D45)</f>
        <v>0</v>
      </c>
      <c r="L43" s="139">
        <f>E43-(E44+E45)</f>
        <v>0</v>
      </c>
    </row>
    <row r="44" spans="1:12" s="12" customFormat="1" ht="14.25" x14ac:dyDescent="0.15">
      <c r="A44" s="357" t="s">
        <v>94</v>
      </c>
      <c r="B44" s="53" t="s">
        <v>35</v>
      </c>
      <c r="C44" s="87" t="s">
        <v>75</v>
      </c>
      <c r="D44" s="354"/>
      <c r="E44" s="355"/>
      <c r="H44" s="52" t="str">
        <f t="shared" si="5"/>
        <v>7.C</v>
      </c>
      <c r="I44" s="55" t="str">
        <f t="shared" si="6"/>
        <v>Coniferous</v>
      </c>
      <c r="J44" s="87" t="s">
        <v>75</v>
      </c>
      <c r="K44" s="141"/>
      <c r="L44" s="142"/>
    </row>
    <row r="45" spans="1:12" s="12" customFormat="1" ht="14.25" x14ac:dyDescent="0.15">
      <c r="A45" s="357" t="s">
        <v>95</v>
      </c>
      <c r="B45" s="53" t="s">
        <v>38</v>
      </c>
      <c r="C45" s="87" t="s">
        <v>75</v>
      </c>
      <c r="D45" s="354"/>
      <c r="E45" s="355"/>
      <c r="H45" s="52" t="str">
        <f t="shared" si="5"/>
        <v>7.NC</v>
      </c>
      <c r="I45" s="55" t="str">
        <f t="shared" si="6"/>
        <v>Non-Coniferous</v>
      </c>
      <c r="J45" s="87" t="s">
        <v>75</v>
      </c>
      <c r="K45" s="141"/>
      <c r="L45" s="142"/>
    </row>
    <row r="46" spans="1:12" s="12" customFormat="1" ht="14.25" x14ac:dyDescent="0.15">
      <c r="A46" s="358" t="s">
        <v>96</v>
      </c>
      <c r="B46" s="62" t="s">
        <v>47</v>
      </c>
      <c r="C46" s="87" t="s">
        <v>75</v>
      </c>
      <c r="D46" s="354"/>
      <c r="E46" s="355"/>
      <c r="H46" s="52" t="str">
        <f t="shared" si="5"/>
        <v>7.NC.T</v>
      </c>
      <c r="I46" s="56" t="str">
        <f t="shared" si="6"/>
        <v>of which: Tropical</v>
      </c>
      <c r="J46" s="87" t="s">
        <v>75</v>
      </c>
      <c r="K46" s="141"/>
      <c r="L46" s="142"/>
    </row>
    <row r="47" spans="1:12" s="12" customFormat="1" ht="14.25" x14ac:dyDescent="0.15">
      <c r="A47" s="312" t="s">
        <v>97</v>
      </c>
      <c r="B47" s="305" t="s">
        <v>98</v>
      </c>
      <c r="C47" s="308" t="s">
        <v>75</v>
      </c>
      <c r="D47" s="311"/>
      <c r="E47" s="315"/>
      <c r="H47" s="52" t="str">
        <f t="shared" si="1"/>
        <v>8</v>
      </c>
      <c r="I47" s="58" t="str">
        <f t="shared" si="2"/>
        <v>WOOD-BASED PANELS</v>
      </c>
      <c r="J47" s="87" t="s">
        <v>75</v>
      </c>
      <c r="K47" s="139">
        <f>D47-(D48++D52+D54)</f>
        <v>0</v>
      </c>
      <c r="L47" s="139">
        <f>E47-(E48++E52+E54)</f>
        <v>0</v>
      </c>
    </row>
    <row r="48" spans="1:12" s="12" customFormat="1" ht="14.25" x14ac:dyDescent="0.15">
      <c r="A48" s="357" t="s">
        <v>99</v>
      </c>
      <c r="B48" s="53" t="s">
        <v>100</v>
      </c>
      <c r="C48" s="87" t="s">
        <v>75</v>
      </c>
      <c r="D48" s="354"/>
      <c r="E48" s="355"/>
      <c r="H48" s="52" t="str">
        <f t="shared" si="1"/>
        <v>8.1</v>
      </c>
      <c r="I48" s="53" t="str">
        <f t="shared" si="2"/>
        <v xml:space="preserve">PLYWOOD </v>
      </c>
      <c r="J48" s="87" t="s">
        <v>75</v>
      </c>
      <c r="K48" s="147">
        <f>D48-(D49+D50)</f>
        <v>0</v>
      </c>
      <c r="L48" s="147">
        <f>E48-(E49+E50)</f>
        <v>0</v>
      </c>
    </row>
    <row r="49" spans="1:12" s="12" customFormat="1" ht="14.25" x14ac:dyDescent="0.15">
      <c r="A49" s="357" t="s">
        <v>101</v>
      </c>
      <c r="B49" s="55" t="s">
        <v>35</v>
      </c>
      <c r="C49" s="87" t="s">
        <v>75</v>
      </c>
      <c r="D49" s="354"/>
      <c r="E49" s="355"/>
      <c r="H49" s="52" t="str">
        <f t="shared" si="1"/>
        <v>8.1.C</v>
      </c>
      <c r="I49" s="55" t="str">
        <f t="shared" si="2"/>
        <v>Coniferous</v>
      </c>
      <c r="J49" s="87" t="s">
        <v>75</v>
      </c>
      <c r="K49" s="141"/>
      <c r="L49" s="142"/>
    </row>
    <row r="50" spans="1:12" s="12" customFormat="1" ht="14.25" x14ac:dyDescent="0.15">
      <c r="A50" s="357" t="s">
        <v>102</v>
      </c>
      <c r="B50" s="55" t="s">
        <v>38</v>
      </c>
      <c r="C50" s="87" t="s">
        <v>75</v>
      </c>
      <c r="D50" s="354"/>
      <c r="E50" s="355"/>
      <c r="H50" s="52" t="str">
        <f t="shared" si="1"/>
        <v>8.1.NC</v>
      </c>
      <c r="I50" s="55" t="str">
        <f t="shared" si="2"/>
        <v>Non-Coniferous</v>
      </c>
      <c r="J50" s="87" t="s">
        <v>75</v>
      </c>
      <c r="K50" s="141" t="s">
        <v>0</v>
      </c>
      <c r="L50" s="142"/>
    </row>
    <row r="51" spans="1:12" s="12" customFormat="1" ht="14.25" x14ac:dyDescent="0.15">
      <c r="A51" s="357" t="s">
        <v>103</v>
      </c>
      <c r="B51" s="57" t="s">
        <v>47</v>
      </c>
      <c r="C51" s="87" t="s">
        <v>75</v>
      </c>
      <c r="D51" s="354"/>
      <c r="E51" s="355"/>
      <c r="H51" s="52" t="str">
        <f t="shared" si="1"/>
        <v>8.1.NC.T</v>
      </c>
      <c r="I51" s="56" t="str">
        <f t="shared" si="2"/>
        <v>of which: Tropical</v>
      </c>
      <c r="J51" s="87" t="s">
        <v>75</v>
      </c>
      <c r="K51" s="141" t="str">
        <f>IF(AND(ISNUMBER(D51/D50),D51&gt;D50),"&gt; 6.1.NC !!","")</f>
        <v/>
      </c>
      <c r="L51" s="142" t="str">
        <f>IF(AND(ISNUMBER(E51/E50),E51&gt;E50),"&gt; 6.1.NC !!","")</f>
        <v/>
      </c>
    </row>
    <row r="52" spans="1:12" s="12" customFormat="1" ht="14.25" x14ac:dyDescent="0.15">
      <c r="A52" s="357" t="s">
        <v>104</v>
      </c>
      <c r="B52" s="439" t="s">
        <v>105</v>
      </c>
      <c r="C52" s="87" t="s">
        <v>75</v>
      </c>
      <c r="D52" s="354"/>
      <c r="E52" s="355"/>
      <c r="H52" s="52" t="str">
        <f t="shared" si="1"/>
        <v>8.2</v>
      </c>
      <c r="I52" s="53" t="str">
        <f t="shared" si="2"/>
        <v>PARTICLE BOARD, ORIENTED STRAND BOARD (OSB) AND SIMILAR BOARD</v>
      </c>
      <c r="J52" s="87" t="s">
        <v>75</v>
      </c>
      <c r="K52" s="141"/>
      <c r="L52" s="142"/>
    </row>
    <row r="53" spans="1:12" s="12" customFormat="1" ht="14.25" x14ac:dyDescent="0.15">
      <c r="A53" s="357" t="s">
        <v>106</v>
      </c>
      <c r="B53" s="440" t="s">
        <v>107</v>
      </c>
      <c r="C53" s="87" t="s">
        <v>75</v>
      </c>
      <c r="D53" s="354"/>
      <c r="E53" s="355"/>
      <c r="H53" s="52" t="str">
        <f t="shared" si="1"/>
        <v>8.2.1</v>
      </c>
      <c r="I53" s="55" t="str">
        <f t="shared" si="2"/>
        <v>of which: ORIENTED STRAND BOARD (OSB)</v>
      </c>
      <c r="J53" s="87" t="s">
        <v>75</v>
      </c>
      <c r="K53" s="141" t="str">
        <f>IF(AND(ISNUMBER(D53/D52),D53&gt;D52),"&gt; 6.3 !!","")</f>
        <v/>
      </c>
      <c r="L53" s="142" t="str">
        <f>IF(AND(ISNUMBER(E53/E52),E53&gt;E52),"&gt; 6.3 !!","")</f>
        <v/>
      </c>
    </row>
    <row r="54" spans="1:12" s="12" customFormat="1" ht="14.25" x14ac:dyDescent="0.15">
      <c r="A54" s="357" t="s">
        <v>108</v>
      </c>
      <c r="B54" s="53" t="s">
        <v>109</v>
      </c>
      <c r="C54" s="87" t="s">
        <v>75</v>
      </c>
      <c r="D54" s="354"/>
      <c r="E54" s="355"/>
      <c r="H54" s="52" t="str">
        <f t="shared" si="1"/>
        <v>8.3</v>
      </c>
      <c r="I54" s="53" t="str">
        <f t="shared" si="2"/>
        <v xml:space="preserve">FIBREBOARD </v>
      </c>
      <c r="J54" s="87" t="s">
        <v>75</v>
      </c>
      <c r="K54" s="147">
        <f>D54-(D55+D56+D57)</f>
        <v>0</v>
      </c>
      <c r="L54" s="147">
        <f>E54-(E55+E56+E57)</f>
        <v>0</v>
      </c>
    </row>
    <row r="55" spans="1:12" s="12" customFormat="1" ht="14.25" x14ac:dyDescent="0.15">
      <c r="A55" s="357" t="s">
        <v>110</v>
      </c>
      <c r="B55" s="55" t="s">
        <v>111</v>
      </c>
      <c r="C55" s="87" t="s">
        <v>75</v>
      </c>
      <c r="D55" s="354"/>
      <c r="E55" s="355"/>
      <c r="H55" s="52" t="str">
        <f t="shared" si="1"/>
        <v>8.3.1</v>
      </c>
      <c r="I55" s="55" t="str">
        <f t="shared" si="2"/>
        <v xml:space="preserve">HARDBOARD </v>
      </c>
      <c r="J55" s="87" t="s">
        <v>75</v>
      </c>
      <c r="K55" s="141"/>
      <c r="L55" s="142"/>
    </row>
    <row r="56" spans="1:12" s="12" customFormat="1" ht="14.25" x14ac:dyDescent="0.15">
      <c r="A56" s="357" t="s">
        <v>112</v>
      </c>
      <c r="B56" s="55" t="s">
        <v>113</v>
      </c>
      <c r="C56" s="87" t="s">
        <v>75</v>
      </c>
      <c r="D56" s="354"/>
      <c r="E56" s="355"/>
      <c r="H56" s="52" t="str">
        <f t="shared" si="1"/>
        <v>8.3.2</v>
      </c>
      <c r="I56" s="55" t="str">
        <f t="shared" si="2"/>
        <v>MEDIUM/HIGH DENSITY FIBREBOARD (MDF/HDF)</v>
      </c>
      <c r="J56" s="87" t="s">
        <v>75</v>
      </c>
      <c r="K56" s="141"/>
      <c r="L56" s="142"/>
    </row>
    <row r="57" spans="1:12" s="12" customFormat="1" ht="14.25" x14ac:dyDescent="0.15">
      <c r="A57" s="358" t="s">
        <v>114</v>
      </c>
      <c r="B57" s="62" t="s">
        <v>115</v>
      </c>
      <c r="C57" s="87" t="s">
        <v>75</v>
      </c>
      <c r="D57" s="354"/>
      <c r="E57" s="355"/>
      <c r="H57" s="52" t="str">
        <f t="shared" si="1"/>
        <v>8.3.3</v>
      </c>
      <c r="I57" s="59" t="str">
        <f t="shared" si="2"/>
        <v xml:space="preserve">OTHER FIBREBOARD </v>
      </c>
      <c r="J57" s="87" t="s">
        <v>75</v>
      </c>
      <c r="K57" s="143"/>
      <c r="L57" s="144"/>
    </row>
    <row r="58" spans="1:12" s="12" customFormat="1" ht="12.75" customHeight="1" x14ac:dyDescent="0.15">
      <c r="A58" s="359" t="s">
        <v>116</v>
      </c>
      <c r="B58" s="307" t="s">
        <v>117</v>
      </c>
      <c r="C58" s="306" t="s">
        <v>73</v>
      </c>
      <c r="D58" s="311"/>
      <c r="E58" s="315"/>
      <c r="H58" s="52" t="str">
        <f t="shared" si="1"/>
        <v>9</v>
      </c>
      <c r="I58" s="58" t="str">
        <f t="shared" si="2"/>
        <v>WOOD PULP</v>
      </c>
      <c r="J58" s="449" t="s">
        <v>73</v>
      </c>
      <c r="K58" s="139">
        <f>D58-(D59+D60+D64)</f>
        <v>0</v>
      </c>
      <c r="L58" s="139">
        <f>E58-(E59+E60+E64)</f>
        <v>0</v>
      </c>
    </row>
    <row r="59" spans="1:12" s="12" customFormat="1" ht="12.75" customHeight="1" x14ac:dyDescent="0.15">
      <c r="A59" s="360" t="s">
        <v>118</v>
      </c>
      <c r="B59" s="63" t="s">
        <v>119</v>
      </c>
      <c r="C59" s="87" t="s">
        <v>73</v>
      </c>
      <c r="D59" s="354"/>
      <c r="E59" s="355"/>
      <c r="H59" s="52" t="str">
        <f t="shared" si="1"/>
        <v>9.1</v>
      </c>
      <c r="I59" s="53" t="str">
        <f t="shared" si="2"/>
        <v>MECHANICAL AND SEMI-CHEMICAL WOOD PULP</v>
      </c>
      <c r="J59" s="449" t="s">
        <v>73</v>
      </c>
      <c r="K59" s="141"/>
      <c r="L59" s="142"/>
    </row>
    <row r="60" spans="1:12" s="12" customFormat="1" ht="12.75" customHeight="1" x14ac:dyDescent="0.15">
      <c r="A60" s="360" t="s">
        <v>120</v>
      </c>
      <c r="B60" s="53" t="s">
        <v>121</v>
      </c>
      <c r="C60" s="87" t="s">
        <v>73</v>
      </c>
      <c r="D60" s="354"/>
      <c r="E60" s="355"/>
      <c r="H60" s="52" t="str">
        <f t="shared" si="1"/>
        <v>9.2</v>
      </c>
      <c r="I60" s="53" t="str">
        <f t="shared" si="2"/>
        <v>CHEMICAL WOOD PULP</v>
      </c>
      <c r="J60" s="450" t="s">
        <v>73</v>
      </c>
      <c r="K60" s="147">
        <f>D60-(D61+D63)</f>
        <v>0</v>
      </c>
      <c r="L60" s="147">
        <f>E60-(E61+E63)</f>
        <v>0</v>
      </c>
    </row>
    <row r="61" spans="1:12" s="12" customFormat="1" ht="12.75" customHeight="1" x14ac:dyDescent="0.15">
      <c r="A61" s="360" t="s">
        <v>122</v>
      </c>
      <c r="B61" s="55" t="s">
        <v>123</v>
      </c>
      <c r="C61" s="87" t="s">
        <v>73</v>
      </c>
      <c r="D61" s="354"/>
      <c r="E61" s="355"/>
      <c r="H61" s="52" t="str">
        <f t="shared" si="1"/>
        <v>9.2.1</v>
      </c>
      <c r="I61" s="55" t="str">
        <f t="shared" si="2"/>
        <v>SULPHATE PULP</v>
      </c>
      <c r="J61" s="449" t="s">
        <v>73</v>
      </c>
      <c r="K61" s="141"/>
      <c r="L61" s="142"/>
    </row>
    <row r="62" spans="1:12" s="12" customFormat="1" ht="12.75" customHeight="1" x14ac:dyDescent="0.15">
      <c r="A62" s="360" t="s">
        <v>124</v>
      </c>
      <c r="B62" s="56" t="s">
        <v>125</v>
      </c>
      <c r="C62" s="87" t="s">
        <v>73</v>
      </c>
      <c r="D62" s="354"/>
      <c r="E62" s="355"/>
      <c r="H62" s="52" t="str">
        <f t="shared" si="1"/>
        <v>9.2.1.1</v>
      </c>
      <c r="I62" s="56" t="str">
        <f t="shared" si="2"/>
        <v>of which: BLEACHED</v>
      </c>
      <c r="J62" s="449" t="s">
        <v>73</v>
      </c>
      <c r="K62" s="141"/>
      <c r="L62" s="142"/>
    </row>
    <row r="63" spans="1:12" s="12" customFormat="1" ht="12.75" customHeight="1" x14ac:dyDescent="0.15">
      <c r="A63" s="360" t="s">
        <v>126</v>
      </c>
      <c r="B63" s="62" t="s">
        <v>127</v>
      </c>
      <c r="C63" s="87" t="s">
        <v>73</v>
      </c>
      <c r="D63" s="354"/>
      <c r="E63" s="355"/>
      <c r="H63" s="52" t="str">
        <f t="shared" si="1"/>
        <v>9.2.2</v>
      </c>
      <c r="I63" s="55" t="str">
        <f t="shared" si="2"/>
        <v>SULPHITE PULP</v>
      </c>
      <c r="J63" s="449" t="s">
        <v>73</v>
      </c>
      <c r="K63" s="141"/>
      <c r="L63" s="142"/>
    </row>
    <row r="64" spans="1:12" s="12" customFormat="1" ht="12.75" customHeight="1" x14ac:dyDescent="0.15">
      <c r="A64" s="358" t="s">
        <v>128</v>
      </c>
      <c r="B64" s="53" t="s">
        <v>129</v>
      </c>
      <c r="C64" s="87" t="s">
        <v>73</v>
      </c>
      <c r="D64" s="354"/>
      <c r="E64" s="355"/>
      <c r="H64" s="52" t="str">
        <f t="shared" si="1"/>
        <v>9.3</v>
      </c>
      <c r="I64" s="53" t="str">
        <f t="shared" si="2"/>
        <v>DISSOLVING GRADES</v>
      </c>
      <c r="J64" s="449" t="s">
        <v>73</v>
      </c>
      <c r="K64" s="143"/>
      <c r="L64" s="144"/>
    </row>
    <row r="65" spans="1:12" s="12" customFormat="1" ht="12.75" customHeight="1" x14ac:dyDescent="0.15">
      <c r="A65" s="359" t="s">
        <v>130</v>
      </c>
      <c r="B65" s="307" t="s">
        <v>131</v>
      </c>
      <c r="C65" s="306" t="s">
        <v>73</v>
      </c>
      <c r="D65" s="311"/>
      <c r="E65" s="315"/>
      <c r="H65" s="52" t="str">
        <f t="shared" si="1"/>
        <v>10</v>
      </c>
      <c r="I65" s="58" t="str">
        <f t="shared" si="2"/>
        <v xml:space="preserve">OTHER PULP </v>
      </c>
      <c r="J65" s="449" t="s">
        <v>73</v>
      </c>
      <c r="K65" s="139">
        <f>D65-(D66+D67)</f>
        <v>0</v>
      </c>
      <c r="L65" s="140">
        <f>E65-(E66+E67)</f>
        <v>0</v>
      </c>
    </row>
    <row r="66" spans="1:12" s="12" customFormat="1" ht="12.75" customHeight="1" x14ac:dyDescent="0.15">
      <c r="A66" s="357" t="s">
        <v>132</v>
      </c>
      <c r="B66" s="60" t="s">
        <v>133</v>
      </c>
      <c r="C66" s="87" t="s">
        <v>73</v>
      </c>
      <c r="D66" s="354"/>
      <c r="E66" s="355"/>
      <c r="H66" s="52" t="str">
        <f t="shared" si="1"/>
        <v>10.1</v>
      </c>
      <c r="I66" s="60" t="str">
        <f t="shared" si="2"/>
        <v>PULP FROM FIBRES OTHER THAN WOOD</v>
      </c>
      <c r="J66" s="449" t="s">
        <v>73</v>
      </c>
      <c r="K66" s="141"/>
      <c r="L66" s="142"/>
    </row>
    <row r="67" spans="1:12" s="12" customFormat="1" ht="12.75" customHeight="1" x14ac:dyDescent="0.15">
      <c r="A67" s="357" t="s">
        <v>134</v>
      </c>
      <c r="B67" s="61" t="s">
        <v>135</v>
      </c>
      <c r="C67" s="87" t="s">
        <v>73</v>
      </c>
      <c r="D67" s="354"/>
      <c r="E67" s="355"/>
      <c r="H67" s="52" t="str">
        <f t="shared" si="1"/>
        <v>10.2</v>
      </c>
      <c r="I67" s="495" t="str">
        <f t="shared" si="2"/>
        <v>RECOVERED FIBRE PULP</v>
      </c>
      <c r="J67" s="449" t="s">
        <v>73</v>
      </c>
      <c r="K67" s="143"/>
      <c r="L67" s="144"/>
    </row>
    <row r="68" spans="1:12" s="12" customFormat="1" ht="12.75" customHeight="1" x14ac:dyDescent="0.15">
      <c r="A68" s="313" t="s">
        <v>136</v>
      </c>
      <c r="B68" s="307" t="s">
        <v>137</v>
      </c>
      <c r="C68" s="306" t="s">
        <v>73</v>
      </c>
      <c r="D68" s="311"/>
      <c r="E68" s="315"/>
      <c r="H68" s="52" t="str">
        <f t="shared" si="1"/>
        <v>11</v>
      </c>
      <c r="I68" s="496" t="str">
        <f t="shared" si="2"/>
        <v>RECOVERED PAPER</v>
      </c>
      <c r="J68" s="449" t="s">
        <v>73</v>
      </c>
      <c r="K68" s="152"/>
      <c r="L68" s="153"/>
    </row>
    <row r="69" spans="1:12" s="12" customFormat="1" ht="12.75" customHeight="1" x14ac:dyDescent="0.15">
      <c r="A69" s="359" t="s">
        <v>138</v>
      </c>
      <c r="B69" s="307" t="s">
        <v>139</v>
      </c>
      <c r="C69" s="306" t="s">
        <v>73</v>
      </c>
      <c r="D69" s="315">
        <v>28</v>
      </c>
      <c r="E69" s="315">
        <v>28</v>
      </c>
      <c r="H69" s="52" t="str">
        <f t="shared" si="1"/>
        <v>12</v>
      </c>
      <c r="I69" s="58" t="str">
        <f t="shared" si="2"/>
        <v>PAPER AND PAPERBOARD</v>
      </c>
      <c r="J69" s="449" t="s">
        <v>73</v>
      </c>
      <c r="K69" s="139">
        <f>D69-(D70+D75+D76+D81)</f>
        <v>0</v>
      </c>
      <c r="L69" s="139">
        <f>E69-(E70+E75+E76+E81)</f>
        <v>0</v>
      </c>
    </row>
    <row r="70" spans="1:12" s="12" customFormat="1" ht="12.75" customHeight="1" x14ac:dyDescent="0.15">
      <c r="A70" s="360" t="s">
        <v>140</v>
      </c>
      <c r="B70" s="53" t="s">
        <v>141</v>
      </c>
      <c r="C70" s="87" t="s">
        <v>73</v>
      </c>
      <c r="D70" s="354"/>
      <c r="E70" s="355"/>
      <c r="H70" s="52" t="str">
        <f t="shared" si="1"/>
        <v>12.1</v>
      </c>
      <c r="I70" s="53" t="str">
        <f t="shared" si="2"/>
        <v>GRAPHIC PAPERS</v>
      </c>
      <c r="J70" s="450" t="s">
        <v>73</v>
      </c>
      <c r="K70" s="147">
        <f>D70-(D71+D72+D73+D74)</f>
        <v>0</v>
      </c>
      <c r="L70" s="148">
        <f>E70-(E71+E72+E73+E74)</f>
        <v>0</v>
      </c>
    </row>
    <row r="71" spans="1:12" s="12" customFormat="1" ht="12.75" customHeight="1" x14ac:dyDescent="0.15">
      <c r="A71" s="360" t="s">
        <v>142</v>
      </c>
      <c r="B71" s="55" t="s">
        <v>143</v>
      </c>
      <c r="C71" s="87" t="s">
        <v>73</v>
      </c>
      <c r="D71" s="354"/>
      <c r="E71" s="355"/>
      <c r="H71" s="52" t="str">
        <f t="shared" si="1"/>
        <v>12.1.1</v>
      </c>
      <c r="I71" s="55" t="str">
        <f t="shared" si="2"/>
        <v>NEWSPRINT</v>
      </c>
      <c r="J71" s="449" t="s">
        <v>73</v>
      </c>
      <c r="K71" s="141"/>
      <c r="L71" s="142"/>
    </row>
    <row r="72" spans="1:12" s="12" customFormat="1" ht="12.75" customHeight="1" x14ac:dyDescent="0.15">
      <c r="A72" s="360" t="s">
        <v>144</v>
      </c>
      <c r="B72" s="55" t="s">
        <v>145</v>
      </c>
      <c r="C72" s="87" t="s">
        <v>73</v>
      </c>
      <c r="D72" s="354"/>
      <c r="E72" s="355"/>
      <c r="H72" s="52" t="str">
        <f t="shared" si="1"/>
        <v>12.1.2</v>
      </c>
      <c r="I72" s="55" t="str">
        <f t="shared" si="2"/>
        <v>UNCOATED MECHANICAL</v>
      </c>
      <c r="J72" s="449" t="s">
        <v>73</v>
      </c>
      <c r="K72" s="141"/>
      <c r="L72" s="142"/>
    </row>
    <row r="73" spans="1:12" s="12" customFormat="1" ht="12.75" customHeight="1" x14ac:dyDescent="0.15">
      <c r="A73" s="360" t="s">
        <v>146</v>
      </c>
      <c r="B73" s="55" t="s">
        <v>147</v>
      </c>
      <c r="C73" s="87" t="s">
        <v>73</v>
      </c>
      <c r="D73" s="354"/>
      <c r="E73" s="355"/>
      <c r="H73" s="52" t="str">
        <f t="shared" si="1"/>
        <v>12.1.3</v>
      </c>
      <c r="I73" s="55" t="str">
        <f t="shared" si="2"/>
        <v>UNCOATED WOODFREE</v>
      </c>
      <c r="J73" s="449" t="s">
        <v>73</v>
      </c>
      <c r="K73" s="141"/>
      <c r="L73" s="142"/>
    </row>
    <row r="74" spans="1:12" s="12" customFormat="1" ht="12.75" customHeight="1" x14ac:dyDescent="0.15">
      <c r="A74" s="360" t="s">
        <v>148</v>
      </c>
      <c r="B74" s="62" t="s">
        <v>149</v>
      </c>
      <c r="C74" s="87" t="s">
        <v>73</v>
      </c>
      <c r="D74" s="354"/>
      <c r="E74" s="355"/>
      <c r="H74" s="52" t="str">
        <f t="shared" si="1"/>
        <v>12.1.4</v>
      </c>
      <c r="I74" s="55" t="str">
        <f t="shared" si="2"/>
        <v>COATED PAPERS</v>
      </c>
      <c r="J74" s="449" t="s">
        <v>73</v>
      </c>
      <c r="K74" s="141"/>
      <c r="L74" s="142"/>
    </row>
    <row r="75" spans="1:12" s="12" customFormat="1" ht="12.75" customHeight="1" x14ac:dyDescent="0.15">
      <c r="A75" s="360">
        <v>12.2</v>
      </c>
      <c r="B75" s="63" t="s">
        <v>150</v>
      </c>
      <c r="C75" s="87" t="s">
        <v>73</v>
      </c>
      <c r="D75" s="354"/>
      <c r="E75" s="355"/>
      <c r="H75" s="52">
        <f t="shared" si="1"/>
        <v>12.2</v>
      </c>
      <c r="I75" s="53" t="str">
        <f t="shared" si="2"/>
        <v>HOUSEHOLD AND SANITARY PAPERS</v>
      </c>
      <c r="J75" s="449" t="s">
        <v>73</v>
      </c>
      <c r="K75" s="141"/>
      <c r="L75" s="142"/>
    </row>
    <row r="76" spans="1:12" s="12" customFormat="1" ht="12.75" customHeight="1" x14ac:dyDescent="0.15">
      <c r="A76" s="360">
        <v>12.3</v>
      </c>
      <c r="B76" s="53" t="s">
        <v>151</v>
      </c>
      <c r="C76" s="87" t="s">
        <v>73</v>
      </c>
      <c r="D76" s="355">
        <v>28</v>
      </c>
      <c r="E76" s="355">
        <v>28</v>
      </c>
      <c r="H76" s="52">
        <f t="shared" si="1"/>
        <v>12.3</v>
      </c>
      <c r="I76" s="53" t="str">
        <f t="shared" si="2"/>
        <v>PACKAGING MATERIALS</v>
      </c>
      <c r="J76" s="450" t="s">
        <v>73</v>
      </c>
      <c r="K76" s="147">
        <f>D76-(D77+D78+D79+D80)</f>
        <v>0</v>
      </c>
      <c r="L76" s="147">
        <f>E76-(E77+E78+E79+E80)</f>
        <v>0</v>
      </c>
    </row>
    <row r="77" spans="1:12" s="12" customFormat="1" ht="12.75" customHeight="1" x14ac:dyDescent="0.15">
      <c r="A77" s="360" t="s">
        <v>152</v>
      </c>
      <c r="B77" s="55" t="s">
        <v>153</v>
      </c>
      <c r="C77" s="87" t="s">
        <v>73</v>
      </c>
      <c r="D77" s="355">
        <v>9</v>
      </c>
      <c r="E77" s="355">
        <v>8</v>
      </c>
      <c r="H77" s="52" t="str">
        <f t="shared" si="1"/>
        <v>12.3.1</v>
      </c>
      <c r="I77" s="55" t="str">
        <f t="shared" si="2"/>
        <v>CASE MATERIALS</v>
      </c>
      <c r="J77" s="449" t="s">
        <v>73</v>
      </c>
      <c r="K77" s="141"/>
      <c r="L77" s="142"/>
    </row>
    <row r="78" spans="1:12" s="12" customFormat="1" ht="12.75" customHeight="1" x14ac:dyDescent="0.15">
      <c r="A78" s="360" t="s">
        <v>154</v>
      </c>
      <c r="B78" s="55" t="s">
        <v>155</v>
      </c>
      <c r="C78" s="87" t="s">
        <v>73</v>
      </c>
      <c r="D78" s="354"/>
      <c r="E78" s="355"/>
      <c r="H78" s="52" t="str">
        <f t="shared" si="1"/>
        <v>12.3.2</v>
      </c>
      <c r="I78" s="55" t="str">
        <f>B78</f>
        <v>CARTONBOARD</v>
      </c>
      <c r="J78" s="449" t="s">
        <v>73</v>
      </c>
      <c r="K78" s="141"/>
      <c r="L78" s="142"/>
    </row>
    <row r="79" spans="1:12" s="12" customFormat="1" x14ac:dyDescent="0.15">
      <c r="A79" s="360" t="s">
        <v>156</v>
      </c>
      <c r="B79" s="55" t="s">
        <v>157</v>
      </c>
      <c r="C79" s="87" t="s">
        <v>73</v>
      </c>
      <c r="D79" s="362">
        <v>19</v>
      </c>
      <c r="E79" s="362">
        <v>20</v>
      </c>
      <c r="H79" s="52" t="str">
        <f>A79</f>
        <v>12.3.3</v>
      </c>
      <c r="I79" s="55" t="str">
        <f>B79</f>
        <v>WRAPPING PAPERS</v>
      </c>
      <c r="J79" s="449" t="s">
        <v>73</v>
      </c>
      <c r="K79" s="141"/>
      <c r="L79" s="142"/>
    </row>
    <row r="80" spans="1:12" s="12" customFormat="1" ht="12.75" customHeight="1" x14ac:dyDescent="0.15">
      <c r="A80" s="360" t="s">
        <v>158</v>
      </c>
      <c r="B80" s="62" t="s">
        <v>159</v>
      </c>
      <c r="C80" s="87" t="s">
        <v>73</v>
      </c>
      <c r="D80" s="361"/>
      <c r="E80" s="362"/>
      <c r="H80" s="52" t="str">
        <f>A80</f>
        <v>12.3.4</v>
      </c>
      <c r="I80" s="55" t="str">
        <f>B80</f>
        <v>OTHER PAPERS MAINLY FOR PACKAGING</v>
      </c>
      <c r="J80" s="449" t="s">
        <v>73</v>
      </c>
      <c r="K80" s="141"/>
      <c r="L80" s="142"/>
    </row>
    <row r="81" spans="1:17" s="12" customFormat="1" ht="12.75" customHeight="1" thickBot="1" x14ac:dyDescent="0.2">
      <c r="A81" s="363">
        <v>12.4</v>
      </c>
      <c r="B81" s="64" t="s">
        <v>160</v>
      </c>
      <c r="C81" s="448" t="s">
        <v>73</v>
      </c>
      <c r="D81" s="364"/>
      <c r="E81" s="365"/>
      <c r="H81" s="154">
        <f>A81</f>
        <v>12.4</v>
      </c>
      <c r="I81" s="64" t="str">
        <f>B81</f>
        <v>OTHER PAPER AND PAPERBOARD N.E.S. (NOT ELSEWHERE SPECIFIED)</v>
      </c>
      <c r="J81" s="448" t="s">
        <v>73</v>
      </c>
      <c r="K81" s="143"/>
      <c r="L81" s="144"/>
    </row>
    <row r="82" spans="1:17" s="12" customFormat="1" ht="14.25" x14ac:dyDescent="0.15">
      <c r="A82" s="183"/>
      <c r="B82" s="183" t="s">
        <v>161</v>
      </c>
      <c r="C82" s="183"/>
      <c r="D82" s="497"/>
      <c r="E82" s="21"/>
      <c r="H82" s="19" t="s">
        <v>0</v>
      </c>
      <c r="I82" s="183"/>
    </row>
    <row r="83" spans="1:17" s="12" customFormat="1" ht="14.25" x14ac:dyDescent="0.15">
      <c r="A83" s="183"/>
      <c r="B83" s="183" t="s">
        <v>162</v>
      </c>
      <c r="C83" s="183"/>
      <c r="D83" s="497"/>
      <c r="E83" s="21"/>
      <c r="H83" s="19" t="s">
        <v>0</v>
      </c>
    </row>
    <row r="84" spans="1:17" x14ac:dyDescent="0.2">
      <c r="A84" s="6"/>
      <c r="B84" s="183" t="s">
        <v>163</v>
      </c>
      <c r="H84" s="19" t="s">
        <v>0</v>
      </c>
      <c r="Q84" s="12"/>
    </row>
    <row r="85" spans="1:17" ht="12.75" customHeight="1" x14ac:dyDescent="0.2">
      <c r="A85" s="6"/>
      <c r="H85" s="19" t="s">
        <v>0</v>
      </c>
    </row>
    <row r="86" spans="1:17" ht="12.75" customHeight="1" x14ac:dyDescent="0.2">
      <c r="A86" s="6"/>
      <c r="H86" s="19" t="s">
        <v>0</v>
      </c>
    </row>
    <row r="87" spans="1:17" ht="12.75" customHeight="1" x14ac:dyDescent="0.2">
      <c r="A87" s="6"/>
    </row>
    <row r="88" spans="1:17" ht="12.75" customHeight="1" x14ac:dyDescent="0.2">
      <c r="A88" s="6"/>
    </row>
    <row r="89" spans="1:17" ht="12.75" customHeight="1" x14ac:dyDescent="0.2">
      <c r="A89" s="6"/>
    </row>
    <row r="90" spans="1:17" ht="12.75" customHeight="1" x14ac:dyDescent="0.2">
      <c r="A90" s="6"/>
    </row>
    <row r="91" spans="1:17" ht="12.75" customHeight="1" x14ac:dyDescent="0.2">
      <c r="A91" s="6"/>
    </row>
    <row r="92" spans="1:17" ht="12.75" customHeight="1" x14ac:dyDescent="0.2">
      <c r="A92" s="6"/>
    </row>
    <row r="93" spans="1:17" ht="12.75" customHeight="1" x14ac:dyDescent="0.2">
      <c r="A93" s="6"/>
    </row>
    <row r="94" spans="1:17" ht="12.75" customHeight="1" x14ac:dyDescent="0.2">
      <c r="A94" s="6"/>
    </row>
    <row r="95" spans="1:17" ht="12.75" customHeight="1" x14ac:dyDescent="0.2">
      <c r="A95" s="6"/>
    </row>
    <row r="96" spans="1:17" ht="12.75" customHeight="1" x14ac:dyDescent="0.2">
      <c r="A96" s="6"/>
    </row>
    <row r="97" spans="1:38" ht="12.75" customHeight="1" x14ac:dyDescent="0.2">
      <c r="A97" s="6"/>
    </row>
    <row r="98" spans="1:38" ht="12.75" customHeight="1" x14ac:dyDescent="0.2">
      <c r="A98" s="6"/>
    </row>
    <row r="99" spans="1:38" ht="12.75" customHeight="1" x14ac:dyDescent="0.2">
      <c r="A99" s="6"/>
    </row>
    <row r="100" spans="1:38" ht="12.75" customHeight="1" x14ac:dyDescent="0.2">
      <c r="A100" s="6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11" t="s">
        <v>0</v>
      </c>
      <c r="AJ107" s="11" t="s">
        <v>0</v>
      </c>
      <c r="AK107" s="11" t="s">
        <v>0</v>
      </c>
      <c r="AL107" s="11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sheetProtection sheet="1" objects="1" scenarios="1"/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3">
    <mergeCell ref="W8:Y9"/>
    <mergeCell ref="Q11:Q12"/>
    <mergeCell ref="K7:L8"/>
    <mergeCell ref="C3:E3"/>
    <mergeCell ref="C5:E5"/>
    <mergeCell ref="I7:I8"/>
    <mergeCell ref="C2:D2"/>
    <mergeCell ref="A12:E12"/>
    <mergeCell ref="A30:E30"/>
    <mergeCell ref="C10:C11"/>
    <mergeCell ref="A5:B6"/>
    <mergeCell ref="A7:B7"/>
    <mergeCell ref="A8:B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8" fitToHeight="2" orientation="portrait" horizontalDpi="300" verticalDpi="300" r:id="rId2"/>
  <headerFooter alignWithMargins="0"/>
  <colBreaks count="1" manualBreakCount="1">
    <brk id="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UT101"/>
  <sheetViews>
    <sheetView showGridLines="0" zoomScale="85" zoomScaleNormal="85" zoomScaleSheetLayoutView="75" workbookViewId="0">
      <selection activeCell="A2" sqref="A2:K69"/>
    </sheetView>
  </sheetViews>
  <sheetFormatPr defaultColWidth="9.625" defaultRowHeight="12.75" customHeight="1" x14ac:dyDescent="0.2"/>
  <cols>
    <col min="1" max="1" width="8.25" style="5" customWidth="1"/>
    <col min="2" max="2" width="70.25" style="6" customWidth="1"/>
    <col min="3" max="3" width="11" style="6" customWidth="1"/>
    <col min="4" max="11" width="17" style="6" customWidth="1"/>
    <col min="12" max="12" width="9.625" style="14"/>
    <col min="13" max="13" width="9.625" style="14" customWidth="1"/>
    <col min="14" max="14" width="9.375" style="6" customWidth="1"/>
    <col min="15" max="15" width="69.75" style="6" customWidth="1"/>
    <col min="16" max="16" width="9.75" style="6" customWidth="1"/>
    <col min="17" max="26" width="10.75" style="6" customWidth="1"/>
    <col min="27" max="27" width="71" style="6" customWidth="1"/>
    <col min="28" max="28" width="10" style="6" customWidth="1"/>
    <col min="29" max="29" width="14.375" style="6" customWidth="1"/>
    <col min="30" max="30" width="12.875" style="6" customWidth="1"/>
    <col min="31" max="31" width="12.625" style="6" customWidth="1"/>
    <col min="32" max="32" width="10.875" style="6" customWidth="1"/>
    <col min="33" max="33" width="12.625" style="6" customWidth="1"/>
    <col min="34" max="34" width="1.625" style="6" customWidth="1"/>
    <col min="35" max="35" width="12.625" style="6" customWidth="1"/>
    <col min="36" max="36" width="1.625" style="6" customWidth="1"/>
    <col min="37" max="37" width="12.625" style="6" customWidth="1"/>
    <col min="38" max="38" width="1.625" style="6" customWidth="1"/>
    <col min="39" max="39" width="12.625" style="6" customWidth="1"/>
    <col min="40" max="40" width="1.625" style="6" customWidth="1"/>
    <col min="41" max="41" width="12.625" style="6" customWidth="1"/>
    <col min="42" max="42" width="1.625" style="6" customWidth="1"/>
    <col min="43" max="43" width="12.625" style="6" customWidth="1"/>
    <col min="44" max="44" width="1.625" style="6" customWidth="1"/>
    <col min="45" max="45" width="12.625" style="6" customWidth="1"/>
    <col min="46" max="46" width="1.625" style="6" customWidth="1"/>
    <col min="47" max="16384" width="9.625" style="6"/>
  </cols>
  <sheetData>
    <row r="1" spans="1:2594" s="47" customFormat="1" ht="12.75" customHeight="1" thickBo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594" ht="17.100000000000001" customHeight="1" thickTop="1" x14ac:dyDescent="0.25">
      <c r="A2" s="109"/>
      <c r="B2" s="110"/>
      <c r="C2" s="613" t="s">
        <v>164</v>
      </c>
      <c r="D2" s="613"/>
      <c r="E2" s="613"/>
      <c r="F2" s="614"/>
      <c r="G2" s="498" t="s">
        <v>1</v>
      </c>
      <c r="H2" s="609" t="s">
        <v>2</v>
      </c>
      <c r="I2" s="609"/>
      <c r="J2" s="498" t="s">
        <v>3</v>
      </c>
      <c r="K2" s="499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594" ht="17.100000000000001" customHeight="1" x14ac:dyDescent="0.25">
      <c r="A3" s="111"/>
      <c r="B3" s="14"/>
      <c r="C3" s="615"/>
      <c r="D3" s="615"/>
      <c r="E3" s="615"/>
      <c r="F3" s="616"/>
      <c r="G3" s="500" t="s">
        <v>4</v>
      </c>
      <c r="H3" s="501"/>
      <c r="I3" s="502"/>
      <c r="J3" s="502"/>
      <c r="K3" s="50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594" ht="17.100000000000001" customHeight="1" x14ac:dyDescent="0.25">
      <c r="A4" s="111"/>
      <c r="B4" s="14"/>
      <c r="C4" s="617" t="s">
        <v>8</v>
      </c>
      <c r="D4" s="617"/>
      <c r="E4" s="617"/>
      <c r="F4" s="587"/>
      <c r="G4" s="500" t="s">
        <v>5</v>
      </c>
      <c r="H4" s="502"/>
      <c r="I4" s="502"/>
      <c r="J4" s="502"/>
      <c r="K4" s="50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598" t="s">
        <v>165</v>
      </c>
      <c r="AA4" s="598"/>
      <c r="AB4" s="598"/>
    </row>
    <row r="5" spans="1:2594" ht="17.100000000000001" customHeight="1" x14ac:dyDescent="0.45">
      <c r="A5" s="111"/>
      <c r="B5" s="69" t="s">
        <v>0</v>
      </c>
      <c r="C5" s="618" t="s">
        <v>166</v>
      </c>
      <c r="D5" s="618"/>
      <c r="E5" s="618"/>
      <c r="F5" s="619"/>
      <c r="G5" s="500" t="s">
        <v>9</v>
      </c>
      <c r="H5" s="502"/>
      <c r="I5" s="504"/>
      <c r="J5" s="505" t="s">
        <v>10</v>
      </c>
      <c r="K5" s="503"/>
      <c r="N5" s="14"/>
      <c r="O5" s="348" t="s">
        <v>11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598"/>
      <c r="AA5" s="598"/>
      <c r="AB5" s="598"/>
    </row>
    <row r="6" spans="1:2594" ht="17.100000000000001" customHeight="1" thickBot="1" x14ac:dyDescent="0.4">
      <c r="A6" s="111"/>
      <c r="B6" s="156"/>
      <c r="C6" s="155"/>
      <c r="D6" s="157"/>
      <c r="E6" s="157"/>
      <c r="F6" s="14"/>
      <c r="G6" s="500" t="s">
        <v>14</v>
      </c>
      <c r="H6" s="502"/>
      <c r="I6" s="502"/>
      <c r="J6" s="502"/>
      <c r="K6" s="503"/>
      <c r="N6" s="14"/>
      <c r="O6" s="14"/>
      <c r="P6" s="14"/>
      <c r="Q6" s="14"/>
      <c r="R6" s="14"/>
      <c r="S6" s="14"/>
      <c r="T6" s="161" t="str">
        <f>G2</f>
        <v xml:space="preserve">Country: </v>
      </c>
      <c r="U6" s="620" t="str">
        <f>H2</f>
        <v>Macedonia</v>
      </c>
      <c r="V6" s="620"/>
      <c r="W6" s="620"/>
      <c r="X6" s="620"/>
      <c r="Y6" s="200"/>
      <c r="Z6" s="200"/>
      <c r="AA6" s="200"/>
      <c r="AC6" s="220" t="str">
        <f>G2</f>
        <v xml:space="preserve">Country: </v>
      </c>
      <c r="AD6" s="199" t="str">
        <f>H2</f>
        <v>Macedonia</v>
      </c>
    </row>
    <row r="7" spans="1:2594" ht="20.25" x14ac:dyDescent="0.3">
      <c r="A7" s="112"/>
      <c r="B7" s="623" t="s">
        <v>167</v>
      </c>
      <c r="C7" s="623"/>
      <c r="D7" s="623"/>
      <c r="E7" s="230" t="s">
        <v>168</v>
      </c>
      <c r="F7" s="184" t="s">
        <v>0</v>
      </c>
      <c r="G7" s="89" t="s">
        <v>0</v>
      </c>
      <c r="H7" s="158"/>
      <c r="I7" s="158"/>
      <c r="J7" s="159"/>
      <c r="K7" s="160"/>
      <c r="N7" s="162"/>
      <c r="O7" s="163" t="s">
        <v>166</v>
      </c>
      <c r="P7" s="164"/>
      <c r="Q7" s="621" t="s">
        <v>12</v>
      </c>
      <c r="R7" s="621"/>
      <c r="S7" s="621"/>
      <c r="T7" s="621"/>
      <c r="U7" s="621"/>
      <c r="V7" s="621"/>
      <c r="W7" s="621"/>
      <c r="X7" s="622"/>
      <c r="Y7" s="196"/>
      <c r="Z7" s="203"/>
      <c r="AA7" s="191"/>
      <c r="AB7" s="204"/>
      <c r="AC7" s="205"/>
      <c r="AD7" s="206"/>
    </row>
    <row r="8" spans="1:2594" s="10" customFormat="1" ht="13.5" customHeight="1" x14ac:dyDescent="0.25">
      <c r="A8" s="113" t="s">
        <v>16</v>
      </c>
      <c r="B8" s="506" t="s">
        <v>0</v>
      </c>
      <c r="C8" s="78" t="s">
        <v>169</v>
      </c>
      <c r="D8" s="603" t="s">
        <v>170</v>
      </c>
      <c r="E8" s="604"/>
      <c r="F8" s="605"/>
      <c r="G8" s="606"/>
      <c r="H8" s="605" t="s">
        <v>171</v>
      </c>
      <c r="I8" s="605"/>
      <c r="J8" s="605"/>
      <c r="K8" s="610"/>
      <c r="L8" s="507"/>
      <c r="M8" s="507"/>
      <c r="N8" s="165" t="str">
        <f>A8</f>
        <v>Product</v>
      </c>
      <c r="O8" s="50"/>
      <c r="P8" s="84"/>
      <c r="Q8" s="604" t="str">
        <f>D8</f>
        <v>I M P O R T</v>
      </c>
      <c r="R8" s="604"/>
      <c r="S8" s="604"/>
      <c r="T8" s="606"/>
      <c r="U8" s="605" t="str">
        <f>H8</f>
        <v>E X P O R T</v>
      </c>
      <c r="V8" s="605" t="s">
        <v>0</v>
      </c>
      <c r="W8" s="605" t="s">
        <v>0</v>
      </c>
      <c r="X8" s="608" t="s">
        <v>0</v>
      </c>
      <c r="Y8" s="192"/>
      <c r="Z8" s="248" t="str">
        <f>A8</f>
        <v>Product</v>
      </c>
      <c r="AA8" s="192"/>
      <c r="AB8" s="207" t="s">
        <v>0</v>
      </c>
      <c r="AC8" s="611" t="s">
        <v>172</v>
      </c>
      <c r="AD8" s="612"/>
      <c r="AE8" s="10" t="s">
        <v>0</v>
      </c>
    </row>
    <row r="9" spans="1:2594" ht="12.75" customHeight="1" x14ac:dyDescent="0.25">
      <c r="A9" s="113" t="s">
        <v>173</v>
      </c>
      <c r="B9" s="34" t="s">
        <v>16</v>
      </c>
      <c r="C9" s="79" t="s">
        <v>174</v>
      </c>
      <c r="D9" s="601">
        <v>2019</v>
      </c>
      <c r="E9" s="600"/>
      <c r="F9" s="601">
        <f>D9+1</f>
        <v>2020</v>
      </c>
      <c r="G9" s="600"/>
      <c r="H9" s="599">
        <f>D9</f>
        <v>2019</v>
      </c>
      <c r="I9" s="600"/>
      <c r="J9" s="601">
        <f>F9</f>
        <v>2020</v>
      </c>
      <c r="K9" s="607"/>
      <c r="N9" s="284" t="str">
        <f>A9</f>
        <v>code</v>
      </c>
      <c r="O9" s="50"/>
      <c r="P9" s="86"/>
      <c r="Q9" s="599">
        <f>D9</f>
        <v>2019</v>
      </c>
      <c r="R9" s="600" t="s">
        <v>0</v>
      </c>
      <c r="S9" s="601">
        <f>F9</f>
        <v>2020</v>
      </c>
      <c r="T9" s="600" t="s">
        <v>0</v>
      </c>
      <c r="U9" s="599">
        <f>H9</f>
        <v>2019</v>
      </c>
      <c r="V9" s="600" t="s">
        <v>0</v>
      </c>
      <c r="W9" s="601">
        <f>J9</f>
        <v>2020</v>
      </c>
      <c r="X9" s="602" t="s">
        <v>0</v>
      </c>
      <c r="Y9" s="85"/>
      <c r="Z9" s="249" t="str">
        <f>A9</f>
        <v>code</v>
      </c>
      <c r="AA9" s="85"/>
      <c r="AB9" s="207" t="s">
        <v>0</v>
      </c>
      <c r="AC9" s="198">
        <f>H9</f>
        <v>2019</v>
      </c>
      <c r="AD9" s="208">
        <f>F9</f>
        <v>2020</v>
      </c>
      <c r="AE9" s="6" t="s">
        <v>0</v>
      </c>
    </row>
    <row r="10" spans="1:2594" ht="14.25" customHeight="1" x14ac:dyDescent="0.2">
      <c r="A10" s="114" t="s">
        <v>0</v>
      </c>
      <c r="B10" s="508"/>
      <c r="C10" s="41" t="s">
        <v>0</v>
      </c>
      <c r="D10" s="108" t="s">
        <v>175</v>
      </c>
      <c r="E10" s="108" t="s">
        <v>176</v>
      </c>
      <c r="F10" s="108" t="s">
        <v>175</v>
      </c>
      <c r="G10" s="108" t="s">
        <v>176</v>
      </c>
      <c r="H10" s="108" t="s">
        <v>175</v>
      </c>
      <c r="I10" s="108" t="s">
        <v>176</v>
      </c>
      <c r="J10" s="108" t="s">
        <v>175</v>
      </c>
      <c r="K10" s="115" t="s">
        <v>176</v>
      </c>
      <c r="N10" s="283" t="str">
        <f>A10</f>
        <v xml:space="preserve"> </v>
      </c>
      <c r="O10" s="282"/>
      <c r="P10" s="101"/>
      <c r="Q10" s="85" t="str">
        <f>D10</f>
        <v xml:space="preserve"> Quantity</v>
      </c>
      <c r="R10" s="78" t="str">
        <f>E10</f>
        <v>Value</v>
      </c>
      <c r="S10" s="34" t="str">
        <f>F10</f>
        <v xml:space="preserve"> Quantity</v>
      </c>
      <c r="T10" s="78" t="str">
        <f>G10</f>
        <v>Value</v>
      </c>
      <c r="U10" s="35" t="str">
        <f>H10</f>
        <v xml:space="preserve"> Quantity</v>
      </c>
      <c r="V10" s="78" t="str">
        <f>I10</f>
        <v>Value</v>
      </c>
      <c r="W10" s="34" t="str">
        <f>J10</f>
        <v xml:space="preserve"> Quantity</v>
      </c>
      <c r="X10" s="80" t="str">
        <f>K10</f>
        <v>Value</v>
      </c>
      <c r="Y10" s="85"/>
      <c r="Z10" s="250" t="str">
        <f>A10</f>
        <v xml:space="preserve"> </v>
      </c>
      <c r="AA10" s="195"/>
      <c r="AB10" s="202" t="s">
        <v>0</v>
      </c>
      <c r="AC10" s="245"/>
      <c r="AD10" s="246"/>
    </row>
    <row r="11" spans="1:2594" s="93" customFormat="1" ht="15" customHeight="1" x14ac:dyDescent="0.15">
      <c r="A11" s="385">
        <v>1</v>
      </c>
      <c r="B11" s="90" t="s">
        <v>28</v>
      </c>
      <c r="C11" s="91" t="s">
        <v>177</v>
      </c>
      <c r="D11" s="275">
        <v>49.785209999999978</v>
      </c>
      <c r="E11" s="275">
        <v>2662.3331145441603</v>
      </c>
      <c r="F11" s="275">
        <v>30.241418500000005</v>
      </c>
      <c r="G11" s="275">
        <v>3368.3791123399228</v>
      </c>
      <c r="H11" s="275">
        <v>0.43039499999999997</v>
      </c>
      <c r="I11" s="275">
        <v>179.88240508676429</v>
      </c>
      <c r="J11" s="275">
        <v>0.52849000000000002</v>
      </c>
      <c r="K11" s="120">
        <v>231.85746243359293</v>
      </c>
      <c r="L11" s="183"/>
      <c r="M11" s="183"/>
      <c r="N11" s="509">
        <f t="shared" ref="N11:O18" si="0">A11</f>
        <v>1</v>
      </c>
      <c r="O11" s="90" t="str">
        <f t="shared" si="0"/>
        <v>ROUNDWOOD (WOOD IN THE ROUGH)</v>
      </c>
      <c r="P11" s="91" t="s">
        <v>177</v>
      </c>
      <c r="Q11" s="166">
        <f>D11-(D12+D15)</f>
        <v>0</v>
      </c>
      <c r="R11" s="167">
        <f t="shared" ref="R11:X11" si="1">E11-(E12+E15)</f>
        <v>0</v>
      </c>
      <c r="S11" s="167">
        <f t="shared" si="1"/>
        <v>0</v>
      </c>
      <c r="T11" s="167">
        <f t="shared" si="1"/>
        <v>0</v>
      </c>
      <c r="U11" s="167">
        <f t="shared" si="1"/>
        <v>0</v>
      </c>
      <c r="V11" s="167">
        <f t="shared" si="1"/>
        <v>0</v>
      </c>
      <c r="W11" s="167">
        <f t="shared" si="1"/>
        <v>0</v>
      </c>
      <c r="X11" s="168">
        <f t="shared" si="1"/>
        <v>0</v>
      </c>
      <c r="Y11" s="201"/>
      <c r="Z11" s="210">
        <f>A11</f>
        <v>1</v>
      </c>
      <c r="AA11" s="90" t="str">
        <f t="shared" ref="AA11:AA20" si="2">B11</f>
        <v>ROUNDWOOD (WOOD IN THE ROUGH)</v>
      </c>
      <c r="AB11" s="91" t="s">
        <v>177</v>
      </c>
      <c r="AC11" s="212">
        <f>IF(ISNUMBER('JQ1|Primary Products|Production'!D13+D11-H11),'JQ1|Primary Products|Production'!D13+D11-H11,IF(ISNUMBER(H11-D11),"NT " &amp; H11-D11,"…"))</f>
        <v>808.35481500000003</v>
      </c>
      <c r="AD11" s="213">
        <f>IF(ISNUMBER('JQ1|Primary Products|Production'!E13+F11-J11),'JQ1|Primary Products|Production'!E13+F11-J11,IF(ISNUMBER(J11-F11),"NT " &amp; J11-F11,"…"))</f>
        <v>764.71292849999998</v>
      </c>
      <c r="AE11" s="347" t="s">
        <v>0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</row>
    <row r="12" spans="1:2594" s="12" customFormat="1" ht="15" customHeight="1" x14ac:dyDescent="0.15">
      <c r="A12" s="383">
        <v>1.1000000000000001</v>
      </c>
      <c r="B12" s="304" t="s">
        <v>32</v>
      </c>
      <c r="C12" s="37" t="s">
        <v>177</v>
      </c>
      <c r="D12" s="38">
        <v>16.055129999999998</v>
      </c>
      <c r="E12" s="38">
        <v>1693.1200379161069</v>
      </c>
      <c r="F12" s="38">
        <v>17.649621499999999</v>
      </c>
      <c r="G12" s="38">
        <v>1914.1545879563341</v>
      </c>
      <c r="H12" s="276"/>
      <c r="I12" s="38"/>
      <c r="J12" s="38"/>
      <c r="K12" s="119"/>
      <c r="L12" s="183"/>
      <c r="M12" s="183"/>
      <c r="N12" s="23">
        <f t="shared" si="0"/>
        <v>1.1000000000000001</v>
      </c>
      <c r="O12" s="26" t="str">
        <f t="shared" si="0"/>
        <v>WOOD FUEL (INCLUDING WOOD FOR CHARCOAL)</v>
      </c>
      <c r="P12" s="37" t="s">
        <v>177</v>
      </c>
      <c r="Q12" s="145">
        <f>D12-(D13+D14)</f>
        <v>0</v>
      </c>
      <c r="R12" s="141">
        <f t="shared" ref="R12:X12" si="3">E12-(E13+E14)</f>
        <v>0</v>
      </c>
      <c r="S12" s="141">
        <f t="shared" si="3"/>
        <v>0</v>
      </c>
      <c r="T12" s="141">
        <f t="shared" si="3"/>
        <v>-1.8189894035458565E-12</v>
      </c>
      <c r="U12" s="141">
        <f t="shared" si="3"/>
        <v>0</v>
      </c>
      <c r="V12" s="141">
        <f t="shared" si="3"/>
        <v>0</v>
      </c>
      <c r="W12" s="141">
        <f t="shared" si="3"/>
        <v>0</v>
      </c>
      <c r="X12" s="169">
        <f t="shared" si="3"/>
        <v>0</v>
      </c>
      <c r="Y12" s="183"/>
      <c r="Z12" s="251">
        <f t="shared" ref="Z12:AA69" si="4">A12</f>
        <v>1.1000000000000001</v>
      </c>
      <c r="AA12" s="26" t="str">
        <f t="shared" si="2"/>
        <v>WOOD FUEL (INCLUDING WOOD FOR CHARCOAL)</v>
      </c>
      <c r="AB12" s="37" t="s">
        <v>177</v>
      </c>
      <c r="AC12" s="247">
        <f>IF(ISNUMBER('JQ1|Primary Products|Production'!D14+D12-H12),'JQ1|Primary Products|Production'!D14+D12-H12,IF(ISNUMBER(H12-D12),"NT " &amp; H12-D12,"…"))</f>
        <v>665.05512999999996</v>
      </c>
      <c r="AD12" s="229">
        <f>IF(ISNUMBER('JQ1|Primary Products|Production'!E14+F12-J12),'JQ1|Primary Products|Production'!E14+F12-J12,IF(ISNUMBER(J12-F12),"NT " &amp; J12-F12,"…"))</f>
        <v>627.64962149999997</v>
      </c>
    </row>
    <row r="13" spans="1:2594" s="12" customFormat="1" ht="15" customHeight="1" x14ac:dyDescent="0.15">
      <c r="A13" s="383" t="s">
        <v>34</v>
      </c>
      <c r="B13" s="27" t="s">
        <v>35</v>
      </c>
      <c r="C13" s="33" t="s">
        <v>177</v>
      </c>
      <c r="D13" s="38">
        <v>10.038229599999999</v>
      </c>
      <c r="E13" s="38">
        <v>1263.0341777796007</v>
      </c>
      <c r="F13" s="38">
        <v>12.21045</v>
      </c>
      <c r="G13" s="40">
        <v>1466.3831366561144</v>
      </c>
      <c r="H13" s="38"/>
      <c r="I13" s="38"/>
      <c r="J13" s="38"/>
      <c r="K13" s="118"/>
      <c r="L13" s="183"/>
      <c r="M13" s="183"/>
      <c r="N13" s="23" t="str">
        <f t="shared" ref="N13:N14" si="5">A13</f>
        <v>1.1.C</v>
      </c>
      <c r="O13" s="27" t="str">
        <f t="shared" ref="O13:O14" si="6">B13</f>
        <v>Coniferous</v>
      </c>
      <c r="P13" s="33" t="s">
        <v>177</v>
      </c>
      <c r="Q13" s="141"/>
      <c r="R13" s="141"/>
      <c r="S13" s="141"/>
      <c r="T13" s="141"/>
      <c r="U13" s="141"/>
      <c r="V13" s="141"/>
      <c r="W13" s="141"/>
      <c r="X13" s="169"/>
      <c r="Y13" s="183"/>
      <c r="Z13" s="251" t="str">
        <f t="shared" ref="Z13:Z14" si="7">A13</f>
        <v>1.1.C</v>
      </c>
      <c r="AA13" s="27" t="str">
        <f t="shared" ref="AA13:AA14" si="8">B13</f>
        <v>Coniferous</v>
      </c>
      <c r="AB13" s="33" t="s">
        <v>177</v>
      </c>
      <c r="AC13" s="247">
        <f>IF(ISNUMBER('JQ1|Primary Products|Production'!D15+D13-H13),'JQ1|Primary Products|Production'!D15+D13-H13,IF(ISNUMBER(H13-D13),"NT " &amp; H13-D13,"…"))</f>
        <v>32.038229600000001</v>
      </c>
      <c r="AD13" s="229">
        <f>IF(ISNUMBER('JQ1|Primary Products|Production'!E15+F13-J13),'JQ1|Primary Products|Production'!E15+F13-J13,IF(ISNUMBER(J13-F13),"NT " &amp; J13-F13,"…"))</f>
        <v>38.210450000000002</v>
      </c>
    </row>
    <row r="14" spans="1:2594" s="12" customFormat="1" ht="15" customHeight="1" x14ac:dyDescent="0.15">
      <c r="A14" s="383" t="s">
        <v>37</v>
      </c>
      <c r="B14" s="29" t="s">
        <v>38</v>
      </c>
      <c r="C14" s="37" t="s">
        <v>177</v>
      </c>
      <c r="D14" s="38">
        <v>6.0169003999999999</v>
      </c>
      <c r="E14" s="38">
        <v>430.08586013650518</v>
      </c>
      <c r="F14" s="38">
        <v>5.4391714999999996</v>
      </c>
      <c r="G14" s="40">
        <v>447.77145130022149</v>
      </c>
      <c r="H14" s="38"/>
      <c r="I14" s="38"/>
      <c r="J14" s="38"/>
      <c r="K14" s="118"/>
      <c r="L14" s="183"/>
      <c r="M14" s="183"/>
      <c r="N14" s="23" t="str">
        <f t="shared" si="5"/>
        <v>1.1.NC</v>
      </c>
      <c r="O14" s="27" t="str">
        <f t="shared" si="6"/>
        <v>Non-Coniferous</v>
      </c>
      <c r="P14" s="37" t="s">
        <v>177</v>
      </c>
      <c r="Q14" s="141"/>
      <c r="R14" s="141"/>
      <c r="S14" s="141"/>
      <c r="T14" s="141"/>
      <c r="U14" s="141"/>
      <c r="V14" s="141"/>
      <c r="W14" s="141"/>
      <c r="X14" s="169"/>
      <c r="Y14" s="183"/>
      <c r="Z14" s="251" t="str">
        <f t="shared" si="7"/>
        <v>1.1.NC</v>
      </c>
      <c r="AA14" s="27" t="str">
        <f t="shared" si="8"/>
        <v>Non-Coniferous</v>
      </c>
      <c r="AB14" s="33" t="s">
        <v>177</v>
      </c>
      <c r="AC14" s="247">
        <f>IF(ISNUMBER('JQ1|Primary Products|Production'!D16+D14-H14),'JQ1|Primary Products|Production'!D16+D14-H14,IF(ISNUMBER(H14-D14),"NT " &amp; H14-D14,"…"))</f>
        <v>633.01690040000005</v>
      </c>
      <c r="AD14" s="229">
        <f>IF(ISNUMBER('JQ1|Primary Products|Production'!E16+F14-J14),'JQ1|Primary Products|Production'!E16+F14-J14,IF(ISNUMBER(J14-F14),"NT " &amp; J14-F14,"…"))</f>
        <v>589.43917150000004</v>
      </c>
    </row>
    <row r="15" spans="1:2594" s="12" customFormat="1" ht="15" customHeight="1" x14ac:dyDescent="0.15">
      <c r="A15" s="383">
        <v>1.2</v>
      </c>
      <c r="B15" s="26" t="s">
        <v>40</v>
      </c>
      <c r="C15" s="42" t="s">
        <v>177</v>
      </c>
      <c r="D15" s="36">
        <v>33.730079999999987</v>
      </c>
      <c r="E15" s="36">
        <v>969.2130766280527</v>
      </c>
      <c r="F15" s="36">
        <v>12.591797000000003</v>
      </c>
      <c r="G15" s="36">
        <v>1454.2245243835878</v>
      </c>
      <c r="H15" s="102">
        <v>0.43039499999999997</v>
      </c>
      <c r="I15" s="39">
        <v>179.88240508676427</v>
      </c>
      <c r="J15" s="39">
        <v>0.52849000000000002</v>
      </c>
      <c r="K15" s="117">
        <v>231.85746243359293</v>
      </c>
      <c r="L15" s="183"/>
      <c r="M15" s="183"/>
      <c r="N15" s="23">
        <f t="shared" si="0"/>
        <v>1.2</v>
      </c>
      <c r="O15" s="26" t="str">
        <f t="shared" si="0"/>
        <v>INDUSTRIAL ROUNDWOOD</v>
      </c>
      <c r="P15" s="42" t="s">
        <v>177</v>
      </c>
      <c r="Q15" s="179">
        <f>D15-(D16+D17)</f>
        <v>0</v>
      </c>
      <c r="R15" s="170">
        <f t="shared" ref="R15:X15" si="9">E15-(E16+E17)</f>
        <v>0</v>
      </c>
      <c r="S15" s="170">
        <f t="shared" si="9"/>
        <v>0</v>
      </c>
      <c r="T15" s="170">
        <f t="shared" si="9"/>
        <v>0</v>
      </c>
      <c r="U15" s="170">
        <f t="shared" si="9"/>
        <v>0</v>
      </c>
      <c r="V15" s="170">
        <f t="shared" si="9"/>
        <v>0</v>
      </c>
      <c r="W15" s="170">
        <f t="shared" si="9"/>
        <v>0</v>
      </c>
      <c r="X15" s="171">
        <f t="shared" si="9"/>
        <v>0</v>
      </c>
      <c r="Y15" s="201"/>
      <c r="Z15" s="251">
        <f t="shared" si="4"/>
        <v>1.2</v>
      </c>
      <c r="AA15" s="26" t="str">
        <f t="shared" si="2"/>
        <v>INDUSTRIAL ROUNDWOOD</v>
      </c>
      <c r="AB15" s="42" t="s">
        <v>177</v>
      </c>
      <c r="AC15" s="247">
        <f>IF(ISNUMBER('JQ1|Primary Products|Production'!D17+D15-H15),'JQ1|Primary Products|Production'!D17+D15-H15,IF(ISNUMBER(H15-D15),"NT " &amp; H15-D15,"…"))</f>
        <v>143.29968499999998</v>
      </c>
      <c r="AD15" s="229">
        <f>IF(ISNUMBER('JQ1|Primary Products|Production'!E17+F15-J15),'JQ1|Primary Products|Production'!E17+F15-J15,IF(ISNUMBER(J15-F15),"NT " &amp; J15-F15,"…"))</f>
        <v>137.06330700000001</v>
      </c>
    </row>
    <row r="16" spans="1:2594" s="12" customFormat="1" ht="15" customHeight="1" x14ac:dyDescent="0.15">
      <c r="A16" s="383" t="s">
        <v>42</v>
      </c>
      <c r="B16" s="27" t="s">
        <v>35</v>
      </c>
      <c r="C16" s="33" t="s">
        <v>177</v>
      </c>
      <c r="D16" s="38">
        <v>32.555849999999985</v>
      </c>
      <c r="E16" s="38">
        <v>866.21836544593179</v>
      </c>
      <c r="F16" s="38">
        <v>10.287040000000001</v>
      </c>
      <c r="G16" s="40">
        <v>1217.4439802512934</v>
      </c>
      <c r="H16" s="38"/>
      <c r="I16" s="38"/>
      <c r="J16" s="38"/>
      <c r="K16" s="118"/>
      <c r="L16" s="183"/>
      <c r="M16" s="183"/>
      <c r="N16" s="23" t="str">
        <f t="shared" si="0"/>
        <v>1.2.C</v>
      </c>
      <c r="O16" s="27" t="str">
        <f t="shared" si="0"/>
        <v>Coniferous</v>
      </c>
      <c r="P16" s="33" t="s">
        <v>177</v>
      </c>
      <c r="Q16" s="141"/>
      <c r="R16" s="141"/>
      <c r="S16" s="141"/>
      <c r="T16" s="141"/>
      <c r="U16" s="141"/>
      <c r="V16" s="141"/>
      <c r="W16" s="141"/>
      <c r="X16" s="169"/>
      <c r="Y16" s="183"/>
      <c r="Z16" s="251" t="str">
        <f t="shared" si="4"/>
        <v>1.2.C</v>
      </c>
      <c r="AA16" s="27" t="str">
        <f t="shared" si="2"/>
        <v>Coniferous</v>
      </c>
      <c r="AB16" s="33" t="s">
        <v>177</v>
      </c>
      <c r="AC16" s="247">
        <f>IF(ISNUMBER('JQ1|Primary Products|Production'!D18+D16-H16),'JQ1|Primary Products|Production'!D18+D16-H16,IF(ISNUMBER(H16-D16),"NT " &amp; H16-D16,"…"))</f>
        <v>80.555849999999992</v>
      </c>
      <c r="AD16" s="229">
        <f>IF(ISNUMBER('JQ1|Primary Products|Production'!E18+F16-J16),'JQ1|Primary Products|Production'!E18+F16-J16,IF(ISNUMBER(J16-F16),"NT " &amp; J16-F16,"…"))</f>
        <v>61.287040000000005</v>
      </c>
    </row>
    <row r="17" spans="1:2594" s="12" customFormat="1" ht="15" customHeight="1" x14ac:dyDescent="0.15">
      <c r="A17" s="383" t="s">
        <v>44</v>
      </c>
      <c r="B17" s="27" t="s">
        <v>38</v>
      </c>
      <c r="C17" s="33" t="s">
        <v>177</v>
      </c>
      <c r="D17" s="38">
        <v>1.1742300000000001</v>
      </c>
      <c r="E17" s="38">
        <v>102.99471118212108</v>
      </c>
      <c r="F17" s="38">
        <v>2.3047569999999995</v>
      </c>
      <c r="G17" s="40">
        <v>236.78054413229427</v>
      </c>
      <c r="H17" s="38">
        <v>0.43039500000000008</v>
      </c>
      <c r="I17" s="38">
        <v>179.88240508676432</v>
      </c>
      <c r="J17" s="38">
        <v>0.52849000000000002</v>
      </c>
      <c r="K17" s="118">
        <v>231.8574624335929</v>
      </c>
      <c r="L17" s="183"/>
      <c r="M17" s="183"/>
      <c r="N17" s="23" t="str">
        <f t="shared" si="0"/>
        <v>1.2.NC</v>
      </c>
      <c r="O17" s="27" t="str">
        <f t="shared" si="0"/>
        <v>Non-Coniferous</v>
      </c>
      <c r="P17" s="33" t="s">
        <v>177</v>
      </c>
      <c r="Q17" s="141"/>
      <c r="R17" s="141"/>
      <c r="S17" s="141"/>
      <c r="T17" s="141"/>
      <c r="U17" s="141"/>
      <c r="V17" s="141"/>
      <c r="W17" s="141"/>
      <c r="X17" s="169"/>
      <c r="Y17" s="183"/>
      <c r="Z17" s="251" t="str">
        <f t="shared" si="4"/>
        <v>1.2.NC</v>
      </c>
      <c r="AA17" s="27" t="str">
        <f t="shared" si="2"/>
        <v>Non-Coniferous</v>
      </c>
      <c r="AB17" s="33" t="s">
        <v>177</v>
      </c>
      <c r="AC17" s="247">
        <f>IF(ISNUMBER('JQ1|Primary Products|Production'!D19+D17-H17),'JQ1|Primary Products|Production'!D19+D17-H17,IF(ISNUMBER(H17-D17),"NT " &amp; H17-D17,"…"))</f>
        <v>62.743835000000004</v>
      </c>
      <c r="AD17" s="229">
        <f>IF(ISNUMBER('JQ1|Primary Products|Production'!E19+F17-J17),'JQ1|Primary Products|Production'!E19+F17-J17,IF(ISNUMBER(J17-F17),"NT " &amp; J17-F17,"…"))</f>
        <v>75.77626699999999</v>
      </c>
    </row>
    <row r="18" spans="1:2594" s="12" customFormat="1" ht="15" customHeight="1" x14ac:dyDescent="0.15">
      <c r="A18" s="387" t="s">
        <v>46</v>
      </c>
      <c r="B18" s="46" t="s">
        <v>47</v>
      </c>
      <c r="C18" s="37" t="s">
        <v>177</v>
      </c>
      <c r="D18" s="38"/>
      <c r="E18" s="38"/>
      <c r="F18" s="38">
        <v>1.1410279999999997</v>
      </c>
      <c r="G18" s="40">
        <v>116.96566897165641</v>
      </c>
      <c r="H18" s="38"/>
      <c r="I18" s="38"/>
      <c r="J18" s="38"/>
      <c r="K18" s="118"/>
      <c r="L18" s="183"/>
      <c r="M18" s="183"/>
      <c r="N18" s="23" t="str">
        <f t="shared" si="0"/>
        <v>1.2.NC.T</v>
      </c>
      <c r="O18" s="28" t="str">
        <f t="shared" si="0"/>
        <v>of which: Tropical</v>
      </c>
      <c r="P18" s="37" t="s">
        <v>177</v>
      </c>
      <c r="Q18" s="143" t="str">
        <f>IF(AND(ISNUMBER(D18/D17),D18&gt;D17),"&gt; 1.2.NC !!","")</f>
        <v/>
      </c>
      <c r="R18" s="143" t="str">
        <f t="shared" ref="R18:X18" si="10">IF(AND(ISNUMBER(E18/E17),E18&gt;E17),"&gt; 1.2.NC !!","")</f>
        <v/>
      </c>
      <c r="S18" s="143" t="str">
        <f t="shared" si="10"/>
        <v/>
      </c>
      <c r="T18" s="143" t="str">
        <f t="shared" si="10"/>
        <v/>
      </c>
      <c r="U18" s="143" t="str">
        <f t="shared" si="10"/>
        <v/>
      </c>
      <c r="V18" s="143" t="str">
        <f t="shared" si="10"/>
        <v/>
      </c>
      <c r="W18" s="143" t="str">
        <f t="shared" si="10"/>
        <v/>
      </c>
      <c r="X18" s="176" t="str">
        <f t="shared" si="10"/>
        <v/>
      </c>
      <c r="Y18" s="183"/>
      <c r="Z18" s="252" t="str">
        <f t="shared" si="4"/>
        <v>1.2.NC.T</v>
      </c>
      <c r="AA18" s="28" t="str">
        <f t="shared" si="2"/>
        <v>of which: Tropical</v>
      </c>
      <c r="AB18" s="37" t="s">
        <v>177</v>
      </c>
      <c r="AC18" s="247">
        <f>IF(ISNUMBER('JQ1|Primary Products|Production'!D20+D18-H18),'JQ1|Primary Products|Production'!D20+D18-H18,IF(ISNUMBER(H18-D18),"NT " &amp; H18-D18,"…"))</f>
        <v>0</v>
      </c>
      <c r="AD18" s="229">
        <f>IF(ISNUMBER('JQ1|Primary Products|Production'!E20+F18-J18),'JQ1|Primary Products|Production'!E20+F18-J18,IF(ISNUMBER(J18-F18),"NT " &amp; J18-F18,"…"))</f>
        <v>1.1410279999999997</v>
      </c>
    </row>
    <row r="19" spans="1:2594" s="93" customFormat="1" ht="15" customHeight="1" x14ac:dyDescent="0.15">
      <c r="A19" s="391">
        <v>2</v>
      </c>
      <c r="B19" s="99" t="s">
        <v>72</v>
      </c>
      <c r="C19" s="91" t="s">
        <v>73</v>
      </c>
      <c r="D19" s="95">
        <v>860.23400000000004</v>
      </c>
      <c r="E19" s="95">
        <v>397.25713683372624</v>
      </c>
      <c r="F19" s="95">
        <v>722.92759999999987</v>
      </c>
      <c r="G19" s="96">
        <v>406.65244272794928</v>
      </c>
      <c r="H19" s="95"/>
      <c r="I19" s="95"/>
      <c r="J19" s="95"/>
      <c r="K19" s="120"/>
      <c r="L19" s="183"/>
      <c r="M19" s="183"/>
      <c r="N19" s="510">
        <f t="shared" ref="N19:N69" si="11">A19</f>
        <v>2</v>
      </c>
      <c r="O19" s="99" t="str">
        <f t="shared" ref="O19:O69" si="12">B19</f>
        <v>WOOD CHARCOAL</v>
      </c>
      <c r="P19" s="91" t="s">
        <v>73</v>
      </c>
      <c r="Q19" s="280"/>
      <c r="R19" s="280"/>
      <c r="S19" s="280"/>
      <c r="T19" s="280"/>
      <c r="U19" s="280"/>
      <c r="V19" s="280"/>
      <c r="W19" s="280"/>
      <c r="X19" s="281"/>
      <c r="Y19" s="183"/>
      <c r="Z19" s="211">
        <f t="shared" si="4"/>
        <v>2</v>
      </c>
      <c r="AA19" s="99" t="str">
        <f t="shared" si="2"/>
        <v>WOOD CHARCOAL</v>
      </c>
      <c r="AB19" s="441" t="s">
        <v>73</v>
      </c>
      <c r="AC19" s="214">
        <f>IF(ISNUMBER('JQ1|Primary Products|Production'!D31+D19-H19),'JQ1|Primary Products|Production'!D31+D19-H19,IF(ISNUMBER(H19-D19),"NT " &amp; H19-D19,"…"))</f>
        <v>860.23400000000004</v>
      </c>
      <c r="AD19" s="215">
        <f>IF(ISNUMBER('JQ1|Primary Products|Production'!E31+F19-J19),'JQ1|Primary Products|Production'!E31+F19-J19,IF(ISNUMBER(J19-F19),"NT " &amp; J19-F19,"…"))</f>
        <v>722.92759999999987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</row>
    <row r="20" spans="1:2594" s="93" customFormat="1" ht="15" customHeight="1" x14ac:dyDescent="0.15">
      <c r="A20" s="385">
        <v>3</v>
      </c>
      <c r="B20" s="90" t="s">
        <v>74</v>
      </c>
      <c r="C20" s="91" t="s">
        <v>178</v>
      </c>
      <c r="D20" s="95">
        <v>0.48723366999999995</v>
      </c>
      <c r="E20" s="95">
        <v>209.32252636393767</v>
      </c>
      <c r="F20" s="95">
        <v>0.13627081999999999</v>
      </c>
      <c r="G20" s="96">
        <v>207.82793505742345</v>
      </c>
      <c r="H20" s="95">
        <v>0.19261900000000001</v>
      </c>
      <c r="I20" s="95">
        <v>6.795132530842972</v>
      </c>
      <c r="J20" s="95">
        <v>1.1560499999999998E-2</v>
      </c>
      <c r="K20" s="120">
        <v>8.3807202606135487</v>
      </c>
      <c r="L20" s="183"/>
      <c r="M20" s="183"/>
      <c r="N20" s="511">
        <f t="shared" si="11"/>
        <v>3</v>
      </c>
      <c r="O20" s="94" t="str">
        <f t="shared" si="12"/>
        <v>WOOD CHIPS, PARTICLES AND RESIDUES</v>
      </c>
      <c r="P20" s="91" t="s">
        <v>178</v>
      </c>
      <c r="Q20" s="279">
        <f>D20-(D21+D22)</f>
        <v>0</v>
      </c>
      <c r="R20" s="174">
        <f t="shared" ref="R20:X20" si="13">E20-(E21+E22)</f>
        <v>0</v>
      </c>
      <c r="S20" s="174">
        <f t="shared" si="13"/>
        <v>0</v>
      </c>
      <c r="T20" s="174">
        <f t="shared" si="13"/>
        <v>0</v>
      </c>
      <c r="U20" s="174">
        <f t="shared" si="13"/>
        <v>0</v>
      </c>
      <c r="V20" s="174">
        <f t="shared" si="13"/>
        <v>0</v>
      </c>
      <c r="W20" s="174">
        <f t="shared" si="13"/>
        <v>0</v>
      </c>
      <c r="X20" s="175">
        <f t="shared" si="13"/>
        <v>0</v>
      </c>
      <c r="Y20" s="183"/>
      <c r="Z20" s="285">
        <f t="shared" si="4"/>
        <v>3</v>
      </c>
      <c r="AA20" s="94" t="str">
        <f t="shared" si="2"/>
        <v>WOOD CHIPS, PARTICLES AND RESIDUES</v>
      </c>
      <c r="AB20" s="91" t="s">
        <v>178</v>
      </c>
      <c r="AC20" s="214">
        <f>IF(ISNUMBER('JQ1|Primary Products|Production'!D32+D20-H20),'JQ1|Primary Products|Production'!D32+D20-H20,IF(ISNUMBER(H20-D20),"NT " &amp; H20-D20,"…"))</f>
        <v>0.29461466999999997</v>
      </c>
      <c r="AD20" s="215">
        <f>IF(ISNUMBER('JQ1|Primary Products|Production'!E32+F20-J20),'JQ1|Primary Products|Production'!E32+F20-J20,IF(ISNUMBER(J20-F20),"NT " &amp; J20-F20,"…"))</f>
        <v>0.12471031999999999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</row>
    <row r="21" spans="1:2594" s="12" customFormat="1" ht="15" customHeight="1" x14ac:dyDescent="0.15">
      <c r="A21" s="383" t="s">
        <v>76</v>
      </c>
      <c r="B21" s="26" t="s">
        <v>77</v>
      </c>
      <c r="C21" s="33" t="s">
        <v>178</v>
      </c>
      <c r="D21" s="38">
        <v>0.43689641799999995</v>
      </c>
      <c r="E21" s="38">
        <v>201.50779916323845</v>
      </c>
      <c r="F21" s="38">
        <v>0.1142932</v>
      </c>
      <c r="G21" s="40">
        <v>193.87249740307033</v>
      </c>
      <c r="H21" s="38"/>
      <c r="I21" s="38"/>
      <c r="J21" s="38"/>
      <c r="K21" s="118"/>
      <c r="L21" s="183"/>
      <c r="M21" s="183"/>
      <c r="N21" s="23" t="str">
        <f>A21</f>
        <v>3.1</v>
      </c>
      <c r="O21" s="26" t="str">
        <f>B21</f>
        <v>WOOD CHIPS AND PARTICLES</v>
      </c>
      <c r="P21" s="33" t="s">
        <v>178</v>
      </c>
      <c r="Q21" s="141"/>
      <c r="R21" s="141"/>
      <c r="S21" s="141"/>
      <c r="T21" s="141"/>
      <c r="U21" s="141"/>
      <c r="V21" s="141"/>
      <c r="W21" s="141"/>
      <c r="X21" s="169"/>
      <c r="Y21" s="183" t="s">
        <v>0</v>
      </c>
      <c r="Z21" s="251" t="str">
        <f>A21</f>
        <v>3.1</v>
      </c>
      <c r="AA21" s="26" t="str">
        <f>B21</f>
        <v>WOOD CHIPS AND PARTICLES</v>
      </c>
      <c r="AB21" s="33" t="s">
        <v>178</v>
      </c>
      <c r="AC21" s="247">
        <f>IF(ISNUMBER('JQ1|Primary Products|Production'!D33+D21-H21),'JQ1|Primary Products|Production'!D33+D21-H21,IF(ISNUMBER(H21-D21),"NT " &amp; H21-D21,"…"))</f>
        <v>0.43689641799999995</v>
      </c>
      <c r="AD21" s="229">
        <f>IF(ISNUMBER('JQ1|Primary Products|Production'!E33+F21-J21),'JQ1|Primary Products|Production'!E33+F21-J21,IF(ISNUMBER(J21-F21),"NT " &amp; J21-F21,"…"))</f>
        <v>0.1142932</v>
      </c>
    </row>
    <row r="22" spans="1:2594" s="12" customFormat="1" ht="15" customHeight="1" x14ac:dyDescent="0.15">
      <c r="A22" s="387" t="s">
        <v>78</v>
      </c>
      <c r="B22" s="30" t="s">
        <v>79</v>
      </c>
      <c r="C22" s="33" t="s">
        <v>178</v>
      </c>
      <c r="D22" s="38">
        <v>5.0337251999999992E-2</v>
      </c>
      <c r="E22" s="38">
        <v>7.8147272006992416</v>
      </c>
      <c r="F22" s="38">
        <v>2.1977619999999996E-2</v>
      </c>
      <c r="G22" s="40">
        <v>13.955437654353148</v>
      </c>
      <c r="H22" s="38">
        <v>0.19261900000000001</v>
      </c>
      <c r="I22" s="38">
        <v>6.795132530842972</v>
      </c>
      <c r="J22" s="38">
        <v>1.1560499999999998E-2</v>
      </c>
      <c r="K22" s="118">
        <v>8.3807202606135487</v>
      </c>
      <c r="L22" s="183"/>
      <c r="M22" s="183"/>
      <c r="N22" s="24" t="str">
        <f>A22</f>
        <v>3.2</v>
      </c>
      <c r="O22" s="26" t="str">
        <f>B22</f>
        <v>WOOD RESIDUES (INCLUDING WOOD FOR AGGLOMERATES)</v>
      </c>
      <c r="P22" s="33" t="s">
        <v>178</v>
      </c>
      <c r="Q22" s="143"/>
      <c r="R22" s="143"/>
      <c r="S22" s="143"/>
      <c r="T22" s="143"/>
      <c r="U22" s="143"/>
      <c r="V22" s="143"/>
      <c r="W22" s="143"/>
      <c r="X22" s="176"/>
      <c r="Y22" s="183"/>
      <c r="Z22" s="251" t="str">
        <f>A22</f>
        <v>3.2</v>
      </c>
      <c r="AA22" s="26" t="str">
        <f>B22</f>
        <v>WOOD RESIDUES (INCLUDING WOOD FOR AGGLOMERATES)</v>
      </c>
      <c r="AB22" s="33" t="s">
        <v>178</v>
      </c>
      <c r="AC22" s="218">
        <f>IF(ISNUMBER('JQ1|Primary Products|Production'!D34+D22-H22),'JQ1|Primary Products|Production'!D34+D22-H22,IF(ISNUMBER(H22-D22),"NT " &amp; H22-D22,"…"))</f>
        <v>-0.14228174800000001</v>
      </c>
      <c r="AD22" s="229">
        <f>IF(ISNUMBER('JQ1|Primary Products|Production'!E34+F22-J22),'JQ1|Primary Products|Production'!E34+F22-J22,IF(ISNUMBER(J22-F22),"NT " &amp; J22-F22,"…"))</f>
        <v>1.0417119999999998E-2</v>
      </c>
    </row>
    <row r="23" spans="1:2594" s="93" customFormat="1" ht="15" customHeight="1" x14ac:dyDescent="0.15">
      <c r="A23" s="384" t="s">
        <v>179</v>
      </c>
      <c r="B23" s="99" t="s">
        <v>80</v>
      </c>
      <c r="C23" s="91" t="s">
        <v>73</v>
      </c>
      <c r="D23" s="95">
        <v>1.9242699999999999</v>
      </c>
      <c r="E23" s="95">
        <v>1.0065189203083909</v>
      </c>
      <c r="F23" s="95">
        <v>5.79359</v>
      </c>
      <c r="G23" s="96">
        <v>1.7371241457975475</v>
      </c>
      <c r="H23" s="95"/>
      <c r="I23" s="95"/>
      <c r="J23" s="95"/>
      <c r="K23" s="120"/>
      <c r="L23" s="183"/>
      <c r="M23" s="183"/>
      <c r="N23" s="512" t="str">
        <f t="shared" ref="N23" si="14">A23</f>
        <v>4</v>
      </c>
      <c r="O23" s="94" t="str">
        <f t="shared" ref="O23" si="15">B23</f>
        <v>RECOVERED POST-CONSUMER WOOD</v>
      </c>
      <c r="P23" s="91" t="s">
        <v>73</v>
      </c>
      <c r="Q23" s="279"/>
      <c r="R23" s="174"/>
      <c r="S23" s="174"/>
      <c r="T23" s="174"/>
      <c r="U23" s="174"/>
      <c r="V23" s="174"/>
      <c r="W23" s="174"/>
      <c r="X23" s="175"/>
      <c r="Y23" s="183"/>
      <c r="Z23" s="285" t="str">
        <f t="shared" ref="Z23" si="16">A23</f>
        <v>4</v>
      </c>
      <c r="AA23" s="94" t="str">
        <f t="shared" ref="AA23" si="17">B23</f>
        <v>RECOVERED POST-CONSUMER WOOD</v>
      </c>
      <c r="AB23" s="442" t="s">
        <v>73</v>
      </c>
      <c r="AC23" s="214">
        <f>IF(ISNUMBER('JQ1|Primary Products|Production'!D35+D23-H23),'JQ1|Primary Products|Production'!D35+D23-H23,IF(ISNUMBER(H23-D23),"NT " &amp; H23-D23,"…"))</f>
        <v>1.9242699999999999</v>
      </c>
      <c r="AD23" s="215">
        <f>IF(ISNUMBER('JQ1|Primary Products|Production'!E35+F23-J23),'JQ1|Primary Products|Production'!E35+F23-J23,IF(ISNUMBER(J23-F23),"NT " &amp; J23-F23,"…"))</f>
        <v>5.79359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</row>
    <row r="24" spans="1:2594" s="93" customFormat="1" ht="15" customHeight="1" x14ac:dyDescent="0.15">
      <c r="A24" s="385" t="s">
        <v>81</v>
      </c>
      <c r="B24" s="90" t="s">
        <v>82</v>
      </c>
      <c r="C24" s="91" t="s">
        <v>73</v>
      </c>
      <c r="D24" s="95">
        <v>77044.014140000014</v>
      </c>
      <c r="E24" s="95">
        <v>14243.631012289668</v>
      </c>
      <c r="F24" s="95">
        <v>92529.947879999992</v>
      </c>
      <c r="G24" s="96">
        <v>17348.46432408355</v>
      </c>
      <c r="H24" s="95">
        <v>669.44299999999998</v>
      </c>
      <c r="I24" s="95">
        <v>128.97431318800727</v>
      </c>
      <c r="J24" s="95">
        <v>346.94</v>
      </c>
      <c r="K24" s="120">
        <v>68.819457270358868</v>
      </c>
      <c r="L24" s="183"/>
      <c r="M24" s="183"/>
      <c r="N24" s="512" t="str">
        <f t="shared" si="11"/>
        <v>5</v>
      </c>
      <c r="O24" s="94" t="str">
        <f t="shared" si="12"/>
        <v>WOOD PELLETS AND OTHER AGGLOMERATES</v>
      </c>
      <c r="P24" s="91" t="s">
        <v>73</v>
      </c>
      <c r="Q24" s="279">
        <f>D24-(D25+D26)</f>
        <v>0</v>
      </c>
      <c r="R24" s="174">
        <f t="shared" ref="R24:X24" si="18">E24-(E25+E26)</f>
        <v>0</v>
      </c>
      <c r="S24" s="174">
        <f t="shared" si="18"/>
        <v>0</v>
      </c>
      <c r="T24" s="174">
        <f t="shared" si="18"/>
        <v>0</v>
      </c>
      <c r="U24" s="174">
        <f t="shared" si="18"/>
        <v>0</v>
      </c>
      <c r="V24" s="174">
        <f t="shared" si="18"/>
        <v>0</v>
      </c>
      <c r="W24" s="174">
        <f t="shared" si="18"/>
        <v>0</v>
      </c>
      <c r="X24" s="175">
        <f t="shared" si="18"/>
        <v>0</v>
      </c>
      <c r="Y24" s="183"/>
      <c r="Z24" s="285" t="str">
        <f t="shared" si="4"/>
        <v>5</v>
      </c>
      <c r="AA24" s="94" t="str">
        <f t="shared" ref="AA24:AA35" si="19">B24</f>
        <v>WOOD PELLETS AND OTHER AGGLOMERATES</v>
      </c>
      <c r="AB24" s="442" t="s">
        <v>73</v>
      </c>
      <c r="AC24" s="214">
        <f>IF(ISNUMBER('JQ1|Primary Products|Production'!D36+D24-H24),'JQ1|Primary Products|Production'!D36+D24-H24,IF(ISNUMBER(H24-D24),"NT " &amp; H24-D24,"…"))</f>
        <v>76374.571140000015</v>
      </c>
      <c r="AD24" s="215">
        <f>IF(ISNUMBER('JQ1|Primary Products|Production'!E36+F24-J24),'JQ1|Primary Products|Production'!E36+F24-J24,IF(ISNUMBER(J24-F24),"NT " &amp; J24-F24,"…"))</f>
        <v>92183.00787999999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</row>
    <row r="25" spans="1:2594" s="12" customFormat="1" ht="15" customHeight="1" x14ac:dyDescent="0.15">
      <c r="A25" s="383" t="s">
        <v>83</v>
      </c>
      <c r="B25" s="26" t="s">
        <v>84</v>
      </c>
      <c r="C25" s="33" t="s">
        <v>73</v>
      </c>
      <c r="D25" s="38">
        <v>74808.073140000008</v>
      </c>
      <c r="E25" s="38">
        <v>13836.752489765993</v>
      </c>
      <c r="F25" s="38">
        <v>90881.54647999999</v>
      </c>
      <c r="G25" s="40">
        <v>17031.184241481962</v>
      </c>
      <c r="H25" s="38">
        <v>554.94799999999998</v>
      </c>
      <c r="I25" s="38">
        <v>108.6248542789167</v>
      </c>
      <c r="J25" s="38">
        <v>241.7</v>
      </c>
      <c r="K25" s="118">
        <v>49.614623804243685</v>
      </c>
      <c r="L25" s="183"/>
      <c r="M25" s="183"/>
      <c r="N25" s="23" t="str">
        <f t="shared" si="11"/>
        <v>5.1</v>
      </c>
      <c r="O25" s="26" t="str">
        <f t="shared" si="12"/>
        <v>WOOD PELLETS</v>
      </c>
      <c r="P25" s="33" t="s">
        <v>73</v>
      </c>
      <c r="Q25" s="141"/>
      <c r="R25" s="141"/>
      <c r="S25" s="141"/>
      <c r="T25" s="141"/>
      <c r="U25" s="141"/>
      <c r="V25" s="141"/>
      <c r="W25" s="141"/>
      <c r="X25" s="169"/>
      <c r="Y25" s="183" t="s">
        <v>0</v>
      </c>
      <c r="Z25" s="251" t="str">
        <f t="shared" si="4"/>
        <v>5.1</v>
      </c>
      <c r="AA25" s="26" t="str">
        <f t="shared" si="19"/>
        <v>WOOD PELLETS</v>
      </c>
      <c r="AB25" s="442" t="s">
        <v>73</v>
      </c>
      <c r="AC25" s="247">
        <f>IF(ISNUMBER('JQ1|Primary Products|Production'!D37+D25-H25),'JQ1|Primary Products|Production'!D37+D25-H25,IF(ISNUMBER(H25-D25),"NT " &amp; H25-D25,"…"))</f>
        <v>74253.125140000004</v>
      </c>
      <c r="AD25" s="229">
        <f>IF(ISNUMBER('JQ1|Primary Products|Production'!E37+F25-J25),'JQ1|Primary Products|Production'!E37+F25-J25,IF(ISNUMBER(J25-F25),"NT " &amp; J25-F25,"…"))</f>
        <v>90639.846479999993</v>
      </c>
    </row>
    <row r="26" spans="1:2594" s="12" customFormat="1" ht="15" customHeight="1" x14ac:dyDescent="0.15">
      <c r="A26" s="383" t="s">
        <v>85</v>
      </c>
      <c r="B26" s="26" t="s">
        <v>86</v>
      </c>
      <c r="C26" s="33" t="s">
        <v>73</v>
      </c>
      <c r="D26" s="38">
        <v>2235.9409999999998</v>
      </c>
      <c r="E26" s="38">
        <v>406.87852252368066</v>
      </c>
      <c r="F26" s="38">
        <v>1648.4014</v>
      </c>
      <c r="G26" s="40">
        <v>317.28008260159754</v>
      </c>
      <c r="H26" s="38">
        <v>114.495</v>
      </c>
      <c r="I26" s="38">
        <v>20.349458909090572</v>
      </c>
      <c r="J26" s="38">
        <v>105.24</v>
      </c>
      <c r="K26" s="118">
        <v>19.20483346611519</v>
      </c>
      <c r="L26" s="183"/>
      <c r="M26" s="183"/>
      <c r="N26" s="23" t="str">
        <f t="shared" si="11"/>
        <v>5.2</v>
      </c>
      <c r="O26" s="26" t="str">
        <f t="shared" si="12"/>
        <v>OTHER AGGLOMERATES</v>
      </c>
      <c r="P26" s="33" t="s">
        <v>73</v>
      </c>
      <c r="Q26" s="143"/>
      <c r="R26" s="143"/>
      <c r="S26" s="143"/>
      <c r="T26" s="143"/>
      <c r="U26" s="143"/>
      <c r="V26" s="143"/>
      <c r="W26" s="143"/>
      <c r="X26" s="176"/>
      <c r="Y26" s="183"/>
      <c r="Z26" s="250" t="str">
        <f t="shared" si="4"/>
        <v>5.2</v>
      </c>
      <c r="AA26" s="26" t="str">
        <f t="shared" si="19"/>
        <v>OTHER AGGLOMERATES</v>
      </c>
      <c r="AB26" s="442" t="s">
        <v>73</v>
      </c>
      <c r="AC26" s="218">
        <f>IF(ISNUMBER('JQ1|Primary Products|Production'!D38+D26-H26),'JQ1|Primary Products|Production'!D38+D26-H26,IF(ISNUMBER(H26-D26),"NT " &amp; H26-D26,"…"))</f>
        <v>2121.4459999999999</v>
      </c>
      <c r="AD26" s="229">
        <f>IF(ISNUMBER('JQ1|Primary Products|Production'!E38+F26-J26),'JQ1|Primary Products|Production'!E38+F26-J26,IF(ISNUMBER(J26-F26),"NT " &amp; J26-F26,"…"))</f>
        <v>1543.1614</v>
      </c>
    </row>
    <row r="27" spans="1:2594" s="93" customFormat="1" ht="15" customHeight="1" x14ac:dyDescent="0.15">
      <c r="A27" s="386" t="s">
        <v>87</v>
      </c>
      <c r="B27" s="94" t="s">
        <v>88</v>
      </c>
      <c r="C27" s="91" t="s">
        <v>178</v>
      </c>
      <c r="D27" s="95">
        <v>86.597067999999979</v>
      </c>
      <c r="E27" s="95">
        <v>4778.2700175748205</v>
      </c>
      <c r="F27" s="95">
        <v>184.42905800000003</v>
      </c>
      <c r="G27" s="96">
        <v>4057.4882569196634</v>
      </c>
      <c r="H27" s="95">
        <v>5.2047149999999984</v>
      </c>
      <c r="I27" s="95">
        <v>1517.124285820403</v>
      </c>
      <c r="J27" s="95">
        <v>18.789643999999996</v>
      </c>
      <c r="K27" s="120">
        <v>1277.8076234054458</v>
      </c>
      <c r="L27" s="183"/>
      <c r="M27" s="183"/>
      <c r="N27" s="511" t="str">
        <f t="shared" si="11"/>
        <v>6</v>
      </c>
      <c r="O27" s="94" t="str">
        <f t="shared" si="12"/>
        <v>SAWNWOOD (INCLUDING SLEEPERS)</v>
      </c>
      <c r="P27" s="91" t="s">
        <v>178</v>
      </c>
      <c r="Q27" s="279">
        <f>D27-(D28+D29)</f>
        <v>0</v>
      </c>
      <c r="R27" s="174">
        <f t="shared" ref="R27:X27" si="20">E27-(E28+E29)</f>
        <v>0</v>
      </c>
      <c r="S27" s="174">
        <f t="shared" si="20"/>
        <v>0</v>
      </c>
      <c r="T27" s="174">
        <f t="shared" si="20"/>
        <v>0</v>
      </c>
      <c r="U27" s="174">
        <f t="shared" si="20"/>
        <v>0</v>
      </c>
      <c r="V27" s="174">
        <f t="shared" si="20"/>
        <v>0</v>
      </c>
      <c r="W27" s="174">
        <f t="shared" si="20"/>
        <v>0</v>
      </c>
      <c r="X27" s="175">
        <f t="shared" si="20"/>
        <v>0</v>
      </c>
      <c r="Y27" s="201"/>
      <c r="Z27" s="210" t="str">
        <f t="shared" si="4"/>
        <v>6</v>
      </c>
      <c r="AA27" s="94" t="str">
        <f t="shared" si="19"/>
        <v>SAWNWOOD (INCLUDING SLEEPERS)</v>
      </c>
      <c r="AB27" s="91" t="s">
        <v>178</v>
      </c>
      <c r="AC27" s="214">
        <f>IF(ISNUMBER('JQ1|Primary Products|Production'!D39+D27-H27),'JQ1|Primary Products|Production'!D39+D27-H27,IF(ISNUMBER(H27-D27),"NT " &amp; H27-D27,"…"))</f>
        <v>87.392352999999986</v>
      </c>
      <c r="AD27" s="215">
        <f>IF(ISNUMBER('JQ1|Primary Products|Production'!E39+F27-J27),'JQ1|Primary Products|Production'!E39+F27-J27,IF(ISNUMBER(J27-F27),"NT " &amp; J27-F27,"…"))</f>
        <v>170.63941400000004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</row>
    <row r="28" spans="1:2594" s="12" customFormat="1" ht="15" customHeight="1" x14ac:dyDescent="0.15">
      <c r="A28" s="383" t="s">
        <v>89</v>
      </c>
      <c r="B28" s="26" t="s">
        <v>35</v>
      </c>
      <c r="C28" s="33" t="s">
        <v>178</v>
      </c>
      <c r="D28" s="38">
        <v>27.326896999999988</v>
      </c>
      <c r="E28" s="38">
        <v>3405.7881242577496</v>
      </c>
      <c r="F28" s="38">
        <v>74.905341000000021</v>
      </c>
      <c r="G28" s="40">
        <v>2814.9730328283767</v>
      </c>
      <c r="H28" s="38">
        <v>9.5060000000000006E-2</v>
      </c>
      <c r="I28" s="38">
        <v>15.175306722744697</v>
      </c>
      <c r="J28" s="38">
        <v>3.4681199999999999</v>
      </c>
      <c r="K28" s="118">
        <v>28.606512696460225</v>
      </c>
      <c r="L28" s="183"/>
      <c r="M28" s="183"/>
      <c r="N28" s="23" t="str">
        <f t="shared" si="11"/>
        <v>6.C</v>
      </c>
      <c r="O28" s="26" t="str">
        <f t="shared" si="12"/>
        <v>Coniferous</v>
      </c>
      <c r="P28" s="33" t="s">
        <v>178</v>
      </c>
      <c r="Q28" s="141"/>
      <c r="R28" s="141"/>
      <c r="S28" s="141"/>
      <c r="T28" s="141"/>
      <c r="U28" s="141"/>
      <c r="V28" s="141"/>
      <c r="W28" s="141"/>
      <c r="X28" s="169"/>
      <c r="Y28" s="183" t="s">
        <v>0</v>
      </c>
      <c r="Z28" s="251" t="str">
        <f t="shared" si="4"/>
        <v>6.C</v>
      </c>
      <c r="AA28" s="26" t="str">
        <f t="shared" si="19"/>
        <v>Coniferous</v>
      </c>
      <c r="AB28" s="33" t="s">
        <v>178</v>
      </c>
      <c r="AC28" s="247">
        <f>IF(ISNUMBER('JQ1|Primary Products|Production'!D40+D28-H28),'JQ1|Primary Products|Production'!D40+D28-H28,IF(ISNUMBER(H28-D28),"NT " &amp; H28-D28,"…"))</f>
        <v>27.231836999999988</v>
      </c>
      <c r="AD28" s="229">
        <f>IF(ISNUMBER('JQ1|Primary Products|Production'!E40+F28-J28),'JQ1|Primary Products|Production'!E40+F28-J28,IF(ISNUMBER(J28-F28),"NT " &amp; J28-F28,"…"))</f>
        <v>71.437221000000022</v>
      </c>
    </row>
    <row r="29" spans="1:2594" s="12" customFormat="1" ht="15" customHeight="1" x14ac:dyDescent="0.15">
      <c r="A29" s="383" t="s">
        <v>90</v>
      </c>
      <c r="B29" s="26" t="s">
        <v>38</v>
      </c>
      <c r="C29" s="33" t="s">
        <v>178</v>
      </c>
      <c r="D29" s="38">
        <v>59.270171000000005</v>
      </c>
      <c r="E29" s="38">
        <v>1372.4818933170691</v>
      </c>
      <c r="F29" s="38">
        <v>109.52371699999998</v>
      </c>
      <c r="G29" s="40">
        <v>1242.5152240912871</v>
      </c>
      <c r="H29" s="38">
        <v>5.1096549999999983</v>
      </c>
      <c r="I29" s="38">
        <v>1501.9489790976577</v>
      </c>
      <c r="J29" s="38">
        <v>15.321524</v>
      </c>
      <c r="K29" s="118">
        <v>1249.2011107089859</v>
      </c>
      <c r="L29" s="183"/>
      <c r="M29" s="183"/>
      <c r="N29" s="23" t="str">
        <f t="shared" si="11"/>
        <v>6.NC</v>
      </c>
      <c r="O29" s="26" t="str">
        <f t="shared" si="12"/>
        <v>Non-Coniferous</v>
      </c>
      <c r="P29" s="33" t="s">
        <v>178</v>
      </c>
      <c r="Q29" s="141"/>
      <c r="R29" s="141"/>
      <c r="S29" s="141"/>
      <c r="T29" s="141"/>
      <c r="U29" s="141"/>
      <c r="V29" s="141"/>
      <c r="W29" s="141"/>
      <c r="X29" s="169"/>
      <c r="Y29" s="183"/>
      <c r="Z29" s="251" t="str">
        <f t="shared" si="4"/>
        <v>6.NC</v>
      </c>
      <c r="AA29" s="26" t="str">
        <f t="shared" si="19"/>
        <v>Non-Coniferous</v>
      </c>
      <c r="AB29" s="33" t="s">
        <v>178</v>
      </c>
      <c r="AC29" s="218">
        <f>IF(ISNUMBER('JQ1|Primary Products|Production'!D41+D29-H29),'JQ1|Primary Products|Production'!D41+D29-H29,IF(ISNUMBER(H29-D29),"NT " &amp; H29-D29,"…"))</f>
        <v>60.160516000000008</v>
      </c>
      <c r="AD29" s="229">
        <f>IF(ISNUMBER('JQ1|Primary Products|Production'!E41+F29-J29),'JQ1|Primary Products|Production'!E41+F29-J29,IF(ISNUMBER(J29-F29),"NT " &amp; J29-F29,"…"))</f>
        <v>99.20219299999998</v>
      </c>
    </row>
    <row r="30" spans="1:2594" s="12" customFormat="1" ht="15" customHeight="1" x14ac:dyDescent="0.15">
      <c r="A30" s="387" t="s">
        <v>91</v>
      </c>
      <c r="B30" s="29" t="s">
        <v>47</v>
      </c>
      <c r="C30" s="37" t="s">
        <v>178</v>
      </c>
      <c r="D30" s="38">
        <v>0.53403599999999996</v>
      </c>
      <c r="E30" s="38">
        <v>238.2875648187059</v>
      </c>
      <c r="F30" s="38">
        <v>82.98947699999998</v>
      </c>
      <c r="G30" s="40">
        <v>419.41602579801639</v>
      </c>
      <c r="H30" s="38"/>
      <c r="I30" s="38"/>
      <c r="J30" s="38">
        <v>1.01E-3</v>
      </c>
      <c r="K30" s="118">
        <v>0.25563925418996136</v>
      </c>
      <c r="L30" s="183"/>
      <c r="M30" s="183"/>
      <c r="N30" s="24" t="str">
        <f t="shared" si="11"/>
        <v>6.NC.T</v>
      </c>
      <c r="O30" s="29" t="str">
        <f t="shared" si="12"/>
        <v>of which: Tropical</v>
      </c>
      <c r="P30" s="37" t="s">
        <v>178</v>
      </c>
      <c r="Q30" s="143" t="str">
        <f t="shared" ref="Q30:X30" si="21">IF(AND(ISNUMBER(D30/D29),D30&gt;D29),"&gt; 5.NC !!","")</f>
        <v/>
      </c>
      <c r="R30" s="143" t="str">
        <f t="shared" si="21"/>
        <v/>
      </c>
      <c r="S30" s="143" t="str">
        <f t="shared" si="21"/>
        <v/>
      </c>
      <c r="T30" s="143" t="str">
        <f t="shared" si="21"/>
        <v/>
      </c>
      <c r="U30" s="143" t="str">
        <f t="shared" si="21"/>
        <v/>
      </c>
      <c r="V30" s="143" t="str">
        <f t="shared" si="21"/>
        <v/>
      </c>
      <c r="W30" s="143" t="str">
        <f t="shared" si="21"/>
        <v/>
      </c>
      <c r="X30" s="256" t="str">
        <f t="shared" si="21"/>
        <v/>
      </c>
      <c r="Y30" s="183"/>
      <c r="Z30" s="250" t="str">
        <f t="shared" si="4"/>
        <v>6.NC.T</v>
      </c>
      <c r="AA30" s="29" t="str">
        <f t="shared" si="19"/>
        <v>of which: Tropical</v>
      </c>
      <c r="AB30" s="37" t="s">
        <v>178</v>
      </c>
      <c r="AC30" s="218">
        <f>IF(ISNUMBER('JQ1|Primary Products|Production'!D42+D30-H30),'JQ1|Primary Products|Production'!D42+D30-H30,IF(ISNUMBER(H30-D30),"NT " &amp; H30-D30,"…"))</f>
        <v>0.53403599999999996</v>
      </c>
      <c r="AD30" s="229">
        <f>IF(ISNUMBER('JQ1|Primary Products|Production'!E42+F30-J30),'JQ1|Primary Products|Production'!E42+F30-J30,IF(ISNUMBER(J30-F30),"NT " &amp; J30-F30,"…"))</f>
        <v>82.988466999999986</v>
      </c>
      <c r="AE30" s="12" t="s">
        <v>0</v>
      </c>
    </row>
    <row r="31" spans="1:2594" s="93" customFormat="1" ht="15" customHeight="1" x14ac:dyDescent="0.15">
      <c r="A31" s="386" t="s">
        <v>92</v>
      </c>
      <c r="B31" s="94" t="s">
        <v>93</v>
      </c>
      <c r="C31" s="91" t="s">
        <v>178</v>
      </c>
      <c r="D31" s="95">
        <v>90.844066999999939</v>
      </c>
      <c r="E31" s="95">
        <v>2015.2319075637322</v>
      </c>
      <c r="F31" s="95">
        <v>10.222658000000001</v>
      </c>
      <c r="G31" s="96">
        <v>2162.3141812712047</v>
      </c>
      <c r="H31" s="95">
        <v>1.1973220000000002</v>
      </c>
      <c r="I31" s="95">
        <v>399.80610570329628</v>
      </c>
      <c r="J31" s="95">
        <v>1.4019089999999996</v>
      </c>
      <c r="K31" s="120">
        <v>472.21778323003031</v>
      </c>
      <c r="L31" s="183"/>
      <c r="M31" s="183"/>
      <c r="N31" s="511" t="str">
        <f t="shared" ref="N31:O34" si="22">A31</f>
        <v>7</v>
      </c>
      <c r="O31" s="94" t="str">
        <f t="shared" si="22"/>
        <v>VENEER SHEETS</v>
      </c>
      <c r="P31" s="91" t="s">
        <v>178</v>
      </c>
      <c r="Q31" s="279">
        <f>D31-(D32+D33)</f>
        <v>0</v>
      </c>
      <c r="R31" s="174">
        <f t="shared" ref="R31:X31" si="23">E31-(E32+E33)</f>
        <v>0</v>
      </c>
      <c r="S31" s="174">
        <f t="shared" si="23"/>
        <v>0</v>
      </c>
      <c r="T31" s="174">
        <f t="shared" si="23"/>
        <v>0</v>
      </c>
      <c r="U31" s="174">
        <f t="shared" si="23"/>
        <v>0</v>
      </c>
      <c r="V31" s="174">
        <f t="shared" si="23"/>
        <v>0</v>
      </c>
      <c r="W31" s="174">
        <f t="shared" si="23"/>
        <v>0</v>
      </c>
      <c r="X31" s="175">
        <f t="shared" si="23"/>
        <v>0</v>
      </c>
      <c r="Y31" s="201"/>
      <c r="Z31" s="210" t="str">
        <f t="shared" ref="Z31:AA34" si="24">A31</f>
        <v>7</v>
      </c>
      <c r="AA31" s="94" t="str">
        <f t="shared" si="24"/>
        <v>VENEER SHEETS</v>
      </c>
      <c r="AB31" s="91" t="s">
        <v>178</v>
      </c>
      <c r="AC31" s="214">
        <f>IF(ISNUMBER('JQ1|Primary Products|Production'!D43+D31-H31),'JQ1|Primary Products|Production'!D43+D31-H31,IF(ISNUMBER(H31-D31),"NT " &amp; H31-D31,"…"))</f>
        <v>89.646744999999939</v>
      </c>
      <c r="AD31" s="215">
        <f>IF(ISNUMBER('JQ1|Primary Products|Production'!E43+F31-J31),'JQ1|Primary Products|Production'!E43+F31-J31,IF(ISNUMBER(J31-F31),"NT " &amp; J31-F31,"…"))</f>
        <v>8.8207490000000011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</row>
    <row r="32" spans="1:2594" s="12" customFormat="1" ht="15" customHeight="1" x14ac:dyDescent="0.15">
      <c r="A32" s="383" t="s">
        <v>94</v>
      </c>
      <c r="B32" s="26" t="s">
        <v>35</v>
      </c>
      <c r="C32" s="33" t="s">
        <v>178</v>
      </c>
      <c r="D32" s="38">
        <v>0.14789999999999998</v>
      </c>
      <c r="E32" s="38">
        <v>31.853160160731083</v>
      </c>
      <c r="F32" s="38">
        <v>7.3200000000000001E-2</v>
      </c>
      <c r="G32" s="40">
        <v>22.76225621652473</v>
      </c>
      <c r="H32" s="38">
        <v>6.0055999999999998E-2</v>
      </c>
      <c r="I32" s="38">
        <v>23.359599214960589</v>
      </c>
      <c r="J32" s="38"/>
      <c r="K32" s="118"/>
      <c r="L32" s="183"/>
      <c r="M32" s="183"/>
      <c r="N32" s="23" t="str">
        <f t="shared" si="22"/>
        <v>7.C</v>
      </c>
      <c r="O32" s="26" t="str">
        <f t="shared" si="22"/>
        <v>Coniferous</v>
      </c>
      <c r="P32" s="33" t="s">
        <v>178</v>
      </c>
      <c r="Q32" s="141"/>
      <c r="R32" s="141"/>
      <c r="S32" s="141"/>
      <c r="T32" s="141"/>
      <c r="U32" s="141"/>
      <c r="V32" s="141"/>
      <c r="W32" s="141"/>
      <c r="X32" s="169"/>
      <c r="Y32" s="183"/>
      <c r="Z32" s="251" t="str">
        <f t="shared" si="24"/>
        <v>7.C</v>
      </c>
      <c r="AA32" s="26" t="str">
        <f t="shared" si="24"/>
        <v>Coniferous</v>
      </c>
      <c r="AB32" s="33" t="s">
        <v>178</v>
      </c>
      <c r="AC32" s="247">
        <f>IF(ISNUMBER('JQ1|Primary Products|Production'!D44+D32-H32),'JQ1|Primary Products|Production'!D44+D32-H32,IF(ISNUMBER(H32-D32),"NT " &amp; H32-D32,"…"))</f>
        <v>8.7843999999999978E-2</v>
      </c>
      <c r="AD32" s="229">
        <f>IF(ISNUMBER('JQ1|Primary Products|Production'!E44+F32-J32),'JQ1|Primary Products|Production'!E44+F32-J32,IF(ISNUMBER(J32-F32),"NT " &amp; J32-F32,"…"))</f>
        <v>7.3200000000000001E-2</v>
      </c>
    </row>
    <row r="33" spans="1:2594" s="12" customFormat="1" ht="15" customHeight="1" x14ac:dyDescent="0.15">
      <c r="A33" s="383" t="s">
        <v>95</v>
      </c>
      <c r="B33" s="26" t="s">
        <v>38</v>
      </c>
      <c r="C33" s="33" t="s">
        <v>178</v>
      </c>
      <c r="D33" s="38">
        <v>90.696166999999946</v>
      </c>
      <c r="E33" s="38">
        <v>1983.3787474030007</v>
      </c>
      <c r="F33" s="38">
        <v>10.149457999999999</v>
      </c>
      <c r="G33" s="40">
        <v>2139.5519250546795</v>
      </c>
      <c r="H33" s="38">
        <v>1.1372659999999999</v>
      </c>
      <c r="I33" s="38">
        <v>376.44650648833567</v>
      </c>
      <c r="J33" s="38">
        <v>1.4019090000000001</v>
      </c>
      <c r="K33" s="118">
        <v>472.21778323003036</v>
      </c>
      <c r="L33" s="183"/>
      <c r="M33" s="183"/>
      <c r="N33" s="23" t="str">
        <f t="shared" si="22"/>
        <v>7.NC</v>
      </c>
      <c r="O33" s="26" t="str">
        <f t="shared" si="22"/>
        <v>Non-Coniferous</v>
      </c>
      <c r="P33" s="33" t="s">
        <v>178</v>
      </c>
      <c r="Q33" s="141"/>
      <c r="R33" s="141"/>
      <c r="S33" s="141"/>
      <c r="T33" s="141"/>
      <c r="U33" s="141"/>
      <c r="V33" s="141"/>
      <c r="W33" s="141"/>
      <c r="X33" s="169"/>
      <c r="Y33" s="183"/>
      <c r="Z33" s="251" t="str">
        <f t="shared" si="24"/>
        <v>7.NC</v>
      </c>
      <c r="AA33" s="26" t="str">
        <f t="shared" si="24"/>
        <v>Non-Coniferous</v>
      </c>
      <c r="AB33" s="33" t="s">
        <v>178</v>
      </c>
      <c r="AC33" s="218">
        <f>IF(ISNUMBER('JQ1|Primary Products|Production'!D45+D33-H33),'JQ1|Primary Products|Production'!D45+D33-H33,IF(ISNUMBER(H33-D33),"NT " &amp; H33-D33,"…"))</f>
        <v>89.558900999999949</v>
      </c>
      <c r="AD33" s="229">
        <f>IF(ISNUMBER('JQ1|Primary Products|Production'!E45+F33-J33),'JQ1|Primary Products|Production'!E45+F33-J33,IF(ISNUMBER(J33-F33),"NT " &amp; J33-F33,"…"))</f>
        <v>8.7475489999999994</v>
      </c>
    </row>
    <row r="34" spans="1:2594" s="12" customFormat="1" ht="15" customHeight="1" x14ac:dyDescent="0.15">
      <c r="A34" s="387" t="s">
        <v>96</v>
      </c>
      <c r="B34" s="29" t="s">
        <v>47</v>
      </c>
      <c r="C34" s="37" t="s">
        <v>178</v>
      </c>
      <c r="D34" s="38">
        <v>2.0000000000000002E-5</v>
      </c>
      <c r="E34" s="38">
        <v>3.1087060938963539E-2</v>
      </c>
      <c r="F34" s="38">
        <v>1.0000000000000001E-5</v>
      </c>
      <c r="G34" s="40">
        <v>2.7158586864075487E-2</v>
      </c>
      <c r="H34" s="38"/>
      <c r="I34" s="38"/>
      <c r="J34" s="38"/>
      <c r="K34" s="118"/>
      <c r="L34" s="183"/>
      <c r="M34" s="183"/>
      <c r="N34" s="24" t="str">
        <f t="shared" si="22"/>
        <v>7.NC.T</v>
      </c>
      <c r="O34" s="29" t="str">
        <f t="shared" si="22"/>
        <v>of which: Tropical</v>
      </c>
      <c r="P34" s="37" t="s">
        <v>178</v>
      </c>
      <c r="Q34" s="143" t="str">
        <f t="shared" ref="Q34:X34" si="25">IF(AND(ISNUMBER(D34/D33),D34&gt;D33),"&gt; 6.1.NC !!","")</f>
        <v/>
      </c>
      <c r="R34" s="143" t="str">
        <f t="shared" si="25"/>
        <v/>
      </c>
      <c r="S34" s="143" t="str">
        <f t="shared" si="25"/>
        <v/>
      </c>
      <c r="T34" s="143" t="str">
        <f t="shared" si="25"/>
        <v/>
      </c>
      <c r="U34" s="143" t="str">
        <f t="shared" si="25"/>
        <v/>
      </c>
      <c r="V34" s="143" t="str">
        <f t="shared" si="25"/>
        <v/>
      </c>
      <c r="W34" s="143" t="str">
        <f t="shared" si="25"/>
        <v/>
      </c>
      <c r="X34" s="256" t="str">
        <f t="shared" si="25"/>
        <v/>
      </c>
      <c r="Y34" s="183"/>
      <c r="Z34" s="250" t="str">
        <f t="shared" si="24"/>
        <v>7.NC.T</v>
      </c>
      <c r="AA34" s="29" t="str">
        <f t="shared" si="24"/>
        <v>of which: Tropical</v>
      </c>
      <c r="AB34" s="37" t="s">
        <v>178</v>
      </c>
      <c r="AC34" s="218">
        <f>IF(ISNUMBER('JQ1|Primary Products|Production'!D46+D34-H34),'JQ1|Primary Products|Production'!D46+D34-H34,IF(ISNUMBER(H34-D34),"NT " &amp; H34-D34,"…"))</f>
        <v>2.0000000000000002E-5</v>
      </c>
      <c r="AD34" s="229">
        <f>IF(ISNUMBER('JQ1|Primary Products|Production'!E46+F34-J34),'JQ1|Primary Products|Production'!E46+F34-J34,IF(ISNUMBER(J34-F34),"NT " &amp; J34-F34,"…"))</f>
        <v>1.0000000000000001E-5</v>
      </c>
    </row>
    <row r="35" spans="1:2594" s="93" customFormat="1" ht="15" customHeight="1" x14ac:dyDescent="0.15">
      <c r="A35" s="385" t="s">
        <v>97</v>
      </c>
      <c r="B35" s="90" t="s">
        <v>98</v>
      </c>
      <c r="C35" s="100" t="s">
        <v>178</v>
      </c>
      <c r="D35" s="92">
        <v>566.39116500000057</v>
      </c>
      <c r="E35" s="92">
        <v>42636.782969039741</v>
      </c>
      <c r="F35" s="92">
        <v>609.46591899999999</v>
      </c>
      <c r="G35" s="97">
        <v>43526.724580407237</v>
      </c>
      <c r="H35" s="92">
        <v>2.4061739999999996</v>
      </c>
      <c r="I35" s="92">
        <v>332.41750163467918</v>
      </c>
      <c r="J35" s="92">
        <v>24.868165999999995</v>
      </c>
      <c r="K35" s="116">
        <v>227.73338269377086</v>
      </c>
      <c r="L35" s="183"/>
      <c r="M35" s="183"/>
      <c r="N35" s="509" t="str">
        <f t="shared" si="11"/>
        <v>8</v>
      </c>
      <c r="O35" s="90" t="str">
        <f t="shared" si="12"/>
        <v>WOOD-BASED PANELS</v>
      </c>
      <c r="P35" s="100" t="s">
        <v>178</v>
      </c>
      <c r="Q35" s="279">
        <f>D35-(D36+D40+D42)</f>
        <v>0</v>
      </c>
      <c r="R35" s="174">
        <f t="shared" ref="R35:X35" si="26">E35-(E36+E40+E42)</f>
        <v>0</v>
      </c>
      <c r="S35" s="174">
        <f t="shared" si="26"/>
        <v>0</v>
      </c>
      <c r="T35" s="174">
        <f t="shared" si="26"/>
        <v>0</v>
      </c>
      <c r="U35" s="174">
        <f t="shared" si="26"/>
        <v>0</v>
      </c>
      <c r="V35" s="174">
        <f t="shared" si="26"/>
        <v>0</v>
      </c>
      <c r="W35" s="174">
        <f t="shared" si="26"/>
        <v>0</v>
      </c>
      <c r="X35" s="175">
        <f t="shared" si="26"/>
        <v>0</v>
      </c>
      <c r="Y35" s="201"/>
      <c r="Z35" s="210" t="str">
        <f t="shared" si="4"/>
        <v>8</v>
      </c>
      <c r="AA35" s="90" t="str">
        <f t="shared" si="19"/>
        <v>WOOD-BASED PANELS</v>
      </c>
      <c r="AB35" s="100" t="s">
        <v>178</v>
      </c>
      <c r="AC35" s="214">
        <f>IF(ISNUMBER('JQ1|Primary Products|Production'!D47+D35-H35),'JQ1|Primary Products|Production'!D47+D35-H35,IF(ISNUMBER(H35-D35),"NT " &amp; H35-D35,"…"))</f>
        <v>563.9849910000006</v>
      </c>
      <c r="AD35" s="215">
        <f>IF(ISNUMBER('JQ1|Primary Products|Production'!E47+F35-J35),'JQ1|Primary Products|Production'!E47+F35-J35,IF(ISNUMBER(J35-F35),"NT " &amp; J35-F35,"…"))</f>
        <v>584.59775300000001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12"/>
      <c r="CEB35" s="12"/>
      <c r="CEC35" s="12"/>
      <c r="CED35" s="12"/>
      <c r="CEE35" s="12"/>
      <c r="CEF35" s="12"/>
      <c r="CEG35" s="12"/>
      <c r="CEH35" s="12"/>
      <c r="CEI35" s="12"/>
      <c r="CEJ35" s="12"/>
      <c r="CEK35" s="12"/>
      <c r="CEL35" s="12"/>
      <c r="CEM35" s="12"/>
      <c r="CEN35" s="12"/>
      <c r="CEO35" s="12"/>
      <c r="CEP35" s="12"/>
      <c r="CEQ35" s="12"/>
      <c r="CER35" s="12"/>
      <c r="CES35" s="12"/>
      <c r="CET35" s="12"/>
      <c r="CEU35" s="12"/>
      <c r="CEV35" s="12"/>
      <c r="CEW35" s="12"/>
      <c r="CEX35" s="12"/>
      <c r="CEY35" s="12"/>
      <c r="CEZ35" s="12"/>
      <c r="CFA35" s="12"/>
      <c r="CFB35" s="12"/>
      <c r="CFC35" s="12"/>
      <c r="CFD35" s="12"/>
      <c r="CFE35" s="12"/>
      <c r="CFF35" s="12"/>
      <c r="CFG35" s="12"/>
      <c r="CFH35" s="12"/>
      <c r="CFI35" s="12"/>
      <c r="CFJ35" s="12"/>
      <c r="CFK35" s="12"/>
      <c r="CFL35" s="12"/>
      <c r="CFM35" s="12"/>
      <c r="CFN35" s="12"/>
      <c r="CFO35" s="12"/>
      <c r="CFP35" s="12"/>
      <c r="CFQ35" s="12"/>
      <c r="CFR35" s="12"/>
      <c r="CFS35" s="12"/>
      <c r="CFT35" s="12"/>
      <c r="CFU35" s="12"/>
      <c r="CFV35" s="12"/>
      <c r="CFW35" s="12"/>
      <c r="CFX35" s="12"/>
      <c r="CFY35" s="12"/>
      <c r="CFZ35" s="12"/>
      <c r="CGA35" s="12"/>
      <c r="CGB35" s="12"/>
      <c r="CGC35" s="12"/>
      <c r="CGD35" s="12"/>
      <c r="CGE35" s="12"/>
      <c r="CGF35" s="12"/>
      <c r="CGG35" s="12"/>
      <c r="CGH35" s="12"/>
      <c r="CGI35" s="12"/>
      <c r="CGJ35" s="12"/>
      <c r="CGK35" s="12"/>
      <c r="CGL35" s="12"/>
      <c r="CGM35" s="12"/>
      <c r="CGN35" s="12"/>
      <c r="CGO35" s="12"/>
      <c r="CGP35" s="12"/>
      <c r="CGQ35" s="12"/>
      <c r="CGR35" s="12"/>
      <c r="CGS35" s="12"/>
      <c r="CGT35" s="12"/>
      <c r="CGU35" s="12"/>
      <c r="CGV35" s="12"/>
      <c r="CGW35" s="12"/>
      <c r="CGX35" s="12"/>
      <c r="CGY35" s="12"/>
      <c r="CGZ35" s="12"/>
      <c r="CHA35" s="12"/>
      <c r="CHB35" s="12"/>
      <c r="CHC35" s="12"/>
      <c r="CHD35" s="12"/>
      <c r="CHE35" s="12"/>
      <c r="CHF35" s="12"/>
      <c r="CHG35" s="12"/>
      <c r="CHH35" s="12"/>
      <c r="CHI35" s="12"/>
      <c r="CHJ35" s="12"/>
      <c r="CHK35" s="12"/>
      <c r="CHL35" s="12"/>
      <c r="CHM35" s="12"/>
      <c r="CHN35" s="12"/>
      <c r="CHO35" s="12"/>
      <c r="CHP35" s="12"/>
      <c r="CHQ35" s="12"/>
      <c r="CHR35" s="12"/>
      <c r="CHS35" s="12"/>
      <c r="CHT35" s="12"/>
      <c r="CHU35" s="12"/>
      <c r="CHV35" s="12"/>
      <c r="CHW35" s="12"/>
      <c r="CHX35" s="12"/>
      <c r="CHY35" s="12"/>
      <c r="CHZ35" s="12"/>
      <c r="CIA35" s="12"/>
      <c r="CIB35" s="12"/>
      <c r="CIC35" s="12"/>
      <c r="CID35" s="12"/>
      <c r="CIE35" s="12"/>
      <c r="CIF35" s="12"/>
      <c r="CIG35" s="12"/>
      <c r="CIH35" s="12"/>
      <c r="CII35" s="12"/>
      <c r="CIJ35" s="12"/>
      <c r="CIK35" s="12"/>
      <c r="CIL35" s="12"/>
      <c r="CIM35" s="12"/>
      <c r="CIN35" s="12"/>
      <c r="CIO35" s="12"/>
      <c r="CIP35" s="12"/>
      <c r="CIQ35" s="12"/>
      <c r="CIR35" s="12"/>
      <c r="CIS35" s="12"/>
      <c r="CIT35" s="12"/>
      <c r="CIU35" s="12"/>
      <c r="CIV35" s="12"/>
      <c r="CIW35" s="12"/>
      <c r="CIX35" s="12"/>
      <c r="CIY35" s="12"/>
      <c r="CIZ35" s="12"/>
      <c r="CJA35" s="12"/>
      <c r="CJB35" s="12"/>
      <c r="CJC35" s="12"/>
      <c r="CJD35" s="12"/>
      <c r="CJE35" s="12"/>
      <c r="CJF35" s="12"/>
      <c r="CJG35" s="12"/>
      <c r="CJH35" s="12"/>
      <c r="CJI35" s="12"/>
      <c r="CJJ35" s="12"/>
      <c r="CJK35" s="12"/>
      <c r="CJL35" s="12"/>
      <c r="CJM35" s="12"/>
      <c r="CJN35" s="12"/>
      <c r="CJO35" s="12"/>
      <c r="CJP35" s="12"/>
      <c r="CJQ35" s="12"/>
      <c r="CJR35" s="12"/>
      <c r="CJS35" s="12"/>
      <c r="CJT35" s="12"/>
      <c r="CJU35" s="12"/>
      <c r="CJV35" s="12"/>
      <c r="CJW35" s="12"/>
      <c r="CJX35" s="12"/>
      <c r="CJY35" s="12"/>
      <c r="CJZ35" s="12"/>
      <c r="CKA35" s="12"/>
      <c r="CKB35" s="12"/>
      <c r="CKC35" s="12"/>
      <c r="CKD35" s="12"/>
      <c r="CKE35" s="12"/>
      <c r="CKF35" s="12"/>
      <c r="CKG35" s="12"/>
      <c r="CKH35" s="12"/>
      <c r="CKI35" s="12"/>
      <c r="CKJ35" s="12"/>
      <c r="CKK35" s="12"/>
      <c r="CKL35" s="12"/>
      <c r="CKM35" s="12"/>
      <c r="CKN35" s="12"/>
      <c r="CKO35" s="12"/>
      <c r="CKP35" s="12"/>
      <c r="CKQ35" s="12"/>
      <c r="CKR35" s="12"/>
      <c r="CKS35" s="12"/>
      <c r="CKT35" s="12"/>
      <c r="CKU35" s="12"/>
      <c r="CKV35" s="12"/>
      <c r="CKW35" s="12"/>
      <c r="CKX35" s="12"/>
      <c r="CKY35" s="12"/>
      <c r="CKZ35" s="12"/>
      <c r="CLA35" s="12"/>
      <c r="CLB35" s="12"/>
      <c r="CLC35" s="12"/>
      <c r="CLD35" s="12"/>
      <c r="CLE35" s="12"/>
      <c r="CLF35" s="12"/>
      <c r="CLG35" s="12"/>
      <c r="CLH35" s="12"/>
      <c r="CLI35" s="12"/>
      <c r="CLJ35" s="12"/>
      <c r="CLK35" s="12"/>
      <c r="CLL35" s="12"/>
      <c r="CLM35" s="12"/>
      <c r="CLN35" s="12"/>
      <c r="CLO35" s="12"/>
      <c r="CLP35" s="12"/>
      <c r="CLQ35" s="12"/>
      <c r="CLR35" s="12"/>
      <c r="CLS35" s="12"/>
      <c r="CLT35" s="12"/>
      <c r="CLU35" s="12"/>
      <c r="CLV35" s="12"/>
      <c r="CLW35" s="12"/>
      <c r="CLX35" s="12"/>
      <c r="CLY35" s="12"/>
      <c r="CLZ35" s="12"/>
      <c r="CMA35" s="12"/>
      <c r="CMB35" s="12"/>
      <c r="CMC35" s="12"/>
      <c r="CMD35" s="12"/>
      <c r="CME35" s="12"/>
      <c r="CMF35" s="12"/>
      <c r="CMG35" s="12"/>
      <c r="CMH35" s="12"/>
      <c r="CMI35" s="12"/>
      <c r="CMJ35" s="12"/>
      <c r="CMK35" s="12"/>
      <c r="CML35" s="12"/>
      <c r="CMM35" s="12"/>
      <c r="CMN35" s="12"/>
      <c r="CMO35" s="12"/>
      <c r="CMP35" s="12"/>
      <c r="CMQ35" s="12"/>
      <c r="CMR35" s="12"/>
      <c r="CMS35" s="12"/>
      <c r="CMT35" s="12"/>
      <c r="CMU35" s="12"/>
      <c r="CMV35" s="12"/>
      <c r="CMW35" s="12"/>
      <c r="CMX35" s="12"/>
      <c r="CMY35" s="12"/>
      <c r="CMZ35" s="12"/>
      <c r="CNA35" s="12"/>
      <c r="CNB35" s="12"/>
      <c r="CNC35" s="12"/>
      <c r="CND35" s="12"/>
      <c r="CNE35" s="12"/>
      <c r="CNF35" s="12"/>
      <c r="CNG35" s="12"/>
      <c r="CNH35" s="12"/>
      <c r="CNI35" s="12"/>
      <c r="CNJ35" s="12"/>
      <c r="CNK35" s="12"/>
      <c r="CNL35" s="12"/>
      <c r="CNM35" s="12"/>
      <c r="CNN35" s="12"/>
      <c r="CNO35" s="12"/>
      <c r="CNP35" s="12"/>
      <c r="CNQ35" s="12"/>
      <c r="CNR35" s="12"/>
      <c r="CNS35" s="12"/>
      <c r="CNT35" s="12"/>
      <c r="CNU35" s="12"/>
      <c r="CNV35" s="12"/>
      <c r="CNW35" s="12"/>
      <c r="CNX35" s="12"/>
      <c r="CNY35" s="12"/>
      <c r="CNZ35" s="12"/>
      <c r="COA35" s="12"/>
      <c r="COB35" s="12"/>
      <c r="COC35" s="12"/>
      <c r="COD35" s="12"/>
      <c r="COE35" s="12"/>
      <c r="COF35" s="12"/>
      <c r="COG35" s="12"/>
      <c r="COH35" s="12"/>
      <c r="COI35" s="12"/>
      <c r="COJ35" s="12"/>
      <c r="COK35" s="12"/>
      <c r="COL35" s="12"/>
      <c r="COM35" s="12"/>
      <c r="CON35" s="12"/>
      <c r="COO35" s="12"/>
      <c r="COP35" s="12"/>
      <c r="COQ35" s="12"/>
      <c r="COR35" s="12"/>
      <c r="COS35" s="12"/>
      <c r="COT35" s="12"/>
      <c r="COU35" s="12"/>
      <c r="COV35" s="12"/>
      <c r="COW35" s="12"/>
      <c r="COX35" s="12"/>
      <c r="COY35" s="12"/>
      <c r="COZ35" s="12"/>
      <c r="CPA35" s="12"/>
      <c r="CPB35" s="12"/>
      <c r="CPC35" s="12"/>
      <c r="CPD35" s="12"/>
      <c r="CPE35" s="12"/>
      <c r="CPF35" s="12"/>
      <c r="CPG35" s="12"/>
      <c r="CPH35" s="12"/>
      <c r="CPI35" s="12"/>
      <c r="CPJ35" s="12"/>
      <c r="CPK35" s="12"/>
      <c r="CPL35" s="12"/>
      <c r="CPM35" s="12"/>
      <c r="CPN35" s="12"/>
      <c r="CPO35" s="12"/>
      <c r="CPP35" s="12"/>
      <c r="CPQ35" s="12"/>
      <c r="CPR35" s="12"/>
      <c r="CPS35" s="12"/>
      <c r="CPT35" s="12"/>
      <c r="CPU35" s="12"/>
      <c r="CPV35" s="12"/>
      <c r="CPW35" s="12"/>
      <c r="CPX35" s="12"/>
      <c r="CPY35" s="12"/>
      <c r="CPZ35" s="12"/>
      <c r="CQA35" s="12"/>
      <c r="CQB35" s="12"/>
      <c r="CQC35" s="12"/>
      <c r="CQD35" s="12"/>
      <c r="CQE35" s="12"/>
      <c r="CQF35" s="12"/>
      <c r="CQG35" s="12"/>
      <c r="CQH35" s="12"/>
      <c r="CQI35" s="12"/>
      <c r="CQJ35" s="12"/>
      <c r="CQK35" s="12"/>
      <c r="CQL35" s="12"/>
      <c r="CQM35" s="12"/>
      <c r="CQN35" s="12"/>
      <c r="CQO35" s="12"/>
      <c r="CQP35" s="12"/>
      <c r="CQQ35" s="12"/>
      <c r="CQR35" s="12"/>
      <c r="CQS35" s="12"/>
      <c r="CQT35" s="12"/>
      <c r="CQU35" s="12"/>
      <c r="CQV35" s="12"/>
      <c r="CQW35" s="12"/>
      <c r="CQX35" s="12"/>
      <c r="CQY35" s="12"/>
      <c r="CQZ35" s="12"/>
      <c r="CRA35" s="12"/>
      <c r="CRB35" s="12"/>
      <c r="CRC35" s="12"/>
      <c r="CRD35" s="12"/>
      <c r="CRE35" s="12"/>
      <c r="CRF35" s="12"/>
      <c r="CRG35" s="12"/>
      <c r="CRH35" s="12"/>
      <c r="CRI35" s="12"/>
      <c r="CRJ35" s="12"/>
      <c r="CRK35" s="12"/>
      <c r="CRL35" s="12"/>
      <c r="CRM35" s="12"/>
      <c r="CRN35" s="12"/>
      <c r="CRO35" s="12"/>
      <c r="CRP35" s="12"/>
      <c r="CRQ35" s="12"/>
      <c r="CRR35" s="12"/>
      <c r="CRS35" s="12"/>
      <c r="CRT35" s="12"/>
      <c r="CRU35" s="12"/>
      <c r="CRV35" s="12"/>
      <c r="CRW35" s="12"/>
      <c r="CRX35" s="12"/>
      <c r="CRY35" s="12"/>
      <c r="CRZ35" s="12"/>
      <c r="CSA35" s="12"/>
      <c r="CSB35" s="12"/>
      <c r="CSC35" s="12"/>
      <c r="CSD35" s="12"/>
      <c r="CSE35" s="12"/>
      <c r="CSF35" s="12"/>
      <c r="CSG35" s="12"/>
      <c r="CSH35" s="12"/>
      <c r="CSI35" s="12"/>
      <c r="CSJ35" s="12"/>
      <c r="CSK35" s="12"/>
      <c r="CSL35" s="12"/>
      <c r="CSM35" s="12"/>
      <c r="CSN35" s="12"/>
      <c r="CSO35" s="12"/>
      <c r="CSP35" s="12"/>
      <c r="CSQ35" s="12"/>
      <c r="CSR35" s="12"/>
      <c r="CSS35" s="12"/>
      <c r="CST35" s="12"/>
      <c r="CSU35" s="12"/>
      <c r="CSV35" s="12"/>
      <c r="CSW35" s="12"/>
      <c r="CSX35" s="12"/>
      <c r="CSY35" s="12"/>
      <c r="CSZ35" s="12"/>
      <c r="CTA35" s="12"/>
      <c r="CTB35" s="12"/>
      <c r="CTC35" s="12"/>
      <c r="CTD35" s="12"/>
      <c r="CTE35" s="12"/>
      <c r="CTF35" s="12"/>
      <c r="CTG35" s="12"/>
      <c r="CTH35" s="12"/>
      <c r="CTI35" s="12"/>
      <c r="CTJ35" s="12"/>
      <c r="CTK35" s="12"/>
      <c r="CTL35" s="12"/>
      <c r="CTM35" s="12"/>
      <c r="CTN35" s="12"/>
      <c r="CTO35" s="12"/>
      <c r="CTP35" s="12"/>
      <c r="CTQ35" s="12"/>
      <c r="CTR35" s="12"/>
      <c r="CTS35" s="12"/>
      <c r="CTT35" s="12"/>
      <c r="CTU35" s="12"/>
      <c r="CTV35" s="12"/>
      <c r="CTW35" s="12"/>
      <c r="CTX35" s="12"/>
      <c r="CTY35" s="12"/>
      <c r="CTZ35" s="12"/>
      <c r="CUA35" s="12"/>
      <c r="CUB35" s="12"/>
      <c r="CUC35" s="12"/>
      <c r="CUD35" s="12"/>
      <c r="CUE35" s="12"/>
      <c r="CUF35" s="12"/>
      <c r="CUG35" s="12"/>
      <c r="CUH35" s="12"/>
      <c r="CUI35" s="12"/>
      <c r="CUJ35" s="12"/>
      <c r="CUK35" s="12"/>
      <c r="CUL35" s="12"/>
      <c r="CUM35" s="12"/>
      <c r="CUN35" s="12"/>
      <c r="CUO35" s="12"/>
      <c r="CUP35" s="12"/>
      <c r="CUQ35" s="12"/>
      <c r="CUR35" s="12"/>
      <c r="CUS35" s="12"/>
      <c r="CUT35" s="12"/>
    </row>
    <row r="36" spans="1:2594" s="12" customFormat="1" ht="15" customHeight="1" x14ac:dyDescent="0.15">
      <c r="A36" s="383" t="s">
        <v>99</v>
      </c>
      <c r="B36" s="26" t="s">
        <v>100</v>
      </c>
      <c r="C36" s="42" t="s">
        <v>178</v>
      </c>
      <c r="D36" s="36">
        <v>51.114235000000015</v>
      </c>
      <c r="E36" s="36">
        <v>4282.4293612809342</v>
      </c>
      <c r="F36" s="36">
        <v>126.16502599999998</v>
      </c>
      <c r="G36" s="43">
        <v>4580.3568667945738</v>
      </c>
      <c r="H36" s="36">
        <v>0.24819000000000002</v>
      </c>
      <c r="I36" s="36">
        <v>18.696620957871396</v>
      </c>
      <c r="J36" s="36">
        <v>0.60566399999999998</v>
      </c>
      <c r="K36" s="119">
        <v>71.603248225712676</v>
      </c>
      <c r="L36" s="183"/>
      <c r="M36" s="183"/>
      <c r="N36" s="23" t="str">
        <f t="shared" si="11"/>
        <v>8.1</v>
      </c>
      <c r="O36" s="26" t="str">
        <f t="shared" si="12"/>
        <v xml:space="preserve">PLYWOOD </v>
      </c>
      <c r="P36" s="42" t="s">
        <v>178</v>
      </c>
      <c r="Q36" s="179">
        <f>D36-(D37+D38)</f>
        <v>0</v>
      </c>
      <c r="R36" s="170">
        <f t="shared" ref="R36:X36" si="27">E36-(E37+E38)</f>
        <v>0</v>
      </c>
      <c r="S36" s="170">
        <f t="shared" si="27"/>
        <v>0</v>
      </c>
      <c r="T36" s="170">
        <f t="shared" si="27"/>
        <v>0</v>
      </c>
      <c r="U36" s="170">
        <f t="shared" si="27"/>
        <v>0</v>
      </c>
      <c r="V36" s="170">
        <f t="shared" si="27"/>
        <v>0</v>
      </c>
      <c r="W36" s="170">
        <f t="shared" si="27"/>
        <v>0</v>
      </c>
      <c r="X36" s="171">
        <f t="shared" si="27"/>
        <v>0</v>
      </c>
      <c r="Y36" s="201"/>
      <c r="Z36" s="251" t="str">
        <f t="shared" si="4"/>
        <v>8.1</v>
      </c>
      <c r="AA36" s="26" t="str">
        <f t="shared" si="4"/>
        <v xml:space="preserve">PLYWOOD </v>
      </c>
      <c r="AB36" s="42" t="s">
        <v>178</v>
      </c>
      <c r="AC36" s="247">
        <f>IF(ISNUMBER('JQ1|Primary Products|Production'!D48+D36-H36),'JQ1|Primary Products|Production'!D48+D36-H36,IF(ISNUMBER(H36-D36),"NT " &amp; H36-D36,"…"))</f>
        <v>50.866045000000014</v>
      </c>
      <c r="AD36" s="229">
        <f>IF(ISNUMBER('JQ1|Primary Products|Production'!E48+F36-J36),'JQ1|Primary Products|Production'!E48+F36-J36,IF(ISNUMBER(J36-F36),"NT " &amp; J36-F36,"…"))</f>
        <v>125.55936199999998</v>
      </c>
    </row>
    <row r="37" spans="1:2594" s="12" customFormat="1" ht="15" customHeight="1" x14ac:dyDescent="0.15">
      <c r="A37" s="383" t="s">
        <v>101</v>
      </c>
      <c r="B37" s="27" t="s">
        <v>35</v>
      </c>
      <c r="C37" s="33" t="s">
        <v>178</v>
      </c>
      <c r="D37" s="38">
        <v>23.257287999999999</v>
      </c>
      <c r="E37" s="38">
        <v>1961.2874060478057</v>
      </c>
      <c r="F37" s="38">
        <v>41.261229999999983</v>
      </c>
      <c r="G37" s="40">
        <v>1595.5280976193776</v>
      </c>
      <c r="H37" s="38">
        <v>7.3520000000000002E-2</v>
      </c>
      <c r="I37" s="38">
        <v>4.9362710899135172</v>
      </c>
      <c r="J37" s="38">
        <v>0.47565900000000005</v>
      </c>
      <c r="K37" s="118">
        <v>30.622783152623096</v>
      </c>
      <c r="L37" s="183"/>
      <c r="M37" s="183"/>
      <c r="N37" s="23" t="str">
        <f t="shared" si="11"/>
        <v>8.1.C</v>
      </c>
      <c r="O37" s="27" t="str">
        <f t="shared" si="12"/>
        <v>Coniferous</v>
      </c>
      <c r="P37" s="33" t="s">
        <v>178</v>
      </c>
      <c r="Q37" s="141"/>
      <c r="R37" s="141"/>
      <c r="S37" s="141"/>
      <c r="T37" s="141"/>
      <c r="U37" s="141"/>
      <c r="V37" s="141"/>
      <c r="W37" s="141"/>
      <c r="X37" s="169"/>
      <c r="Y37" s="183"/>
      <c r="Z37" s="251" t="str">
        <f t="shared" si="4"/>
        <v>8.1.C</v>
      </c>
      <c r="AA37" s="27" t="str">
        <f t="shared" si="4"/>
        <v>Coniferous</v>
      </c>
      <c r="AB37" s="33" t="s">
        <v>178</v>
      </c>
      <c r="AC37" s="247">
        <f>IF(ISNUMBER('JQ1|Primary Products|Production'!D49+D37-H37),'JQ1|Primary Products|Production'!D49+D37-H37,IF(ISNUMBER(H37-D37),"NT " &amp; H37-D37,"…"))</f>
        <v>23.183768000000001</v>
      </c>
      <c r="AD37" s="229">
        <f>IF(ISNUMBER('JQ1|Primary Products|Production'!E49+F37-J37),'JQ1|Primary Products|Production'!E49+F37-J37,IF(ISNUMBER(J37-F37),"NT " &amp; J37-F37,"…"))</f>
        <v>40.785570999999983</v>
      </c>
    </row>
    <row r="38" spans="1:2594" s="12" customFormat="1" ht="15" customHeight="1" x14ac:dyDescent="0.15">
      <c r="A38" s="383" t="s">
        <v>102</v>
      </c>
      <c r="B38" s="27" t="s">
        <v>38</v>
      </c>
      <c r="C38" s="33" t="s">
        <v>178</v>
      </c>
      <c r="D38" s="38">
        <v>27.856946999999995</v>
      </c>
      <c r="E38" s="38">
        <v>2321.1419552331304</v>
      </c>
      <c r="F38" s="38">
        <v>84.903795999999915</v>
      </c>
      <c r="G38" s="38">
        <v>2984.8287691751952</v>
      </c>
      <c r="H38" s="38">
        <v>0.17467000000000002</v>
      </c>
      <c r="I38" s="38">
        <v>13.760349867957878</v>
      </c>
      <c r="J38" s="38">
        <v>0.13000500000000001</v>
      </c>
      <c r="K38" s="118">
        <v>40.980465073089576</v>
      </c>
      <c r="L38" s="183"/>
      <c r="M38" s="183"/>
      <c r="N38" s="23" t="str">
        <f t="shared" si="11"/>
        <v>8.1.NC</v>
      </c>
      <c r="O38" s="27" t="str">
        <f t="shared" si="12"/>
        <v>Non-Coniferous</v>
      </c>
      <c r="P38" s="33" t="s">
        <v>178</v>
      </c>
      <c r="Q38" s="141"/>
      <c r="R38" s="141"/>
      <c r="S38" s="141"/>
      <c r="T38" s="141"/>
      <c r="U38" s="141"/>
      <c r="V38" s="141"/>
      <c r="W38" s="141"/>
      <c r="X38" s="169"/>
      <c r="Y38" s="183"/>
      <c r="Z38" s="251" t="str">
        <f t="shared" si="4"/>
        <v>8.1.NC</v>
      </c>
      <c r="AA38" s="27" t="str">
        <f t="shared" si="4"/>
        <v>Non-Coniferous</v>
      </c>
      <c r="AB38" s="33" t="s">
        <v>178</v>
      </c>
      <c r="AC38" s="247">
        <f>IF(ISNUMBER('JQ1|Primary Products|Production'!D50+D38-H38),'JQ1|Primary Products|Production'!D50+D38-H38,IF(ISNUMBER(H38-D38),"NT " &amp; H38-D38,"…"))</f>
        <v>27.682276999999996</v>
      </c>
      <c r="AD38" s="229">
        <f>IF(ISNUMBER('JQ1|Primary Products|Production'!E50+F38-J38),'JQ1|Primary Products|Production'!E50+F38-J38,IF(ISNUMBER(J38-F38),"NT " &amp; J38-F38,"…"))</f>
        <v>84.773790999999918</v>
      </c>
    </row>
    <row r="39" spans="1:2594" s="12" customFormat="1" ht="15" customHeight="1" x14ac:dyDescent="0.15">
      <c r="A39" s="383" t="s">
        <v>103</v>
      </c>
      <c r="B39" s="46" t="s">
        <v>47</v>
      </c>
      <c r="C39" s="37" t="s">
        <v>178</v>
      </c>
      <c r="D39" s="38">
        <v>5.0512179999999978</v>
      </c>
      <c r="E39" s="38">
        <v>851.66857036727424</v>
      </c>
      <c r="F39" s="38">
        <v>32.619556000000003</v>
      </c>
      <c r="G39" s="38">
        <v>624.08869465480484</v>
      </c>
      <c r="H39" s="38">
        <v>1.3000000000000001E-2</v>
      </c>
      <c r="I39" s="38">
        <v>1.8125523839362365</v>
      </c>
      <c r="J39" s="38">
        <v>4.0484000000000006E-2</v>
      </c>
      <c r="K39" s="118">
        <v>19.856378568156433</v>
      </c>
      <c r="L39" s="183"/>
      <c r="M39" s="183"/>
      <c r="N39" s="23" t="str">
        <f t="shared" si="11"/>
        <v>8.1.NC.T</v>
      </c>
      <c r="O39" s="28" t="str">
        <f t="shared" si="12"/>
        <v>of which: Tropical</v>
      </c>
      <c r="P39" s="37" t="s">
        <v>178</v>
      </c>
      <c r="Q39" s="141" t="str">
        <f t="shared" ref="Q39:X39" si="28">IF(AND(ISNUMBER(D39/D38),D39&gt;D38),"&gt; 6.2.NC !!","")</f>
        <v/>
      </c>
      <c r="R39" s="141" t="str">
        <f t="shared" si="28"/>
        <v/>
      </c>
      <c r="S39" s="141" t="str">
        <f t="shared" si="28"/>
        <v/>
      </c>
      <c r="T39" s="141" t="str">
        <f t="shared" si="28"/>
        <v/>
      </c>
      <c r="U39" s="141" t="str">
        <f t="shared" si="28"/>
        <v/>
      </c>
      <c r="V39" s="141" t="str">
        <f t="shared" si="28"/>
        <v/>
      </c>
      <c r="W39" s="141" t="str">
        <f t="shared" si="28"/>
        <v/>
      </c>
      <c r="X39" s="169" t="str">
        <f t="shared" si="28"/>
        <v/>
      </c>
      <c r="Y39" s="183" t="s">
        <v>0</v>
      </c>
      <c r="Z39" s="251" t="str">
        <f t="shared" si="4"/>
        <v>8.1.NC.T</v>
      </c>
      <c r="AA39" s="28" t="str">
        <f t="shared" si="4"/>
        <v>of which: Tropical</v>
      </c>
      <c r="AB39" s="37" t="s">
        <v>178</v>
      </c>
      <c r="AC39" s="247">
        <f>IF(ISNUMBER('JQ1|Primary Products|Production'!D51+D39-H39),'JQ1|Primary Products|Production'!D51+D39-H39,IF(ISNUMBER(H39-D39),"NT " &amp; H39-D39,"…"))</f>
        <v>5.0382179999999979</v>
      </c>
      <c r="AD39" s="229">
        <f>IF(ISNUMBER('JQ1|Primary Products|Production'!E51+F39-J39),'JQ1|Primary Products|Production'!E51+F39-J39,IF(ISNUMBER(J39-F39),"NT " &amp; J39-F39,"…"))</f>
        <v>32.579072000000004</v>
      </c>
    </row>
    <row r="40" spans="1:2594" s="12" customFormat="1" ht="15" customHeight="1" x14ac:dyDescent="0.15">
      <c r="A40" s="383" t="s">
        <v>104</v>
      </c>
      <c r="B40" s="434" t="s">
        <v>105</v>
      </c>
      <c r="C40" s="42" t="s">
        <v>178</v>
      </c>
      <c r="D40" s="36">
        <v>155.99325800000031</v>
      </c>
      <c r="E40" s="36">
        <v>20804.889854081659</v>
      </c>
      <c r="F40" s="36">
        <v>106.75666900000003</v>
      </c>
      <c r="G40" s="36">
        <v>21355.514996969509</v>
      </c>
      <c r="H40" s="36">
        <v>0.89667200000000002</v>
      </c>
      <c r="I40" s="36">
        <v>183.39879890654845</v>
      </c>
      <c r="J40" s="36">
        <v>23.667351999999998</v>
      </c>
      <c r="K40" s="119">
        <v>110.2769500622524</v>
      </c>
      <c r="L40" s="183"/>
      <c r="M40" s="183"/>
      <c r="N40" s="23" t="str">
        <f t="shared" si="11"/>
        <v>8.2</v>
      </c>
      <c r="O40" s="26" t="str">
        <f t="shared" si="12"/>
        <v>PARTICLE BOARD, ORIENTED STRAND BOARD (OSB) AND SIMILAR BOARD</v>
      </c>
      <c r="P40" s="42" t="s">
        <v>178</v>
      </c>
      <c r="Q40" s="141"/>
      <c r="R40" s="141"/>
      <c r="S40" s="141"/>
      <c r="T40" s="141"/>
      <c r="U40" s="141"/>
      <c r="V40" s="141"/>
      <c r="W40" s="141"/>
      <c r="X40" s="169"/>
      <c r="Y40" s="183"/>
      <c r="Z40" s="251" t="str">
        <f t="shared" si="4"/>
        <v>8.2</v>
      </c>
      <c r="AA40" s="26" t="str">
        <f t="shared" si="4"/>
        <v>PARTICLE BOARD, ORIENTED STRAND BOARD (OSB) AND SIMILAR BOARD</v>
      </c>
      <c r="AB40" s="42" t="s">
        <v>178</v>
      </c>
      <c r="AC40" s="247">
        <f>IF(ISNUMBER('JQ1|Primary Products|Production'!D52+D40-H40),'JQ1|Primary Products|Production'!D52+D40-H40,IF(ISNUMBER(H40-D40),"NT " &amp; H40-D40,"…"))</f>
        <v>155.09658600000031</v>
      </c>
      <c r="AD40" s="229">
        <f>IF(ISNUMBER('JQ1|Primary Products|Production'!E52+F40-J40),'JQ1|Primary Products|Production'!E52+F40-J40,IF(ISNUMBER(J40-F40),"NT " &amp; J40-F40,"…"))</f>
        <v>83.089317000000037</v>
      </c>
    </row>
    <row r="41" spans="1:2594" s="12" customFormat="1" ht="15" customHeight="1" x14ac:dyDescent="0.15">
      <c r="A41" s="383" t="s">
        <v>106</v>
      </c>
      <c r="B41" s="435" t="s">
        <v>107</v>
      </c>
      <c r="C41" s="37" t="s">
        <v>178</v>
      </c>
      <c r="D41" s="38">
        <v>5.2455949999999971</v>
      </c>
      <c r="E41" s="38">
        <v>709.65229408688958</v>
      </c>
      <c r="F41" s="38">
        <v>11.258351999999999</v>
      </c>
      <c r="G41" s="38">
        <v>967.08410176185146</v>
      </c>
      <c r="H41" s="38"/>
      <c r="I41" s="38"/>
      <c r="J41" s="38">
        <v>3.1842199999999998</v>
      </c>
      <c r="K41" s="118">
        <v>9.8890420797395127</v>
      </c>
      <c r="L41" s="183"/>
      <c r="M41" s="183"/>
      <c r="N41" s="23" t="str">
        <f t="shared" si="11"/>
        <v>8.2.1</v>
      </c>
      <c r="O41" s="27" t="str">
        <f t="shared" si="12"/>
        <v>of which: ORIENTED STRAND BOARD (OSB)</v>
      </c>
      <c r="P41" s="37" t="s">
        <v>178</v>
      </c>
      <c r="Q41" s="141" t="str">
        <f t="shared" ref="Q41:X41" si="29">IF(AND(ISNUMBER(D41/D40),D41&gt;D40),"&gt; 6.3 !!","")</f>
        <v/>
      </c>
      <c r="R41" s="141" t="str">
        <f t="shared" si="29"/>
        <v/>
      </c>
      <c r="S41" s="141" t="str">
        <f t="shared" si="29"/>
        <v/>
      </c>
      <c r="T41" s="141" t="str">
        <f t="shared" si="29"/>
        <v/>
      </c>
      <c r="U41" s="141" t="str">
        <f t="shared" si="29"/>
        <v/>
      </c>
      <c r="V41" s="141" t="str">
        <f t="shared" si="29"/>
        <v/>
      </c>
      <c r="W41" s="141" t="str">
        <f t="shared" si="29"/>
        <v/>
      </c>
      <c r="X41" s="169" t="str">
        <f t="shared" si="29"/>
        <v/>
      </c>
      <c r="Y41" s="183"/>
      <c r="Z41" s="251" t="str">
        <f t="shared" si="4"/>
        <v>8.2.1</v>
      </c>
      <c r="AA41" s="27" t="str">
        <f t="shared" si="4"/>
        <v>of which: ORIENTED STRAND BOARD (OSB)</v>
      </c>
      <c r="AB41" s="37" t="s">
        <v>178</v>
      </c>
      <c r="AC41" s="247">
        <f>IF(ISNUMBER('JQ1|Primary Products|Production'!D53+D41-H41),'JQ1|Primary Products|Production'!D53+D41-H41,IF(ISNUMBER(H41-D41),"NT " &amp; H41-D41,"…"))</f>
        <v>5.2455949999999971</v>
      </c>
      <c r="AD41" s="229">
        <f>IF(ISNUMBER('JQ1|Primary Products|Production'!E53+F41-J41),'JQ1|Primary Products|Production'!E53+F41-J41,IF(ISNUMBER(J41-F41),"NT " &amp; J41-F41,"…"))</f>
        <v>8.0741319999999988</v>
      </c>
    </row>
    <row r="42" spans="1:2594" s="12" customFormat="1" ht="15" customHeight="1" x14ac:dyDescent="0.15">
      <c r="A42" s="383" t="s">
        <v>108</v>
      </c>
      <c r="B42" s="26" t="s">
        <v>109</v>
      </c>
      <c r="C42" s="42" t="s">
        <v>178</v>
      </c>
      <c r="D42" s="36">
        <v>359.28367200000037</v>
      </c>
      <c r="E42" s="36">
        <v>17549.463753677137</v>
      </c>
      <c r="F42" s="36">
        <v>376.54422399999993</v>
      </c>
      <c r="G42" s="36">
        <v>17590.852716643189</v>
      </c>
      <c r="H42" s="36">
        <v>1.261312</v>
      </c>
      <c r="I42" s="36">
        <v>130.32208177025936</v>
      </c>
      <c r="J42" s="36">
        <v>0.59514999999999996</v>
      </c>
      <c r="K42" s="119">
        <v>45.853184405805763</v>
      </c>
      <c r="L42" s="183"/>
      <c r="M42" s="183"/>
      <c r="N42" s="23" t="str">
        <f t="shared" si="11"/>
        <v>8.3</v>
      </c>
      <c r="O42" s="26" t="str">
        <f t="shared" si="12"/>
        <v xml:space="preserve">FIBREBOARD </v>
      </c>
      <c r="P42" s="42" t="s">
        <v>178</v>
      </c>
      <c r="Q42" s="179">
        <f>D42-(D43+D44+D45)</f>
        <v>0</v>
      </c>
      <c r="R42" s="179">
        <f t="shared" ref="R42:X42" si="30">E42-(E43+E44+E45)</f>
        <v>0</v>
      </c>
      <c r="S42" s="179">
        <f t="shared" si="30"/>
        <v>0</v>
      </c>
      <c r="T42" s="179">
        <f t="shared" si="30"/>
        <v>0</v>
      </c>
      <c r="U42" s="179">
        <f t="shared" si="30"/>
        <v>0</v>
      </c>
      <c r="V42" s="179">
        <f t="shared" si="30"/>
        <v>0</v>
      </c>
      <c r="W42" s="179">
        <f t="shared" si="30"/>
        <v>-10.510393000000001</v>
      </c>
      <c r="X42" s="180">
        <f t="shared" si="30"/>
        <v>0</v>
      </c>
      <c r="Y42" s="244"/>
      <c r="Z42" s="251" t="str">
        <f t="shared" si="4"/>
        <v>8.3</v>
      </c>
      <c r="AA42" s="26" t="str">
        <f t="shared" si="4"/>
        <v xml:space="preserve">FIBREBOARD </v>
      </c>
      <c r="AB42" s="42" t="s">
        <v>178</v>
      </c>
      <c r="AC42" s="247">
        <f>IF(ISNUMBER('JQ1|Primary Products|Production'!D54+D42-H42),'JQ1|Primary Products|Production'!D54+D42-H42,IF(ISNUMBER(H42-D42),"NT " &amp; H42-D42,"…"))</f>
        <v>358.02236000000039</v>
      </c>
      <c r="AD42" s="229">
        <f>IF(ISNUMBER('JQ1|Primary Products|Production'!E54+F42-J42),'JQ1|Primary Products|Production'!E54+F42-J42,IF(ISNUMBER(J42-F42),"NT " &amp; J42-F42,"…"))</f>
        <v>375.94907399999994</v>
      </c>
    </row>
    <row r="43" spans="1:2594" s="12" customFormat="1" ht="15" customHeight="1" x14ac:dyDescent="0.15">
      <c r="A43" s="383" t="s">
        <v>110</v>
      </c>
      <c r="B43" s="27" t="s">
        <v>111</v>
      </c>
      <c r="C43" s="33" t="s">
        <v>178</v>
      </c>
      <c r="D43" s="38">
        <v>68.464968999999996</v>
      </c>
      <c r="E43" s="38">
        <v>6149.7051132503148</v>
      </c>
      <c r="F43" s="38">
        <v>164.63149299999998</v>
      </c>
      <c r="G43" s="38">
        <v>6212.4533788527751</v>
      </c>
      <c r="H43" s="38">
        <v>0.47251499999999996</v>
      </c>
      <c r="I43" s="38">
        <v>17.188274201699592</v>
      </c>
      <c r="J43" s="38">
        <v>0.31726900000000002</v>
      </c>
      <c r="K43" s="118">
        <v>23.983194477760922</v>
      </c>
      <c r="L43" s="183"/>
      <c r="M43" s="183"/>
      <c r="N43" s="23" t="str">
        <f t="shared" si="11"/>
        <v>8.3.1</v>
      </c>
      <c r="O43" s="27" t="str">
        <f t="shared" si="12"/>
        <v xml:space="preserve">HARDBOARD </v>
      </c>
      <c r="P43" s="33" t="s">
        <v>178</v>
      </c>
      <c r="Q43" s="141"/>
      <c r="R43" s="141"/>
      <c r="S43" s="141"/>
      <c r="T43" s="141"/>
      <c r="U43" s="141"/>
      <c r="V43" s="141"/>
      <c r="W43" s="141"/>
      <c r="X43" s="169"/>
      <c r="Y43" s="183"/>
      <c r="Z43" s="251" t="str">
        <f t="shared" si="4"/>
        <v>8.3.1</v>
      </c>
      <c r="AA43" s="27" t="str">
        <f t="shared" si="4"/>
        <v xml:space="preserve">HARDBOARD </v>
      </c>
      <c r="AB43" s="33" t="s">
        <v>178</v>
      </c>
      <c r="AC43" s="247">
        <f>IF(ISNUMBER('JQ1|Primary Products|Production'!D55+D43-H43),'JQ1|Primary Products|Production'!D55+D43-H43,IF(ISNUMBER(H43-D43),"NT " &amp; H43-D43,"…"))</f>
        <v>67.992453999999995</v>
      </c>
      <c r="AD43" s="229">
        <f>IF(ISNUMBER('JQ1|Primary Products|Production'!E55+F43-J43),'JQ1|Primary Products|Production'!E55+F43-J43,IF(ISNUMBER(J43-F43),"NT " &amp; J43-F43,"…"))</f>
        <v>164.31422399999997</v>
      </c>
    </row>
    <row r="44" spans="1:2594" s="12" customFormat="1" ht="15" customHeight="1" x14ac:dyDescent="0.15">
      <c r="A44" s="383" t="s">
        <v>112</v>
      </c>
      <c r="B44" s="27" t="s">
        <v>113</v>
      </c>
      <c r="C44" s="33" t="s">
        <v>178</v>
      </c>
      <c r="D44" s="38">
        <v>213.74905200000001</v>
      </c>
      <c r="E44" s="38">
        <v>5169.6081606745056</v>
      </c>
      <c r="F44" s="38">
        <v>92.630161000000015</v>
      </c>
      <c r="G44" s="38">
        <v>4791.6589484343694</v>
      </c>
      <c r="H44" s="38">
        <v>0.63434000000000001</v>
      </c>
      <c r="I44" s="38">
        <v>14.44159049633085</v>
      </c>
      <c r="J44" s="38">
        <v>2.7874000000000003E-2</v>
      </c>
      <c r="K44" s="118">
        <v>5.8183483124788555</v>
      </c>
      <c r="L44" s="183"/>
      <c r="M44" s="183"/>
      <c r="N44" s="23" t="str">
        <f t="shared" si="11"/>
        <v>8.3.2</v>
      </c>
      <c r="O44" s="27" t="str">
        <f t="shared" si="12"/>
        <v>MEDIUM/HIGH DENSITY FIBREBOARD (MDF/HDF)</v>
      </c>
      <c r="P44" s="33" t="s">
        <v>178</v>
      </c>
      <c r="Q44" s="141"/>
      <c r="R44" s="141"/>
      <c r="S44" s="141"/>
      <c r="T44" s="141"/>
      <c r="U44" s="141"/>
      <c r="V44" s="141"/>
      <c r="W44" s="141"/>
      <c r="X44" s="169"/>
      <c r="Y44" s="183"/>
      <c r="Z44" s="251" t="str">
        <f t="shared" si="4"/>
        <v>8.3.2</v>
      </c>
      <c r="AA44" s="27" t="str">
        <f t="shared" si="4"/>
        <v>MEDIUM/HIGH DENSITY FIBREBOARD (MDF/HDF)</v>
      </c>
      <c r="AB44" s="33" t="s">
        <v>178</v>
      </c>
      <c r="AC44" s="218">
        <f>IF(ISNUMBER('JQ1|Primary Products|Production'!D56+D44-H44),'JQ1|Primary Products|Production'!D56+D44-H44,IF(ISNUMBER(H44-D44),"NT " &amp; H44-D44,"…"))</f>
        <v>213.114712</v>
      </c>
      <c r="AD44" s="229">
        <f>IF(ISNUMBER('JQ1|Primary Products|Production'!E56+F44-J44),'JQ1|Primary Products|Production'!E56+F44-J44,IF(ISNUMBER(J44-F44),"NT " &amp; J44-F44,"…"))</f>
        <v>92.602287000000018</v>
      </c>
    </row>
    <row r="45" spans="1:2594" s="12" customFormat="1" ht="15" customHeight="1" x14ac:dyDescent="0.15">
      <c r="A45" s="387" t="s">
        <v>114</v>
      </c>
      <c r="B45" s="29" t="s">
        <v>115</v>
      </c>
      <c r="C45" s="37" t="s">
        <v>178</v>
      </c>
      <c r="D45" s="38">
        <v>77.069650999999965</v>
      </c>
      <c r="E45" s="38">
        <v>6230.1504797523185</v>
      </c>
      <c r="F45" s="38">
        <v>119.28257000000012</v>
      </c>
      <c r="G45" s="38">
        <v>6586.740389356044</v>
      </c>
      <c r="H45" s="38">
        <v>0.15445699999999998</v>
      </c>
      <c r="I45" s="38">
        <v>98.692217072228914</v>
      </c>
      <c r="J45" s="38">
        <v>10.760400000000001</v>
      </c>
      <c r="K45" s="118">
        <v>16.051641615565988</v>
      </c>
      <c r="L45" s="183"/>
      <c r="M45" s="183"/>
      <c r="N45" s="24" t="str">
        <f t="shared" si="11"/>
        <v>8.3.3</v>
      </c>
      <c r="O45" s="29" t="str">
        <f t="shared" si="12"/>
        <v xml:space="preserve">OTHER FIBREBOARD </v>
      </c>
      <c r="P45" s="37" t="s">
        <v>178</v>
      </c>
      <c r="Q45" s="143"/>
      <c r="R45" s="143"/>
      <c r="S45" s="143"/>
      <c r="T45" s="143"/>
      <c r="U45" s="143"/>
      <c r="V45" s="143"/>
      <c r="W45" s="143"/>
      <c r="X45" s="176"/>
      <c r="Y45" s="183"/>
      <c r="Z45" s="250" t="str">
        <f t="shared" si="4"/>
        <v>8.3.3</v>
      </c>
      <c r="AA45" s="29" t="str">
        <f t="shared" si="4"/>
        <v xml:space="preserve">OTHER FIBREBOARD </v>
      </c>
      <c r="AB45" s="37" t="s">
        <v>178</v>
      </c>
      <c r="AC45" s="218">
        <f>IF(ISNUMBER('JQ1|Primary Products|Production'!D57+D45-H45),'JQ1|Primary Products|Production'!D57+D45-H45,IF(ISNUMBER(H45-D45),"NT " &amp; H45-D45,"…"))</f>
        <v>76.915193999999971</v>
      </c>
      <c r="AD45" s="229">
        <f>IF(ISNUMBER('JQ1|Primary Products|Production'!E57+F45-J45),'JQ1|Primary Products|Production'!E57+F45-J45,IF(ISNUMBER(J45-F45),"NT " &amp; J45-F45,"…"))</f>
        <v>108.52217000000012</v>
      </c>
    </row>
    <row r="46" spans="1:2594" s="93" customFormat="1" ht="15" customHeight="1" x14ac:dyDescent="0.15">
      <c r="A46" s="388" t="s">
        <v>116</v>
      </c>
      <c r="B46" s="99" t="s">
        <v>117</v>
      </c>
      <c r="C46" s="91" t="s">
        <v>73</v>
      </c>
      <c r="D46" s="92">
        <v>122.25800000000001</v>
      </c>
      <c r="E46" s="92">
        <v>155.93602855119599</v>
      </c>
      <c r="F46" s="92">
        <v>67.893274000000005</v>
      </c>
      <c r="G46" s="92">
        <v>145.76193018462862</v>
      </c>
      <c r="H46" s="92">
        <v>52.35454</v>
      </c>
      <c r="I46" s="92">
        <v>87.172948301524229</v>
      </c>
      <c r="J46" s="92">
        <v>55.688000000000002</v>
      </c>
      <c r="K46" s="116">
        <v>100.65174922379776</v>
      </c>
      <c r="L46" s="183"/>
      <c r="M46" s="183"/>
      <c r="N46" s="513" t="str">
        <f t="shared" si="11"/>
        <v>9</v>
      </c>
      <c r="O46" s="90" t="str">
        <f t="shared" si="12"/>
        <v>WOOD PULP</v>
      </c>
      <c r="P46" s="91" t="s">
        <v>73</v>
      </c>
      <c r="Q46" s="279">
        <f>D46-(D47+D48+D52)</f>
        <v>0</v>
      </c>
      <c r="R46" s="174">
        <f t="shared" ref="R46:X46" si="31">E46-(E47+E48+E52)</f>
        <v>0</v>
      </c>
      <c r="S46" s="174">
        <f t="shared" si="31"/>
        <v>0</v>
      </c>
      <c r="T46" s="174">
        <f t="shared" si="31"/>
        <v>0</v>
      </c>
      <c r="U46" s="174">
        <f t="shared" si="31"/>
        <v>0</v>
      </c>
      <c r="V46" s="174">
        <f t="shared" si="31"/>
        <v>0</v>
      </c>
      <c r="W46" s="174">
        <f t="shared" si="31"/>
        <v>0</v>
      </c>
      <c r="X46" s="175">
        <f t="shared" si="31"/>
        <v>0</v>
      </c>
      <c r="Y46" s="201"/>
      <c r="Z46" s="210" t="str">
        <f t="shared" si="4"/>
        <v>9</v>
      </c>
      <c r="AA46" s="90" t="str">
        <f t="shared" si="4"/>
        <v>WOOD PULP</v>
      </c>
      <c r="AB46" s="443" t="s">
        <v>73</v>
      </c>
      <c r="AC46" s="216">
        <f>IF(ISNUMBER('JQ1|Primary Products|Production'!D58+D46-H46),'JQ1|Primary Products|Production'!D58+D46-H46,IF(ISNUMBER(H46-D46),"NT " &amp; H46-D46,"…"))</f>
        <v>69.90346000000001</v>
      </c>
      <c r="AD46" s="215">
        <f>IF(ISNUMBER('JQ1|Primary Products|Production'!E58+F46-J46),'JQ1|Primary Products|Production'!E58+F46-J46,IF(ISNUMBER(J46-F46),"NT " &amp; J46-F46,"…"))</f>
        <v>12.205274000000003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  <c r="BYI46" s="12"/>
      <c r="BYJ46" s="12"/>
      <c r="BYK46" s="12"/>
      <c r="BYL46" s="12"/>
      <c r="BYM46" s="12"/>
      <c r="BYN46" s="12"/>
      <c r="BYO46" s="12"/>
      <c r="BYP46" s="12"/>
      <c r="BYQ46" s="12"/>
      <c r="BYR46" s="12"/>
      <c r="BYS46" s="12"/>
      <c r="BYT46" s="12"/>
      <c r="BYU46" s="12"/>
      <c r="BYV46" s="12"/>
      <c r="BYW46" s="12"/>
      <c r="BYX46" s="12"/>
      <c r="BYY46" s="12"/>
      <c r="BYZ46" s="12"/>
      <c r="BZA46" s="12"/>
      <c r="BZB46" s="12"/>
      <c r="BZC46" s="12"/>
      <c r="BZD46" s="12"/>
      <c r="BZE46" s="12"/>
      <c r="BZF46" s="12"/>
      <c r="BZG46" s="12"/>
      <c r="BZH46" s="12"/>
      <c r="BZI46" s="12"/>
      <c r="BZJ46" s="12"/>
      <c r="BZK46" s="12"/>
      <c r="BZL46" s="12"/>
      <c r="BZM46" s="12"/>
      <c r="BZN46" s="12"/>
      <c r="BZO46" s="12"/>
      <c r="BZP46" s="12"/>
      <c r="BZQ46" s="12"/>
      <c r="BZR46" s="12"/>
      <c r="BZS46" s="12"/>
      <c r="BZT46" s="12"/>
      <c r="BZU46" s="12"/>
      <c r="BZV46" s="12"/>
      <c r="BZW46" s="12"/>
      <c r="BZX46" s="12"/>
      <c r="BZY46" s="12"/>
      <c r="BZZ46" s="12"/>
      <c r="CAA46" s="12"/>
      <c r="CAB46" s="12"/>
      <c r="CAC46" s="12"/>
      <c r="CAD46" s="12"/>
      <c r="CAE46" s="12"/>
      <c r="CAF46" s="12"/>
      <c r="CAG46" s="12"/>
      <c r="CAH46" s="12"/>
      <c r="CAI46" s="12"/>
      <c r="CAJ46" s="12"/>
      <c r="CAK46" s="12"/>
      <c r="CAL46" s="12"/>
      <c r="CAM46" s="12"/>
      <c r="CAN46" s="12"/>
      <c r="CAO46" s="12"/>
      <c r="CAP46" s="12"/>
      <c r="CAQ46" s="12"/>
      <c r="CAR46" s="12"/>
      <c r="CAS46" s="12"/>
      <c r="CAT46" s="12"/>
      <c r="CAU46" s="12"/>
      <c r="CAV46" s="12"/>
      <c r="CAW46" s="12"/>
      <c r="CAX46" s="12"/>
      <c r="CAY46" s="12"/>
      <c r="CAZ46" s="12"/>
      <c r="CBA46" s="12"/>
      <c r="CBB46" s="12"/>
      <c r="CBC46" s="12"/>
      <c r="CBD46" s="12"/>
      <c r="CBE46" s="12"/>
      <c r="CBF46" s="12"/>
      <c r="CBG46" s="12"/>
      <c r="CBH46" s="12"/>
      <c r="CBI46" s="12"/>
      <c r="CBJ46" s="12"/>
      <c r="CBK46" s="12"/>
      <c r="CBL46" s="12"/>
      <c r="CBM46" s="12"/>
      <c r="CBN46" s="12"/>
      <c r="CBO46" s="12"/>
      <c r="CBP46" s="12"/>
      <c r="CBQ46" s="12"/>
      <c r="CBR46" s="12"/>
      <c r="CBS46" s="12"/>
      <c r="CBT46" s="12"/>
      <c r="CBU46" s="12"/>
      <c r="CBV46" s="12"/>
      <c r="CBW46" s="12"/>
      <c r="CBX46" s="12"/>
      <c r="CBY46" s="12"/>
      <c r="CBZ46" s="12"/>
      <c r="CCA46" s="12"/>
      <c r="CCB46" s="12"/>
      <c r="CCC46" s="12"/>
      <c r="CCD46" s="12"/>
      <c r="CCE46" s="12"/>
      <c r="CCF46" s="12"/>
      <c r="CCG46" s="12"/>
      <c r="CCH46" s="12"/>
      <c r="CCI46" s="12"/>
      <c r="CCJ46" s="12"/>
      <c r="CCK46" s="12"/>
      <c r="CCL46" s="12"/>
      <c r="CCM46" s="12"/>
      <c r="CCN46" s="12"/>
      <c r="CCO46" s="12"/>
      <c r="CCP46" s="12"/>
      <c r="CCQ46" s="12"/>
      <c r="CCR46" s="12"/>
      <c r="CCS46" s="12"/>
      <c r="CCT46" s="12"/>
      <c r="CCU46" s="12"/>
      <c r="CCV46" s="12"/>
      <c r="CCW46" s="12"/>
      <c r="CCX46" s="12"/>
      <c r="CCY46" s="12"/>
      <c r="CCZ46" s="12"/>
      <c r="CDA46" s="12"/>
      <c r="CDB46" s="12"/>
      <c r="CDC46" s="12"/>
      <c r="CDD46" s="12"/>
      <c r="CDE46" s="12"/>
      <c r="CDF46" s="12"/>
      <c r="CDG46" s="12"/>
      <c r="CDH46" s="12"/>
      <c r="CDI46" s="12"/>
      <c r="CDJ46" s="12"/>
      <c r="CDK46" s="12"/>
      <c r="CDL46" s="12"/>
      <c r="CDM46" s="12"/>
      <c r="CDN46" s="12"/>
      <c r="CDO46" s="12"/>
      <c r="CDP46" s="12"/>
      <c r="CDQ46" s="12"/>
      <c r="CDR46" s="12"/>
      <c r="CDS46" s="12"/>
      <c r="CDT46" s="12"/>
      <c r="CDU46" s="12"/>
      <c r="CDV46" s="12"/>
      <c r="CDW46" s="12"/>
      <c r="CDX46" s="12"/>
      <c r="CDY46" s="12"/>
      <c r="CDZ46" s="12"/>
      <c r="CEA46" s="12"/>
      <c r="CEB46" s="12"/>
      <c r="CEC46" s="12"/>
      <c r="CED46" s="12"/>
      <c r="CEE46" s="12"/>
      <c r="CEF46" s="12"/>
      <c r="CEG46" s="12"/>
      <c r="CEH46" s="12"/>
      <c r="CEI46" s="12"/>
      <c r="CEJ46" s="12"/>
      <c r="CEK46" s="12"/>
      <c r="CEL46" s="12"/>
      <c r="CEM46" s="12"/>
      <c r="CEN46" s="12"/>
      <c r="CEO46" s="12"/>
      <c r="CEP46" s="12"/>
      <c r="CEQ46" s="12"/>
      <c r="CER46" s="12"/>
      <c r="CES46" s="12"/>
      <c r="CET46" s="12"/>
      <c r="CEU46" s="12"/>
      <c r="CEV46" s="12"/>
      <c r="CEW46" s="12"/>
      <c r="CEX46" s="12"/>
      <c r="CEY46" s="12"/>
      <c r="CEZ46" s="12"/>
      <c r="CFA46" s="12"/>
      <c r="CFB46" s="12"/>
      <c r="CFC46" s="12"/>
      <c r="CFD46" s="12"/>
      <c r="CFE46" s="12"/>
      <c r="CFF46" s="12"/>
      <c r="CFG46" s="12"/>
      <c r="CFH46" s="12"/>
      <c r="CFI46" s="12"/>
      <c r="CFJ46" s="12"/>
      <c r="CFK46" s="12"/>
      <c r="CFL46" s="12"/>
      <c r="CFM46" s="12"/>
      <c r="CFN46" s="12"/>
      <c r="CFO46" s="12"/>
      <c r="CFP46" s="12"/>
      <c r="CFQ46" s="12"/>
      <c r="CFR46" s="12"/>
      <c r="CFS46" s="12"/>
      <c r="CFT46" s="12"/>
      <c r="CFU46" s="12"/>
      <c r="CFV46" s="12"/>
      <c r="CFW46" s="12"/>
      <c r="CFX46" s="12"/>
      <c r="CFY46" s="12"/>
      <c r="CFZ46" s="12"/>
      <c r="CGA46" s="12"/>
      <c r="CGB46" s="12"/>
      <c r="CGC46" s="12"/>
      <c r="CGD46" s="12"/>
      <c r="CGE46" s="12"/>
      <c r="CGF46" s="12"/>
      <c r="CGG46" s="12"/>
      <c r="CGH46" s="12"/>
      <c r="CGI46" s="12"/>
      <c r="CGJ46" s="12"/>
      <c r="CGK46" s="12"/>
      <c r="CGL46" s="12"/>
      <c r="CGM46" s="12"/>
      <c r="CGN46" s="12"/>
      <c r="CGO46" s="12"/>
      <c r="CGP46" s="12"/>
      <c r="CGQ46" s="12"/>
      <c r="CGR46" s="12"/>
      <c r="CGS46" s="12"/>
      <c r="CGT46" s="12"/>
      <c r="CGU46" s="12"/>
      <c r="CGV46" s="12"/>
      <c r="CGW46" s="12"/>
      <c r="CGX46" s="12"/>
      <c r="CGY46" s="12"/>
      <c r="CGZ46" s="12"/>
      <c r="CHA46" s="12"/>
      <c r="CHB46" s="12"/>
      <c r="CHC46" s="12"/>
      <c r="CHD46" s="12"/>
      <c r="CHE46" s="12"/>
      <c r="CHF46" s="12"/>
      <c r="CHG46" s="12"/>
      <c r="CHH46" s="12"/>
      <c r="CHI46" s="12"/>
      <c r="CHJ46" s="12"/>
      <c r="CHK46" s="12"/>
      <c r="CHL46" s="12"/>
      <c r="CHM46" s="12"/>
      <c r="CHN46" s="12"/>
      <c r="CHO46" s="12"/>
      <c r="CHP46" s="12"/>
      <c r="CHQ46" s="12"/>
      <c r="CHR46" s="12"/>
      <c r="CHS46" s="12"/>
      <c r="CHT46" s="12"/>
      <c r="CHU46" s="12"/>
      <c r="CHV46" s="12"/>
      <c r="CHW46" s="12"/>
      <c r="CHX46" s="12"/>
      <c r="CHY46" s="12"/>
      <c r="CHZ46" s="12"/>
      <c r="CIA46" s="12"/>
      <c r="CIB46" s="12"/>
      <c r="CIC46" s="12"/>
      <c r="CID46" s="12"/>
      <c r="CIE46" s="12"/>
      <c r="CIF46" s="12"/>
      <c r="CIG46" s="12"/>
      <c r="CIH46" s="12"/>
      <c r="CII46" s="12"/>
      <c r="CIJ46" s="12"/>
      <c r="CIK46" s="12"/>
      <c r="CIL46" s="12"/>
      <c r="CIM46" s="12"/>
      <c r="CIN46" s="12"/>
      <c r="CIO46" s="12"/>
      <c r="CIP46" s="12"/>
      <c r="CIQ46" s="12"/>
      <c r="CIR46" s="12"/>
      <c r="CIS46" s="12"/>
      <c r="CIT46" s="12"/>
      <c r="CIU46" s="12"/>
      <c r="CIV46" s="12"/>
      <c r="CIW46" s="12"/>
      <c r="CIX46" s="12"/>
      <c r="CIY46" s="12"/>
      <c r="CIZ46" s="12"/>
      <c r="CJA46" s="12"/>
      <c r="CJB46" s="12"/>
      <c r="CJC46" s="12"/>
      <c r="CJD46" s="12"/>
      <c r="CJE46" s="12"/>
      <c r="CJF46" s="12"/>
      <c r="CJG46" s="12"/>
      <c r="CJH46" s="12"/>
      <c r="CJI46" s="12"/>
      <c r="CJJ46" s="12"/>
      <c r="CJK46" s="12"/>
      <c r="CJL46" s="12"/>
      <c r="CJM46" s="12"/>
      <c r="CJN46" s="12"/>
      <c r="CJO46" s="12"/>
      <c r="CJP46" s="12"/>
      <c r="CJQ46" s="12"/>
      <c r="CJR46" s="12"/>
      <c r="CJS46" s="12"/>
      <c r="CJT46" s="12"/>
      <c r="CJU46" s="12"/>
      <c r="CJV46" s="12"/>
      <c r="CJW46" s="12"/>
      <c r="CJX46" s="12"/>
      <c r="CJY46" s="12"/>
      <c r="CJZ46" s="12"/>
      <c r="CKA46" s="12"/>
      <c r="CKB46" s="12"/>
      <c r="CKC46" s="12"/>
      <c r="CKD46" s="12"/>
      <c r="CKE46" s="12"/>
      <c r="CKF46" s="12"/>
      <c r="CKG46" s="12"/>
      <c r="CKH46" s="12"/>
      <c r="CKI46" s="12"/>
      <c r="CKJ46" s="12"/>
      <c r="CKK46" s="12"/>
      <c r="CKL46" s="12"/>
      <c r="CKM46" s="12"/>
      <c r="CKN46" s="12"/>
      <c r="CKO46" s="12"/>
      <c r="CKP46" s="12"/>
      <c r="CKQ46" s="12"/>
      <c r="CKR46" s="12"/>
      <c r="CKS46" s="12"/>
      <c r="CKT46" s="12"/>
      <c r="CKU46" s="12"/>
      <c r="CKV46" s="12"/>
      <c r="CKW46" s="12"/>
      <c r="CKX46" s="12"/>
      <c r="CKY46" s="12"/>
      <c r="CKZ46" s="12"/>
      <c r="CLA46" s="12"/>
      <c r="CLB46" s="12"/>
      <c r="CLC46" s="12"/>
      <c r="CLD46" s="12"/>
      <c r="CLE46" s="12"/>
      <c r="CLF46" s="12"/>
      <c r="CLG46" s="12"/>
      <c r="CLH46" s="12"/>
      <c r="CLI46" s="12"/>
      <c r="CLJ46" s="12"/>
      <c r="CLK46" s="12"/>
      <c r="CLL46" s="12"/>
      <c r="CLM46" s="12"/>
      <c r="CLN46" s="12"/>
      <c r="CLO46" s="12"/>
      <c r="CLP46" s="12"/>
      <c r="CLQ46" s="12"/>
      <c r="CLR46" s="12"/>
      <c r="CLS46" s="12"/>
      <c r="CLT46" s="12"/>
      <c r="CLU46" s="12"/>
      <c r="CLV46" s="12"/>
      <c r="CLW46" s="12"/>
      <c r="CLX46" s="12"/>
      <c r="CLY46" s="12"/>
      <c r="CLZ46" s="12"/>
      <c r="CMA46" s="12"/>
      <c r="CMB46" s="12"/>
      <c r="CMC46" s="12"/>
      <c r="CMD46" s="12"/>
      <c r="CME46" s="12"/>
      <c r="CMF46" s="12"/>
      <c r="CMG46" s="12"/>
      <c r="CMH46" s="12"/>
      <c r="CMI46" s="12"/>
      <c r="CMJ46" s="12"/>
      <c r="CMK46" s="12"/>
      <c r="CML46" s="12"/>
      <c r="CMM46" s="12"/>
      <c r="CMN46" s="12"/>
      <c r="CMO46" s="12"/>
      <c r="CMP46" s="12"/>
      <c r="CMQ46" s="12"/>
      <c r="CMR46" s="12"/>
      <c r="CMS46" s="12"/>
      <c r="CMT46" s="12"/>
      <c r="CMU46" s="12"/>
      <c r="CMV46" s="12"/>
      <c r="CMW46" s="12"/>
      <c r="CMX46" s="12"/>
      <c r="CMY46" s="12"/>
      <c r="CMZ46" s="12"/>
      <c r="CNA46" s="12"/>
      <c r="CNB46" s="12"/>
      <c r="CNC46" s="12"/>
      <c r="CND46" s="12"/>
      <c r="CNE46" s="12"/>
      <c r="CNF46" s="12"/>
      <c r="CNG46" s="12"/>
      <c r="CNH46" s="12"/>
      <c r="CNI46" s="12"/>
      <c r="CNJ46" s="12"/>
      <c r="CNK46" s="12"/>
      <c r="CNL46" s="12"/>
      <c r="CNM46" s="12"/>
      <c r="CNN46" s="12"/>
      <c r="CNO46" s="12"/>
      <c r="CNP46" s="12"/>
      <c r="CNQ46" s="12"/>
      <c r="CNR46" s="12"/>
      <c r="CNS46" s="12"/>
      <c r="CNT46" s="12"/>
      <c r="CNU46" s="12"/>
      <c r="CNV46" s="12"/>
      <c r="CNW46" s="12"/>
      <c r="CNX46" s="12"/>
      <c r="CNY46" s="12"/>
      <c r="CNZ46" s="12"/>
      <c r="COA46" s="12"/>
      <c r="COB46" s="12"/>
      <c r="COC46" s="12"/>
      <c r="COD46" s="12"/>
      <c r="COE46" s="12"/>
      <c r="COF46" s="12"/>
      <c r="COG46" s="12"/>
      <c r="COH46" s="12"/>
      <c r="COI46" s="12"/>
      <c r="COJ46" s="12"/>
      <c r="COK46" s="12"/>
      <c r="COL46" s="12"/>
      <c r="COM46" s="12"/>
      <c r="CON46" s="12"/>
      <c r="COO46" s="12"/>
      <c r="COP46" s="12"/>
      <c r="COQ46" s="12"/>
      <c r="COR46" s="12"/>
      <c r="COS46" s="12"/>
      <c r="COT46" s="12"/>
      <c r="COU46" s="12"/>
      <c r="COV46" s="12"/>
      <c r="COW46" s="12"/>
      <c r="COX46" s="12"/>
      <c r="COY46" s="12"/>
      <c r="COZ46" s="12"/>
      <c r="CPA46" s="12"/>
      <c r="CPB46" s="12"/>
      <c r="CPC46" s="12"/>
      <c r="CPD46" s="12"/>
      <c r="CPE46" s="12"/>
      <c r="CPF46" s="12"/>
      <c r="CPG46" s="12"/>
      <c r="CPH46" s="12"/>
      <c r="CPI46" s="12"/>
      <c r="CPJ46" s="12"/>
      <c r="CPK46" s="12"/>
      <c r="CPL46" s="12"/>
      <c r="CPM46" s="12"/>
      <c r="CPN46" s="12"/>
      <c r="CPO46" s="12"/>
      <c r="CPP46" s="12"/>
      <c r="CPQ46" s="12"/>
      <c r="CPR46" s="12"/>
      <c r="CPS46" s="12"/>
      <c r="CPT46" s="12"/>
      <c r="CPU46" s="12"/>
      <c r="CPV46" s="12"/>
      <c r="CPW46" s="12"/>
      <c r="CPX46" s="12"/>
      <c r="CPY46" s="12"/>
      <c r="CPZ46" s="12"/>
      <c r="CQA46" s="12"/>
      <c r="CQB46" s="12"/>
      <c r="CQC46" s="12"/>
      <c r="CQD46" s="12"/>
      <c r="CQE46" s="12"/>
      <c r="CQF46" s="12"/>
      <c r="CQG46" s="12"/>
      <c r="CQH46" s="12"/>
      <c r="CQI46" s="12"/>
      <c r="CQJ46" s="12"/>
      <c r="CQK46" s="12"/>
      <c r="CQL46" s="12"/>
      <c r="CQM46" s="12"/>
      <c r="CQN46" s="12"/>
      <c r="CQO46" s="12"/>
      <c r="CQP46" s="12"/>
      <c r="CQQ46" s="12"/>
      <c r="CQR46" s="12"/>
      <c r="CQS46" s="12"/>
      <c r="CQT46" s="12"/>
      <c r="CQU46" s="12"/>
      <c r="CQV46" s="12"/>
      <c r="CQW46" s="12"/>
      <c r="CQX46" s="12"/>
      <c r="CQY46" s="12"/>
      <c r="CQZ46" s="12"/>
      <c r="CRA46" s="12"/>
      <c r="CRB46" s="12"/>
      <c r="CRC46" s="12"/>
      <c r="CRD46" s="12"/>
      <c r="CRE46" s="12"/>
      <c r="CRF46" s="12"/>
      <c r="CRG46" s="12"/>
      <c r="CRH46" s="12"/>
      <c r="CRI46" s="12"/>
      <c r="CRJ46" s="12"/>
      <c r="CRK46" s="12"/>
      <c r="CRL46" s="12"/>
      <c r="CRM46" s="12"/>
      <c r="CRN46" s="12"/>
      <c r="CRO46" s="12"/>
      <c r="CRP46" s="12"/>
      <c r="CRQ46" s="12"/>
      <c r="CRR46" s="12"/>
      <c r="CRS46" s="12"/>
      <c r="CRT46" s="12"/>
      <c r="CRU46" s="12"/>
      <c r="CRV46" s="12"/>
      <c r="CRW46" s="12"/>
      <c r="CRX46" s="12"/>
      <c r="CRY46" s="12"/>
      <c r="CRZ46" s="12"/>
      <c r="CSA46" s="12"/>
      <c r="CSB46" s="12"/>
      <c r="CSC46" s="12"/>
      <c r="CSD46" s="12"/>
      <c r="CSE46" s="12"/>
      <c r="CSF46" s="12"/>
      <c r="CSG46" s="12"/>
      <c r="CSH46" s="12"/>
      <c r="CSI46" s="12"/>
      <c r="CSJ46" s="12"/>
      <c r="CSK46" s="12"/>
      <c r="CSL46" s="12"/>
      <c r="CSM46" s="12"/>
      <c r="CSN46" s="12"/>
      <c r="CSO46" s="12"/>
      <c r="CSP46" s="12"/>
      <c r="CSQ46" s="12"/>
      <c r="CSR46" s="12"/>
      <c r="CSS46" s="12"/>
      <c r="CST46" s="12"/>
      <c r="CSU46" s="12"/>
      <c r="CSV46" s="12"/>
      <c r="CSW46" s="12"/>
      <c r="CSX46" s="12"/>
      <c r="CSY46" s="12"/>
      <c r="CSZ46" s="12"/>
      <c r="CTA46" s="12"/>
      <c r="CTB46" s="12"/>
      <c r="CTC46" s="12"/>
      <c r="CTD46" s="12"/>
      <c r="CTE46" s="12"/>
      <c r="CTF46" s="12"/>
      <c r="CTG46" s="12"/>
      <c r="CTH46" s="12"/>
      <c r="CTI46" s="12"/>
      <c r="CTJ46" s="12"/>
      <c r="CTK46" s="12"/>
      <c r="CTL46" s="12"/>
      <c r="CTM46" s="12"/>
      <c r="CTN46" s="12"/>
      <c r="CTO46" s="12"/>
      <c r="CTP46" s="12"/>
      <c r="CTQ46" s="12"/>
      <c r="CTR46" s="12"/>
      <c r="CTS46" s="12"/>
      <c r="CTT46" s="12"/>
      <c r="CTU46" s="12"/>
      <c r="CTV46" s="12"/>
      <c r="CTW46" s="12"/>
      <c r="CTX46" s="12"/>
      <c r="CTY46" s="12"/>
      <c r="CTZ46" s="12"/>
      <c r="CUA46" s="12"/>
      <c r="CUB46" s="12"/>
      <c r="CUC46" s="12"/>
      <c r="CUD46" s="12"/>
      <c r="CUE46" s="12"/>
      <c r="CUF46" s="12"/>
      <c r="CUG46" s="12"/>
      <c r="CUH46" s="12"/>
      <c r="CUI46" s="12"/>
      <c r="CUJ46" s="12"/>
      <c r="CUK46" s="12"/>
      <c r="CUL46" s="12"/>
      <c r="CUM46" s="12"/>
      <c r="CUN46" s="12"/>
      <c r="CUO46" s="12"/>
      <c r="CUP46" s="12"/>
      <c r="CUQ46" s="12"/>
      <c r="CUR46" s="12"/>
      <c r="CUS46" s="12"/>
      <c r="CUT46" s="12"/>
    </row>
    <row r="47" spans="1:2594" s="12" customFormat="1" ht="15" customHeight="1" x14ac:dyDescent="0.15">
      <c r="A47" s="389" t="s">
        <v>118</v>
      </c>
      <c r="B47" s="277" t="s">
        <v>119</v>
      </c>
      <c r="C47" s="451" t="s">
        <v>73</v>
      </c>
      <c r="D47" s="38">
        <v>10</v>
      </c>
      <c r="E47" s="38">
        <v>7.260569354961758</v>
      </c>
      <c r="F47" s="38">
        <v>6.4349999999999996</v>
      </c>
      <c r="G47" s="38">
        <v>5.0430416149003037</v>
      </c>
      <c r="H47" s="38"/>
      <c r="I47" s="38"/>
      <c r="J47" s="38"/>
      <c r="K47" s="118"/>
      <c r="L47" s="183"/>
      <c r="M47" s="183"/>
      <c r="N47" s="514" t="str">
        <f t="shared" si="11"/>
        <v>9.1</v>
      </c>
      <c r="O47" s="26" t="str">
        <f t="shared" si="12"/>
        <v>MECHANICAL AND SEMI-CHEMICAL WOOD PULP</v>
      </c>
      <c r="P47" s="451" t="s">
        <v>73</v>
      </c>
      <c r="Q47" s="141"/>
      <c r="R47" s="141"/>
      <c r="S47" s="141"/>
      <c r="T47" s="141"/>
      <c r="U47" s="141"/>
      <c r="V47" s="141"/>
      <c r="W47" s="141"/>
      <c r="X47" s="169"/>
      <c r="Y47" s="183"/>
      <c r="Z47" s="251" t="str">
        <f t="shared" si="4"/>
        <v>9.1</v>
      </c>
      <c r="AA47" s="26" t="str">
        <f t="shared" si="4"/>
        <v>MECHANICAL AND SEMI-CHEMICAL WOOD PULP</v>
      </c>
      <c r="AB47" s="444" t="s">
        <v>73</v>
      </c>
      <c r="AC47" s="247">
        <f>IF(ISNUMBER('JQ1|Primary Products|Production'!D59+D47-H47),'JQ1|Primary Products|Production'!D59+D47-H47,IF(ISNUMBER(H47-D47),"NT " &amp; H47-D47,"…"))</f>
        <v>10</v>
      </c>
      <c r="AD47" s="229">
        <f>IF(ISNUMBER('JQ1|Primary Products|Production'!E59+F47-J47),'JQ1|Primary Products|Production'!E59+F47-J47,IF(ISNUMBER(J47-F47),"NT " &amp; J47-F47,"…"))</f>
        <v>6.4349999999999996</v>
      </c>
    </row>
    <row r="48" spans="1:2594" s="12" customFormat="1" ht="15" customHeight="1" x14ac:dyDescent="0.15">
      <c r="A48" s="389" t="s">
        <v>120</v>
      </c>
      <c r="B48" s="26" t="s">
        <v>121</v>
      </c>
      <c r="C48" s="101" t="s">
        <v>73</v>
      </c>
      <c r="D48" s="36">
        <v>112.25800000000001</v>
      </c>
      <c r="E48" s="36">
        <v>148.67545919623421</v>
      </c>
      <c r="F48" s="36">
        <v>61.458274000000003</v>
      </c>
      <c r="G48" s="36">
        <v>140.71888856972834</v>
      </c>
      <c r="H48" s="36">
        <v>52.35454</v>
      </c>
      <c r="I48" s="36">
        <v>87.172948301524229</v>
      </c>
      <c r="J48" s="36">
        <v>55.688000000000002</v>
      </c>
      <c r="K48" s="119">
        <v>100.65174922379772</v>
      </c>
      <c r="L48" s="183"/>
      <c r="M48" s="183"/>
      <c r="N48" s="514" t="str">
        <f t="shared" si="11"/>
        <v>9.2</v>
      </c>
      <c r="O48" s="26" t="str">
        <f t="shared" si="12"/>
        <v>CHEMICAL WOOD PULP</v>
      </c>
      <c r="P48" s="101" t="s">
        <v>73</v>
      </c>
      <c r="Q48" s="179">
        <f>D48-(D49+D51)</f>
        <v>0</v>
      </c>
      <c r="R48" s="170">
        <f t="shared" ref="R48:X48" si="32">E48-(E49+E51)</f>
        <v>0</v>
      </c>
      <c r="S48" s="170">
        <f t="shared" si="32"/>
        <v>0</v>
      </c>
      <c r="T48" s="170">
        <f t="shared" si="32"/>
        <v>0</v>
      </c>
      <c r="U48" s="170">
        <f t="shared" si="32"/>
        <v>0</v>
      </c>
      <c r="V48" s="170">
        <f t="shared" si="32"/>
        <v>0</v>
      </c>
      <c r="W48" s="170">
        <f t="shared" si="32"/>
        <v>0</v>
      </c>
      <c r="X48" s="171">
        <f t="shared" si="32"/>
        <v>0</v>
      </c>
      <c r="Y48" s="201"/>
      <c r="Z48" s="251" t="str">
        <f t="shared" si="4"/>
        <v>9.2</v>
      </c>
      <c r="AA48" s="26" t="str">
        <f t="shared" si="4"/>
        <v>CHEMICAL WOOD PULP</v>
      </c>
      <c r="AB48" s="445" t="s">
        <v>73</v>
      </c>
      <c r="AC48" s="247">
        <f>IF(ISNUMBER('JQ1|Primary Products|Production'!D60+D48-H48),'JQ1|Primary Products|Production'!D60+D48-H48,IF(ISNUMBER(H48-D48),"NT " &amp; H48-D48,"…"))</f>
        <v>59.90346000000001</v>
      </c>
      <c r="AD48" s="229">
        <f>IF(ISNUMBER('JQ1|Primary Products|Production'!E60+F48-J48),'JQ1|Primary Products|Production'!E60+F48-J48,IF(ISNUMBER(J48-F48),"NT " &amp; J48-F48,"…"))</f>
        <v>5.7702740000000006</v>
      </c>
    </row>
    <row r="49" spans="1:2594" s="12" customFormat="1" ht="15" customHeight="1" x14ac:dyDescent="0.15">
      <c r="A49" s="389" t="s">
        <v>122</v>
      </c>
      <c r="B49" s="27" t="s">
        <v>123</v>
      </c>
      <c r="C49" s="37" t="s">
        <v>73</v>
      </c>
      <c r="D49" s="38">
        <v>46.328000000000003</v>
      </c>
      <c r="E49" s="38">
        <v>40.092923383049495</v>
      </c>
      <c r="F49" s="38">
        <v>2.3274E-2</v>
      </c>
      <c r="G49" s="38">
        <v>18.465863692253645</v>
      </c>
      <c r="H49" s="38">
        <v>0.85853999999999997</v>
      </c>
      <c r="I49" s="38">
        <v>1.2997164074411756</v>
      </c>
      <c r="J49" s="38"/>
      <c r="K49" s="118"/>
      <c r="L49" s="183"/>
      <c r="M49" s="183"/>
      <c r="N49" s="514" t="str">
        <f t="shared" si="11"/>
        <v>9.2.1</v>
      </c>
      <c r="O49" s="27" t="str">
        <f t="shared" si="12"/>
        <v>SULPHATE PULP</v>
      </c>
      <c r="P49" s="37" t="s">
        <v>73</v>
      </c>
      <c r="Q49" s="141"/>
      <c r="R49" s="141"/>
      <c r="S49" s="141"/>
      <c r="T49" s="141"/>
      <c r="U49" s="141"/>
      <c r="V49" s="141"/>
      <c r="W49" s="141"/>
      <c r="X49" s="169"/>
      <c r="Y49" s="183"/>
      <c r="Z49" s="251" t="str">
        <f t="shared" si="4"/>
        <v>9.2.1</v>
      </c>
      <c r="AA49" s="27" t="str">
        <f t="shared" si="4"/>
        <v>SULPHATE PULP</v>
      </c>
      <c r="AB49" s="441" t="s">
        <v>73</v>
      </c>
      <c r="AC49" s="247">
        <f>IF(ISNUMBER('JQ1|Primary Products|Production'!D61+D49-H49),'JQ1|Primary Products|Production'!D61+D49-H49,IF(ISNUMBER(H49-D49),"NT " &amp; H49-D49,"…"))</f>
        <v>45.469460000000005</v>
      </c>
      <c r="AD49" s="229">
        <f>IF(ISNUMBER('JQ1|Primary Products|Production'!E61+F49-J49),'JQ1|Primary Products|Production'!E61+F49-J49,IF(ISNUMBER(J49-F49),"NT " &amp; J49-F49,"…"))</f>
        <v>2.3274E-2</v>
      </c>
    </row>
    <row r="50" spans="1:2594" s="12" customFormat="1" ht="15" customHeight="1" x14ac:dyDescent="0.15">
      <c r="A50" s="389" t="s">
        <v>124</v>
      </c>
      <c r="B50" s="28" t="s">
        <v>125</v>
      </c>
      <c r="C50" s="37" t="s">
        <v>73</v>
      </c>
      <c r="D50" s="38">
        <v>46.328000000000003</v>
      </c>
      <c r="E50" s="38">
        <v>40.092923383049495</v>
      </c>
      <c r="F50" s="38">
        <v>2.3274E-2</v>
      </c>
      <c r="G50" s="38">
        <v>18.465863692253645</v>
      </c>
      <c r="H50" s="38">
        <v>0.85853999999999997</v>
      </c>
      <c r="I50" s="38">
        <v>1.2997164074411756</v>
      </c>
      <c r="J50" s="38"/>
      <c r="K50" s="118"/>
      <c r="L50" s="183"/>
      <c r="M50" s="183"/>
      <c r="N50" s="514" t="str">
        <f t="shared" si="11"/>
        <v>9.2.1.1</v>
      </c>
      <c r="O50" s="28" t="str">
        <f t="shared" si="12"/>
        <v>of which: BLEACHED</v>
      </c>
      <c r="P50" s="37" t="s">
        <v>73</v>
      </c>
      <c r="Q50" s="141"/>
      <c r="R50" s="141"/>
      <c r="S50" s="141"/>
      <c r="T50" s="141"/>
      <c r="U50" s="141"/>
      <c r="V50" s="141"/>
      <c r="W50" s="141"/>
      <c r="X50" s="169"/>
      <c r="Y50" s="183"/>
      <c r="Z50" s="251" t="str">
        <f t="shared" si="4"/>
        <v>9.2.1.1</v>
      </c>
      <c r="AA50" s="28" t="str">
        <f t="shared" si="4"/>
        <v>of which: BLEACHED</v>
      </c>
      <c r="AB50" s="441" t="s">
        <v>73</v>
      </c>
      <c r="AC50" s="247">
        <f>IF(ISNUMBER('JQ1|Primary Products|Production'!D62+D50-H50),'JQ1|Primary Products|Production'!D62+D50-H50,IF(ISNUMBER(H50-D50),"NT " &amp; H50-D50,"…"))</f>
        <v>45.469460000000005</v>
      </c>
      <c r="AD50" s="229">
        <f>IF(ISNUMBER('JQ1|Primary Products|Production'!E62+F50-J50),'JQ1|Primary Products|Production'!E62+F50-J50,IF(ISNUMBER(J50-F50),"NT " &amp; J50-F50,"…"))</f>
        <v>2.3274E-2</v>
      </c>
    </row>
    <row r="51" spans="1:2594" s="12" customFormat="1" ht="15" customHeight="1" x14ac:dyDescent="0.15">
      <c r="A51" s="389" t="s">
        <v>126</v>
      </c>
      <c r="B51" s="29" t="s">
        <v>127</v>
      </c>
      <c r="C51" s="37" t="s">
        <v>73</v>
      </c>
      <c r="D51" s="38">
        <v>65.930000000000007</v>
      </c>
      <c r="E51" s="38">
        <v>108.58253581318475</v>
      </c>
      <c r="F51" s="38">
        <v>61.435000000000002</v>
      </c>
      <c r="G51" s="38">
        <v>122.25302487747469</v>
      </c>
      <c r="H51" s="38">
        <v>51.496000000000002</v>
      </c>
      <c r="I51" s="38">
        <v>85.873231894083005</v>
      </c>
      <c r="J51" s="38">
        <v>55.688000000000002</v>
      </c>
      <c r="K51" s="118">
        <v>100.65174922379776</v>
      </c>
      <c r="L51" s="183"/>
      <c r="M51" s="183"/>
      <c r="N51" s="514" t="str">
        <f t="shared" si="11"/>
        <v>9.2.2</v>
      </c>
      <c r="O51" s="27" t="str">
        <f t="shared" si="12"/>
        <v>SULPHITE PULP</v>
      </c>
      <c r="P51" s="37" t="s">
        <v>73</v>
      </c>
      <c r="Q51" s="141"/>
      <c r="R51" s="141"/>
      <c r="S51" s="141"/>
      <c r="T51" s="141"/>
      <c r="U51" s="141"/>
      <c r="V51" s="141"/>
      <c r="W51" s="141"/>
      <c r="X51" s="169"/>
      <c r="Y51" s="183"/>
      <c r="Z51" s="251" t="str">
        <f t="shared" si="4"/>
        <v>9.2.2</v>
      </c>
      <c r="AA51" s="27" t="str">
        <f t="shared" si="4"/>
        <v>SULPHITE PULP</v>
      </c>
      <c r="AB51" s="441" t="s">
        <v>73</v>
      </c>
      <c r="AC51" s="247">
        <f>IF(ISNUMBER('JQ1|Primary Products|Production'!D63+D51-H51),'JQ1|Primary Products|Production'!D63+D51-H51,IF(ISNUMBER(H51-D51),"NT " &amp; H51-D51,"…"))</f>
        <v>14.434000000000005</v>
      </c>
      <c r="AD51" s="229">
        <f>IF(ISNUMBER('JQ1|Primary Products|Production'!E63+F51-J51),'JQ1|Primary Products|Production'!E63+F51-J51,IF(ISNUMBER(J51-F51),"NT " &amp; J51-F51,"…"))</f>
        <v>5.7469999999999999</v>
      </c>
    </row>
    <row r="52" spans="1:2594" s="12" customFormat="1" ht="15" customHeight="1" x14ac:dyDescent="0.15">
      <c r="A52" s="390" t="s">
        <v>128</v>
      </c>
      <c r="B52" s="30" t="s">
        <v>129</v>
      </c>
      <c r="C52" s="41" t="s">
        <v>73</v>
      </c>
      <c r="D52" s="36"/>
      <c r="E52" s="36"/>
      <c r="F52" s="36"/>
      <c r="G52" s="36"/>
      <c r="H52" s="36"/>
      <c r="I52" s="36"/>
      <c r="J52" s="36"/>
      <c r="K52" s="119"/>
      <c r="L52" s="183"/>
      <c r="M52" s="183"/>
      <c r="N52" s="514" t="str">
        <f t="shared" si="11"/>
        <v>9.3</v>
      </c>
      <c r="O52" s="26" t="str">
        <f t="shared" si="12"/>
        <v>DISSOLVING GRADES</v>
      </c>
      <c r="P52" s="41" t="s">
        <v>73</v>
      </c>
      <c r="Q52" s="143"/>
      <c r="R52" s="143"/>
      <c r="S52" s="143"/>
      <c r="T52" s="143"/>
      <c r="U52" s="143"/>
      <c r="V52" s="143"/>
      <c r="W52" s="143"/>
      <c r="X52" s="176"/>
      <c r="Y52" s="183"/>
      <c r="Z52" s="250" t="str">
        <f t="shared" si="4"/>
        <v>9.3</v>
      </c>
      <c r="AA52" s="26" t="str">
        <f t="shared" si="4"/>
        <v>DISSOLVING GRADES</v>
      </c>
      <c r="AB52" s="443" t="s">
        <v>73</v>
      </c>
      <c r="AC52" s="218">
        <f>IF(ISNUMBER('JQ1|Primary Products|Production'!D64+D52-H52),'JQ1|Primary Products|Production'!D64+D52-H52,IF(ISNUMBER(H52-D52),"NT " &amp; H52-D52,"…"))</f>
        <v>0</v>
      </c>
      <c r="AD52" s="229">
        <f>IF(ISNUMBER('JQ1|Primary Products|Production'!E64+F52-J52),'JQ1|Primary Products|Production'!E64+F52-J52,IF(ISNUMBER(J52-F52),"NT " &amp; J52-F52,"…"))</f>
        <v>0</v>
      </c>
    </row>
    <row r="53" spans="1:2594" s="93" customFormat="1" ht="15" customHeight="1" x14ac:dyDescent="0.15">
      <c r="A53" s="388" t="s">
        <v>130</v>
      </c>
      <c r="B53" s="90" t="s">
        <v>131</v>
      </c>
      <c r="C53" s="91" t="s">
        <v>73</v>
      </c>
      <c r="D53" s="92">
        <v>421.00700000000001</v>
      </c>
      <c r="E53" s="92">
        <v>169.10257172022435</v>
      </c>
      <c r="F53" s="92">
        <v>256.58000000000004</v>
      </c>
      <c r="G53" s="92">
        <v>167.34126713822673</v>
      </c>
      <c r="H53" s="92">
        <v>250.345</v>
      </c>
      <c r="I53" s="92">
        <v>109.79534602254073</v>
      </c>
      <c r="J53" s="92">
        <v>112.06</v>
      </c>
      <c r="K53" s="116">
        <v>50.87295258656485</v>
      </c>
      <c r="L53" s="183"/>
      <c r="M53" s="183"/>
      <c r="N53" s="512" t="str">
        <f t="shared" si="11"/>
        <v>10</v>
      </c>
      <c r="O53" s="94" t="str">
        <f t="shared" si="12"/>
        <v xml:space="preserve">OTHER PULP </v>
      </c>
      <c r="P53" s="91" t="s">
        <v>73</v>
      </c>
      <c r="Q53" s="279">
        <f>D53-(D54+D55)</f>
        <v>0</v>
      </c>
      <c r="R53" s="174">
        <f t="shared" ref="R53:X53" si="33">E53-(E54+E55)</f>
        <v>0</v>
      </c>
      <c r="S53" s="174">
        <f t="shared" si="33"/>
        <v>0</v>
      </c>
      <c r="T53" s="174">
        <f t="shared" si="33"/>
        <v>0</v>
      </c>
      <c r="U53" s="174">
        <f t="shared" si="33"/>
        <v>0</v>
      </c>
      <c r="V53" s="174">
        <f t="shared" si="33"/>
        <v>0</v>
      </c>
      <c r="W53" s="174">
        <f t="shared" si="33"/>
        <v>0</v>
      </c>
      <c r="X53" s="175">
        <f t="shared" si="33"/>
        <v>0</v>
      </c>
      <c r="Y53" s="201"/>
      <c r="Z53" s="210" t="str">
        <f t="shared" si="4"/>
        <v>10</v>
      </c>
      <c r="AA53" s="94" t="str">
        <f t="shared" si="4"/>
        <v xml:space="preserve">OTHER PULP </v>
      </c>
      <c r="AB53" s="443" t="s">
        <v>73</v>
      </c>
      <c r="AC53" s="214">
        <f>IF(ISNUMBER('JQ1|Primary Products|Production'!D65+D53-H53),'JQ1|Primary Products|Production'!D65+D53-H53,IF(ISNUMBER(H53-D53),"NT " &amp; H53-D53,"…"))</f>
        <v>170.66200000000001</v>
      </c>
      <c r="AD53" s="215">
        <f>IF(ISNUMBER('JQ1|Primary Products|Production'!E65+F53-J53),'JQ1|Primary Products|Production'!E65+F53-J53,IF(ISNUMBER(J53-F53),"NT " &amp; J53-F53,"…"))</f>
        <v>144.52000000000004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  <c r="AML53" s="12"/>
      <c r="AMM53" s="12"/>
      <c r="AMN53" s="12"/>
      <c r="AMO53" s="12"/>
      <c r="AMP53" s="12"/>
      <c r="AMQ53" s="12"/>
      <c r="AMR53" s="12"/>
      <c r="AMS53" s="12"/>
      <c r="AMT53" s="12"/>
      <c r="AMU53" s="12"/>
      <c r="AMV53" s="12"/>
      <c r="AMW53" s="12"/>
      <c r="AMX53" s="12"/>
      <c r="AMY53" s="12"/>
      <c r="AMZ53" s="12"/>
      <c r="ANA53" s="12"/>
      <c r="ANB53" s="12"/>
      <c r="ANC53" s="12"/>
      <c r="AND53" s="12"/>
      <c r="ANE53" s="12"/>
      <c r="ANF53" s="12"/>
      <c r="ANG53" s="12"/>
      <c r="ANH53" s="12"/>
      <c r="ANI53" s="12"/>
      <c r="ANJ53" s="12"/>
      <c r="ANK53" s="12"/>
      <c r="ANL53" s="12"/>
      <c r="ANM53" s="12"/>
      <c r="ANN53" s="12"/>
      <c r="ANO53" s="12"/>
      <c r="ANP53" s="12"/>
      <c r="ANQ53" s="12"/>
      <c r="ANR53" s="12"/>
      <c r="ANS53" s="12"/>
      <c r="ANT53" s="12"/>
      <c r="ANU53" s="12"/>
      <c r="ANV53" s="12"/>
      <c r="ANW53" s="12"/>
      <c r="ANX53" s="12"/>
      <c r="ANY53" s="12"/>
      <c r="ANZ53" s="12"/>
      <c r="AOA53" s="12"/>
      <c r="AOB53" s="12"/>
      <c r="AOC53" s="12"/>
      <c r="AOD53" s="12"/>
      <c r="AOE53" s="12"/>
      <c r="AOF53" s="12"/>
      <c r="AOG53" s="12"/>
      <c r="AOH53" s="12"/>
      <c r="AOI53" s="12"/>
      <c r="AOJ53" s="12"/>
      <c r="AOK53" s="12"/>
      <c r="AOL53" s="12"/>
      <c r="AOM53" s="12"/>
      <c r="AON53" s="12"/>
      <c r="AOO53" s="12"/>
      <c r="AOP53" s="12"/>
      <c r="AOQ53" s="12"/>
      <c r="AOR53" s="12"/>
      <c r="AOS53" s="12"/>
      <c r="AOT53" s="12"/>
      <c r="AOU53" s="12"/>
      <c r="AOV53" s="12"/>
      <c r="AOW53" s="12"/>
      <c r="AOX53" s="12"/>
      <c r="AOY53" s="12"/>
      <c r="AOZ53" s="12"/>
      <c r="APA53" s="12"/>
      <c r="APB53" s="12"/>
      <c r="APC53" s="12"/>
      <c r="APD53" s="12"/>
      <c r="APE53" s="12"/>
      <c r="APF53" s="12"/>
      <c r="APG53" s="12"/>
      <c r="APH53" s="12"/>
      <c r="API53" s="12"/>
      <c r="APJ53" s="12"/>
      <c r="APK53" s="12"/>
      <c r="APL53" s="12"/>
      <c r="APM53" s="12"/>
      <c r="APN53" s="12"/>
      <c r="APO53" s="12"/>
      <c r="APP53" s="12"/>
      <c r="APQ53" s="12"/>
      <c r="APR53" s="12"/>
      <c r="APS53" s="12"/>
      <c r="APT53" s="12"/>
      <c r="APU53" s="12"/>
      <c r="APV53" s="12"/>
      <c r="APW53" s="12"/>
      <c r="APX53" s="12"/>
      <c r="APY53" s="12"/>
      <c r="APZ53" s="12"/>
      <c r="AQA53" s="12"/>
      <c r="AQB53" s="12"/>
      <c r="AQC53" s="12"/>
      <c r="AQD53" s="12"/>
      <c r="AQE53" s="12"/>
      <c r="AQF53" s="12"/>
      <c r="AQG53" s="12"/>
      <c r="AQH53" s="12"/>
      <c r="AQI53" s="12"/>
      <c r="AQJ53" s="12"/>
      <c r="AQK53" s="12"/>
      <c r="AQL53" s="12"/>
      <c r="AQM53" s="12"/>
      <c r="AQN53" s="12"/>
      <c r="AQO53" s="12"/>
      <c r="AQP53" s="12"/>
      <c r="AQQ53" s="12"/>
      <c r="AQR53" s="12"/>
      <c r="AQS53" s="12"/>
      <c r="AQT53" s="12"/>
      <c r="AQU53" s="12"/>
      <c r="AQV53" s="12"/>
      <c r="AQW53" s="12"/>
      <c r="AQX53" s="12"/>
      <c r="AQY53" s="12"/>
      <c r="AQZ53" s="12"/>
      <c r="ARA53" s="12"/>
      <c r="ARB53" s="12"/>
      <c r="ARC53" s="12"/>
      <c r="ARD53" s="12"/>
      <c r="ARE53" s="12"/>
      <c r="ARF53" s="12"/>
      <c r="ARG53" s="12"/>
      <c r="ARH53" s="12"/>
      <c r="ARI53" s="12"/>
      <c r="ARJ53" s="12"/>
      <c r="ARK53" s="12"/>
      <c r="ARL53" s="12"/>
      <c r="ARM53" s="12"/>
      <c r="ARN53" s="12"/>
      <c r="ARO53" s="12"/>
      <c r="ARP53" s="12"/>
      <c r="ARQ53" s="12"/>
      <c r="ARR53" s="12"/>
      <c r="ARS53" s="12"/>
      <c r="ART53" s="12"/>
      <c r="ARU53" s="12"/>
      <c r="ARV53" s="12"/>
      <c r="ARW53" s="12"/>
      <c r="ARX53" s="12"/>
      <c r="ARY53" s="12"/>
      <c r="ARZ53" s="12"/>
      <c r="ASA53" s="12"/>
      <c r="ASB53" s="12"/>
      <c r="ASC53" s="12"/>
      <c r="ASD53" s="12"/>
      <c r="ASE53" s="12"/>
      <c r="ASF53" s="12"/>
      <c r="ASG53" s="12"/>
      <c r="ASH53" s="12"/>
      <c r="ASI53" s="12"/>
      <c r="ASJ53" s="12"/>
      <c r="ASK53" s="12"/>
      <c r="ASL53" s="12"/>
      <c r="ASM53" s="12"/>
      <c r="ASN53" s="12"/>
      <c r="ASO53" s="12"/>
      <c r="ASP53" s="12"/>
      <c r="ASQ53" s="12"/>
      <c r="ASR53" s="12"/>
      <c r="ASS53" s="12"/>
      <c r="AST53" s="12"/>
      <c r="ASU53" s="12"/>
      <c r="ASV53" s="12"/>
      <c r="ASW53" s="12"/>
      <c r="ASX53" s="12"/>
      <c r="ASY53" s="12"/>
      <c r="ASZ53" s="12"/>
      <c r="ATA53" s="12"/>
      <c r="ATB53" s="12"/>
      <c r="ATC53" s="12"/>
      <c r="ATD53" s="12"/>
      <c r="ATE53" s="12"/>
      <c r="ATF53" s="12"/>
      <c r="ATG53" s="12"/>
      <c r="ATH53" s="12"/>
      <c r="ATI53" s="12"/>
      <c r="ATJ53" s="12"/>
      <c r="ATK53" s="12"/>
      <c r="ATL53" s="12"/>
      <c r="ATM53" s="12"/>
      <c r="ATN53" s="12"/>
      <c r="ATO53" s="12"/>
      <c r="ATP53" s="12"/>
      <c r="ATQ53" s="12"/>
      <c r="ATR53" s="12"/>
      <c r="ATS53" s="12"/>
      <c r="ATT53" s="12"/>
      <c r="ATU53" s="12"/>
      <c r="ATV53" s="12"/>
      <c r="ATW53" s="12"/>
      <c r="ATX53" s="12"/>
      <c r="ATY53" s="12"/>
      <c r="ATZ53" s="12"/>
      <c r="AUA53" s="12"/>
      <c r="AUB53" s="12"/>
      <c r="AUC53" s="12"/>
      <c r="AUD53" s="12"/>
      <c r="AUE53" s="12"/>
      <c r="AUF53" s="12"/>
      <c r="AUG53" s="12"/>
      <c r="AUH53" s="12"/>
      <c r="AUI53" s="12"/>
      <c r="AUJ53" s="12"/>
      <c r="AUK53" s="12"/>
      <c r="AUL53" s="12"/>
      <c r="AUM53" s="12"/>
      <c r="AUN53" s="12"/>
      <c r="AUO53" s="12"/>
      <c r="AUP53" s="12"/>
      <c r="AUQ53" s="12"/>
      <c r="AUR53" s="12"/>
      <c r="AUS53" s="12"/>
      <c r="AUT53" s="12"/>
      <c r="AUU53" s="12"/>
      <c r="AUV53" s="12"/>
      <c r="AUW53" s="12"/>
      <c r="AUX53" s="12"/>
      <c r="AUY53" s="12"/>
      <c r="AUZ53" s="12"/>
      <c r="AVA53" s="12"/>
      <c r="AVB53" s="12"/>
      <c r="AVC53" s="12"/>
      <c r="AVD53" s="12"/>
      <c r="AVE53" s="12"/>
      <c r="AVF53" s="12"/>
      <c r="AVG53" s="12"/>
      <c r="AVH53" s="12"/>
      <c r="AVI53" s="12"/>
      <c r="AVJ53" s="12"/>
      <c r="AVK53" s="12"/>
      <c r="AVL53" s="12"/>
      <c r="AVM53" s="12"/>
      <c r="AVN53" s="12"/>
      <c r="AVO53" s="12"/>
      <c r="AVP53" s="12"/>
      <c r="AVQ53" s="12"/>
      <c r="AVR53" s="12"/>
      <c r="AVS53" s="12"/>
      <c r="AVT53" s="12"/>
      <c r="AVU53" s="12"/>
      <c r="AVV53" s="12"/>
      <c r="AVW53" s="12"/>
      <c r="AVX53" s="12"/>
      <c r="AVY53" s="12"/>
      <c r="AVZ53" s="12"/>
      <c r="AWA53" s="12"/>
      <c r="AWB53" s="12"/>
      <c r="AWC53" s="12"/>
      <c r="AWD53" s="12"/>
      <c r="AWE53" s="12"/>
      <c r="AWF53" s="12"/>
      <c r="AWG53" s="12"/>
      <c r="AWH53" s="12"/>
      <c r="AWI53" s="12"/>
      <c r="AWJ53" s="12"/>
      <c r="AWK53" s="12"/>
      <c r="AWL53" s="12"/>
      <c r="AWM53" s="12"/>
      <c r="AWN53" s="12"/>
      <c r="AWO53" s="12"/>
      <c r="AWP53" s="12"/>
      <c r="AWQ53" s="12"/>
      <c r="AWR53" s="12"/>
      <c r="AWS53" s="12"/>
      <c r="AWT53" s="12"/>
      <c r="AWU53" s="12"/>
      <c r="AWV53" s="12"/>
      <c r="AWW53" s="12"/>
      <c r="AWX53" s="12"/>
      <c r="AWY53" s="12"/>
      <c r="AWZ53" s="12"/>
      <c r="AXA53" s="12"/>
      <c r="AXB53" s="12"/>
      <c r="AXC53" s="12"/>
      <c r="AXD53" s="12"/>
      <c r="AXE53" s="12"/>
      <c r="AXF53" s="12"/>
      <c r="AXG53" s="12"/>
      <c r="AXH53" s="12"/>
      <c r="AXI53" s="12"/>
      <c r="AXJ53" s="12"/>
      <c r="AXK53" s="12"/>
      <c r="AXL53" s="12"/>
      <c r="AXM53" s="12"/>
      <c r="AXN53" s="12"/>
      <c r="AXO53" s="12"/>
      <c r="AXP53" s="12"/>
      <c r="AXQ53" s="12"/>
      <c r="AXR53" s="12"/>
      <c r="AXS53" s="12"/>
      <c r="AXT53" s="12"/>
      <c r="AXU53" s="12"/>
      <c r="AXV53" s="12"/>
      <c r="AXW53" s="12"/>
      <c r="AXX53" s="12"/>
      <c r="AXY53" s="12"/>
      <c r="AXZ53" s="12"/>
      <c r="AYA53" s="12"/>
      <c r="AYB53" s="12"/>
      <c r="AYC53" s="12"/>
      <c r="AYD53" s="12"/>
      <c r="AYE53" s="12"/>
      <c r="AYF53" s="12"/>
      <c r="AYG53" s="12"/>
      <c r="AYH53" s="12"/>
      <c r="AYI53" s="12"/>
      <c r="AYJ53" s="12"/>
      <c r="AYK53" s="12"/>
      <c r="AYL53" s="12"/>
      <c r="AYM53" s="12"/>
      <c r="AYN53" s="12"/>
      <c r="AYO53" s="12"/>
      <c r="AYP53" s="12"/>
      <c r="AYQ53" s="12"/>
      <c r="AYR53" s="12"/>
      <c r="AYS53" s="12"/>
      <c r="AYT53" s="12"/>
      <c r="AYU53" s="12"/>
      <c r="AYV53" s="12"/>
      <c r="AYW53" s="12"/>
      <c r="AYX53" s="12"/>
      <c r="AYY53" s="12"/>
      <c r="AYZ53" s="12"/>
      <c r="AZA53" s="12"/>
      <c r="AZB53" s="12"/>
      <c r="AZC53" s="12"/>
      <c r="AZD53" s="12"/>
      <c r="AZE53" s="12"/>
      <c r="AZF53" s="12"/>
      <c r="AZG53" s="12"/>
      <c r="AZH53" s="12"/>
      <c r="AZI53" s="12"/>
      <c r="AZJ53" s="12"/>
      <c r="AZK53" s="12"/>
      <c r="AZL53" s="12"/>
      <c r="AZM53" s="12"/>
      <c r="AZN53" s="12"/>
      <c r="AZO53" s="12"/>
      <c r="AZP53" s="12"/>
      <c r="AZQ53" s="12"/>
      <c r="AZR53" s="12"/>
      <c r="AZS53" s="12"/>
      <c r="AZT53" s="12"/>
      <c r="AZU53" s="12"/>
      <c r="AZV53" s="12"/>
      <c r="AZW53" s="12"/>
      <c r="AZX53" s="12"/>
      <c r="AZY53" s="12"/>
      <c r="AZZ53" s="12"/>
      <c r="BAA53" s="12"/>
      <c r="BAB53" s="12"/>
      <c r="BAC53" s="12"/>
      <c r="BAD53" s="12"/>
      <c r="BAE53" s="12"/>
      <c r="BAF53" s="12"/>
      <c r="BAG53" s="12"/>
      <c r="BAH53" s="12"/>
      <c r="BAI53" s="12"/>
      <c r="BAJ53" s="12"/>
      <c r="BAK53" s="12"/>
      <c r="BAL53" s="12"/>
      <c r="BAM53" s="12"/>
      <c r="BAN53" s="12"/>
      <c r="BAO53" s="12"/>
      <c r="BAP53" s="12"/>
      <c r="BAQ53" s="12"/>
      <c r="BAR53" s="12"/>
      <c r="BAS53" s="12"/>
      <c r="BAT53" s="12"/>
      <c r="BAU53" s="12"/>
      <c r="BAV53" s="12"/>
      <c r="BAW53" s="12"/>
      <c r="BAX53" s="12"/>
      <c r="BAY53" s="12"/>
      <c r="BAZ53" s="12"/>
      <c r="BBA53" s="12"/>
      <c r="BBB53" s="12"/>
      <c r="BBC53" s="12"/>
      <c r="BBD53" s="12"/>
      <c r="BBE53" s="12"/>
      <c r="BBF53" s="12"/>
      <c r="BBG53" s="12"/>
      <c r="BBH53" s="12"/>
      <c r="BBI53" s="12"/>
      <c r="BBJ53" s="12"/>
      <c r="BBK53" s="12"/>
      <c r="BBL53" s="12"/>
      <c r="BBM53" s="12"/>
      <c r="BBN53" s="12"/>
      <c r="BBO53" s="12"/>
      <c r="BBP53" s="12"/>
      <c r="BBQ53" s="12"/>
      <c r="BBR53" s="12"/>
      <c r="BBS53" s="12"/>
      <c r="BBT53" s="12"/>
      <c r="BBU53" s="12"/>
      <c r="BBV53" s="12"/>
      <c r="BBW53" s="12"/>
      <c r="BBX53" s="12"/>
      <c r="BBY53" s="12"/>
      <c r="BBZ53" s="12"/>
      <c r="BCA53" s="12"/>
      <c r="BCB53" s="12"/>
      <c r="BCC53" s="12"/>
      <c r="BCD53" s="12"/>
      <c r="BCE53" s="12"/>
      <c r="BCF53" s="12"/>
      <c r="BCG53" s="12"/>
      <c r="BCH53" s="12"/>
      <c r="BCI53" s="12"/>
      <c r="BCJ53" s="12"/>
      <c r="BCK53" s="12"/>
      <c r="BCL53" s="12"/>
      <c r="BCM53" s="12"/>
      <c r="BCN53" s="12"/>
      <c r="BCO53" s="12"/>
      <c r="BCP53" s="12"/>
      <c r="BCQ53" s="12"/>
      <c r="BCR53" s="12"/>
      <c r="BCS53" s="12"/>
      <c r="BCT53" s="12"/>
      <c r="BCU53" s="12"/>
      <c r="BCV53" s="12"/>
      <c r="BCW53" s="12"/>
      <c r="BCX53" s="12"/>
      <c r="BCY53" s="12"/>
      <c r="BCZ53" s="12"/>
      <c r="BDA53" s="12"/>
      <c r="BDB53" s="12"/>
      <c r="BDC53" s="12"/>
      <c r="BDD53" s="12"/>
      <c r="BDE53" s="12"/>
      <c r="BDF53" s="12"/>
      <c r="BDG53" s="12"/>
      <c r="BDH53" s="12"/>
      <c r="BDI53" s="12"/>
      <c r="BDJ53" s="12"/>
      <c r="BDK53" s="12"/>
      <c r="BDL53" s="12"/>
      <c r="BDM53" s="12"/>
      <c r="BDN53" s="12"/>
      <c r="BDO53" s="12"/>
      <c r="BDP53" s="12"/>
      <c r="BDQ53" s="12"/>
      <c r="BDR53" s="12"/>
      <c r="BDS53" s="12"/>
      <c r="BDT53" s="12"/>
      <c r="BDU53" s="12"/>
      <c r="BDV53" s="12"/>
      <c r="BDW53" s="12"/>
      <c r="BDX53" s="12"/>
      <c r="BDY53" s="12"/>
      <c r="BDZ53" s="12"/>
      <c r="BEA53" s="12"/>
      <c r="BEB53" s="12"/>
      <c r="BEC53" s="12"/>
      <c r="BED53" s="12"/>
      <c r="BEE53" s="12"/>
      <c r="BEF53" s="12"/>
      <c r="BEG53" s="12"/>
      <c r="BEH53" s="12"/>
      <c r="BEI53" s="12"/>
      <c r="BEJ53" s="12"/>
      <c r="BEK53" s="12"/>
      <c r="BEL53" s="12"/>
      <c r="BEM53" s="12"/>
      <c r="BEN53" s="12"/>
      <c r="BEO53" s="12"/>
      <c r="BEP53" s="12"/>
      <c r="BEQ53" s="12"/>
      <c r="BER53" s="12"/>
      <c r="BES53" s="12"/>
      <c r="BET53" s="12"/>
      <c r="BEU53" s="12"/>
      <c r="BEV53" s="12"/>
      <c r="BEW53" s="12"/>
      <c r="BEX53" s="12"/>
      <c r="BEY53" s="12"/>
      <c r="BEZ53" s="12"/>
      <c r="BFA53" s="12"/>
      <c r="BFB53" s="12"/>
      <c r="BFC53" s="12"/>
      <c r="BFD53" s="12"/>
      <c r="BFE53" s="12"/>
      <c r="BFF53" s="12"/>
      <c r="BFG53" s="12"/>
      <c r="BFH53" s="12"/>
      <c r="BFI53" s="12"/>
      <c r="BFJ53" s="12"/>
      <c r="BFK53" s="12"/>
      <c r="BFL53" s="12"/>
      <c r="BFM53" s="12"/>
      <c r="BFN53" s="12"/>
      <c r="BFO53" s="12"/>
      <c r="BFP53" s="12"/>
      <c r="BFQ53" s="12"/>
      <c r="BFR53" s="12"/>
      <c r="BFS53" s="12"/>
      <c r="BFT53" s="12"/>
      <c r="BFU53" s="12"/>
      <c r="BFV53" s="12"/>
      <c r="BFW53" s="12"/>
      <c r="BFX53" s="12"/>
      <c r="BFY53" s="12"/>
      <c r="BFZ53" s="12"/>
      <c r="BGA53" s="12"/>
      <c r="BGB53" s="12"/>
      <c r="BGC53" s="12"/>
      <c r="BGD53" s="12"/>
      <c r="BGE53" s="12"/>
      <c r="BGF53" s="12"/>
      <c r="BGG53" s="12"/>
      <c r="BGH53" s="12"/>
      <c r="BGI53" s="12"/>
      <c r="BGJ53" s="12"/>
      <c r="BGK53" s="12"/>
      <c r="BGL53" s="12"/>
      <c r="BGM53" s="12"/>
      <c r="BGN53" s="12"/>
      <c r="BGO53" s="12"/>
      <c r="BGP53" s="12"/>
      <c r="BGQ53" s="12"/>
      <c r="BGR53" s="12"/>
      <c r="BGS53" s="12"/>
      <c r="BGT53" s="12"/>
      <c r="BGU53" s="12"/>
      <c r="BGV53" s="12"/>
      <c r="BGW53" s="12"/>
      <c r="BGX53" s="12"/>
      <c r="BGY53" s="12"/>
      <c r="BGZ53" s="12"/>
      <c r="BHA53" s="12"/>
      <c r="BHB53" s="12"/>
      <c r="BHC53" s="12"/>
      <c r="BHD53" s="12"/>
      <c r="BHE53" s="12"/>
      <c r="BHF53" s="12"/>
      <c r="BHG53" s="12"/>
      <c r="BHH53" s="12"/>
      <c r="BHI53" s="12"/>
      <c r="BHJ53" s="12"/>
      <c r="BHK53" s="12"/>
      <c r="BHL53" s="12"/>
      <c r="BHM53" s="12"/>
      <c r="BHN53" s="12"/>
      <c r="BHO53" s="12"/>
      <c r="BHP53" s="12"/>
      <c r="BHQ53" s="12"/>
      <c r="BHR53" s="12"/>
      <c r="BHS53" s="12"/>
      <c r="BHT53" s="12"/>
      <c r="BHU53" s="12"/>
      <c r="BHV53" s="12"/>
      <c r="BHW53" s="12"/>
      <c r="BHX53" s="12"/>
      <c r="BHY53" s="12"/>
      <c r="BHZ53" s="12"/>
      <c r="BIA53" s="12"/>
      <c r="BIB53" s="12"/>
      <c r="BIC53" s="12"/>
      <c r="BID53" s="12"/>
      <c r="BIE53" s="12"/>
      <c r="BIF53" s="12"/>
      <c r="BIG53" s="12"/>
      <c r="BIH53" s="12"/>
      <c r="BII53" s="12"/>
      <c r="BIJ53" s="12"/>
      <c r="BIK53" s="12"/>
      <c r="BIL53" s="12"/>
      <c r="BIM53" s="12"/>
      <c r="BIN53" s="12"/>
      <c r="BIO53" s="12"/>
      <c r="BIP53" s="12"/>
      <c r="BIQ53" s="12"/>
      <c r="BIR53" s="12"/>
      <c r="BIS53" s="12"/>
      <c r="BIT53" s="12"/>
      <c r="BIU53" s="12"/>
      <c r="BIV53" s="12"/>
      <c r="BIW53" s="12"/>
      <c r="BIX53" s="12"/>
      <c r="BIY53" s="12"/>
      <c r="BIZ53" s="12"/>
      <c r="BJA53" s="12"/>
      <c r="BJB53" s="12"/>
      <c r="BJC53" s="12"/>
      <c r="BJD53" s="12"/>
      <c r="BJE53" s="12"/>
      <c r="BJF53" s="12"/>
      <c r="BJG53" s="12"/>
      <c r="BJH53" s="12"/>
      <c r="BJI53" s="12"/>
      <c r="BJJ53" s="12"/>
      <c r="BJK53" s="12"/>
      <c r="BJL53" s="12"/>
      <c r="BJM53" s="12"/>
      <c r="BJN53" s="12"/>
      <c r="BJO53" s="12"/>
      <c r="BJP53" s="12"/>
      <c r="BJQ53" s="12"/>
      <c r="BJR53" s="12"/>
      <c r="BJS53" s="12"/>
      <c r="BJT53" s="12"/>
      <c r="BJU53" s="12"/>
      <c r="BJV53" s="12"/>
      <c r="BJW53" s="12"/>
      <c r="BJX53" s="12"/>
      <c r="BJY53" s="12"/>
      <c r="BJZ53" s="12"/>
      <c r="BKA53" s="12"/>
      <c r="BKB53" s="12"/>
      <c r="BKC53" s="12"/>
      <c r="BKD53" s="12"/>
      <c r="BKE53" s="12"/>
      <c r="BKF53" s="12"/>
      <c r="BKG53" s="12"/>
      <c r="BKH53" s="12"/>
      <c r="BKI53" s="12"/>
      <c r="BKJ53" s="12"/>
      <c r="BKK53" s="12"/>
      <c r="BKL53" s="12"/>
      <c r="BKM53" s="12"/>
      <c r="BKN53" s="12"/>
      <c r="BKO53" s="12"/>
      <c r="BKP53" s="12"/>
      <c r="BKQ53" s="12"/>
      <c r="BKR53" s="12"/>
      <c r="BKS53" s="12"/>
      <c r="BKT53" s="12"/>
      <c r="BKU53" s="12"/>
      <c r="BKV53" s="12"/>
      <c r="BKW53" s="12"/>
      <c r="BKX53" s="12"/>
      <c r="BKY53" s="12"/>
      <c r="BKZ53" s="12"/>
      <c r="BLA53" s="12"/>
      <c r="BLB53" s="12"/>
      <c r="BLC53" s="12"/>
      <c r="BLD53" s="12"/>
      <c r="BLE53" s="12"/>
      <c r="BLF53" s="12"/>
      <c r="BLG53" s="12"/>
      <c r="BLH53" s="12"/>
      <c r="BLI53" s="12"/>
      <c r="BLJ53" s="12"/>
      <c r="BLK53" s="12"/>
      <c r="BLL53" s="12"/>
      <c r="BLM53" s="12"/>
      <c r="BLN53" s="12"/>
      <c r="BLO53" s="12"/>
      <c r="BLP53" s="12"/>
      <c r="BLQ53" s="12"/>
      <c r="BLR53" s="12"/>
      <c r="BLS53" s="12"/>
      <c r="BLT53" s="12"/>
      <c r="BLU53" s="12"/>
      <c r="BLV53" s="12"/>
      <c r="BLW53" s="12"/>
      <c r="BLX53" s="12"/>
      <c r="BLY53" s="12"/>
      <c r="BLZ53" s="12"/>
      <c r="BMA53" s="12"/>
      <c r="BMB53" s="12"/>
      <c r="BMC53" s="12"/>
      <c r="BMD53" s="12"/>
      <c r="BME53" s="12"/>
      <c r="BMF53" s="12"/>
      <c r="BMG53" s="12"/>
      <c r="BMH53" s="12"/>
      <c r="BMI53" s="12"/>
      <c r="BMJ53" s="12"/>
      <c r="BMK53" s="12"/>
      <c r="BML53" s="12"/>
      <c r="BMM53" s="12"/>
      <c r="BMN53" s="12"/>
      <c r="BMO53" s="12"/>
      <c r="BMP53" s="12"/>
      <c r="BMQ53" s="12"/>
      <c r="BMR53" s="12"/>
      <c r="BMS53" s="12"/>
      <c r="BMT53" s="12"/>
      <c r="BMU53" s="12"/>
      <c r="BMV53" s="12"/>
      <c r="BMW53" s="12"/>
      <c r="BMX53" s="12"/>
      <c r="BMY53" s="12"/>
      <c r="BMZ53" s="12"/>
      <c r="BNA53" s="12"/>
      <c r="BNB53" s="12"/>
      <c r="BNC53" s="12"/>
      <c r="BND53" s="12"/>
      <c r="BNE53" s="12"/>
      <c r="BNF53" s="12"/>
      <c r="BNG53" s="12"/>
      <c r="BNH53" s="12"/>
      <c r="BNI53" s="12"/>
      <c r="BNJ53" s="12"/>
      <c r="BNK53" s="12"/>
      <c r="BNL53" s="12"/>
      <c r="BNM53" s="12"/>
      <c r="BNN53" s="12"/>
      <c r="BNO53" s="12"/>
      <c r="BNP53" s="12"/>
      <c r="BNQ53" s="12"/>
      <c r="BNR53" s="12"/>
      <c r="BNS53" s="12"/>
      <c r="BNT53" s="12"/>
      <c r="BNU53" s="12"/>
      <c r="BNV53" s="12"/>
      <c r="BNW53" s="12"/>
      <c r="BNX53" s="12"/>
      <c r="BNY53" s="12"/>
      <c r="BNZ53" s="12"/>
      <c r="BOA53" s="12"/>
      <c r="BOB53" s="12"/>
      <c r="BOC53" s="12"/>
      <c r="BOD53" s="12"/>
      <c r="BOE53" s="12"/>
      <c r="BOF53" s="12"/>
      <c r="BOG53" s="12"/>
      <c r="BOH53" s="12"/>
      <c r="BOI53" s="12"/>
      <c r="BOJ53" s="12"/>
      <c r="BOK53" s="12"/>
      <c r="BOL53" s="12"/>
      <c r="BOM53" s="12"/>
      <c r="BON53" s="12"/>
      <c r="BOO53" s="12"/>
      <c r="BOP53" s="12"/>
      <c r="BOQ53" s="12"/>
      <c r="BOR53" s="12"/>
      <c r="BOS53" s="12"/>
      <c r="BOT53" s="12"/>
      <c r="BOU53" s="12"/>
      <c r="BOV53" s="12"/>
      <c r="BOW53" s="12"/>
      <c r="BOX53" s="12"/>
      <c r="BOY53" s="12"/>
      <c r="BOZ53" s="12"/>
      <c r="BPA53" s="12"/>
      <c r="BPB53" s="12"/>
      <c r="BPC53" s="12"/>
      <c r="BPD53" s="12"/>
      <c r="BPE53" s="12"/>
      <c r="BPF53" s="12"/>
      <c r="BPG53" s="12"/>
      <c r="BPH53" s="12"/>
      <c r="BPI53" s="12"/>
      <c r="BPJ53" s="12"/>
      <c r="BPK53" s="12"/>
      <c r="BPL53" s="12"/>
      <c r="BPM53" s="12"/>
      <c r="BPN53" s="12"/>
      <c r="BPO53" s="12"/>
      <c r="BPP53" s="12"/>
      <c r="BPQ53" s="12"/>
      <c r="BPR53" s="12"/>
      <c r="BPS53" s="12"/>
      <c r="BPT53" s="12"/>
      <c r="BPU53" s="12"/>
      <c r="BPV53" s="12"/>
      <c r="BPW53" s="12"/>
      <c r="BPX53" s="12"/>
      <c r="BPY53" s="12"/>
      <c r="BPZ53" s="12"/>
      <c r="BQA53" s="12"/>
      <c r="BQB53" s="12"/>
      <c r="BQC53" s="12"/>
      <c r="BQD53" s="12"/>
      <c r="BQE53" s="12"/>
      <c r="BQF53" s="12"/>
      <c r="BQG53" s="12"/>
      <c r="BQH53" s="12"/>
      <c r="BQI53" s="12"/>
      <c r="BQJ53" s="12"/>
      <c r="BQK53" s="12"/>
      <c r="BQL53" s="12"/>
      <c r="BQM53" s="12"/>
      <c r="BQN53" s="12"/>
      <c r="BQO53" s="12"/>
      <c r="BQP53" s="12"/>
      <c r="BQQ53" s="12"/>
      <c r="BQR53" s="12"/>
      <c r="BQS53" s="12"/>
      <c r="BQT53" s="12"/>
      <c r="BQU53" s="12"/>
      <c r="BQV53" s="12"/>
      <c r="BQW53" s="12"/>
      <c r="BQX53" s="12"/>
      <c r="BQY53" s="12"/>
      <c r="BQZ53" s="12"/>
      <c r="BRA53" s="12"/>
      <c r="BRB53" s="12"/>
      <c r="BRC53" s="12"/>
      <c r="BRD53" s="12"/>
      <c r="BRE53" s="12"/>
      <c r="BRF53" s="12"/>
      <c r="BRG53" s="12"/>
      <c r="BRH53" s="12"/>
      <c r="BRI53" s="12"/>
      <c r="BRJ53" s="12"/>
      <c r="BRK53" s="12"/>
      <c r="BRL53" s="12"/>
      <c r="BRM53" s="12"/>
      <c r="BRN53" s="12"/>
      <c r="BRO53" s="12"/>
      <c r="BRP53" s="12"/>
      <c r="BRQ53" s="12"/>
      <c r="BRR53" s="12"/>
      <c r="BRS53" s="12"/>
      <c r="BRT53" s="12"/>
      <c r="BRU53" s="12"/>
      <c r="BRV53" s="12"/>
      <c r="BRW53" s="12"/>
      <c r="BRX53" s="12"/>
      <c r="BRY53" s="12"/>
      <c r="BRZ53" s="12"/>
      <c r="BSA53" s="12"/>
      <c r="BSB53" s="12"/>
      <c r="BSC53" s="12"/>
      <c r="BSD53" s="12"/>
      <c r="BSE53" s="12"/>
      <c r="BSF53" s="12"/>
      <c r="BSG53" s="12"/>
      <c r="BSH53" s="12"/>
      <c r="BSI53" s="12"/>
      <c r="BSJ53" s="12"/>
      <c r="BSK53" s="12"/>
      <c r="BSL53" s="12"/>
      <c r="BSM53" s="12"/>
      <c r="BSN53" s="12"/>
      <c r="BSO53" s="12"/>
      <c r="BSP53" s="12"/>
      <c r="BSQ53" s="12"/>
      <c r="BSR53" s="12"/>
      <c r="BSS53" s="12"/>
      <c r="BST53" s="12"/>
      <c r="BSU53" s="12"/>
      <c r="BSV53" s="12"/>
      <c r="BSW53" s="12"/>
      <c r="BSX53" s="12"/>
      <c r="BSY53" s="12"/>
      <c r="BSZ53" s="12"/>
      <c r="BTA53" s="12"/>
      <c r="BTB53" s="12"/>
      <c r="BTC53" s="12"/>
      <c r="BTD53" s="12"/>
      <c r="BTE53" s="12"/>
      <c r="BTF53" s="12"/>
      <c r="BTG53" s="12"/>
      <c r="BTH53" s="12"/>
      <c r="BTI53" s="12"/>
      <c r="BTJ53" s="12"/>
      <c r="BTK53" s="12"/>
      <c r="BTL53" s="12"/>
      <c r="BTM53" s="12"/>
      <c r="BTN53" s="12"/>
      <c r="BTO53" s="12"/>
      <c r="BTP53" s="12"/>
      <c r="BTQ53" s="12"/>
      <c r="BTR53" s="12"/>
      <c r="BTS53" s="12"/>
      <c r="BTT53" s="12"/>
      <c r="BTU53" s="12"/>
      <c r="BTV53" s="12"/>
      <c r="BTW53" s="12"/>
      <c r="BTX53" s="12"/>
      <c r="BTY53" s="12"/>
      <c r="BTZ53" s="12"/>
      <c r="BUA53" s="12"/>
      <c r="BUB53" s="12"/>
      <c r="BUC53" s="12"/>
      <c r="BUD53" s="12"/>
      <c r="BUE53" s="12"/>
      <c r="BUF53" s="12"/>
      <c r="BUG53" s="12"/>
      <c r="BUH53" s="12"/>
      <c r="BUI53" s="12"/>
      <c r="BUJ53" s="12"/>
      <c r="BUK53" s="12"/>
      <c r="BUL53" s="12"/>
      <c r="BUM53" s="12"/>
      <c r="BUN53" s="12"/>
      <c r="BUO53" s="12"/>
      <c r="BUP53" s="12"/>
      <c r="BUQ53" s="12"/>
      <c r="BUR53" s="12"/>
      <c r="BUS53" s="12"/>
      <c r="BUT53" s="12"/>
      <c r="BUU53" s="12"/>
      <c r="BUV53" s="12"/>
      <c r="BUW53" s="12"/>
      <c r="BUX53" s="12"/>
      <c r="BUY53" s="12"/>
      <c r="BUZ53" s="12"/>
      <c r="BVA53" s="12"/>
      <c r="BVB53" s="12"/>
      <c r="BVC53" s="12"/>
      <c r="BVD53" s="12"/>
      <c r="BVE53" s="12"/>
      <c r="BVF53" s="12"/>
      <c r="BVG53" s="12"/>
      <c r="BVH53" s="12"/>
      <c r="BVI53" s="12"/>
      <c r="BVJ53" s="12"/>
      <c r="BVK53" s="12"/>
      <c r="BVL53" s="12"/>
      <c r="BVM53" s="12"/>
      <c r="BVN53" s="12"/>
      <c r="BVO53" s="12"/>
      <c r="BVP53" s="12"/>
      <c r="BVQ53" s="12"/>
      <c r="BVR53" s="12"/>
      <c r="BVS53" s="12"/>
      <c r="BVT53" s="12"/>
      <c r="BVU53" s="12"/>
      <c r="BVV53" s="12"/>
      <c r="BVW53" s="12"/>
      <c r="BVX53" s="12"/>
      <c r="BVY53" s="12"/>
      <c r="BVZ53" s="12"/>
      <c r="BWA53" s="12"/>
      <c r="BWB53" s="12"/>
      <c r="BWC53" s="12"/>
      <c r="BWD53" s="12"/>
      <c r="BWE53" s="12"/>
      <c r="BWF53" s="12"/>
      <c r="BWG53" s="12"/>
      <c r="BWH53" s="12"/>
      <c r="BWI53" s="12"/>
      <c r="BWJ53" s="12"/>
      <c r="BWK53" s="12"/>
      <c r="BWL53" s="12"/>
      <c r="BWM53" s="12"/>
      <c r="BWN53" s="12"/>
      <c r="BWO53" s="12"/>
      <c r="BWP53" s="12"/>
      <c r="BWQ53" s="12"/>
      <c r="BWR53" s="12"/>
      <c r="BWS53" s="12"/>
      <c r="BWT53" s="12"/>
      <c r="BWU53" s="12"/>
      <c r="BWV53" s="12"/>
      <c r="BWW53" s="12"/>
      <c r="BWX53" s="12"/>
      <c r="BWY53" s="12"/>
      <c r="BWZ53" s="12"/>
      <c r="BXA53" s="12"/>
      <c r="BXB53" s="12"/>
      <c r="BXC53" s="12"/>
      <c r="BXD53" s="12"/>
      <c r="BXE53" s="12"/>
      <c r="BXF53" s="12"/>
      <c r="BXG53" s="12"/>
      <c r="BXH53" s="12"/>
      <c r="BXI53" s="12"/>
      <c r="BXJ53" s="12"/>
      <c r="BXK53" s="12"/>
      <c r="BXL53" s="12"/>
      <c r="BXM53" s="12"/>
      <c r="BXN53" s="12"/>
      <c r="BXO53" s="12"/>
      <c r="BXP53" s="12"/>
      <c r="BXQ53" s="12"/>
      <c r="BXR53" s="12"/>
      <c r="BXS53" s="12"/>
      <c r="BXT53" s="12"/>
      <c r="BXU53" s="12"/>
      <c r="BXV53" s="12"/>
      <c r="BXW53" s="12"/>
      <c r="BXX53" s="12"/>
      <c r="BXY53" s="12"/>
      <c r="BXZ53" s="12"/>
      <c r="BYA53" s="12"/>
      <c r="BYB53" s="12"/>
      <c r="BYC53" s="12"/>
      <c r="BYD53" s="12"/>
      <c r="BYE53" s="12"/>
      <c r="BYF53" s="12"/>
      <c r="BYG53" s="12"/>
      <c r="BYH53" s="12"/>
      <c r="BYI53" s="12"/>
      <c r="BYJ53" s="12"/>
      <c r="BYK53" s="12"/>
      <c r="BYL53" s="12"/>
      <c r="BYM53" s="12"/>
      <c r="BYN53" s="12"/>
      <c r="BYO53" s="12"/>
      <c r="BYP53" s="12"/>
      <c r="BYQ53" s="12"/>
      <c r="BYR53" s="12"/>
      <c r="BYS53" s="12"/>
      <c r="BYT53" s="12"/>
      <c r="BYU53" s="12"/>
      <c r="BYV53" s="12"/>
      <c r="BYW53" s="12"/>
      <c r="BYX53" s="12"/>
      <c r="BYY53" s="12"/>
      <c r="BYZ53" s="12"/>
      <c r="BZA53" s="12"/>
      <c r="BZB53" s="12"/>
      <c r="BZC53" s="12"/>
      <c r="BZD53" s="12"/>
      <c r="BZE53" s="12"/>
      <c r="BZF53" s="12"/>
      <c r="BZG53" s="12"/>
      <c r="BZH53" s="12"/>
      <c r="BZI53" s="12"/>
      <c r="BZJ53" s="12"/>
      <c r="BZK53" s="12"/>
      <c r="BZL53" s="12"/>
      <c r="BZM53" s="12"/>
      <c r="BZN53" s="12"/>
      <c r="BZO53" s="12"/>
      <c r="BZP53" s="12"/>
      <c r="BZQ53" s="12"/>
      <c r="BZR53" s="12"/>
      <c r="BZS53" s="12"/>
      <c r="BZT53" s="12"/>
      <c r="BZU53" s="12"/>
      <c r="BZV53" s="12"/>
      <c r="BZW53" s="12"/>
      <c r="BZX53" s="12"/>
      <c r="BZY53" s="12"/>
      <c r="BZZ53" s="12"/>
      <c r="CAA53" s="12"/>
      <c r="CAB53" s="12"/>
      <c r="CAC53" s="12"/>
      <c r="CAD53" s="12"/>
      <c r="CAE53" s="12"/>
      <c r="CAF53" s="12"/>
      <c r="CAG53" s="12"/>
      <c r="CAH53" s="12"/>
      <c r="CAI53" s="12"/>
      <c r="CAJ53" s="12"/>
      <c r="CAK53" s="12"/>
      <c r="CAL53" s="12"/>
      <c r="CAM53" s="12"/>
      <c r="CAN53" s="12"/>
      <c r="CAO53" s="12"/>
      <c r="CAP53" s="12"/>
      <c r="CAQ53" s="12"/>
      <c r="CAR53" s="12"/>
      <c r="CAS53" s="12"/>
      <c r="CAT53" s="12"/>
      <c r="CAU53" s="12"/>
      <c r="CAV53" s="12"/>
      <c r="CAW53" s="12"/>
      <c r="CAX53" s="12"/>
      <c r="CAY53" s="12"/>
      <c r="CAZ53" s="12"/>
      <c r="CBA53" s="12"/>
      <c r="CBB53" s="12"/>
      <c r="CBC53" s="12"/>
      <c r="CBD53" s="12"/>
      <c r="CBE53" s="12"/>
      <c r="CBF53" s="12"/>
      <c r="CBG53" s="12"/>
      <c r="CBH53" s="12"/>
      <c r="CBI53" s="12"/>
      <c r="CBJ53" s="12"/>
      <c r="CBK53" s="12"/>
      <c r="CBL53" s="12"/>
      <c r="CBM53" s="12"/>
      <c r="CBN53" s="12"/>
      <c r="CBO53" s="12"/>
      <c r="CBP53" s="12"/>
      <c r="CBQ53" s="12"/>
      <c r="CBR53" s="12"/>
      <c r="CBS53" s="12"/>
      <c r="CBT53" s="12"/>
      <c r="CBU53" s="12"/>
      <c r="CBV53" s="12"/>
      <c r="CBW53" s="12"/>
      <c r="CBX53" s="12"/>
      <c r="CBY53" s="12"/>
      <c r="CBZ53" s="12"/>
      <c r="CCA53" s="12"/>
      <c r="CCB53" s="12"/>
      <c r="CCC53" s="12"/>
      <c r="CCD53" s="12"/>
      <c r="CCE53" s="12"/>
      <c r="CCF53" s="12"/>
      <c r="CCG53" s="12"/>
      <c r="CCH53" s="12"/>
      <c r="CCI53" s="12"/>
      <c r="CCJ53" s="12"/>
      <c r="CCK53" s="12"/>
      <c r="CCL53" s="12"/>
      <c r="CCM53" s="12"/>
      <c r="CCN53" s="12"/>
      <c r="CCO53" s="12"/>
      <c r="CCP53" s="12"/>
      <c r="CCQ53" s="12"/>
      <c r="CCR53" s="12"/>
      <c r="CCS53" s="12"/>
      <c r="CCT53" s="12"/>
      <c r="CCU53" s="12"/>
      <c r="CCV53" s="12"/>
      <c r="CCW53" s="12"/>
      <c r="CCX53" s="12"/>
      <c r="CCY53" s="12"/>
      <c r="CCZ53" s="12"/>
      <c r="CDA53" s="12"/>
      <c r="CDB53" s="12"/>
      <c r="CDC53" s="12"/>
      <c r="CDD53" s="12"/>
      <c r="CDE53" s="12"/>
      <c r="CDF53" s="12"/>
      <c r="CDG53" s="12"/>
      <c r="CDH53" s="12"/>
      <c r="CDI53" s="12"/>
      <c r="CDJ53" s="12"/>
      <c r="CDK53" s="12"/>
      <c r="CDL53" s="12"/>
      <c r="CDM53" s="12"/>
      <c r="CDN53" s="12"/>
      <c r="CDO53" s="12"/>
      <c r="CDP53" s="12"/>
      <c r="CDQ53" s="12"/>
      <c r="CDR53" s="12"/>
      <c r="CDS53" s="12"/>
      <c r="CDT53" s="12"/>
      <c r="CDU53" s="12"/>
      <c r="CDV53" s="12"/>
      <c r="CDW53" s="12"/>
      <c r="CDX53" s="12"/>
      <c r="CDY53" s="12"/>
      <c r="CDZ53" s="12"/>
      <c r="CEA53" s="12"/>
      <c r="CEB53" s="12"/>
      <c r="CEC53" s="12"/>
      <c r="CED53" s="12"/>
      <c r="CEE53" s="12"/>
      <c r="CEF53" s="12"/>
      <c r="CEG53" s="12"/>
      <c r="CEH53" s="12"/>
      <c r="CEI53" s="12"/>
      <c r="CEJ53" s="12"/>
      <c r="CEK53" s="12"/>
      <c r="CEL53" s="12"/>
      <c r="CEM53" s="12"/>
      <c r="CEN53" s="12"/>
      <c r="CEO53" s="12"/>
      <c r="CEP53" s="12"/>
      <c r="CEQ53" s="12"/>
      <c r="CER53" s="12"/>
      <c r="CES53" s="12"/>
      <c r="CET53" s="12"/>
      <c r="CEU53" s="12"/>
      <c r="CEV53" s="12"/>
      <c r="CEW53" s="12"/>
      <c r="CEX53" s="12"/>
      <c r="CEY53" s="12"/>
      <c r="CEZ53" s="12"/>
      <c r="CFA53" s="12"/>
      <c r="CFB53" s="12"/>
      <c r="CFC53" s="12"/>
      <c r="CFD53" s="12"/>
      <c r="CFE53" s="12"/>
      <c r="CFF53" s="12"/>
      <c r="CFG53" s="12"/>
      <c r="CFH53" s="12"/>
      <c r="CFI53" s="12"/>
      <c r="CFJ53" s="12"/>
      <c r="CFK53" s="12"/>
      <c r="CFL53" s="12"/>
      <c r="CFM53" s="12"/>
      <c r="CFN53" s="12"/>
      <c r="CFO53" s="12"/>
      <c r="CFP53" s="12"/>
      <c r="CFQ53" s="12"/>
      <c r="CFR53" s="12"/>
      <c r="CFS53" s="12"/>
      <c r="CFT53" s="12"/>
      <c r="CFU53" s="12"/>
      <c r="CFV53" s="12"/>
      <c r="CFW53" s="12"/>
      <c r="CFX53" s="12"/>
      <c r="CFY53" s="12"/>
      <c r="CFZ53" s="12"/>
      <c r="CGA53" s="12"/>
      <c r="CGB53" s="12"/>
      <c r="CGC53" s="12"/>
      <c r="CGD53" s="12"/>
      <c r="CGE53" s="12"/>
      <c r="CGF53" s="12"/>
      <c r="CGG53" s="12"/>
      <c r="CGH53" s="12"/>
      <c r="CGI53" s="12"/>
      <c r="CGJ53" s="12"/>
      <c r="CGK53" s="12"/>
      <c r="CGL53" s="12"/>
      <c r="CGM53" s="12"/>
      <c r="CGN53" s="12"/>
      <c r="CGO53" s="12"/>
      <c r="CGP53" s="12"/>
      <c r="CGQ53" s="12"/>
      <c r="CGR53" s="12"/>
      <c r="CGS53" s="12"/>
      <c r="CGT53" s="12"/>
      <c r="CGU53" s="12"/>
      <c r="CGV53" s="12"/>
      <c r="CGW53" s="12"/>
      <c r="CGX53" s="12"/>
      <c r="CGY53" s="12"/>
      <c r="CGZ53" s="12"/>
      <c r="CHA53" s="12"/>
      <c r="CHB53" s="12"/>
      <c r="CHC53" s="12"/>
      <c r="CHD53" s="12"/>
      <c r="CHE53" s="12"/>
      <c r="CHF53" s="12"/>
      <c r="CHG53" s="12"/>
      <c r="CHH53" s="12"/>
      <c r="CHI53" s="12"/>
      <c r="CHJ53" s="12"/>
      <c r="CHK53" s="12"/>
      <c r="CHL53" s="12"/>
      <c r="CHM53" s="12"/>
      <c r="CHN53" s="12"/>
      <c r="CHO53" s="12"/>
      <c r="CHP53" s="12"/>
      <c r="CHQ53" s="12"/>
      <c r="CHR53" s="12"/>
      <c r="CHS53" s="12"/>
      <c r="CHT53" s="12"/>
      <c r="CHU53" s="12"/>
      <c r="CHV53" s="12"/>
      <c r="CHW53" s="12"/>
      <c r="CHX53" s="12"/>
      <c r="CHY53" s="12"/>
      <c r="CHZ53" s="12"/>
      <c r="CIA53" s="12"/>
      <c r="CIB53" s="12"/>
      <c r="CIC53" s="12"/>
      <c r="CID53" s="12"/>
      <c r="CIE53" s="12"/>
      <c r="CIF53" s="12"/>
      <c r="CIG53" s="12"/>
      <c r="CIH53" s="12"/>
      <c r="CII53" s="12"/>
      <c r="CIJ53" s="12"/>
      <c r="CIK53" s="12"/>
      <c r="CIL53" s="12"/>
      <c r="CIM53" s="12"/>
      <c r="CIN53" s="12"/>
      <c r="CIO53" s="12"/>
      <c r="CIP53" s="12"/>
      <c r="CIQ53" s="12"/>
      <c r="CIR53" s="12"/>
      <c r="CIS53" s="12"/>
      <c r="CIT53" s="12"/>
      <c r="CIU53" s="12"/>
      <c r="CIV53" s="12"/>
      <c r="CIW53" s="12"/>
      <c r="CIX53" s="12"/>
      <c r="CIY53" s="12"/>
      <c r="CIZ53" s="12"/>
      <c r="CJA53" s="12"/>
      <c r="CJB53" s="12"/>
      <c r="CJC53" s="12"/>
      <c r="CJD53" s="12"/>
      <c r="CJE53" s="12"/>
      <c r="CJF53" s="12"/>
      <c r="CJG53" s="12"/>
      <c r="CJH53" s="12"/>
      <c r="CJI53" s="12"/>
      <c r="CJJ53" s="12"/>
      <c r="CJK53" s="12"/>
      <c r="CJL53" s="12"/>
      <c r="CJM53" s="12"/>
      <c r="CJN53" s="12"/>
      <c r="CJO53" s="12"/>
      <c r="CJP53" s="12"/>
      <c r="CJQ53" s="12"/>
      <c r="CJR53" s="12"/>
      <c r="CJS53" s="12"/>
      <c r="CJT53" s="12"/>
      <c r="CJU53" s="12"/>
      <c r="CJV53" s="12"/>
      <c r="CJW53" s="12"/>
      <c r="CJX53" s="12"/>
      <c r="CJY53" s="12"/>
      <c r="CJZ53" s="12"/>
      <c r="CKA53" s="12"/>
      <c r="CKB53" s="12"/>
      <c r="CKC53" s="12"/>
      <c r="CKD53" s="12"/>
      <c r="CKE53" s="12"/>
      <c r="CKF53" s="12"/>
      <c r="CKG53" s="12"/>
      <c r="CKH53" s="12"/>
      <c r="CKI53" s="12"/>
      <c r="CKJ53" s="12"/>
      <c r="CKK53" s="12"/>
      <c r="CKL53" s="12"/>
      <c r="CKM53" s="12"/>
      <c r="CKN53" s="12"/>
      <c r="CKO53" s="12"/>
      <c r="CKP53" s="12"/>
      <c r="CKQ53" s="12"/>
      <c r="CKR53" s="12"/>
      <c r="CKS53" s="12"/>
      <c r="CKT53" s="12"/>
      <c r="CKU53" s="12"/>
      <c r="CKV53" s="12"/>
      <c r="CKW53" s="12"/>
      <c r="CKX53" s="12"/>
      <c r="CKY53" s="12"/>
      <c r="CKZ53" s="12"/>
      <c r="CLA53" s="12"/>
      <c r="CLB53" s="12"/>
      <c r="CLC53" s="12"/>
      <c r="CLD53" s="12"/>
      <c r="CLE53" s="12"/>
      <c r="CLF53" s="12"/>
      <c r="CLG53" s="12"/>
      <c r="CLH53" s="12"/>
      <c r="CLI53" s="12"/>
      <c r="CLJ53" s="12"/>
      <c r="CLK53" s="12"/>
      <c r="CLL53" s="12"/>
      <c r="CLM53" s="12"/>
      <c r="CLN53" s="12"/>
      <c r="CLO53" s="12"/>
      <c r="CLP53" s="12"/>
      <c r="CLQ53" s="12"/>
      <c r="CLR53" s="12"/>
      <c r="CLS53" s="12"/>
      <c r="CLT53" s="12"/>
      <c r="CLU53" s="12"/>
      <c r="CLV53" s="12"/>
      <c r="CLW53" s="12"/>
      <c r="CLX53" s="12"/>
      <c r="CLY53" s="12"/>
      <c r="CLZ53" s="12"/>
      <c r="CMA53" s="12"/>
      <c r="CMB53" s="12"/>
      <c r="CMC53" s="12"/>
      <c r="CMD53" s="12"/>
      <c r="CME53" s="12"/>
      <c r="CMF53" s="12"/>
      <c r="CMG53" s="12"/>
      <c r="CMH53" s="12"/>
      <c r="CMI53" s="12"/>
      <c r="CMJ53" s="12"/>
      <c r="CMK53" s="12"/>
      <c r="CML53" s="12"/>
      <c r="CMM53" s="12"/>
      <c r="CMN53" s="12"/>
      <c r="CMO53" s="12"/>
      <c r="CMP53" s="12"/>
      <c r="CMQ53" s="12"/>
      <c r="CMR53" s="12"/>
      <c r="CMS53" s="12"/>
      <c r="CMT53" s="12"/>
      <c r="CMU53" s="12"/>
      <c r="CMV53" s="12"/>
      <c r="CMW53" s="12"/>
      <c r="CMX53" s="12"/>
      <c r="CMY53" s="12"/>
      <c r="CMZ53" s="12"/>
      <c r="CNA53" s="12"/>
      <c r="CNB53" s="12"/>
      <c r="CNC53" s="12"/>
      <c r="CND53" s="12"/>
      <c r="CNE53" s="12"/>
      <c r="CNF53" s="12"/>
      <c r="CNG53" s="12"/>
      <c r="CNH53" s="12"/>
      <c r="CNI53" s="12"/>
      <c r="CNJ53" s="12"/>
      <c r="CNK53" s="12"/>
      <c r="CNL53" s="12"/>
      <c r="CNM53" s="12"/>
      <c r="CNN53" s="12"/>
      <c r="CNO53" s="12"/>
      <c r="CNP53" s="12"/>
      <c r="CNQ53" s="12"/>
      <c r="CNR53" s="12"/>
      <c r="CNS53" s="12"/>
      <c r="CNT53" s="12"/>
      <c r="CNU53" s="12"/>
      <c r="CNV53" s="12"/>
      <c r="CNW53" s="12"/>
      <c r="CNX53" s="12"/>
      <c r="CNY53" s="12"/>
      <c r="CNZ53" s="12"/>
      <c r="COA53" s="12"/>
      <c r="COB53" s="12"/>
      <c r="COC53" s="12"/>
      <c r="COD53" s="12"/>
      <c r="COE53" s="12"/>
      <c r="COF53" s="12"/>
      <c r="COG53" s="12"/>
      <c r="COH53" s="12"/>
      <c r="COI53" s="12"/>
      <c r="COJ53" s="12"/>
      <c r="COK53" s="12"/>
      <c r="COL53" s="12"/>
      <c r="COM53" s="12"/>
      <c r="CON53" s="12"/>
      <c r="COO53" s="12"/>
      <c r="COP53" s="12"/>
      <c r="COQ53" s="12"/>
      <c r="COR53" s="12"/>
      <c r="COS53" s="12"/>
      <c r="COT53" s="12"/>
      <c r="COU53" s="12"/>
      <c r="COV53" s="12"/>
      <c r="COW53" s="12"/>
      <c r="COX53" s="12"/>
      <c r="COY53" s="12"/>
      <c r="COZ53" s="12"/>
      <c r="CPA53" s="12"/>
      <c r="CPB53" s="12"/>
      <c r="CPC53" s="12"/>
      <c r="CPD53" s="12"/>
      <c r="CPE53" s="12"/>
      <c r="CPF53" s="12"/>
      <c r="CPG53" s="12"/>
      <c r="CPH53" s="12"/>
      <c r="CPI53" s="12"/>
      <c r="CPJ53" s="12"/>
      <c r="CPK53" s="12"/>
      <c r="CPL53" s="12"/>
      <c r="CPM53" s="12"/>
      <c r="CPN53" s="12"/>
      <c r="CPO53" s="12"/>
      <c r="CPP53" s="12"/>
      <c r="CPQ53" s="12"/>
      <c r="CPR53" s="12"/>
      <c r="CPS53" s="12"/>
      <c r="CPT53" s="12"/>
      <c r="CPU53" s="12"/>
      <c r="CPV53" s="12"/>
      <c r="CPW53" s="12"/>
      <c r="CPX53" s="12"/>
      <c r="CPY53" s="12"/>
      <c r="CPZ53" s="12"/>
      <c r="CQA53" s="12"/>
      <c r="CQB53" s="12"/>
      <c r="CQC53" s="12"/>
      <c r="CQD53" s="12"/>
      <c r="CQE53" s="12"/>
      <c r="CQF53" s="12"/>
      <c r="CQG53" s="12"/>
      <c r="CQH53" s="12"/>
      <c r="CQI53" s="12"/>
      <c r="CQJ53" s="12"/>
      <c r="CQK53" s="12"/>
      <c r="CQL53" s="12"/>
      <c r="CQM53" s="12"/>
      <c r="CQN53" s="12"/>
      <c r="CQO53" s="12"/>
      <c r="CQP53" s="12"/>
      <c r="CQQ53" s="12"/>
      <c r="CQR53" s="12"/>
      <c r="CQS53" s="12"/>
      <c r="CQT53" s="12"/>
      <c r="CQU53" s="12"/>
      <c r="CQV53" s="12"/>
      <c r="CQW53" s="12"/>
      <c r="CQX53" s="12"/>
      <c r="CQY53" s="12"/>
      <c r="CQZ53" s="12"/>
      <c r="CRA53" s="12"/>
      <c r="CRB53" s="12"/>
      <c r="CRC53" s="12"/>
      <c r="CRD53" s="12"/>
      <c r="CRE53" s="12"/>
      <c r="CRF53" s="12"/>
      <c r="CRG53" s="12"/>
      <c r="CRH53" s="12"/>
      <c r="CRI53" s="12"/>
      <c r="CRJ53" s="12"/>
      <c r="CRK53" s="12"/>
      <c r="CRL53" s="12"/>
      <c r="CRM53" s="12"/>
      <c r="CRN53" s="12"/>
      <c r="CRO53" s="12"/>
      <c r="CRP53" s="12"/>
      <c r="CRQ53" s="12"/>
      <c r="CRR53" s="12"/>
      <c r="CRS53" s="12"/>
      <c r="CRT53" s="12"/>
      <c r="CRU53" s="12"/>
      <c r="CRV53" s="12"/>
      <c r="CRW53" s="12"/>
      <c r="CRX53" s="12"/>
      <c r="CRY53" s="12"/>
      <c r="CRZ53" s="12"/>
      <c r="CSA53" s="12"/>
      <c r="CSB53" s="12"/>
      <c r="CSC53" s="12"/>
      <c r="CSD53" s="12"/>
      <c r="CSE53" s="12"/>
      <c r="CSF53" s="12"/>
      <c r="CSG53" s="12"/>
      <c r="CSH53" s="12"/>
      <c r="CSI53" s="12"/>
      <c r="CSJ53" s="12"/>
      <c r="CSK53" s="12"/>
      <c r="CSL53" s="12"/>
      <c r="CSM53" s="12"/>
      <c r="CSN53" s="12"/>
      <c r="CSO53" s="12"/>
      <c r="CSP53" s="12"/>
      <c r="CSQ53" s="12"/>
      <c r="CSR53" s="12"/>
      <c r="CSS53" s="12"/>
      <c r="CST53" s="12"/>
      <c r="CSU53" s="12"/>
      <c r="CSV53" s="12"/>
      <c r="CSW53" s="12"/>
      <c r="CSX53" s="12"/>
      <c r="CSY53" s="12"/>
      <c r="CSZ53" s="12"/>
      <c r="CTA53" s="12"/>
      <c r="CTB53" s="12"/>
      <c r="CTC53" s="12"/>
      <c r="CTD53" s="12"/>
      <c r="CTE53" s="12"/>
      <c r="CTF53" s="12"/>
      <c r="CTG53" s="12"/>
      <c r="CTH53" s="12"/>
      <c r="CTI53" s="12"/>
      <c r="CTJ53" s="12"/>
      <c r="CTK53" s="12"/>
      <c r="CTL53" s="12"/>
      <c r="CTM53" s="12"/>
      <c r="CTN53" s="12"/>
      <c r="CTO53" s="12"/>
      <c r="CTP53" s="12"/>
      <c r="CTQ53" s="12"/>
      <c r="CTR53" s="12"/>
      <c r="CTS53" s="12"/>
      <c r="CTT53" s="12"/>
      <c r="CTU53" s="12"/>
      <c r="CTV53" s="12"/>
      <c r="CTW53" s="12"/>
      <c r="CTX53" s="12"/>
      <c r="CTY53" s="12"/>
      <c r="CTZ53" s="12"/>
      <c r="CUA53" s="12"/>
      <c r="CUB53" s="12"/>
      <c r="CUC53" s="12"/>
      <c r="CUD53" s="12"/>
      <c r="CUE53" s="12"/>
      <c r="CUF53" s="12"/>
      <c r="CUG53" s="12"/>
      <c r="CUH53" s="12"/>
      <c r="CUI53" s="12"/>
      <c r="CUJ53" s="12"/>
      <c r="CUK53" s="12"/>
      <c r="CUL53" s="12"/>
      <c r="CUM53" s="12"/>
      <c r="CUN53" s="12"/>
      <c r="CUO53" s="12"/>
      <c r="CUP53" s="12"/>
      <c r="CUQ53" s="12"/>
      <c r="CUR53" s="12"/>
      <c r="CUS53" s="12"/>
      <c r="CUT53" s="12"/>
    </row>
    <row r="54" spans="1:2594" s="12" customFormat="1" ht="15" customHeight="1" x14ac:dyDescent="0.15">
      <c r="A54" s="383" t="s">
        <v>132</v>
      </c>
      <c r="B54" s="26" t="s">
        <v>133</v>
      </c>
      <c r="C54" s="37" t="s">
        <v>73</v>
      </c>
      <c r="D54" s="38">
        <v>227.887</v>
      </c>
      <c r="E54" s="38">
        <v>84.211132981192733</v>
      </c>
      <c r="F54" s="38">
        <v>112.92</v>
      </c>
      <c r="G54" s="38">
        <v>38.339566247526257</v>
      </c>
      <c r="H54" s="38">
        <v>250.345</v>
      </c>
      <c r="I54" s="38">
        <v>109.79534602254076</v>
      </c>
      <c r="J54" s="38">
        <v>112.06</v>
      </c>
      <c r="K54" s="118">
        <v>50.872952586564836</v>
      </c>
      <c r="L54" s="183"/>
      <c r="M54" s="183"/>
      <c r="N54" s="23" t="str">
        <f t="shared" si="11"/>
        <v>10.1</v>
      </c>
      <c r="O54" s="26" t="str">
        <f t="shared" si="12"/>
        <v>PULP FROM FIBRES OTHER THAN WOOD</v>
      </c>
      <c r="P54" s="37" t="s">
        <v>73</v>
      </c>
      <c r="Q54" s="141"/>
      <c r="R54" s="141"/>
      <c r="S54" s="141"/>
      <c r="T54" s="141"/>
      <c r="U54" s="141"/>
      <c r="V54" s="141"/>
      <c r="W54" s="141"/>
      <c r="X54" s="169"/>
      <c r="Y54" s="183"/>
      <c r="Z54" s="251" t="str">
        <f t="shared" si="4"/>
        <v>10.1</v>
      </c>
      <c r="AA54" s="26" t="str">
        <f t="shared" si="4"/>
        <v>PULP FROM FIBRES OTHER THAN WOOD</v>
      </c>
      <c r="AB54" s="441" t="s">
        <v>73</v>
      </c>
      <c r="AC54" s="219">
        <f>IF(ISNUMBER('JQ1|Primary Products|Production'!D66+D54-H54),'JQ1|Primary Products|Production'!D66+D54-H54,IF(ISNUMBER(H54-D54),"NT " &amp; H54-D54,"…"))</f>
        <v>-22.457999999999998</v>
      </c>
      <c r="AD54" s="229">
        <f>IF(ISNUMBER('JQ1|Primary Products|Production'!E66+F54-J54),'JQ1|Primary Products|Production'!E66+F54-J54,IF(ISNUMBER(J54-F54),"NT " &amp; J54-F54,"…"))</f>
        <v>0.85999999999999943</v>
      </c>
    </row>
    <row r="55" spans="1:2594" s="12" customFormat="1" ht="15" customHeight="1" x14ac:dyDescent="0.15">
      <c r="A55" s="387" t="s">
        <v>134</v>
      </c>
      <c r="B55" s="30" t="s">
        <v>135</v>
      </c>
      <c r="C55" s="37" t="s">
        <v>73</v>
      </c>
      <c r="D55" s="38">
        <v>193.12</v>
      </c>
      <c r="E55" s="38">
        <v>84.891438739031599</v>
      </c>
      <c r="F55" s="38">
        <v>143.66</v>
      </c>
      <c r="G55" s="38">
        <v>129.00170089070048</v>
      </c>
      <c r="H55" s="38"/>
      <c r="I55" s="38"/>
      <c r="J55" s="38"/>
      <c r="K55" s="118"/>
      <c r="L55" s="183"/>
      <c r="M55" s="183"/>
      <c r="N55" s="24" t="str">
        <f t="shared" si="11"/>
        <v>10.2</v>
      </c>
      <c r="O55" s="30" t="str">
        <f t="shared" si="12"/>
        <v>RECOVERED FIBRE PULP</v>
      </c>
      <c r="P55" s="37" t="s">
        <v>73</v>
      </c>
      <c r="Q55" s="141"/>
      <c r="R55" s="141"/>
      <c r="S55" s="141"/>
      <c r="T55" s="141"/>
      <c r="U55" s="141"/>
      <c r="V55" s="141"/>
      <c r="W55" s="141"/>
      <c r="X55" s="169"/>
      <c r="Y55" s="183"/>
      <c r="Z55" s="250" t="str">
        <f t="shared" si="4"/>
        <v>10.2</v>
      </c>
      <c r="AA55" s="30" t="str">
        <f t="shared" si="4"/>
        <v>RECOVERED FIBRE PULP</v>
      </c>
      <c r="AB55" s="441" t="s">
        <v>73</v>
      </c>
      <c r="AC55" s="218">
        <f>IF(ISNUMBER('JQ1|Primary Products|Production'!D67+D55-H55),'JQ1|Primary Products|Production'!D67+D55-H55,IF(ISNUMBER(H55-D55),"NT " &amp; H55-D55,"…"))</f>
        <v>193.12</v>
      </c>
      <c r="AD55" s="229">
        <f>IF(ISNUMBER('JQ1|Primary Products|Production'!E67+F55-J55),'JQ1|Primary Products|Production'!E67+F55-J55,IF(ISNUMBER(J55-F55),"NT " &amp; J55-F55,"…"))</f>
        <v>143.66</v>
      </c>
    </row>
    <row r="56" spans="1:2594" s="93" customFormat="1" ht="15" customHeight="1" x14ac:dyDescent="0.15">
      <c r="A56" s="391" t="s">
        <v>136</v>
      </c>
      <c r="B56" s="99" t="s">
        <v>137</v>
      </c>
      <c r="C56" s="91" t="s">
        <v>73</v>
      </c>
      <c r="D56" s="95">
        <v>10559.4511</v>
      </c>
      <c r="E56" s="95">
        <v>1349.48720033786</v>
      </c>
      <c r="F56" s="95">
        <v>4640.7565000000004</v>
      </c>
      <c r="G56" s="95">
        <v>540.9594397824676</v>
      </c>
      <c r="H56" s="95">
        <v>35227.641170000003</v>
      </c>
      <c r="I56" s="95">
        <v>3653.1380858239818</v>
      </c>
      <c r="J56" s="95">
        <v>22001.556</v>
      </c>
      <c r="K56" s="120">
        <v>2024.6833644965941</v>
      </c>
      <c r="L56" s="183"/>
      <c r="M56" s="183"/>
      <c r="N56" s="515" t="str">
        <f t="shared" si="11"/>
        <v>11</v>
      </c>
      <c r="O56" s="98" t="str">
        <f t="shared" si="12"/>
        <v>RECOVERED PAPER</v>
      </c>
      <c r="P56" s="91" t="s">
        <v>73</v>
      </c>
      <c r="Q56" s="172"/>
      <c r="R56" s="172"/>
      <c r="S56" s="172"/>
      <c r="T56" s="172"/>
      <c r="U56" s="172"/>
      <c r="V56" s="172"/>
      <c r="W56" s="172"/>
      <c r="X56" s="173"/>
      <c r="Y56" s="183"/>
      <c r="Z56" s="209" t="str">
        <f t="shared" si="4"/>
        <v>11</v>
      </c>
      <c r="AA56" s="98" t="str">
        <f t="shared" si="4"/>
        <v>RECOVERED PAPER</v>
      </c>
      <c r="AB56" s="441" t="s">
        <v>73</v>
      </c>
      <c r="AC56" s="217">
        <f>IF(ISNUMBER('JQ1|Primary Products|Production'!D68+D56-H56),'JQ1|Primary Products|Production'!D68+D56-H56,IF(ISNUMBER(H56-D56),"NT " &amp; H56-D56,"…"))</f>
        <v>-24668.190070000004</v>
      </c>
      <c r="AD56" s="215">
        <f>IF(ISNUMBER('JQ1|Primary Products|Production'!E68+F56-J56),'JQ1|Primary Products|Production'!E68+F56-J56,IF(ISNUMBER(J56-F56),"NT " &amp; J56-F56,"…"))</f>
        <v>-17360.799500000001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  <c r="AND56" s="12"/>
      <c r="ANE56" s="12"/>
      <c r="ANF56" s="12"/>
      <c r="ANG56" s="12"/>
      <c r="ANH56" s="12"/>
      <c r="ANI56" s="12"/>
      <c r="ANJ56" s="12"/>
      <c r="ANK56" s="12"/>
      <c r="ANL56" s="12"/>
      <c r="ANM56" s="12"/>
      <c r="ANN56" s="12"/>
      <c r="ANO56" s="12"/>
      <c r="ANP56" s="12"/>
      <c r="ANQ56" s="12"/>
      <c r="ANR56" s="12"/>
      <c r="ANS56" s="12"/>
      <c r="ANT56" s="12"/>
      <c r="ANU56" s="12"/>
      <c r="ANV56" s="12"/>
      <c r="ANW56" s="12"/>
      <c r="ANX56" s="12"/>
      <c r="ANY56" s="12"/>
      <c r="ANZ56" s="12"/>
      <c r="AOA56" s="12"/>
      <c r="AOB56" s="12"/>
      <c r="AOC56" s="12"/>
      <c r="AOD56" s="12"/>
      <c r="AOE56" s="12"/>
      <c r="AOF56" s="12"/>
      <c r="AOG56" s="12"/>
      <c r="AOH56" s="12"/>
      <c r="AOI56" s="12"/>
      <c r="AOJ56" s="12"/>
      <c r="AOK56" s="12"/>
      <c r="AOL56" s="12"/>
      <c r="AOM56" s="12"/>
      <c r="AON56" s="12"/>
      <c r="AOO56" s="12"/>
      <c r="AOP56" s="12"/>
      <c r="AOQ56" s="12"/>
      <c r="AOR56" s="12"/>
      <c r="AOS56" s="12"/>
      <c r="AOT56" s="12"/>
      <c r="AOU56" s="12"/>
      <c r="AOV56" s="12"/>
      <c r="AOW56" s="12"/>
      <c r="AOX56" s="12"/>
      <c r="AOY56" s="12"/>
      <c r="AOZ56" s="12"/>
      <c r="APA56" s="12"/>
      <c r="APB56" s="12"/>
      <c r="APC56" s="12"/>
      <c r="APD56" s="12"/>
      <c r="APE56" s="12"/>
      <c r="APF56" s="12"/>
      <c r="APG56" s="12"/>
      <c r="APH56" s="12"/>
      <c r="API56" s="12"/>
      <c r="APJ56" s="12"/>
      <c r="APK56" s="12"/>
      <c r="APL56" s="12"/>
      <c r="APM56" s="12"/>
      <c r="APN56" s="12"/>
      <c r="APO56" s="12"/>
      <c r="APP56" s="12"/>
      <c r="APQ56" s="12"/>
      <c r="APR56" s="12"/>
      <c r="APS56" s="12"/>
      <c r="APT56" s="12"/>
      <c r="APU56" s="12"/>
      <c r="APV56" s="12"/>
      <c r="APW56" s="12"/>
      <c r="APX56" s="12"/>
      <c r="APY56" s="12"/>
      <c r="APZ56" s="12"/>
      <c r="AQA56" s="12"/>
      <c r="AQB56" s="12"/>
      <c r="AQC56" s="12"/>
      <c r="AQD56" s="12"/>
      <c r="AQE56" s="12"/>
      <c r="AQF56" s="12"/>
      <c r="AQG56" s="12"/>
      <c r="AQH56" s="12"/>
      <c r="AQI56" s="12"/>
      <c r="AQJ56" s="12"/>
      <c r="AQK56" s="12"/>
      <c r="AQL56" s="12"/>
      <c r="AQM56" s="12"/>
      <c r="AQN56" s="12"/>
      <c r="AQO56" s="12"/>
      <c r="AQP56" s="12"/>
      <c r="AQQ56" s="12"/>
      <c r="AQR56" s="12"/>
      <c r="AQS56" s="12"/>
      <c r="AQT56" s="12"/>
      <c r="AQU56" s="12"/>
      <c r="AQV56" s="12"/>
      <c r="AQW56" s="12"/>
      <c r="AQX56" s="12"/>
      <c r="AQY56" s="12"/>
      <c r="AQZ56" s="12"/>
      <c r="ARA56" s="12"/>
      <c r="ARB56" s="12"/>
      <c r="ARC56" s="12"/>
      <c r="ARD56" s="12"/>
      <c r="ARE56" s="12"/>
      <c r="ARF56" s="12"/>
      <c r="ARG56" s="12"/>
      <c r="ARH56" s="12"/>
      <c r="ARI56" s="12"/>
      <c r="ARJ56" s="12"/>
      <c r="ARK56" s="12"/>
      <c r="ARL56" s="12"/>
      <c r="ARM56" s="12"/>
      <c r="ARN56" s="12"/>
      <c r="ARO56" s="12"/>
      <c r="ARP56" s="12"/>
      <c r="ARQ56" s="12"/>
      <c r="ARR56" s="12"/>
      <c r="ARS56" s="12"/>
      <c r="ART56" s="12"/>
      <c r="ARU56" s="12"/>
      <c r="ARV56" s="12"/>
      <c r="ARW56" s="12"/>
      <c r="ARX56" s="12"/>
      <c r="ARY56" s="12"/>
      <c r="ARZ56" s="12"/>
      <c r="ASA56" s="12"/>
      <c r="ASB56" s="12"/>
      <c r="ASC56" s="12"/>
      <c r="ASD56" s="12"/>
      <c r="ASE56" s="12"/>
      <c r="ASF56" s="12"/>
      <c r="ASG56" s="12"/>
      <c r="ASH56" s="12"/>
      <c r="ASI56" s="12"/>
      <c r="ASJ56" s="12"/>
      <c r="ASK56" s="12"/>
      <c r="ASL56" s="12"/>
      <c r="ASM56" s="12"/>
      <c r="ASN56" s="12"/>
      <c r="ASO56" s="12"/>
      <c r="ASP56" s="12"/>
      <c r="ASQ56" s="12"/>
      <c r="ASR56" s="12"/>
      <c r="ASS56" s="12"/>
      <c r="AST56" s="12"/>
      <c r="ASU56" s="12"/>
      <c r="ASV56" s="12"/>
      <c r="ASW56" s="12"/>
      <c r="ASX56" s="12"/>
      <c r="ASY56" s="12"/>
      <c r="ASZ56" s="12"/>
      <c r="ATA56" s="12"/>
      <c r="ATB56" s="12"/>
      <c r="ATC56" s="12"/>
      <c r="ATD56" s="12"/>
      <c r="ATE56" s="12"/>
      <c r="ATF56" s="12"/>
      <c r="ATG56" s="12"/>
      <c r="ATH56" s="12"/>
      <c r="ATI56" s="12"/>
      <c r="ATJ56" s="12"/>
      <c r="ATK56" s="12"/>
      <c r="ATL56" s="12"/>
      <c r="ATM56" s="12"/>
      <c r="ATN56" s="12"/>
      <c r="ATO56" s="12"/>
      <c r="ATP56" s="12"/>
      <c r="ATQ56" s="12"/>
      <c r="ATR56" s="12"/>
      <c r="ATS56" s="12"/>
      <c r="ATT56" s="12"/>
      <c r="ATU56" s="12"/>
      <c r="ATV56" s="12"/>
      <c r="ATW56" s="12"/>
      <c r="ATX56" s="12"/>
      <c r="ATY56" s="12"/>
      <c r="ATZ56" s="12"/>
      <c r="AUA56" s="12"/>
      <c r="AUB56" s="12"/>
      <c r="AUC56" s="12"/>
      <c r="AUD56" s="12"/>
      <c r="AUE56" s="12"/>
      <c r="AUF56" s="12"/>
      <c r="AUG56" s="12"/>
      <c r="AUH56" s="12"/>
      <c r="AUI56" s="12"/>
      <c r="AUJ56" s="12"/>
      <c r="AUK56" s="12"/>
      <c r="AUL56" s="12"/>
      <c r="AUM56" s="12"/>
      <c r="AUN56" s="12"/>
      <c r="AUO56" s="12"/>
      <c r="AUP56" s="12"/>
      <c r="AUQ56" s="12"/>
      <c r="AUR56" s="12"/>
      <c r="AUS56" s="12"/>
      <c r="AUT56" s="12"/>
      <c r="AUU56" s="12"/>
      <c r="AUV56" s="12"/>
      <c r="AUW56" s="12"/>
      <c r="AUX56" s="12"/>
      <c r="AUY56" s="12"/>
      <c r="AUZ56" s="12"/>
      <c r="AVA56" s="12"/>
      <c r="AVB56" s="12"/>
      <c r="AVC56" s="12"/>
      <c r="AVD56" s="12"/>
      <c r="AVE56" s="12"/>
      <c r="AVF56" s="12"/>
      <c r="AVG56" s="12"/>
      <c r="AVH56" s="12"/>
      <c r="AVI56" s="12"/>
      <c r="AVJ56" s="12"/>
      <c r="AVK56" s="12"/>
      <c r="AVL56" s="12"/>
      <c r="AVM56" s="12"/>
      <c r="AVN56" s="12"/>
      <c r="AVO56" s="12"/>
      <c r="AVP56" s="12"/>
      <c r="AVQ56" s="12"/>
      <c r="AVR56" s="12"/>
      <c r="AVS56" s="12"/>
      <c r="AVT56" s="12"/>
      <c r="AVU56" s="12"/>
      <c r="AVV56" s="12"/>
      <c r="AVW56" s="12"/>
      <c r="AVX56" s="12"/>
      <c r="AVY56" s="12"/>
      <c r="AVZ56" s="12"/>
      <c r="AWA56" s="12"/>
      <c r="AWB56" s="12"/>
      <c r="AWC56" s="12"/>
      <c r="AWD56" s="12"/>
      <c r="AWE56" s="12"/>
      <c r="AWF56" s="12"/>
      <c r="AWG56" s="12"/>
      <c r="AWH56" s="12"/>
      <c r="AWI56" s="12"/>
      <c r="AWJ56" s="12"/>
      <c r="AWK56" s="12"/>
      <c r="AWL56" s="12"/>
      <c r="AWM56" s="12"/>
      <c r="AWN56" s="12"/>
      <c r="AWO56" s="12"/>
      <c r="AWP56" s="12"/>
      <c r="AWQ56" s="12"/>
      <c r="AWR56" s="12"/>
      <c r="AWS56" s="12"/>
      <c r="AWT56" s="12"/>
      <c r="AWU56" s="12"/>
      <c r="AWV56" s="12"/>
      <c r="AWW56" s="12"/>
      <c r="AWX56" s="12"/>
      <c r="AWY56" s="12"/>
      <c r="AWZ56" s="12"/>
      <c r="AXA56" s="12"/>
      <c r="AXB56" s="12"/>
      <c r="AXC56" s="12"/>
      <c r="AXD56" s="12"/>
      <c r="AXE56" s="12"/>
      <c r="AXF56" s="12"/>
      <c r="AXG56" s="12"/>
      <c r="AXH56" s="12"/>
      <c r="AXI56" s="12"/>
      <c r="AXJ56" s="12"/>
      <c r="AXK56" s="12"/>
      <c r="AXL56" s="12"/>
      <c r="AXM56" s="12"/>
      <c r="AXN56" s="12"/>
      <c r="AXO56" s="12"/>
      <c r="AXP56" s="12"/>
      <c r="AXQ56" s="12"/>
      <c r="AXR56" s="12"/>
      <c r="AXS56" s="12"/>
      <c r="AXT56" s="12"/>
      <c r="AXU56" s="12"/>
      <c r="AXV56" s="12"/>
      <c r="AXW56" s="12"/>
      <c r="AXX56" s="12"/>
      <c r="AXY56" s="12"/>
      <c r="AXZ56" s="12"/>
      <c r="AYA56" s="12"/>
      <c r="AYB56" s="12"/>
      <c r="AYC56" s="12"/>
      <c r="AYD56" s="12"/>
      <c r="AYE56" s="12"/>
      <c r="AYF56" s="12"/>
      <c r="AYG56" s="12"/>
      <c r="AYH56" s="12"/>
      <c r="AYI56" s="12"/>
      <c r="AYJ56" s="12"/>
      <c r="AYK56" s="12"/>
      <c r="AYL56" s="12"/>
      <c r="AYM56" s="12"/>
      <c r="AYN56" s="12"/>
      <c r="AYO56" s="12"/>
      <c r="AYP56" s="12"/>
      <c r="AYQ56" s="12"/>
      <c r="AYR56" s="12"/>
      <c r="AYS56" s="12"/>
      <c r="AYT56" s="12"/>
      <c r="AYU56" s="12"/>
      <c r="AYV56" s="12"/>
      <c r="AYW56" s="12"/>
      <c r="AYX56" s="12"/>
      <c r="AYY56" s="12"/>
      <c r="AYZ56" s="12"/>
      <c r="AZA56" s="12"/>
      <c r="AZB56" s="12"/>
      <c r="AZC56" s="12"/>
      <c r="AZD56" s="12"/>
      <c r="AZE56" s="12"/>
      <c r="AZF56" s="12"/>
      <c r="AZG56" s="12"/>
      <c r="AZH56" s="12"/>
      <c r="AZI56" s="12"/>
      <c r="AZJ56" s="12"/>
      <c r="AZK56" s="12"/>
      <c r="AZL56" s="12"/>
      <c r="AZM56" s="12"/>
      <c r="AZN56" s="12"/>
      <c r="AZO56" s="12"/>
      <c r="AZP56" s="12"/>
      <c r="AZQ56" s="12"/>
      <c r="AZR56" s="12"/>
      <c r="AZS56" s="12"/>
      <c r="AZT56" s="12"/>
      <c r="AZU56" s="12"/>
      <c r="AZV56" s="12"/>
      <c r="AZW56" s="12"/>
      <c r="AZX56" s="12"/>
      <c r="AZY56" s="12"/>
      <c r="AZZ56" s="12"/>
      <c r="BAA56" s="12"/>
      <c r="BAB56" s="12"/>
      <c r="BAC56" s="12"/>
      <c r="BAD56" s="12"/>
      <c r="BAE56" s="12"/>
      <c r="BAF56" s="12"/>
      <c r="BAG56" s="12"/>
      <c r="BAH56" s="12"/>
      <c r="BAI56" s="12"/>
      <c r="BAJ56" s="12"/>
      <c r="BAK56" s="12"/>
      <c r="BAL56" s="12"/>
      <c r="BAM56" s="12"/>
      <c r="BAN56" s="12"/>
      <c r="BAO56" s="12"/>
      <c r="BAP56" s="12"/>
      <c r="BAQ56" s="12"/>
      <c r="BAR56" s="12"/>
      <c r="BAS56" s="12"/>
      <c r="BAT56" s="12"/>
      <c r="BAU56" s="12"/>
      <c r="BAV56" s="12"/>
      <c r="BAW56" s="12"/>
      <c r="BAX56" s="12"/>
      <c r="BAY56" s="12"/>
      <c r="BAZ56" s="12"/>
      <c r="BBA56" s="12"/>
      <c r="BBB56" s="12"/>
      <c r="BBC56" s="12"/>
      <c r="BBD56" s="12"/>
      <c r="BBE56" s="12"/>
      <c r="BBF56" s="12"/>
      <c r="BBG56" s="12"/>
      <c r="BBH56" s="12"/>
      <c r="BBI56" s="12"/>
      <c r="BBJ56" s="12"/>
      <c r="BBK56" s="12"/>
      <c r="BBL56" s="12"/>
      <c r="BBM56" s="12"/>
      <c r="BBN56" s="12"/>
      <c r="BBO56" s="12"/>
      <c r="BBP56" s="12"/>
      <c r="BBQ56" s="12"/>
      <c r="BBR56" s="12"/>
      <c r="BBS56" s="12"/>
      <c r="BBT56" s="12"/>
      <c r="BBU56" s="12"/>
      <c r="BBV56" s="12"/>
      <c r="BBW56" s="12"/>
      <c r="BBX56" s="12"/>
      <c r="BBY56" s="12"/>
      <c r="BBZ56" s="12"/>
      <c r="BCA56" s="12"/>
      <c r="BCB56" s="12"/>
      <c r="BCC56" s="12"/>
      <c r="BCD56" s="12"/>
      <c r="BCE56" s="12"/>
      <c r="BCF56" s="12"/>
      <c r="BCG56" s="12"/>
      <c r="BCH56" s="12"/>
      <c r="BCI56" s="12"/>
      <c r="BCJ56" s="12"/>
      <c r="BCK56" s="12"/>
      <c r="BCL56" s="12"/>
      <c r="BCM56" s="12"/>
      <c r="BCN56" s="12"/>
      <c r="BCO56" s="12"/>
      <c r="BCP56" s="12"/>
      <c r="BCQ56" s="12"/>
      <c r="BCR56" s="12"/>
      <c r="BCS56" s="12"/>
      <c r="BCT56" s="12"/>
      <c r="BCU56" s="12"/>
      <c r="BCV56" s="12"/>
      <c r="BCW56" s="12"/>
      <c r="BCX56" s="12"/>
      <c r="BCY56" s="12"/>
      <c r="BCZ56" s="12"/>
      <c r="BDA56" s="12"/>
      <c r="BDB56" s="12"/>
      <c r="BDC56" s="12"/>
      <c r="BDD56" s="12"/>
      <c r="BDE56" s="12"/>
      <c r="BDF56" s="12"/>
      <c r="BDG56" s="12"/>
      <c r="BDH56" s="12"/>
      <c r="BDI56" s="12"/>
      <c r="BDJ56" s="12"/>
      <c r="BDK56" s="12"/>
      <c r="BDL56" s="12"/>
      <c r="BDM56" s="12"/>
      <c r="BDN56" s="12"/>
      <c r="BDO56" s="12"/>
      <c r="BDP56" s="12"/>
      <c r="BDQ56" s="12"/>
      <c r="BDR56" s="12"/>
      <c r="BDS56" s="12"/>
      <c r="BDT56" s="12"/>
      <c r="BDU56" s="12"/>
      <c r="BDV56" s="12"/>
      <c r="BDW56" s="12"/>
      <c r="BDX56" s="12"/>
      <c r="BDY56" s="12"/>
      <c r="BDZ56" s="12"/>
      <c r="BEA56" s="12"/>
      <c r="BEB56" s="12"/>
      <c r="BEC56" s="12"/>
      <c r="BED56" s="12"/>
      <c r="BEE56" s="12"/>
      <c r="BEF56" s="12"/>
      <c r="BEG56" s="12"/>
      <c r="BEH56" s="12"/>
      <c r="BEI56" s="12"/>
      <c r="BEJ56" s="12"/>
      <c r="BEK56" s="12"/>
      <c r="BEL56" s="12"/>
      <c r="BEM56" s="12"/>
      <c r="BEN56" s="12"/>
      <c r="BEO56" s="12"/>
      <c r="BEP56" s="12"/>
      <c r="BEQ56" s="12"/>
      <c r="BER56" s="12"/>
      <c r="BES56" s="12"/>
      <c r="BET56" s="12"/>
      <c r="BEU56" s="12"/>
      <c r="BEV56" s="12"/>
      <c r="BEW56" s="12"/>
      <c r="BEX56" s="12"/>
      <c r="BEY56" s="12"/>
      <c r="BEZ56" s="12"/>
      <c r="BFA56" s="12"/>
      <c r="BFB56" s="12"/>
      <c r="BFC56" s="12"/>
      <c r="BFD56" s="12"/>
      <c r="BFE56" s="12"/>
      <c r="BFF56" s="12"/>
      <c r="BFG56" s="12"/>
      <c r="BFH56" s="12"/>
      <c r="BFI56" s="12"/>
      <c r="BFJ56" s="12"/>
      <c r="BFK56" s="12"/>
      <c r="BFL56" s="12"/>
      <c r="BFM56" s="12"/>
      <c r="BFN56" s="12"/>
      <c r="BFO56" s="12"/>
      <c r="BFP56" s="12"/>
      <c r="BFQ56" s="12"/>
      <c r="BFR56" s="12"/>
      <c r="BFS56" s="12"/>
      <c r="BFT56" s="12"/>
      <c r="BFU56" s="12"/>
      <c r="BFV56" s="12"/>
      <c r="BFW56" s="12"/>
      <c r="BFX56" s="12"/>
      <c r="BFY56" s="12"/>
      <c r="BFZ56" s="12"/>
      <c r="BGA56" s="12"/>
      <c r="BGB56" s="12"/>
      <c r="BGC56" s="12"/>
      <c r="BGD56" s="12"/>
      <c r="BGE56" s="12"/>
      <c r="BGF56" s="12"/>
      <c r="BGG56" s="12"/>
      <c r="BGH56" s="12"/>
      <c r="BGI56" s="12"/>
      <c r="BGJ56" s="12"/>
      <c r="BGK56" s="12"/>
      <c r="BGL56" s="12"/>
      <c r="BGM56" s="12"/>
      <c r="BGN56" s="12"/>
      <c r="BGO56" s="12"/>
      <c r="BGP56" s="12"/>
      <c r="BGQ56" s="12"/>
      <c r="BGR56" s="12"/>
      <c r="BGS56" s="12"/>
      <c r="BGT56" s="12"/>
      <c r="BGU56" s="12"/>
      <c r="BGV56" s="12"/>
      <c r="BGW56" s="12"/>
      <c r="BGX56" s="12"/>
      <c r="BGY56" s="12"/>
      <c r="BGZ56" s="12"/>
      <c r="BHA56" s="12"/>
      <c r="BHB56" s="12"/>
      <c r="BHC56" s="12"/>
      <c r="BHD56" s="12"/>
      <c r="BHE56" s="12"/>
      <c r="BHF56" s="12"/>
      <c r="BHG56" s="12"/>
      <c r="BHH56" s="12"/>
      <c r="BHI56" s="12"/>
      <c r="BHJ56" s="12"/>
      <c r="BHK56" s="12"/>
      <c r="BHL56" s="12"/>
      <c r="BHM56" s="12"/>
      <c r="BHN56" s="12"/>
      <c r="BHO56" s="12"/>
      <c r="BHP56" s="12"/>
      <c r="BHQ56" s="12"/>
      <c r="BHR56" s="12"/>
      <c r="BHS56" s="12"/>
      <c r="BHT56" s="12"/>
      <c r="BHU56" s="12"/>
      <c r="BHV56" s="12"/>
      <c r="BHW56" s="12"/>
      <c r="BHX56" s="12"/>
      <c r="BHY56" s="12"/>
      <c r="BHZ56" s="12"/>
      <c r="BIA56" s="12"/>
      <c r="BIB56" s="12"/>
      <c r="BIC56" s="12"/>
      <c r="BID56" s="12"/>
      <c r="BIE56" s="12"/>
      <c r="BIF56" s="12"/>
      <c r="BIG56" s="12"/>
      <c r="BIH56" s="12"/>
      <c r="BII56" s="12"/>
      <c r="BIJ56" s="12"/>
      <c r="BIK56" s="12"/>
      <c r="BIL56" s="12"/>
      <c r="BIM56" s="12"/>
      <c r="BIN56" s="12"/>
      <c r="BIO56" s="12"/>
      <c r="BIP56" s="12"/>
      <c r="BIQ56" s="12"/>
      <c r="BIR56" s="12"/>
      <c r="BIS56" s="12"/>
      <c r="BIT56" s="12"/>
      <c r="BIU56" s="12"/>
      <c r="BIV56" s="12"/>
      <c r="BIW56" s="12"/>
      <c r="BIX56" s="12"/>
      <c r="BIY56" s="12"/>
      <c r="BIZ56" s="12"/>
      <c r="BJA56" s="12"/>
      <c r="BJB56" s="12"/>
      <c r="BJC56" s="12"/>
      <c r="BJD56" s="12"/>
      <c r="BJE56" s="12"/>
      <c r="BJF56" s="12"/>
      <c r="BJG56" s="12"/>
      <c r="BJH56" s="12"/>
      <c r="BJI56" s="12"/>
      <c r="BJJ56" s="12"/>
      <c r="BJK56" s="12"/>
      <c r="BJL56" s="12"/>
      <c r="BJM56" s="12"/>
      <c r="BJN56" s="12"/>
      <c r="BJO56" s="12"/>
      <c r="BJP56" s="12"/>
      <c r="BJQ56" s="12"/>
      <c r="BJR56" s="12"/>
      <c r="BJS56" s="12"/>
      <c r="BJT56" s="12"/>
      <c r="BJU56" s="12"/>
      <c r="BJV56" s="12"/>
      <c r="BJW56" s="12"/>
      <c r="BJX56" s="12"/>
      <c r="BJY56" s="12"/>
      <c r="BJZ56" s="12"/>
      <c r="BKA56" s="12"/>
      <c r="BKB56" s="12"/>
      <c r="BKC56" s="12"/>
      <c r="BKD56" s="12"/>
      <c r="BKE56" s="12"/>
      <c r="BKF56" s="12"/>
      <c r="BKG56" s="12"/>
      <c r="BKH56" s="12"/>
      <c r="BKI56" s="12"/>
      <c r="BKJ56" s="12"/>
      <c r="BKK56" s="12"/>
      <c r="BKL56" s="12"/>
      <c r="BKM56" s="12"/>
      <c r="BKN56" s="12"/>
      <c r="BKO56" s="12"/>
      <c r="BKP56" s="12"/>
      <c r="BKQ56" s="12"/>
      <c r="BKR56" s="12"/>
      <c r="BKS56" s="12"/>
      <c r="BKT56" s="12"/>
      <c r="BKU56" s="12"/>
      <c r="BKV56" s="12"/>
      <c r="BKW56" s="12"/>
      <c r="BKX56" s="12"/>
      <c r="BKY56" s="12"/>
      <c r="BKZ56" s="12"/>
      <c r="BLA56" s="12"/>
      <c r="BLB56" s="12"/>
      <c r="BLC56" s="12"/>
      <c r="BLD56" s="12"/>
      <c r="BLE56" s="12"/>
      <c r="BLF56" s="12"/>
      <c r="BLG56" s="12"/>
      <c r="BLH56" s="12"/>
      <c r="BLI56" s="12"/>
      <c r="BLJ56" s="12"/>
      <c r="BLK56" s="12"/>
      <c r="BLL56" s="12"/>
      <c r="BLM56" s="12"/>
      <c r="BLN56" s="12"/>
      <c r="BLO56" s="12"/>
      <c r="BLP56" s="12"/>
      <c r="BLQ56" s="12"/>
      <c r="BLR56" s="12"/>
      <c r="BLS56" s="12"/>
      <c r="BLT56" s="12"/>
      <c r="BLU56" s="12"/>
      <c r="BLV56" s="12"/>
      <c r="BLW56" s="12"/>
      <c r="BLX56" s="12"/>
      <c r="BLY56" s="12"/>
      <c r="BLZ56" s="12"/>
      <c r="BMA56" s="12"/>
      <c r="BMB56" s="12"/>
      <c r="BMC56" s="12"/>
      <c r="BMD56" s="12"/>
      <c r="BME56" s="12"/>
      <c r="BMF56" s="12"/>
      <c r="BMG56" s="12"/>
      <c r="BMH56" s="12"/>
      <c r="BMI56" s="12"/>
      <c r="BMJ56" s="12"/>
      <c r="BMK56" s="12"/>
      <c r="BML56" s="12"/>
      <c r="BMM56" s="12"/>
      <c r="BMN56" s="12"/>
      <c r="BMO56" s="12"/>
      <c r="BMP56" s="12"/>
      <c r="BMQ56" s="12"/>
      <c r="BMR56" s="12"/>
      <c r="BMS56" s="12"/>
      <c r="BMT56" s="12"/>
      <c r="BMU56" s="12"/>
      <c r="BMV56" s="12"/>
      <c r="BMW56" s="12"/>
      <c r="BMX56" s="12"/>
      <c r="BMY56" s="12"/>
      <c r="BMZ56" s="12"/>
      <c r="BNA56" s="12"/>
      <c r="BNB56" s="12"/>
      <c r="BNC56" s="12"/>
      <c r="BND56" s="12"/>
      <c r="BNE56" s="12"/>
      <c r="BNF56" s="12"/>
      <c r="BNG56" s="12"/>
      <c r="BNH56" s="12"/>
      <c r="BNI56" s="12"/>
      <c r="BNJ56" s="12"/>
      <c r="BNK56" s="12"/>
      <c r="BNL56" s="12"/>
      <c r="BNM56" s="12"/>
      <c r="BNN56" s="12"/>
      <c r="BNO56" s="12"/>
      <c r="BNP56" s="12"/>
      <c r="BNQ56" s="12"/>
      <c r="BNR56" s="12"/>
      <c r="BNS56" s="12"/>
      <c r="BNT56" s="12"/>
      <c r="BNU56" s="12"/>
      <c r="BNV56" s="12"/>
      <c r="BNW56" s="12"/>
      <c r="BNX56" s="12"/>
      <c r="BNY56" s="12"/>
      <c r="BNZ56" s="12"/>
      <c r="BOA56" s="12"/>
      <c r="BOB56" s="12"/>
      <c r="BOC56" s="12"/>
      <c r="BOD56" s="12"/>
      <c r="BOE56" s="12"/>
      <c r="BOF56" s="12"/>
      <c r="BOG56" s="12"/>
      <c r="BOH56" s="12"/>
      <c r="BOI56" s="12"/>
      <c r="BOJ56" s="12"/>
      <c r="BOK56" s="12"/>
      <c r="BOL56" s="12"/>
      <c r="BOM56" s="12"/>
      <c r="BON56" s="12"/>
      <c r="BOO56" s="12"/>
      <c r="BOP56" s="12"/>
      <c r="BOQ56" s="12"/>
      <c r="BOR56" s="12"/>
      <c r="BOS56" s="12"/>
      <c r="BOT56" s="12"/>
      <c r="BOU56" s="12"/>
      <c r="BOV56" s="12"/>
      <c r="BOW56" s="12"/>
      <c r="BOX56" s="12"/>
      <c r="BOY56" s="12"/>
      <c r="BOZ56" s="12"/>
      <c r="BPA56" s="12"/>
      <c r="BPB56" s="12"/>
      <c r="BPC56" s="12"/>
      <c r="BPD56" s="12"/>
      <c r="BPE56" s="12"/>
      <c r="BPF56" s="12"/>
      <c r="BPG56" s="12"/>
      <c r="BPH56" s="12"/>
      <c r="BPI56" s="12"/>
      <c r="BPJ56" s="12"/>
      <c r="BPK56" s="12"/>
      <c r="BPL56" s="12"/>
      <c r="BPM56" s="12"/>
      <c r="BPN56" s="12"/>
      <c r="BPO56" s="12"/>
      <c r="BPP56" s="12"/>
      <c r="BPQ56" s="12"/>
      <c r="BPR56" s="12"/>
      <c r="BPS56" s="12"/>
      <c r="BPT56" s="12"/>
      <c r="BPU56" s="12"/>
      <c r="BPV56" s="12"/>
      <c r="BPW56" s="12"/>
      <c r="BPX56" s="12"/>
      <c r="BPY56" s="12"/>
      <c r="BPZ56" s="12"/>
      <c r="BQA56" s="12"/>
      <c r="BQB56" s="12"/>
      <c r="BQC56" s="12"/>
      <c r="BQD56" s="12"/>
      <c r="BQE56" s="12"/>
      <c r="BQF56" s="12"/>
      <c r="BQG56" s="12"/>
      <c r="BQH56" s="12"/>
      <c r="BQI56" s="12"/>
      <c r="BQJ56" s="12"/>
      <c r="BQK56" s="12"/>
      <c r="BQL56" s="12"/>
      <c r="BQM56" s="12"/>
      <c r="BQN56" s="12"/>
      <c r="BQO56" s="12"/>
      <c r="BQP56" s="12"/>
      <c r="BQQ56" s="12"/>
      <c r="BQR56" s="12"/>
      <c r="BQS56" s="12"/>
      <c r="BQT56" s="12"/>
      <c r="BQU56" s="12"/>
      <c r="BQV56" s="12"/>
      <c r="BQW56" s="12"/>
      <c r="BQX56" s="12"/>
      <c r="BQY56" s="12"/>
      <c r="BQZ56" s="12"/>
      <c r="BRA56" s="12"/>
      <c r="BRB56" s="12"/>
      <c r="BRC56" s="12"/>
      <c r="BRD56" s="12"/>
      <c r="BRE56" s="12"/>
      <c r="BRF56" s="12"/>
      <c r="BRG56" s="12"/>
      <c r="BRH56" s="12"/>
      <c r="BRI56" s="12"/>
      <c r="BRJ56" s="12"/>
      <c r="BRK56" s="12"/>
      <c r="BRL56" s="12"/>
      <c r="BRM56" s="12"/>
      <c r="BRN56" s="12"/>
      <c r="BRO56" s="12"/>
      <c r="BRP56" s="12"/>
      <c r="BRQ56" s="12"/>
      <c r="BRR56" s="12"/>
      <c r="BRS56" s="12"/>
      <c r="BRT56" s="12"/>
      <c r="BRU56" s="12"/>
      <c r="BRV56" s="12"/>
      <c r="BRW56" s="12"/>
      <c r="BRX56" s="12"/>
      <c r="BRY56" s="12"/>
      <c r="BRZ56" s="12"/>
      <c r="BSA56" s="12"/>
      <c r="BSB56" s="12"/>
      <c r="BSC56" s="12"/>
      <c r="BSD56" s="12"/>
      <c r="BSE56" s="12"/>
      <c r="BSF56" s="12"/>
      <c r="BSG56" s="12"/>
      <c r="BSH56" s="12"/>
      <c r="BSI56" s="12"/>
      <c r="BSJ56" s="12"/>
      <c r="BSK56" s="12"/>
      <c r="BSL56" s="12"/>
      <c r="BSM56" s="12"/>
      <c r="BSN56" s="12"/>
      <c r="BSO56" s="12"/>
      <c r="BSP56" s="12"/>
      <c r="BSQ56" s="12"/>
      <c r="BSR56" s="12"/>
      <c r="BSS56" s="12"/>
      <c r="BST56" s="12"/>
      <c r="BSU56" s="12"/>
      <c r="BSV56" s="12"/>
      <c r="BSW56" s="12"/>
      <c r="BSX56" s="12"/>
      <c r="BSY56" s="12"/>
      <c r="BSZ56" s="12"/>
      <c r="BTA56" s="12"/>
      <c r="BTB56" s="12"/>
      <c r="BTC56" s="12"/>
      <c r="BTD56" s="12"/>
      <c r="BTE56" s="12"/>
      <c r="BTF56" s="12"/>
      <c r="BTG56" s="12"/>
      <c r="BTH56" s="12"/>
      <c r="BTI56" s="12"/>
      <c r="BTJ56" s="12"/>
      <c r="BTK56" s="12"/>
      <c r="BTL56" s="12"/>
      <c r="BTM56" s="12"/>
      <c r="BTN56" s="12"/>
      <c r="BTO56" s="12"/>
      <c r="BTP56" s="12"/>
      <c r="BTQ56" s="12"/>
      <c r="BTR56" s="12"/>
      <c r="BTS56" s="12"/>
      <c r="BTT56" s="12"/>
      <c r="BTU56" s="12"/>
      <c r="BTV56" s="12"/>
      <c r="BTW56" s="12"/>
      <c r="BTX56" s="12"/>
      <c r="BTY56" s="12"/>
      <c r="BTZ56" s="12"/>
      <c r="BUA56" s="12"/>
      <c r="BUB56" s="12"/>
      <c r="BUC56" s="12"/>
      <c r="BUD56" s="12"/>
      <c r="BUE56" s="12"/>
      <c r="BUF56" s="12"/>
      <c r="BUG56" s="12"/>
      <c r="BUH56" s="12"/>
      <c r="BUI56" s="12"/>
      <c r="BUJ56" s="12"/>
      <c r="BUK56" s="12"/>
      <c r="BUL56" s="12"/>
      <c r="BUM56" s="12"/>
      <c r="BUN56" s="12"/>
      <c r="BUO56" s="12"/>
      <c r="BUP56" s="12"/>
      <c r="BUQ56" s="12"/>
      <c r="BUR56" s="12"/>
      <c r="BUS56" s="12"/>
      <c r="BUT56" s="12"/>
      <c r="BUU56" s="12"/>
      <c r="BUV56" s="12"/>
      <c r="BUW56" s="12"/>
      <c r="BUX56" s="12"/>
      <c r="BUY56" s="12"/>
      <c r="BUZ56" s="12"/>
      <c r="BVA56" s="12"/>
      <c r="BVB56" s="12"/>
      <c r="BVC56" s="12"/>
      <c r="BVD56" s="12"/>
      <c r="BVE56" s="12"/>
      <c r="BVF56" s="12"/>
      <c r="BVG56" s="12"/>
      <c r="BVH56" s="12"/>
      <c r="BVI56" s="12"/>
      <c r="BVJ56" s="12"/>
      <c r="BVK56" s="12"/>
      <c r="BVL56" s="12"/>
      <c r="BVM56" s="12"/>
      <c r="BVN56" s="12"/>
      <c r="BVO56" s="12"/>
      <c r="BVP56" s="12"/>
      <c r="BVQ56" s="12"/>
      <c r="BVR56" s="12"/>
      <c r="BVS56" s="12"/>
      <c r="BVT56" s="12"/>
      <c r="BVU56" s="12"/>
      <c r="BVV56" s="12"/>
      <c r="BVW56" s="12"/>
      <c r="BVX56" s="12"/>
      <c r="BVY56" s="12"/>
      <c r="BVZ56" s="12"/>
      <c r="BWA56" s="12"/>
      <c r="BWB56" s="12"/>
      <c r="BWC56" s="12"/>
      <c r="BWD56" s="12"/>
      <c r="BWE56" s="12"/>
      <c r="BWF56" s="12"/>
      <c r="BWG56" s="12"/>
      <c r="BWH56" s="12"/>
      <c r="BWI56" s="12"/>
      <c r="BWJ56" s="12"/>
      <c r="BWK56" s="12"/>
      <c r="BWL56" s="12"/>
      <c r="BWM56" s="12"/>
      <c r="BWN56" s="12"/>
      <c r="BWO56" s="12"/>
      <c r="BWP56" s="12"/>
      <c r="BWQ56" s="12"/>
      <c r="BWR56" s="12"/>
      <c r="BWS56" s="12"/>
      <c r="BWT56" s="12"/>
      <c r="BWU56" s="12"/>
      <c r="BWV56" s="12"/>
      <c r="BWW56" s="12"/>
      <c r="BWX56" s="12"/>
      <c r="BWY56" s="12"/>
      <c r="BWZ56" s="12"/>
      <c r="BXA56" s="12"/>
      <c r="BXB56" s="12"/>
      <c r="BXC56" s="12"/>
      <c r="BXD56" s="12"/>
      <c r="BXE56" s="12"/>
      <c r="BXF56" s="12"/>
      <c r="BXG56" s="12"/>
      <c r="BXH56" s="12"/>
      <c r="BXI56" s="12"/>
      <c r="BXJ56" s="12"/>
      <c r="BXK56" s="12"/>
      <c r="BXL56" s="12"/>
      <c r="BXM56" s="12"/>
      <c r="BXN56" s="12"/>
      <c r="BXO56" s="12"/>
      <c r="BXP56" s="12"/>
      <c r="BXQ56" s="12"/>
      <c r="BXR56" s="12"/>
      <c r="BXS56" s="12"/>
      <c r="BXT56" s="12"/>
      <c r="BXU56" s="12"/>
      <c r="BXV56" s="12"/>
      <c r="BXW56" s="12"/>
      <c r="BXX56" s="12"/>
      <c r="BXY56" s="12"/>
      <c r="BXZ56" s="12"/>
      <c r="BYA56" s="12"/>
      <c r="BYB56" s="12"/>
      <c r="BYC56" s="12"/>
      <c r="BYD56" s="12"/>
      <c r="BYE56" s="12"/>
      <c r="BYF56" s="12"/>
      <c r="BYG56" s="12"/>
      <c r="BYH56" s="12"/>
      <c r="BYI56" s="12"/>
      <c r="BYJ56" s="12"/>
      <c r="BYK56" s="12"/>
      <c r="BYL56" s="12"/>
      <c r="BYM56" s="12"/>
      <c r="BYN56" s="12"/>
      <c r="BYO56" s="12"/>
      <c r="BYP56" s="12"/>
      <c r="BYQ56" s="12"/>
      <c r="BYR56" s="12"/>
      <c r="BYS56" s="12"/>
      <c r="BYT56" s="12"/>
      <c r="BYU56" s="12"/>
      <c r="BYV56" s="12"/>
      <c r="BYW56" s="12"/>
      <c r="BYX56" s="12"/>
      <c r="BYY56" s="12"/>
      <c r="BYZ56" s="12"/>
      <c r="BZA56" s="12"/>
      <c r="BZB56" s="12"/>
      <c r="BZC56" s="12"/>
      <c r="BZD56" s="12"/>
      <c r="BZE56" s="12"/>
      <c r="BZF56" s="12"/>
      <c r="BZG56" s="12"/>
      <c r="BZH56" s="12"/>
      <c r="BZI56" s="12"/>
      <c r="BZJ56" s="12"/>
      <c r="BZK56" s="12"/>
      <c r="BZL56" s="12"/>
      <c r="BZM56" s="12"/>
      <c r="BZN56" s="12"/>
      <c r="BZO56" s="12"/>
      <c r="BZP56" s="12"/>
      <c r="BZQ56" s="12"/>
      <c r="BZR56" s="12"/>
      <c r="BZS56" s="12"/>
      <c r="BZT56" s="12"/>
      <c r="BZU56" s="12"/>
      <c r="BZV56" s="12"/>
      <c r="BZW56" s="12"/>
      <c r="BZX56" s="12"/>
      <c r="BZY56" s="12"/>
      <c r="BZZ56" s="12"/>
      <c r="CAA56" s="12"/>
      <c r="CAB56" s="12"/>
      <c r="CAC56" s="12"/>
      <c r="CAD56" s="12"/>
      <c r="CAE56" s="12"/>
      <c r="CAF56" s="12"/>
      <c r="CAG56" s="12"/>
      <c r="CAH56" s="12"/>
      <c r="CAI56" s="12"/>
      <c r="CAJ56" s="12"/>
      <c r="CAK56" s="12"/>
      <c r="CAL56" s="12"/>
      <c r="CAM56" s="12"/>
      <c r="CAN56" s="12"/>
      <c r="CAO56" s="12"/>
      <c r="CAP56" s="12"/>
      <c r="CAQ56" s="12"/>
      <c r="CAR56" s="12"/>
      <c r="CAS56" s="12"/>
      <c r="CAT56" s="12"/>
      <c r="CAU56" s="12"/>
      <c r="CAV56" s="12"/>
      <c r="CAW56" s="12"/>
      <c r="CAX56" s="12"/>
      <c r="CAY56" s="12"/>
      <c r="CAZ56" s="12"/>
      <c r="CBA56" s="12"/>
      <c r="CBB56" s="12"/>
      <c r="CBC56" s="12"/>
      <c r="CBD56" s="12"/>
      <c r="CBE56" s="12"/>
      <c r="CBF56" s="12"/>
      <c r="CBG56" s="12"/>
      <c r="CBH56" s="12"/>
      <c r="CBI56" s="12"/>
      <c r="CBJ56" s="12"/>
      <c r="CBK56" s="12"/>
      <c r="CBL56" s="12"/>
      <c r="CBM56" s="12"/>
      <c r="CBN56" s="12"/>
      <c r="CBO56" s="12"/>
      <c r="CBP56" s="12"/>
      <c r="CBQ56" s="12"/>
      <c r="CBR56" s="12"/>
      <c r="CBS56" s="12"/>
      <c r="CBT56" s="12"/>
      <c r="CBU56" s="12"/>
      <c r="CBV56" s="12"/>
      <c r="CBW56" s="12"/>
      <c r="CBX56" s="12"/>
      <c r="CBY56" s="12"/>
      <c r="CBZ56" s="12"/>
      <c r="CCA56" s="12"/>
      <c r="CCB56" s="12"/>
      <c r="CCC56" s="12"/>
      <c r="CCD56" s="12"/>
      <c r="CCE56" s="12"/>
      <c r="CCF56" s="12"/>
      <c r="CCG56" s="12"/>
      <c r="CCH56" s="12"/>
      <c r="CCI56" s="12"/>
      <c r="CCJ56" s="12"/>
      <c r="CCK56" s="12"/>
      <c r="CCL56" s="12"/>
      <c r="CCM56" s="12"/>
      <c r="CCN56" s="12"/>
      <c r="CCO56" s="12"/>
      <c r="CCP56" s="12"/>
      <c r="CCQ56" s="12"/>
      <c r="CCR56" s="12"/>
      <c r="CCS56" s="12"/>
      <c r="CCT56" s="12"/>
      <c r="CCU56" s="12"/>
      <c r="CCV56" s="12"/>
      <c r="CCW56" s="12"/>
      <c r="CCX56" s="12"/>
      <c r="CCY56" s="12"/>
      <c r="CCZ56" s="12"/>
      <c r="CDA56" s="12"/>
      <c r="CDB56" s="12"/>
      <c r="CDC56" s="12"/>
      <c r="CDD56" s="12"/>
      <c r="CDE56" s="12"/>
      <c r="CDF56" s="12"/>
      <c r="CDG56" s="12"/>
      <c r="CDH56" s="12"/>
      <c r="CDI56" s="12"/>
      <c r="CDJ56" s="12"/>
      <c r="CDK56" s="12"/>
      <c r="CDL56" s="12"/>
      <c r="CDM56" s="12"/>
      <c r="CDN56" s="12"/>
      <c r="CDO56" s="12"/>
      <c r="CDP56" s="12"/>
      <c r="CDQ56" s="12"/>
      <c r="CDR56" s="12"/>
      <c r="CDS56" s="12"/>
      <c r="CDT56" s="12"/>
      <c r="CDU56" s="12"/>
      <c r="CDV56" s="12"/>
      <c r="CDW56" s="12"/>
      <c r="CDX56" s="12"/>
      <c r="CDY56" s="12"/>
      <c r="CDZ56" s="12"/>
      <c r="CEA56" s="12"/>
      <c r="CEB56" s="12"/>
      <c r="CEC56" s="12"/>
      <c r="CED56" s="12"/>
      <c r="CEE56" s="12"/>
      <c r="CEF56" s="12"/>
      <c r="CEG56" s="12"/>
      <c r="CEH56" s="12"/>
      <c r="CEI56" s="12"/>
      <c r="CEJ56" s="12"/>
      <c r="CEK56" s="12"/>
      <c r="CEL56" s="12"/>
      <c r="CEM56" s="12"/>
      <c r="CEN56" s="12"/>
      <c r="CEO56" s="12"/>
      <c r="CEP56" s="12"/>
      <c r="CEQ56" s="12"/>
      <c r="CER56" s="12"/>
      <c r="CES56" s="12"/>
      <c r="CET56" s="12"/>
      <c r="CEU56" s="12"/>
      <c r="CEV56" s="12"/>
      <c r="CEW56" s="12"/>
      <c r="CEX56" s="12"/>
      <c r="CEY56" s="12"/>
      <c r="CEZ56" s="12"/>
      <c r="CFA56" s="12"/>
      <c r="CFB56" s="12"/>
      <c r="CFC56" s="12"/>
      <c r="CFD56" s="12"/>
      <c r="CFE56" s="12"/>
      <c r="CFF56" s="12"/>
      <c r="CFG56" s="12"/>
      <c r="CFH56" s="12"/>
      <c r="CFI56" s="12"/>
      <c r="CFJ56" s="12"/>
      <c r="CFK56" s="12"/>
      <c r="CFL56" s="12"/>
      <c r="CFM56" s="12"/>
      <c r="CFN56" s="12"/>
      <c r="CFO56" s="12"/>
      <c r="CFP56" s="12"/>
      <c r="CFQ56" s="12"/>
      <c r="CFR56" s="12"/>
      <c r="CFS56" s="12"/>
      <c r="CFT56" s="12"/>
      <c r="CFU56" s="12"/>
      <c r="CFV56" s="12"/>
      <c r="CFW56" s="12"/>
      <c r="CFX56" s="12"/>
      <c r="CFY56" s="12"/>
      <c r="CFZ56" s="12"/>
      <c r="CGA56" s="12"/>
      <c r="CGB56" s="12"/>
      <c r="CGC56" s="12"/>
      <c r="CGD56" s="12"/>
      <c r="CGE56" s="12"/>
      <c r="CGF56" s="12"/>
      <c r="CGG56" s="12"/>
      <c r="CGH56" s="12"/>
      <c r="CGI56" s="12"/>
      <c r="CGJ56" s="12"/>
      <c r="CGK56" s="12"/>
      <c r="CGL56" s="12"/>
      <c r="CGM56" s="12"/>
      <c r="CGN56" s="12"/>
      <c r="CGO56" s="12"/>
      <c r="CGP56" s="12"/>
      <c r="CGQ56" s="12"/>
      <c r="CGR56" s="12"/>
      <c r="CGS56" s="12"/>
      <c r="CGT56" s="12"/>
      <c r="CGU56" s="12"/>
      <c r="CGV56" s="12"/>
      <c r="CGW56" s="12"/>
      <c r="CGX56" s="12"/>
      <c r="CGY56" s="12"/>
      <c r="CGZ56" s="12"/>
      <c r="CHA56" s="12"/>
      <c r="CHB56" s="12"/>
      <c r="CHC56" s="12"/>
      <c r="CHD56" s="12"/>
      <c r="CHE56" s="12"/>
      <c r="CHF56" s="12"/>
      <c r="CHG56" s="12"/>
      <c r="CHH56" s="12"/>
      <c r="CHI56" s="12"/>
      <c r="CHJ56" s="12"/>
      <c r="CHK56" s="12"/>
      <c r="CHL56" s="12"/>
      <c r="CHM56" s="12"/>
      <c r="CHN56" s="12"/>
      <c r="CHO56" s="12"/>
      <c r="CHP56" s="12"/>
      <c r="CHQ56" s="12"/>
      <c r="CHR56" s="12"/>
      <c r="CHS56" s="12"/>
      <c r="CHT56" s="12"/>
      <c r="CHU56" s="12"/>
      <c r="CHV56" s="12"/>
      <c r="CHW56" s="12"/>
      <c r="CHX56" s="12"/>
      <c r="CHY56" s="12"/>
      <c r="CHZ56" s="12"/>
      <c r="CIA56" s="12"/>
      <c r="CIB56" s="12"/>
      <c r="CIC56" s="12"/>
      <c r="CID56" s="12"/>
      <c r="CIE56" s="12"/>
      <c r="CIF56" s="12"/>
      <c r="CIG56" s="12"/>
      <c r="CIH56" s="12"/>
      <c r="CII56" s="12"/>
      <c r="CIJ56" s="12"/>
      <c r="CIK56" s="12"/>
      <c r="CIL56" s="12"/>
      <c r="CIM56" s="12"/>
      <c r="CIN56" s="12"/>
      <c r="CIO56" s="12"/>
      <c r="CIP56" s="12"/>
      <c r="CIQ56" s="12"/>
      <c r="CIR56" s="12"/>
      <c r="CIS56" s="12"/>
      <c r="CIT56" s="12"/>
      <c r="CIU56" s="12"/>
      <c r="CIV56" s="12"/>
      <c r="CIW56" s="12"/>
      <c r="CIX56" s="12"/>
      <c r="CIY56" s="12"/>
      <c r="CIZ56" s="12"/>
      <c r="CJA56" s="12"/>
      <c r="CJB56" s="12"/>
      <c r="CJC56" s="12"/>
      <c r="CJD56" s="12"/>
      <c r="CJE56" s="12"/>
      <c r="CJF56" s="12"/>
      <c r="CJG56" s="12"/>
      <c r="CJH56" s="12"/>
      <c r="CJI56" s="12"/>
      <c r="CJJ56" s="12"/>
      <c r="CJK56" s="12"/>
      <c r="CJL56" s="12"/>
      <c r="CJM56" s="12"/>
      <c r="CJN56" s="12"/>
      <c r="CJO56" s="12"/>
      <c r="CJP56" s="12"/>
      <c r="CJQ56" s="12"/>
      <c r="CJR56" s="12"/>
      <c r="CJS56" s="12"/>
      <c r="CJT56" s="12"/>
      <c r="CJU56" s="12"/>
      <c r="CJV56" s="12"/>
      <c r="CJW56" s="12"/>
      <c r="CJX56" s="12"/>
      <c r="CJY56" s="12"/>
      <c r="CJZ56" s="12"/>
      <c r="CKA56" s="12"/>
      <c r="CKB56" s="12"/>
      <c r="CKC56" s="12"/>
      <c r="CKD56" s="12"/>
      <c r="CKE56" s="12"/>
      <c r="CKF56" s="12"/>
      <c r="CKG56" s="12"/>
      <c r="CKH56" s="12"/>
      <c r="CKI56" s="12"/>
      <c r="CKJ56" s="12"/>
      <c r="CKK56" s="12"/>
      <c r="CKL56" s="12"/>
      <c r="CKM56" s="12"/>
      <c r="CKN56" s="12"/>
      <c r="CKO56" s="12"/>
      <c r="CKP56" s="12"/>
      <c r="CKQ56" s="12"/>
      <c r="CKR56" s="12"/>
      <c r="CKS56" s="12"/>
      <c r="CKT56" s="12"/>
      <c r="CKU56" s="12"/>
      <c r="CKV56" s="12"/>
      <c r="CKW56" s="12"/>
      <c r="CKX56" s="12"/>
      <c r="CKY56" s="12"/>
      <c r="CKZ56" s="12"/>
      <c r="CLA56" s="12"/>
      <c r="CLB56" s="12"/>
      <c r="CLC56" s="12"/>
      <c r="CLD56" s="12"/>
      <c r="CLE56" s="12"/>
      <c r="CLF56" s="12"/>
      <c r="CLG56" s="12"/>
      <c r="CLH56" s="12"/>
      <c r="CLI56" s="12"/>
      <c r="CLJ56" s="12"/>
      <c r="CLK56" s="12"/>
      <c r="CLL56" s="12"/>
      <c r="CLM56" s="12"/>
      <c r="CLN56" s="12"/>
      <c r="CLO56" s="12"/>
      <c r="CLP56" s="12"/>
      <c r="CLQ56" s="12"/>
      <c r="CLR56" s="12"/>
      <c r="CLS56" s="12"/>
      <c r="CLT56" s="12"/>
      <c r="CLU56" s="12"/>
      <c r="CLV56" s="12"/>
      <c r="CLW56" s="12"/>
      <c r="CLX56" s="12"/>
      <c r="CLY56" s="12"/>
      <c r="CLZ56" s="12"/>
      <c r="CMA56" s="12"/>
      <c r="CMB56" s="12"/>
      <c r="CMC56" s="12"/>
      <c r="CMD56" s="12"/>
      <c r="CME56" s="12"/>
      <c r="CMF56" s="12"/>
      <c r="CMG56" s="12"/>
      <c r="CMH56" s="12"/>
      <c r="CMI56" s="12"/>
      <c r="CMJ56" s="12"/>
      <c r="CMK56" s="12"/>
      <c r="CML56" s="12"/>
      <c r="CMM56" s="12"/>
      <c r="CMN56" s="12"/>
      <c r="CMO56" s="12"/>
      <c r="CMP56" s="12"/>
      <c r="CMQ56" s="12"/>
      <c r="CMR56" s="12"/>
      <c r="CMS56" s="12"/>
      <c r="CMT56" s="12"/>
      <c r="CMU56" s="12"/>
      <c r="CMV56" s="12"/>
      <c r="CMW56" s="12"/>
      <c r="CMX56" s="12"/>
      <c r="CMY56" s="12"/>
      <c r="CMZ56" s="12"/>
      <c r="CNA56" s="12"/>
      <c r="CNB56" s="12"/>
      <c r="CNC56" s="12"/>
      <c r="CND56" s="12"/>
      <c r="CNE56" s="12"/>
      <c r="CNF56" s="12"/>
      <c r="CNG56" s="12"/>
      <c r="CNH56" s="12"/>
      <c r="CNI56" s="12"/>
      <c r="CNJ56" s="12"/>
      <c r="CNK56" s="12"/>
      <c r="CNL56" s="12"/>
      <c r="CNM56" s="12"/>
      <c r="CNN56" s="12"/>
      <c r="CNO56" s="12"/>
      <c r="CNP56" s="12"/>
      <c r="CNQ56" s="12"/>
      <c r="CNR56" s="12"/>
      <c r="CNS56" s="12"/>
      <c r="CNT56" s="12"/>
      <c r="CNU56" s="12"/>
      <c r="CNV56" s="12"/>
      <c r="CNW56" s="12"/>
      <c r="CNX56" s="12"/>
      <c r="CNY56" s="12"/>
      <c r="CNZ56" s="12"/>
      <c r="COA56" s="12"/>
      <c r="COB56" s="12"/>
      <c r="COC56" s="12"/>
      <c r="COD56" s="12"/>
      <c r="COE56" s="12"/>
      <c r="COF56" s="12"/>
      <c r="COG56" s="12"/>
      <c r="COH56" s="12"/>
      <c r="COI56" s="12"/>
      <c r="COJ56" s="12"/>
      <c r="COK56" s="12"/>
      <c r="COL56" s="12"/>
      <c r="COM56" s="12"/>
      <c r="CON56" s="12"/>
      <c r="COO56" s="12"/>
      <c r="COP56" s="12"/>
      <c r="COQ56" s="12"/>
      <c r="COR56" s="12"/>
      <c r="COS56" s="12"/>
      <c r="COT56" s="12"/>
      <c r="COU56" s="12"/>
      <c r="COV56" s="12"/>
      <c r="COW56" s="12"/>
      <c r="COX56" s="12"/>
      <c r="COY56" s="12"/>
      <c r="COZ56" s="12"/>
      <c r="CPA56" s="12"/>
      <c r="CPB56" s="12"/>
      <c r="CPC56" s="12"/>
      <c r="CPD56" s="12"/>
      <c r="CPE56" s="12"/>
      <c r="CPF56" s="12"/>
      <c r="CPG56" s="12"/>
      <c r="CPH56" s="12"/>
      <c r="CPI56" s="12"/>
      <c r="CPJ56" s="12"/>
      <c r="CPK56" s="12"/>
      <c r="CPL56" s="12"/>
      <c r="CPM56" s="12"/>
      <c r="CPN56" s="12"/>
      <c r="CPO56" s="12"/>
      <c r="CPP56" s="12"/>
      <c r="CPQ56" s="12"/>
      <c r="CPR56" s="12"/>
      <c r="CPS56" s="12"/>
      <c r="CPT56" s="12"/>
      <c r="CPU56" s="12"/>
      <c r="CPV56" s="12"/>
      <c r="CPW56" s="12"/>
      <c r="CPX56" s="12"/>
      <c r="CPY56" s="12"/>
      <c r="CPZ56" s="12"/>
      <c r="CQA56" s="12"/>
      <c r="CQB56" s="12"/>
      <c r="CQC56" s="12"/>
      <c r="CQD56" s="12"/>
      <c r="CQE56" s="12"/>
      <c r="CQF56" s="12"/>
      <c r="CQG56" s="12"/>
      <c r="CQH56" s="12"/>
      <c r="CQI56" s="12"/>
      <c r="CQJ56" s="12"/>
      <c r="CQK56" s="12"/>
      <c r="CQL56" s="12"/>
      <c r="CQM56" s="12"/>
      <c r="CQN56" s="12"/>
      <c r="CQO56" s="12"/>
      <c r="CQP56" s="12"/>
      <c r="CQQ56" s="12"/>
      <c r="CQR56" s="12"/>
      <c r="CQS56" s="12"/>
      <c r="CQT56" s="12"/>
      <c r="CQU56" s="12"/>
      <c r="CQV56" s="12"/>
      <c r="CQW56" s="12"/>
      <c r="CQX56" s="12"/>
      <c r="CQY56" s="12"/>
      <c r="CQZ56" s="12"/>
      <c r="CRA56" s="12"/>
      <c r="CRB56" s="12"/>
      <c r="CRC56" s="12"/>
      <c r="CRD56" s="12"/>
      <c r="CRE56" s="12"/>
      <c r="CRF56" s="12"/>
      <c r="CRG56" s="12"/>
      <c r="CRH56" s="12"/>
      <c r="CRI56" s="12"/>
      <c r="CRJ56" s="12"/>
      <c r="CRK56" s="12"/>
      <c r="CRL56" s="12"/>
      <c r="CRM56" s="12"/>
      <c r="CRN56" s="12"/>
      <c r="CRO56" s="12"/>
      <c r="CRP56" s="12"/>
      <c r="CRQ56" s="12"/>
      <c r="CRR56" s="12"/>
      <c r="CRS56" s="12"/>
      <c r="CRT56" s="12"/>
      <c r="CRU56" s="12"/>
      <c r="CRV56" s="12"/>
      <c r="CRW56" s="12"/>
      <c r="CRX56" s="12"/>
      <c r="CRY56" s="12"/>
      <c r="CRZ56" s="12"/>
      <c r="CSA56" s="12"/>
      <c r="CSB56" s="12"/>
      <c r="CSC56" s="12"/>
      <c r="CSD56" s="12"/>
      <c r="CSE56" s="12"/>
      <c r="CSF56" s="12"/>
      <c r="CSG56" s="12"/>
      <c r="CSH56" s="12"/>
      <c r="CSI56" s="12"/>
      <c r="CSJ56" s="12"/>
      <c r="CSK56" s="12"/>
      <c r="CSL56" s="12"/>
      <c r="CSM56" s="12"/>
      <c r="CSN56" s="12"/>
      <c r="CSO56" s="12"/>
      <c r="CSP56" s="12"/>
      <c r="CSQ56" s="12"/>
      <c r="CSR56" s="12"/>
      <c r="CSS56" s="12"/>
      <c r="CST56" s="12"/>
      <c r="CSU56" s="12"/>
      <c r="CSV56" s="12"/>
      <c r="CSW56" s="12"/>
      <c r="CSX56" s="12"/>
      <c r="CSY56" s="12"/>
      <c r="CSZ56" s="12"/>
      <c r="CTA56" s="12"/>
      <c r="CTB56" s="12"/>
      <c r="CTC56" s="12"/>
      <c r="CTD56" s="12"/>
      <c r="CTE56" s="12"/>
      <c r="CTF56" s="12"/>
      <c r="CTG56" s="12"/>
      <c r="CTH56" s="12"/>
      <c r="CTI56" s="12"/>
      <c r="CTJ56" s="12"/>
      <c r="CTK56" s="12"/>
      <c r="CTL56" s="12"/>
      <c r="CTM56" s="12"/>
      <c r="CTN56" s="12"/>
      <c r="CTO56" s="12"/>
      <c r="CTP56" s="12"/>
      <c r="CTQ56" s="12"/>
      <c r="CTR56" s="12"/>
      <c r="CTS56" s="12"/>
      <c r="CTT56" s="12"/>
      <c r="CTU56" s="12"/>
      <c r="CTV56" s="12"/>
      <c r="CTW56" s="12"/>
      <c r="CTX56" s="12"/>
      <c r="CTY56" s="12"/>
      <c r="CTZ56" s="12"/>
      <c r="CUA56" s="12"/>
      <c r="CUB56" s="12"/>
      <c r="CUC56" s="12"/>
      <c r="CUD56" s="12"/>
      <c r="CUE56" s="12"/>
      <c r="CUF56" s="12"/>
      <c r="CUG56" s="12"/>
      <c r="CUH56" s="12"/>
      <c r="CUI56" s="12"/>
      <c r="CUJ56" s="12"/>
      <c r="CUK56" s="12"/>
      <c r="CUL56" s="12"/>
      <c r="CUM56" s="12"/>
      <c r="CUN56" s="12"/>
      <c r="CUO56" s="12"/>
      <c r="CUP56" s="12"/>
      <c r="CUQ56" s="12"/>
      <c r="CUR56" s="12"/>
      <c r="CUS56" s="12"/>
      <c r="CUT56" s="12"/>
    </row>
    <row r="57" spans="1:2594" s="93" customFormat="1" ht="15" customHeight="1" x14ac:dyDescent="0.15">
      <c r="A57" s="388" t="s">
        <v>138</v>
      </c>
      <c r="B57" s="99" t="s">
        <v>139</v>
      </c>
      <c r="C57" s="91" t="s">
        <v>73</v>
      </c>
      <c r="D57" s="95">
        <v>70838.538047000009</v>
      </c>
      <c r="E57" s="95">
        <v>55994.220768289248</v>
      </c>
      <c r="F57" s="95">
        <v>67687.835823000001</v>
      </c>
      <c r="G57" s="95">
        <v>49837.099524295183</v>
      </c>
      <c r="H57" s="95">
        <v>17025.942783999992</v>
      </c>
      <c r="I57" s="95">
        <v>10012.869919633484</v>
      </c>
      <c r="J57" s="95">
        <v>16349.900310000001</v>
      </c>
      <c r="K57" s="120">
        <v>8864.2290813651834</v>
      </c>
      <c r="L57" s="183"/>
      <c r="M57" s="183"/>
      <c r="N57" s="513" t="str">
        <f t="shared" si="11"/>
        <v>12</v>
      </c>
      <c r="O57" s="90" t="str">
        <f t="shared" si="12"/>
        <v>PAPER AND PAPERBOARD</v>
      </c>
      <c r="P57" s="91" t="s">
        <v>73</v>
      </c>
      <c r="Q57" s="279">
        <f>D57-(D58+D63+D64+D69)</f>
        <v>0</v>
      </c>
      <c r="R57" s="174">
        <f t="shared" ref="R57:X57" si="34">E57-(E58+E63+E64+E69)</f>
        <v>0</v>
      </c>
      <c r="S57" s="174">
        <f t="shared" si="34"/>
        <v>0</v>
      </c>
      <c r="T57" s="174">
        <f t="shared" si="34"/>
        <v>0</v>
      </c>
      <c r="U57" s="174">
        <f t="shared" si="34"/>
        <v>0</v>
      </c>
      <c r="V57" s="174">
        <f t="shared" si="34"/>
        <v>0</v>
      </c>
      <c r="W57" s="174">
        <f t="shared" si="34"/>
        <v>0</v>
      </c>
      <c r="X57" s="175">
        <f t="shared" si="34"/>
        <v>0</v>
      </c>
      <c r="Y57" s="201"/>
      <c r="Z57" s="210" t="str">
        <f t="shared" si="4"/>
        <v>12</v>
      </c>
      <c r="AA57" s="90" t="str">
        <f t="shared" si="4"/>
        <v>PAPER AND PAPERBOARD</v>
      </c>
      <c r="AB57" s="441" t="s">
        <v>73</v>
      </c>
      <c r="AC57" s="217">
        <f>IF(ISNUMBER('JQ1|Primary Products|Production'!D69+D57-H57),'JQ1|Primary Products|Production'!D69+D57-H57,IF(ISNUMBER(H57-D57),"NT " &amp; H57-D57,"…"))</f>
        <v>53840.595263000017</v>
      </c>
      <c r="AD57" s="215">
        <f>IF(ISNUMBER('JQ1|Primary Products|Production'!E69+F57-J57),'JQ1|Primary Products|Production'!E69+F57-J57,IF(ISNUMBER(J57-F57),"NT " &amp; J57-F57,"…"))</f>
        <v>51365.935513000004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  <c r="AMM57" s="12"/>
      <c r="AMN57" s="12"/>
      <c r="AMO57" s="12"/>
      <c r="AMP57" s="12"/>
      <c r="AMQ57" s="12"/>
      <c r="AMR57" s="12"/>
      <c r="AMS57" s="12"/>
      <c r="AMT57" s="12"/>
      <c r="AMU57" s="12"/>
      <c r="AMV57" s="12"/>
      <c r="AMW57" s="12"/>
      <c r="AMX57" s="12"/>
      <c r="AMY57" s="12"/>
      <c r="AMZ57" s="12"/>
      <c r="ANA57" s="12"/>
      <c r="ANB57" s="12"/>
      <c r="ANC57" s="12"/>
      <c r="AND57" s="12"/>
      <c r="ANE57" s="12"/>
      <c r="ANF57" s="12"/>
      <c r="ANG57" s="12"/>
      <c r="ANH57" s="12"/>
      <c r="ANI57" s="12"/>
      <c r="ANJ57" s="12"/>
      <c r="ANK57" s="12"/>
      <c r="ANL57" s="12"/>
      <c r="ANM57" s="12"/>
      <c r="ANN57" s="12"/>
      <c r="ANO57" s="12"/>
      <c r="ANP57" s="12"/>
      <c r="ANQ57" s="12"/>
      <c r="ANR57" s="12"/>
      <c r="ANS57" s="12"/>
      <c r="ANT57" s="12"/>
      <c r="ANU57" s="12"/>
      <c r="ANV57" s="12"/>
      <c r="ANW57" s="12"/>
      <c r="ANX57" s="12"/>
      <c r="ANY57" s="12"/>
      <c r="ANZ57" s="12"/>
      <c r="AOA57" s="12"/>
      <c r="AOB57" s="12"/>
      <c r="AOC57" s="12"/>
      <c r="AOD57" s="12"/>
      <c r="AOE57" s="12"/>
      <c r="AOF57" s="12"/>
      <c r="AOG57" s="12"/>
      <c r="AOH57" s="12"/>
      <c r="AOI57" s="12"/>
      <c r="AOJ57" s="12"/>
      <c r="AOK57" s="12"/>
      <c r="AOL57" s="12"/>
      <c r="AOM57" s="12"/>
      <c r="AON57" s="12"/>
      <c r="AOO57" s="12"/>
      <c r="AOP57" s="12"/>
      <c r="AOQ57" s="12"/>
      <c r="AOR57" s="12"/>
      <c r="AOS57" s="12"/>
      <c r="AOT57" s="12"/>
      <c r="AOU57" s="12"/>
      <c r="AOV57" s="12"/>
      <c r="AOW57" s="12"/>
      <c r="AOX57" s="12"/>
      <c r="AOY57" s="12"/>
      <c r="AOZ57" s="12"/>
      <c r="APA57" s="12"/>
      <c r="APB57" s="12"/>
      <c r="APC57" s="12"/>
      <c r="APD57" s="12"/>
      <c r="APE57" s="12"/>
      <c r="APF57" s="12"/>
      <c r="APG57" s="12"/>
      <c r="APH57" s="12"/>
      <c r="API57" s="12"/>
      <c r="APJ57" s="12"/>
      <c r="APK57" s="12"/>
      <c r="APL57" s="12"/>
      <c r="APM57" s="12"/>
      <c r="APN57" s="12"/>
      <c r="APO57" s="12"/>
      <c r="APP57" s="12"/>
      <c r="APQ57" s="12"/>
      <c r="APR57" s="12"/>
      <c r="APS57" s="12"/>
      <c r="APT57" s="12"/>
      <c r="APU57" s="12"/>
      <c r="APV57" s="12"/>
      <c r="APW57" s="12"/>
      <c r="APX57" s="12"/>
      <c r="APY57" s="12"/>
      <c r="APZ57" s="12"/>
      <c r="AQA57" s="12"/>
      <c r="AQB57" s="12"/>
      <c r="AQC57" s="12"/>
      <c r="AQD57" s="12"/>
      <c r="AQE57" s="12"/>
      <c r="AQF57" s="12"/>
      <c r="AQG57" s="12"/>
      <c r="AQH57" s="12"/>
      <c r="AQI57" s="12"/>
      <c r="AQJ57" s="12"/>
      <c r="AQK57" s="12"/>
      <c r="AQL57" s="12"/>
      <c r="AQM57" s="12"/>
      <c r="AQN57" s="12"/>
      <c r="AQO57" s="12"/>
      <c r="AQP57" s="12"/>
      <c r="AQQ57" s="12"/>
      <c r="AQR57" s="12"/>
      <c r="AQS57" s="12"/>
      <c r="AQT57" s="12"/>
      <c r="AQU57" s="12"/>
      <c r="AQV57" s="12"/>
      <c r="AQW57" s="12"/>
      <c r="AQX57" s="12"/>
      <c r="AQY57" s="12"/>
      <c r="AQZ57" s="12"/>
      <c r="ARA57" s="12"/>
      <c r="ARB57" s="12"/>
      <c r="ARC57" s="12"/>
      <c r="ARD57" s="12"/>
      <c r="ARE57" s="12"/>
      <c r="ARF57" s="12"/>
      <c r="ARG57" s="12"/>
      <c r="ARH57" s="12"/>
      <c r="ARI57" s="12"/>
      <c r="ARJ57" s="12"/>
      <c r="ARK57" s="12"/>
      <c r="ARL57" s="12"/>
      <c r="ARM57" s="12"/>
      <c r="ARN57" s="12"/>
      <c r="ARO57" s="12"/>
      <c r="ARP57" s="12"/>
      <c r="ARQ57" s="12"/>
      <c r="ARR57" s="12"/>
      <c r="ARS57" s="12"/>
      <c r="ART57" s="12"/>
      <c r="ARU57" s="12"/>
      <c r="ARV57" s="12"/>
      <c r="ARW57" s="12"/>
      <c r="ARX57" s="12"/>
      <c r="ARY57" s="12"/>
      <c r="ARZ57" s="12"/>
      <c r="ASA57" s="12"/>
      <c r="ASB57" s="12"/>
      <c r="ASC57" s="12"/>
      <c r="ASD57" s="12"/>
      <c r="ASE57" s="12"/>
      <c r="ASF57" s="12"/>
      <c r="ASG57" s="12"/>
      <c r="ASH57" s="12"/>
      <c r="ASI57" s="12"/>
      <c r="ASJ57" s="12"/>
      <c r="ASK57" s="12"/>
      <c r="ASL57" s="12"/>
      <c r="ASM57" s="12"/>
      <c r="ASN57" s="12"/>
      <c r="ASO57" s="12"/>
      <c r="ASP57" s="12"/>
      <c r="ASQ57" s="12"/>
      <c r="ASR57" s="12"/>
      <c r="ASS57" s="12"/>
      <c r="AST57" s="12"/>
      <c r="ASU57" s="12"/>
      <c r="ASV57" s="12"/>
      <c r="ASW57" s="12"/>
      <c r="ASX57" s="12"/>
      <c r="ASY57" s="12"/>
      <c r="ASZ57" s="12"/>
      <c r="ATA57" s="12"/>
      <c r="ATB57" s="12"/>
      <c r="ATC57" s="12"/>
      <c r="ATD57" s="12"/>
      <c r="ATE57" s="12"/>
      <c r="ATF57" s="12"/>
      <c r="ATG57" s="12"/>
      <c r="ATH57" s="12"/>
      <c r="ATI57" s="12"/>
      <c r="ATJ57" s="12"/>
      <c r="ATK57" s="12"/>
      <c r="ATL57" s="12"/>
      <c r="ATM57" s="12"/>
      <c r="ATN57" s="12"/>
      <c r="ATO57" s="12"/>
      <c r="ATP57" s="12"/>
      <c r="ATQ57" s="12"/>
      <c r="ATR57" s="12"/>
      <c r="ATS57" s="12"/>
      <c r="ATT57" s="12"/>
      <c r="ATU57" s="12"/>
      <c r="ATV57" s="12"/>
      <c r="ATW57" s="12"/>
      <c r="ATX57" s="12"/>
      <c r="ATY57" s="12"/>
      <c r="ATZ57" s="12"/>
      <c r="AUA57" s="12"/>
      <c r="AUB57" s="12"/>
      <c r="AUC57" s="12"/>
      <c r="AUD57" s="12"/>
      <c r="AUE57" s="12"/>
      <c r="AUF57" s="12"/>
      <c r="AUG57" s="12"/>
      <c r="AUH57" s="12"/>
      <c r="AUI57" s="12"/>
      <c r="AUJ57" s="12"/>
      <c r="AUK57" s="12"/>
      <c r="AUL57" s="12"/>
      <c r="AUM57" s="12"/>
      <c r="AUN57" s="12"/>
      <c r="AUO57" s="12"/>
      <c r="AUP57" s="12"/>
      <c r="AUQ57" s="12"/>
      <c r="AUR57" s="12"/>
      <c r="AUS57" s="12"/>
      <c r="AUT57" s="12"/>
      <c r="AUU57" s="12"/>
      <c r="AUV57" s="12"/>
      <c r="AUW57" s="12"/>
      <c r="AUX57" s="12"/>
      <c r="AUY57" s="12"/>
      <c r="AUZ57" s="12"/>
      <c r="AVA57" s="12"/>
      <c r="AVB57" s="12"/>
      <c r="AVC57" s="12"/>
      <c r="AVD57" s="12"/>
      <c r="AVE57" s="12"/>
      <c r="AVF57" s="12"/>
      <c r="AVG57" s="12"/>
      <c r="AVH57" s="12"/>
      <c r="AVI57" s="12"/>
      <c r="AVJ57" s="12"/>
      <c r="AVK57" s="12"/>
      <c r="AVL57" s="12"/>
      <c r="AVM57" s="12"/>
      <c r="AVN57" s="12"/>
      <c r="AVO57" s="12"/>
      <c r="AVP57" s="12"/>
      <c r="AVQ57" s="12"/>
      <c r="AVR57" s="12"/>
      <c r="AVS57" s="12"/>
      <c r="AVT57" s="12"/>
      <c r="AVU57" s="12"/>
      <c r="AVV57" s="12"/>
      <c r="AVW57" s="12"/>
      <c r="AVX57" s="12"/>
      <c r="AVY57" s="12"/>
      <c r="AVZ57" s="12"/>
      <c r="AWA57" s="12"/>
      <c r="AWB57" s="12"/>
      <c r="AWC57" s="12"/>
      <c r="AWD57" s="12"/>
      <c r="AWE57" s="12"/>
      <c r="AWF57" s="12"/>
      <c r="AWG57" s="12"/>
      <c r="AWH57" s="12"/>
      <c r="AWI57" s="12"/>
      <c r="AWJ57" s="12"/>
      <c r="AWK57" s="12"/>
      <c r="AWL57" s="12"/>
      <c r="AWM57" s="12"/>
      <c r="AWN57" s="12"/>
      <c r="AWO57" s="12"/>
      <c r="AWP57" s="12"/>
      <c r="AWQ57" s="12"/>
      <c r="AWR57" s="12"/>
      <c r="AWS57" s="12"/>
      <c r="AWT57" s="12"/>
      <c r="AWU57" s="12"/>
      <c r="AWV57" s="12"/>
      <c r="AWW57" s="12"/>
      <c r="AWX57" s="12"/>
      <c r="AWY57" s="12"/>
      <c r="AWZ57" s="12"/>
      <c r="AXA57" s="12"/>
      <c r="AXB57" s="12"/>
      <c r="AXC57" s="12"/>
      <c r="AXD57" s="12"/>
      <c r="AXE57" s="12"/>
      <c r="AXF57" s="12"/>
      <c r="AXG57" s="12"/>
      <c r="AXH57" s="12"/>
      <c r="AXI57" s="12"/>
      <c r="AXJ57" s="12"/>
      <c r="AXK57" s="12"/>
      <c r="AXL57" s="12"/>
      <c r="AXM57" s="12"/>
      <c r="AXN57" s="12"/>
      <c r="AXO57" s="12"/>
      <c r="AXP57" s="12"/>
      <c r="AXQ57" s="12"/>
      <c r="AXR57" s="12"/>
      <c r="AXS57" s="12"/>
      <c r="AXT57" s="12"/>
      <c r="AXU57" s="12"/>
      <c r="AXV57" s="12"/>
      <c r="AXW57" s="12"/>
      <c r="AXX57" s="12"/>
      <c r="AXY57" s="12"/>
      <c r="AXZ57" s="12"/>
      <c r="AYA57" s="12"/>
      <c r="AYB57" s="12"/>
      <c r="AYC57" s="12"/>
      <c r="AYD57" s="12"/>
      <c r="AYE57" s="12"/>
      <c r="AYF57" s="12"/>
      <c r="AYG57" s="12"/>
      <c r="AYH57" s="12"/>
      <c r="AYI57" s="12"/>
      <c r="AYJ57" s="12"/>
      <c r="AYK57" s="12"/>
      <c r="AYL57" s="12"/>
      <c r="AYM57" s="12"/>
      <c r="AYN57" s="12"/>
      <c r="AYO57" s="12"/>
      <c r="AYP57" s="12"/>
      <c r="AYQ57" s="12"/>
      <c r="AYR57" s="12"/>
      <c r="AYS57" s="12"/>
      <c r="AYT57" s="12"/>
      <c r="AYU57" s="12"/>
      <c r="AYV57" s="12"/>
      <c r="AYW57" s="12"/>
      <c r="AYX57" s="12"/>
      <c r="AYY57" s="12"/>
      <c r="AYZ57" s="12"/>
      <c r="AZA57" s="12"/>
      <c r="AZB57" s="12"/>
      <c r="AZC57" s="12"/>
      <c r="AZD57" s="12"/>
      <c r="AZE57" s="12"/>
      <c r="AZF57" s="12"/>
      <c r="AZG57" s="12"/>
      <c r="AZH57" s="12"/>
      <c r="AZI57" s="12"/>
      <c r="AZJ57" s="12"/>
      <c r="AZK57" s="12"/>
      <c r="AZL57" s="12"/>
      <c r="AZM57" s="12"/>
      <c r="AZN57" s="12"/>
      <c r="AZO57" s="12"/>
      <c r="AZP57" s="12"/>
      <c r="AZQ57" s="12"/>
      <c r="AZR57" s="12"/>
      <c r="AZS57" s="12"/>
      <c r="AZT57" s="12"/>
      <c r="AZU57" s="12"/>
      <c r="AZV57" s="12"/>
      <c r="AZW57" s="12"/>
      <c r="AZX57" s="12"/>
      <c r="AZY57" s="12"/>
      <c r="AZZ57" s="12"/>
      <c r="BAA57" s="12"/>
      <c r="BAB57" s="12"/>
      <c r="BAC57" s="12"/>
      <c r="BAD57" s="12"/>
      <c r="BAE57" s="12"/>
      <c r="BAF57" s="12"/>
      <c r="BAG57" s="12"/>
      <c r="BAH57" s="12"/>
      <c r="BAI57" s="12"/>
      <c r="BAJ57" s="12"/>
      <c r="BAK57" s="12"/>
      <c r="BAL57" s="12"/>
      <c r="BAM57" s="12"/>
      <c r="BAN57" s="12"/>
      <c r="BAO57" s="12"/>
      <c r="BAP57" s="12"/>
      <c r="BAQ57" s="12"/>
      <c r="BAR57" s="12"/>
      <c r="BAS57" s="12"/>
      <c r="BAT57" s="12"/>
      <c r="BAU57" s="12"/>
      <c r="BAV57" s="12"/>
      <c r="BAW57" s="12"/>
      <c r="BAX57" s="12"/>
      <c r="BAY57" s="12"/>
      <c r="BAZ57" s="12"/>
      <c r="BBA57" s="12"/>
      <c r="BBB57" s="12"/>
      <c r="BBC57" s="12"/>
      <c r="BBD57" s="12"/>
      <c r="BBE57" s="12"/>
      <c r="BBF57" s="12"/>
      <c r="BBG57" s="12"/>
      <c r="BBH57" s="12"/>
      <c r="BBI57" s="12"/>
      <c r="BBJ57" s="12"/>
      <c r="BBK57" s="12"/>
      <c r="BBL57" s="12"/>
      <c r="BBM57" s="12"/>
      <c r="BBN57" s="12"/>
      <c r="BBO57" s="12"/>
      <c r="BBP57" s="12"/>
      <c r="BBQ57" s="12"/>
      <c r="BBR57" s="12"/>
      <c r="BBS57" s="12"/>
      <c r="BBT57" s="12"/>
      <c r="BBU57" s="12"/>
      <c r="BBV57" s="12"/>
      <c r="BBW57" s="12"/>
      <c r="BBX57" s="12"/>
      <c r="BBY57" s="12"/>
      <c r="BBZ57" s="12"/>
      <c r="BCA57" s="12"/>
      <c r="BCB57" s="12"/>
      <c r="BCC57" s="12"/>
      <c r="BCD57" s="12"/>
      <c r="BCE57" s="12"/>
      <c r="BCF57" s="12"/>
      <c r="BCG57" s="12"/>
      <c r="BCH57" s="12"/>
      <c r="BCI57" s="12"/>
      <c r="BCJ57" s="12"/>
      <c r="BCK57" s="12"/>
      <c r="BCL57" s="12"/>
      <c r="BCM57" s="12"/>
      <c r="BCN57" s="12"/>
      <c r="BCO57" s="12"/>
      <c r="BCP57" s="12"/>
      <c r="BCQ57" s="12"/>
      <c r="BCR57" s="12"/>
      <c r="BCS57" s="12"/>
      <c r="BCT57" s="12"/>
      <c r="BCU57" s="12"/>
      <c r="BCV57" s="12"/>
      <c r="BCW57" s="12"/>
      <c r="BCX57" s="12"/>
      <c r="BCY57" s="12"/>
      <c r="BCZ57" s="12"/>
      <c r="BDA57" s="12"/>
      <c r="BDB57" s="12"/>
      <c r="BDC57" s="12"/>
      <c r="BDD57" s="12"/>
      <c r="BDE57" s="12"/>
      <c r="BDF57" s="12"/>
      <c r="BDG57" s="12"/>
      <c r="BDH57" s="12"/>
      <c r="BDI57" s="12"/>
      <c r="BDJ57" s="12"/>
      <c r="BDK57" s="12"/>
      <c r="BDL57" s="12"/>
      <c r="BDM57" s="12"/>
      <c r="BDN57" s="12"/>
      <c r="BDO57" s="12"/>
      <c r="BDP57" s="12"/>
      <c r="BDQ57" s="12"/>
      <c r="BDR57" s="12"/>
      <c r="BDS57" s="12"/>
      <c r="BDT57" s="12"/>
      <c r="BDU57" s="12"/>
      <c r="BDV57" s="12"/>
      <c r="BDW57" s="12"/>
      <c r="BDX57" s="12"/>
      <c r="BDY57" s="12"/>
      <c r="BDZ57" s="12"/>
      <c r="BEA57" s="12"/>
      <c r="BEB57" s="12"/>
      <c r="BEC57" s="12"/>
      <c r="BED57" s="12"/>
      <c r="BEE57" s="12"/>
      <c r="BEF57" s="12"/>
      <c r="BEG57" s="12"/>
      <c r="BEH57" s="12"/>
      <c r="BEI57" s="12"/>
      <c r="BEJ57" s="12"/>
      <c r="BEK57" s="12"/>
      <c r="BEL57" s="12"/>
      <c r="BEM57" s="12"/>
      <c r="BEN57" s="12"/>
      <c r="BEO57" s="12"/>
      <c r="BEP57" s="12"/>
      <c r="BEQ57" s="12"/>
      <c r="BER57" s="12"/>
      <c r="BES57" s="12"/>
      <c r="BET57" s="12"/>
      <c r="BEU57" s="12"/>
      <c r="BEV57" s="12"/>
      <c r="BEW57" s="12"/>
      <c r="BEX57" s="12"/>
      <c r="BEY57" s="12"/>
      <c r="BEZ57" s="12"/>
      <c r="BFA57" s="12"/>
      <c r="BFB57" s="12"/>
      <c r="BFC57" s="12"/>
      <c r="BFD57" s="12"/>
      <c r="BFE57" s="12"/>
      <c r="BFF57" s="12"/>
      <c r="BFG57" s="12"/>
      <c r="BFH57" s="12"/>
      <c r="BFI57" s="12"/>
      <c r="BFJ57" s="12"/>
      <c r="BFK57" s="12"/>
      <c r="BFL57" s="12"/>
      <c r="BFM57" s="12"/>
      <c r="BFN57" s="12"/>
      <c r="BFO57" s="12"/>
      <c r="BFP57" s="12"/>
      <c r="BFQ57" s="12"/>
      <c r="BFR57" s="12"/>
      <c r="BFS57" s="12"/>
      <c r="BFT57" s="12"/>
      <c r="BFU57" s="12"/>
      <c r="BFV57" s="12"/>
      <c r="BFW57" s="12"/>
      <c r="BFX57" s="12"/>
      <c r="BFY57" s="12"/>
      <c r="BFZ57" s="12"/>
      <c r="BGA57" s="12"/>
      <c r="BGB57" s="12"/>
      <c r="BGC57" s="12"/>
      <c r="BGD57" s="12"/>
      <c r="BGE57" s="12"/>
      <c r="BGF57" s="12"/>
      <c r="BGG57" s="12"/>
      <c r="BGH57" s="12"/>
      <c r="BGI57" s="12"/>
      <c r="BGJ57" s="12"/>
      <c r="BGK57" s="12"/>
      <c r="BGL57" s="12"/>
      <c r="BGM57" s="12"/>
      <c r="BGN57" s="12"/>
      <c r="BGO57" s="12"/>
      <c r="BGP57" s="12"/>
      <c r="BGQ57" s="12"/>
      <c r="BGR57" s="12"/>
      <c r="BGS57" s="12"/>
      <c r="BGT57" s="12"/>
      <c r="BGU57" s="12"/>
      <c r="BGV57" s="12"/>
      <c r="BGW57" s="12"/>
      <c r="BGX57" s="12"/>
      <c r="BGY57" s="12"/>
      <c r="BGZ57" s="12"/>
      <c r="BHA57" s="12"/>
      <c r="BHB57" s="12"/>
      <c r="BHC57" s="12"/>
      <c r="BHD57" s="12"/>
      <c r="BHE57" s="12"/>
      <c r="BHF57" s="12"/>
      <c r="BHG57" s="12"/>
      <c r="BHH57" s="12"/>
      <c r="BHI57" s="12"/>
      <c r="BHJ57" s="12"/>
      <c r="BHK57" s="12"/>
      <c r="BHL57" s="12"/>
      <c r="BHM57" s="12"/>
      <c r="BHN57" s="12"/>
      <c r="BHO57" s="12"/>
      <c r="BHP57" s="12"/>
      <c r="BHQ57" s="12"/>
      <c r="BHR57" s="12"/>
      <c r="BHS57" s="12"/>
      <c r="BHT57" s="12"/>
      <c r="BHU57" s="12"/>
      <c r="BHV57" s="12"/>
      <c r="BHW57" s="12"/>
      <c r="BHX57" s="12"/>
      <c r="BHY57" s="12"/>
      <c r="BHZ57" s="12"/>
      <c r="BIA57" s="12"/>
      <c r="BIB57" s="12"/>
      <c r="BIC57" s="12"/>
      <c r="BID57" s="12"/>
      <c r="BIE57" s="12"/>
      <c r="BIF57" s="12"/>
      <c r="BIG57" s="12"/>
      <c r="BIH57" s="12"/>
      <c r="BII57" s="12"/>
      <c r="BIJ57" s="12"/>
      <c r="BIK57" s="12"/>
      <c r="BIL57" s="12"/>
      <c r="BIM57" s="12"/>
      <c r="BIN57" s="12"/>
      <c r="BIO57" s="12"/>
      <c r="BIP57" s="12"/>
      <c r="BIQ57" s="12"/>
      <c r="BIR57" s="12"/>
      <c r="BIS57" s="12"/>
      <c r="BIT57" s="12"/>
      <c r="BIU57" s="12"/>
      <c r="BIV57" s="12"/>
      <c r="BIW57" s="12"/>
      <c r="BIX57" s="12"/>
      <c r="BIY57" s="12"/>
      <c r="BIZ57" s="12"/>
      <c r="BJA57" s="12"/>
      <c r="BJB57" s="12"/>
      <c r="BJC57" s="12"/>
      <c r="BJD57" s="12"/>
      <c r="BJE57" s="12"/>
      <c r="BJF57" s="12"/>
      <c r="BJG57" s="12"/>
      <c r="BJH57" s="12"/>
      <c r="BJI57" s="12"/>
      <c r="BJJ57" s="12"/>
      <c r="BJK57" s="12"/>
      <c r="BJL57" s="12"/>
      <c r="BJM57" s="12"/>
      <c r="BJN57" s="12"/>
      <c r="BJO57" s="12"/>
      <c r="BJP57" s="12"/>
      <c r="BJQ57" s="12"/>
      <c r="BJR57" s="12"/>
      <c r="BJS57" s="12"/>
      <c r="BJT57" s="12"/>
      <c r="BJU57" s="12"/>
      <c r="BJV57" s="12"/>
      <c r="BJW57" s="12"/>
      <c r="BJX57" s="12"/>
      <c r="BJY57" s="12"/>
      <c r="BJZ57" s="12"/>
      <c r="BKA57" s="12"/>
      <c r="BKB57" s="12"/>
      <c r="BKC57" s="12"/>
      <c r="BKD57" s="12"/>
      <c r="BKE57" s="12"/>
      <c r="BKF57" s="12"/>
      <c r="BKG57" s="12"/>
      <c r="BKH57" s="12"/>
      <c r="BKI57" s="12"/>
      <c r="BKJ57" s="12"/>
      <c r="BKK57" s="12"/>
      <c r="BKL57" s="12"/>
      <c r="BKM57" s="12"/>
      <c r="BKN57" s="12"/>
      <c r="BKO57" s="12"/>
      <c r="BKP57" s="12"/>
      <c r="BKQ57" s="12"/>
      <c r="BKR57" s="12"/>
      <c r="BKS57" s="12"/>
      <c r="BKT57" s="12"/>
      <c r="BKU57" s="12"/>
      <c r="BKV57" s="12"/>
      <c r="BKW57" s="12"/>
      <c r="BKX57" s="12"/>
      <c r="BKY57" s="12"/>
      <c r="BKZ57" s="12"/>
      <c r="BLA57" s="12"/>
      <c r="BLB57" s="12"/>
      <c r="BLC57" s="12"/>
      <c r="BLD57" s="12"/>
      <c r="BLE57" s="12"/>
      <c r="BLF57" s="12"/>
      <c r="BLG57" s="12"/>
      <c r="BLH57" s="12"/>
      <c r="BLI57" s="12"/>
      <c r="BLJ57" s="12"/>
      <c r="BLK57" s="12"/>
      <c r="BLL57" s="12"/>
      <c r="BLM57" s="12"/>
      <c r="BLN57" s="12"/>
      <c r="BLO57" s="12"/>
      <c r="BLP57" s="12"/>
      <c r="BLQ57" s="12"/>
      <c r="BLR57" s="12"/>
      <c r="BLS57" s="12"/>
      <c r="BLT57" s="12"/>
      <c r="BLU57" s="12"/>
      <c r="BLV57" s="12"/>
      <c r="BLW57" s="12"/>
      <c r="BLX57" s="12"/>
      <c r="BLY57" s="12"/>
      <c r="BLZ57" s="12"/>
      <c r="BMA57" s="12"/>
      <c r="BMB57" s="12"/>
      <c r="BMC57" s="12"/>
      <c r="BMD57" s="12"/>
      <c r="BME57" s="12"/>
      <c r="BMF57" s="12"/>
      <c r="BMG57" s="12"/>
      <c r="BMH57" s="12"/>
      <c r="BMI57" s="12"/>
      <c r="BMJ57" s="12"/>
      <c r="BMK57" s="12"/>
      <c r="BML57" s="12"/>
      <c r="BMM57" s="12"/>
      <c r="BMN57" s="12"/>
      <c r="BMO57" s="12"/>
      <c r="BMP57" s="12"/>
      <c r="BMQ57" s="12"/>
      <c r="BMR57" s="12"/>
      <c r="BMS57" s="12"/>
      <c r="BMT57" s="12"/>
      <c r="BMU57" s="12"/>
      <c r="BMV57" s="12"/>
      <c r="BMW57" s="12"/>
      <c r="BMX57" s="12"/>
      <c r="BMY57" s="12"/>
      <c r="BMZ57" s="12"/>
      <c r="BNA57" s="12"/>
      <c r="BNB57" s="12"/>
      <c r="BNC57" s="12"/>
      <c r="BND57" s="12"/>
      <c r="BNE57" s="12"/>
      <c r="BNF57" s="12"/>
      <c r="BNG57" s="12"/>
      <c r="BNH57" s="12"/>
      <c r="BNI57" s="12"/>
      <c r="BNJ57" s="12"/>
      <c r="BNK57" s="12"/>
      <c r="BNL57" s="12"/>
      <c r="BNM57" s="12"/>
      <c r="BNN57" s="12"/>
      <c r="BNO57" s="12"/>
      <c r="BNP57" s="12"/>
      <c r="BNQ57" s="12"/>
      <c r="BNR57" s="12"/>
      <c r="BNS57" s="12"/>
      <c r="BNT57" s="12"/>
      <c r="BNU57" s="12"/>
      <c r="BNV57" s="12"/>
      <c r="BNW57" s="12"/>
      <c r="BNX57" s="12"/>
      <c r="BNY57" s="12"/>
      <c r="BNZ57" s="12"/>
      <c r="BOA57" s="12"/>
      <c r="BOB57" s="12"/>
      <c r="BOC57" s="12"/>
      <c r="BOD57" s="12"/>
      <c r="BOE57" s="12"/>
      <c r="BOF57" s="12"/>
      <c r="BOG57" s="12"/>
      <c r="BOH57" s="12"/>
      <c r="BOI57" s="12"/>
      <c r="BOJ57" s="12"/>
      <c r="BOK57" s="12"/>
      <c r="BOL57" s="12"/>
      <c r="BOM57" s="12"/>
      <c r="BON57" s="12"/>
      <c r="BOO57" s="12"/>
      <c r="BOP57" s="12"/>
      <c r="BOQ57" s="12"/>
      <c r="BOR57" s="12"/>
      <c r="BOS57" s="12"/>
      <c r="BOT57" s="12"/>
      <c r="BOU57" s="12"/>
      <c r="BOV57" s="12"/>
      <c r="BOW57" s="12"/>
      <c r="BOX57" s="12"/>
      <c r="BOY57" s="12"/>
      <c r="BOZ57" s="12"/>
      <c r="BPA57" s="12"/>
      <c r="BPB57" s="12"/>
      <c r="BPC57" s="12"/>
      <c r="BPD57" s="12"/>
      <c r="BPE57" s="12"/>
      <c r="BPF57" s="12"/>
      <c r="BPG57" s="12"/>
      <c r="BPH57" s="12"/>
      <c r="BPI57" s="12"/>
      <c r="BPJ57" s="12"/>
      <c r="BPK57" s="12"/>
      <c r="BPL57" s="12"/>
      <c r="BPM57" s="12"/>
      <c r="BPN57" s="12"/>
      <c r="BPO57" s="12"/>
      <c r="BPP57" s="12"/>
      <c r="BPQ57" s="12"/>
      <c r="BPR57" s="12"/>
      <c r="BPS57" s="12"/>
      <c r="BPT57" s="12"/>
      <c r="BPU57" s="12"/>
      <c r="BPV57" s="12"/>
      <c r="BPW57" s="12"/>
      <c r="BPX57" s="12"/>
      <c r="BPY57" s="12"/>
      <c r="BPZ57" s="12"/>
      <c r="BQA57" s="12"/>
      <c r="BQB57" s="12"/>
      <c r="BQC57" s="12"/>
      <c r="BQD57" s="12"/>
      <c r="BQE57" s="12"/>
      <c r="BQF57" s="12"/>
      <c r="BQG57" s="12"/>
      <c r="BQH57" s="12"/>
      <c r="BQI57" s="12"/>
      <c r="BQJ57" s="12"/>
      <c r="BQK57" s="12"/>
      <c r="BQL57" s="12"/>
      <c r="BQM57" s="12"/>
      <c r="BQN57" s="12"/>
      <c r="BQO57" s="12"/>
      <c r="BQP57" s="12"/>
      <c r="BQQ57" s="12"/>
      <c r="BQR57" s="12"/>
      <c r="BQS57" s="12"/>
      <c r="BQT57" s="12"/>
      <c r="BQU57" s="12"/>
      <c r="BQV57" s="12"/>
      <c r="BQW57" s="12"/>
      <c r="BQX57" s="12"/>
      <c r="BQY57" s="12"/>
      <c r="BQZ57" s="12"/>
      <c r="BRA57" s="12"/>
      <c r="BRB57" s="12"/>
      <c r="BRC57" s="12"/>
      <c r="BRD57" s="12"/>
      <c r="BRE57" s="12"/>
      <c r="BRF57" s="12"/>
      <c r="BRG57" s="12"/>
      <c r="BRH57" s="12"/>
      <c r="BRI57" s="12"/>
      <c r="BRJ57" s="12"/>
      <c r="BRK57" s="12"/>
      <c r="BRL57" s="12"/>
      <c r="BRM57" s="12"/>
      <c r="BRN57" s="12"/>
      <c r="BRO57" s="12"/>
      <c r="BRP57" s="12"/>
      <c r="BRQ57" s="12"/>
      <c r="BRR57" s="12"/>
      <c r="BRS57" s="12"/>
      <c r="BRT57" s="12"/>
      <c r="BRU57" s="12"/>
      <c r="BRV57" s="12"/>
      <c r="BRW57" s="12"/>
      <c r="BRX57" s="12"/>
      <c r="BRY57" s="12"/>
      <c r="BRZ57" s="12"/>
      <c r="BSA57" s="12"/>
      <c r="BSB57" s="12"/>
      <c r="BSC57" s="12"/>
      <c r="BSD57" s="12"/>
      <c r="BSE57" s="12"/>
      <c r="BSF57" s="12"/>
      <c r="BSG57" s="12"/>
      <c r="BSH57" s="12"/>
      <c r="BSI57" s="12"/>
      <c r="BSJ57" s="12"/>
      <c r="BSK57" s="12"/>
      <c r="BSL57" s="12"/>
      <c r="BSM57" s="12"/>
      <c r="BSN57" s="12"/>
      <c r="BSO57" s="12"/>
      <c r="BSP57" s="12"/>
      <c r="BSQ57" s="12"/>
      <c r="BSR57" s="12"/>
      <c r="BSS57" s="12"/>
      <c r="BST57" s="12"/>
      <c r="BSU57" s="12"/>
      <c r="BSV57" s="12"/>
      <c r="BSW57" s="12"/>
      <c r="BSX57" s="12"/>
      <c r="BSY57" s="12"/>
      <c r="BSZ57" s="12"/>
      <c r="BTA57" s="12"/>
      <c r="BTB57" s="12"/>
      <c r="BTC57" s="12"/>
      <c r="BTD57" s="12"/>
      <c r="BTE57" s="12"/>
      <c r="BTF57" s="12"/>
      <c r="BTG57" s="12"/>
      <c r="BTH57" s="12"/>
      <c r="BTI57" s="12"/>
      <c r="BTJ57" s="12"/>
      <c r="BTK57" s="12"/>
      <c r="BTL57" s="12"/>
      <c r="BTM57" s="12"/>
      <c r="BTN57" s="12"/>
      <c r="BTO57" s="12"/>
      <c r="BTP57" s="12"/>
      <c r="BTQ57" s="12"/>
      <c r="BTR57" s="12"/>
      <c r="BTS57" s="12"/>
      <c r="BTT57" s="12"/>
      <c r="BTU57" s="12"/>
      <c r="BTV57" s="12"/>
      <c r="BTW57" s="12"/>
      <c r="BTX57" s="12"/>
      <c r="BTY57" s="12"/>
      <c r="BTZ57" s="12"/>
      <c r="BUA57" s="12"/>
      <c r="BUB57" s="12"/>
      <c r="BUC57" s="12"/>
      <c r="BUD57" s="12"/>
      <c r="BUE57" s="12"/>
      <c r="BUF57" s="12"/>
      <c r="BUG57" s="12"/>
      <c r="BUH57" s="12"/>
      <c r="BUI57" s="12"/>
      <c r="BUJ57" s="12"/>
      <c r="BUK57" s="12"/>
      <c r="BUL57" s="12"/>
      <c r="BUM57" s="12"/>
      <c r="BUN57" s="12"/>
      <c r="BUO57" s="12"/>
      <c r="BUP57" s="12"/>
      <c r="BUQ57" s="12"/>
      <c r="BUR57" s="12"/>
      <c r="BUS57" s="12"/>
      <c r="BUT57" s="12"/>
      <c r="BUU57" s="12"/>
      <c r="BUV57" s="12"/>
      <c r="BUW57" s="12"/>
      <c r="BUX57" s="12"/>
      <c r="BUY57" s="12"/>
      <c r="BUZ57" s="12"/>
      <c r="BVA57" s="12"/>
      <c r="BVB57" s="12"/>
      <c r="BVC57" s="12"/>
      <c r="BVD57" s="12"/>
      <c r="BVE57" s="12"/>
      <c r="BVF57" s="12"/>
      <c r="BVG57" s="12"/>
      <c r="BVH57" s="12"/>
      <c r="BVI57" s="12"/>
      <c r="BVJ57" s="12"/>
      <c r="BVK57" s="12"/>
      <c r="BVL57" s="12"/>
      <c r="BVM57" s="12"/>
      <c r="BVN57" s="12"/>
      <c r="BVO57" s="12"/>
      <c r="BVP57" s="12"/>
      <c r="BVQ57" s="12"/>
      <c r="BVR57" s="12"/>
      <c r="BVS57" s="12"/>
      <c r="BVT57" s="12"/>
      <c r="BVU57" s="12"/>
      <c r="BVV57" s="12"/>
      <c r="BVW57" s="12"/>
      <c r="BVX57" s="12"/>
      <c r="BVY57" s="12"/>
      <c r="BVZ57" s="12"/>
      <c r="BWA57" s="12"/>
      <c r="BWB57" s="12"/>
      <c r="BWC57" s="12"/>
      <c r="BWD57" s="12"/>
      <c r="BWE57" s="12"/>
      <c r="BWF57" s="12"/>
      <c r="BWG57" s="12"/>
      <c r="BWH57" s="12"/>
      <c r="BWI57" s="12"/>
      <c r="BWJ57" s="12"/>
      <c r="BWK57" s="12"/>
      <c r="BWL57" s="12"/>
      <c r="BWM57" s="12"/>
      <c r="BWN57" s="12"/>
      <c r="BWO57" s="12"/>
      <c r="BWP57" s="12"/>
      <c r="BWQ57" s="12"/>
      <c r="BWR57" s="12"/>
      <c r="BWS57" s="12"/>
      <c r="BWT57" s="12"/>
      <c r="BWU57" s="12"/>
      <c r="BWV57" s="12"/>
      <c r="BWW57" s="12"/>
      <c r="BWX57" s="12"/>
      <c r="BWY57" s="12"/>
      <c r="BWZ57" s="12"/>
      <c r="BXA57" s="12"/>
      <c r="BXB57" s="12"/>
      <c r="BXC57" s="12"/>
      <c r="BXD57" s="12"/>
      <c r="BXE57" s="12"/>
      <c r="BXF57" s="12"/>
      <c r="BXG57" s="12"/>
      <c r="BXH57" s="12"/>
      <c r="BXI57" s="12"/>
      <c r="BXJ57" s="12"/>
      <c r="BXK57" s="12"/>
      <c r="BXL57" s="12"/>
      <c r="BXM57" s="12"/>
      <c r="BXN57" s="12"/>
      <c r="BXO57" s="12"/>
      <c r="BXP57" s="12"/>
      <c r="BXQ57" s="12"/>
      <c r="BXR57" s="12"/>
      <c r="BXS57" s="12"/>
      <c r="BXT57" s="12"/>
      <c r="BXU57" s="12"/>
      <c r="BXV57" s="12"/>
      <c r="BXW57" s="12"/>
      <c r="BXX57" s="12"/>
      <c r="BXY57" s="12"/>
      <c r="BXZ57" s="12"/>
      <c r="BYA57" s="12"/>
      <c r="BYB57" s="12"/>
      <c r="BYC57" s="12"/>
      <c r="BYD57" s="12"/>
      <c r="BYE57" s="12"/>
      <c r="BYF57" s="12"/>
      <c r="BYG57" s="12"/>
      <c r="BYH57" s="12"/>
      <c r="BYI57" s="12"/>
      <c r="BYJ57" s="12"/>
      <c r="BYK57" s="12"/>
      <c r="BYL57" s="12"/>
      <c r="BYM57" s="12"/>
      <c r="BYN57" s="12"/>
      <c r="BYO57" s="12"/>
      <c r="BYP57" s="12"/>
      <c r="BYQ57" s="12"/>
      <c r="BYR57" s="12"/>
      <c r="BYS57" s="12"/>
      <c r="BYT57" s="12"/>
      <c r="BYU57" s="12"/>
      <c r="BYV57" s="12"/>
      <c r="BYW57" s="12"/>
      <c r="BYX57" s="12"/>
      <c r="BYY57" s="12"/>
      <c r="BYZ57" s="12"/>
      <c r="BZA57" s="12"/>
      <c r="BZB57" s="12"/>
      <c r="BZC57" s="12"/>
      <c r="BZD57" s="12"/>
      <c r="BZE57" s="12"/>
      <c r="BZF57" s="12"/>
      <c r="BZG57" s="12"/>
      <c r="BZH57" s="12"/>
      <c r="BZI57" s="12"/>
      <c r="BZJ57" s="12"/>
      <c r="BZK57" s="12"/>
      <c r="BZL57" s="12"/>
      <c r="BZM57" s="12"/>
      <c r="BZN57" s="12"/>
      <c r="BZO57" s="12"/>
      <c r="BZP57" s="12"/>
      <c r="BZQ57" s="12"/>
      <c r="BZR57" s="12"/>
      <c r="BZS57" s="12"/>
      <c r="BZT57" s="12"/>
      <c r="BZU57" s="12"/>
      <c r="BZV57" s="12"/>
      <c r="BZW57" s="12"/>
      <c r="BZX57" s="12"/>
      <c r="BZY57" s="12"/>
      <c r="BZZ57" s="12"/>
      <c r="CAA57" s="12"/>
      <c r="CAB57" s="12"/>
      <c r="CAC57" s="12"/>
      <c r="CAD57" s="12"/>
      <c r="CAE57" s="12"/>
      <c r="CAF57" s="12"/>
      <c r="CAG57" s="12"/>
      <c r="CAH57" s="12"/>
      <c r="CAI57" s="12"/>
      <c r="CAJ57" s="12"/>
      <c r="CAK57" s="12"/>
      <c r="CAL57" s="12"/>
      <c r="CAM57" s="12"/>
      <c r="CAN57" s="12"/>
      <c r="CAO57" s="12"/>
      <c r="CAP57" s="12"/>
      <c r="CAQ57" s="12"/>
      <c r="CAR57" s="12"/>
      <c r="CAS57" s="12"/>
      <c r="CAT57" s="12"/>
      <c r="CAU57" s="12"/>
      <c r="CAV57" s="12"/>
      <c r="CAW57" s="12"/>
      <c r="CAX57" s="12"/>
      <c r="CAY57" s="12"/>
      <c r="CAZ57" s="12"/>
      <c r="CBA57" s="12"/>
      <c r="CBB57" s="12"/>
      <c r="CBC57" s="12"/>
      <c r="CBD57" s="12"/>
      <c r="CBE57" s="12"/>
      <c r="CBF57" s="12"/>
      <c r="CBG57" s="12"/>
      <c r="CBH57" s="12"/>
      <c r="CBI57" s="12"/>
      <c r="CBJ57" s="12"/>
      <c r="CBK57" s="12"/>
      <c r="CBL57" s="12"/>
      <c r="CBM57" s="12"/>
      <c r="CBN57" s="12"/>
      <c r="CBO57" s="12"/>
      <c r="CBP57" s="12"/>
      <c r="CBQ57" s="12"/>
      <c r="CBR57" s="12"/>
      <c r="CBS57" s="12"/>
      <c r="CBT57" s="12"/>
      <c r="CBU57" s="12"/>
      <c r="CBV57" s="12"/>
      <c r="CBW57" s="12"/>
      <c r="CBX57" s="12"/>
      <c r="CBY57" s="12"/>
      <c r="CBZ57" s="12"/>
      <c r="CCA57" s="12"/>
      <c r="CCB57" s="12"/>
      <c r="CCC57" s="12"/>
      <c r="CCD57" s="12"/>
      <c r="CCE57" s="12"/>
      <c r="CCF57" s="12"/>
      <c r="CCG57" s="12"/>
      <c r="CCH57" s="12"/>
      <c r="CCI57" s="12"/>
      <c r="CCJ57" s="12"/>
      <c r="CCK57" s="12"/>
      <c r="CCL57" s="12"/>
      <c r="CCM57" s="12"/>
      <c r="CCN57" s="12"/>
      <c r="CCO57" s="12"/>
      <c r="CCP57" s="12"/>
      <c r="CCQ57" s="12"/>
      <c r="CCR57" s="12"/>
      <c r="CCS57" s="12"/>
      <c r="CCT57" s="12"/>
      <c r="CCU57" s="12"/>
      <c r="CCV57" s="12"/>
      <c r="CCW57" s="12"/>
      <c r="CCX57" s="12"/>
      <c r="CCY57" s="12"/>
      <c r="CCZ57" s="12"/>
      <c r="CDA57" s="12"/>
      <c r="CDB57" s="12"/>
      <c r="CDC57" s="12"/>
      <c r="CDD57" s="12"/>
      <c r="CDE57" s="12"/>
      <c r="CDF57" s="12"/>
      <c r="CDG57" s="12"/>
      <c r="CDH57" s="12"/>
      <c r="CDI57" s="12"/>
      <c r="CDJ57" s="12"/>
      <c r="CDK57" s="12"/>
      <c r="CDL57" s="12"/>
      <c r="CDM57" s="12"/>
      <c r="CDN57" s="12"/>
      <c r="CDO57" s="12"/>
      <c r="CDP57" s="12"/>
      <c r="CDQ57" s="12"/>
      <c r="CDR57" s="12"/>
      <c r="CDS57" s="12"/>
      <c r="CDT57" s="12"/>
      <c r="CDU57" s="12"/>
      <c r="CDV57" s="12"/>
      <c r="CDW57" s="12"/>
      <c r="CDX57" s="12"/>
      <c r="CDY57" s="12"/>
      <c r="CDZ57" s="12"/>
      <c r="CEA57" s="12"/>
      <c r="CEB57" s="12"/>
      <c r="CEC57" s="12"/>
      <c r="CED57" s="12"/>
      <c r="CEE57" s="12"/>
      <c r="CEF57" s="12"/>
      <c r="CEG57" s="12"/>
      <c r="CEH57" s="12"/>
      <c r="CEI57" s="12"/>
      <c r="CEJ57" s="12"/>
      <c r="CEK57" s="12"/>
      <c r="CEL57" s="12"/>
      <c r="CEM57" s="12"/>
      <c r="CEN57" s="12"/>
      <c r="CEO57" s="12"/>
      <c r="CEP57" s="12"/>
      <c r="CEQ57" s="12"/>
      <c r="CER57" s="12"/>
      <c r="CES57" s="12"/>
      <c r="CET57" s="12"/>
      <c r="CEU57" s="12"/>
      <c r="CEV57" s="12"/>
      <c r="CEW57" s="12"/>
      <c r="CEX57" s="12"/>
      <c r="CEY57" s="12"/>
      <c r="CEZ57" s="12"/>
      <c r="CFA57" s="12"/>
      <c r="CFB57" s="12"/>
      <c r="CFC57" s="12"/>
      <c r="CFD57" s="12"/>
      <c r="CFE57" s="12"/>
      <c r="CFF57" s="12"/>
      <c r="CFG57" s="12"/>
      <c r="CFH57" s="12"/>
      <c r="CFI57" s="12"/>
      <c r="CFJ57" s="12"/>
      <c r="CFK57" s="12"/>
      <c r="CFL57" s="12"/>
      <c r="CFM57" s="12"/>
      <c r="CFN57" s="12"/>
      <c r="CFO57" s="12"/>
      <c r="CFP57" s="12"/>
      <c r="CFQ57" s="12"/>
      <c r="CFR57" s="12"/>
      <c r="CFS57" s="12"/>
      <c r="CFT57" s="12"/>
      <c r="CFU57" s="12"/>
      <c r="CFV57" s="12"/>
      <c r="CFW57" s="12"/>
      <c r="CFX57" s="12"/>
      <c r="CFY57" s="12"/>
      <c r="CFZ57" s="12"/>
      <c r="CGA57" s="12"/>
      <c r="CGB57" s="12"/>
      <c r="CGC57" s="12"/>
      <c r="CGD57" s="12"/>
      <c r="CGE57" s="12"/>
      <c r="CGF57" s="12"/>
      <c r="CGG57" s="12"/>
      <c r="CGH57" s="12"/>
      <c r="CGI57" s="12"/>
      <c r="CGJ57" s="12"/>
      <c r="CGK57" s="12"/>
      <c r="CGL57" s="12"/>
      <c r="CGM57" s="12"/>
      <c r="CGN57" s="12"/>
      <c r="CGO57" s="12"/>
      <c r="CGP57" s="12"/>
      <c r="CGQ57" s="12"/>
      <c r="CGR57" s="12"/>
      <c r="CGS57" s="12"/>
      <c r="CGT57" s="12"/>
      <c r="CGU57" s="12"/>
      <c r="CGV57" s="12"/>
      <c r="CGW57" s="12"/>
      <c r="CGX57" s="12"/>
      <c r="CGY57" s="12"/>
      <c r="CGZ57" s="12"/>
      <c r="CHA57" s="12"/>
      <c r="CHB57" s="12"/>
      <c r="CHC57" s="12"/>
      <c r="CHD57" s="12"/>
      <c r="CHE57" s="12"/>
      <c r="CHF57" s="12"/>
      <c r="CHG57" s="12"/>
      <c r="CHH57" s="12"/>
      <c r="CHI57" s="12"/>
      <c r="CHJ57" s="12"/>
      <c r="CHK57" s="12"/>
      <c r="CHL57" s="12"/>
      <c r="CHM57" s="12"/>
      <c r="CHN57" s="12"/>
      <c r="CHO57" s="12"/>
      <c r="CHP57" s="12"/>
      <c r="CHQ57" s="12"/>
      <c r="CHR57" s="12"/>
      <c r="CHS57" s="12"/>
      <c r="CHT57" s="12"/>
      <c r="CHU57" s="12"/>
      <c r="CHV57" s="12"/>
      <c r="CHW57" s="12"/>
      <c r="CHX57" s="12"/>
      <c r="CHY57" s="12"/>
      <c r="CHZ57" s="12"/>
      <c r="CIA57" s="12"/>
      <c r="CIB57" s="12"/>
      <c r="CIC57" s="12"/>
      <c r="CID57" s="12"/>
      <c r="CIE57" s="12"/>
      <c r="CIF57" s="12"/>
      <c r="CIG57" s="12"/>
      <c r="CIH57" s="12"/>
      <c r="CII57" s="12"/>
      <c r="CIJ57" s="12"/>
      <c r="CIK57" s="12"/>
      <c r="CIL57" s="12"/>
      <c r="CIM57" s="12"/>
      <c r="CIN57" s="12"/>
      <c r="CIO57" s="12"/>
      <c r="CIP57" s="12"/>
      <c r="CIQ57" s="12"/>
      <c r="CIR57" s="12"/>
      <c r="CIS57" s="12"/>
      <c r="CIT57" s="12"/>
      <c r="CIU57" s="12"/>
      <c r="CIV57" s="12"/>
      <c r="CIW57" s="12"/>
      <c r="CIX57" s="12"/>
      <c r="CIY57" s="12"/>
      <c r="CIZ57" s="12"/>
      <c r="CJA57" s="12"/>
      <c r="CJB57" s="12"/>
      <c r="CJC57" s="12"/>
      <c r="CJD57" s="12"/>
      <c r="CJE57" s="12"/>
      <c r="CJF57" s="12"/>
      <c r="CJG57" s="12"/>
      <c r="CJH57" s="12"/>
      <c r="CJI57" s="12"/>
      <c r="CJJ57" s="12"/>
      <c r="CJK57" s="12"/>
      <c r="CJL57" s="12"/>
      <c r="CJM57" s="12"/>
      <c r="CJN57" s="12"/>
      <c r="CJO57" s="12"/>
      <c r="CJP57" s="12"/>
      <c r="CJQ57" s="12"/>
      <c r="CJR57" s="12"/>
      <c r="CJS57" s="12"/>
      <c r="CJT57" s="12"/>
      <c r="CJU57" s="12"/>
      <c r="CJV57" s="12"/>
      <c r="CJW57" s="12"/>
      <c r="CJX57" s="12"/>
      <c r="CJY57" s="12"/>
      <c r="CJZ57" s="12"/>
      <c r="CKA57" s="12"/>
      <c r="CKB57" s="12"/>
      <c r="CKC57" s="12"/>
      <c r="CKD57" s="12"/>
      <c r="CKE57" s="12"/>
      <c r="CKF57" s="12"/>
      <c r="CKG57" s="12"/>
      <c r="CKH57" s="12"/>
      <c r="CKI57" s="12"/>
      <c r="CKJ57" s="12"/>
      <c r="CKK57" s="12"/>
      <c r="CKL57" s="12"/>
      <c r="CKM57" s="12"/>
      <c r="CKN57" s="12"/>
      <c r="CKO57" s="12"/>
      <c r="CKP57" s="12"/>
      <c r="CKQ57" s="12"/>
      <c r="CKR57" s="12"/>
      <c r="CKS57" s="12"/>
      <c r="CKT57" s="12"/>
      <c r="CKU57" s="12"/>
      <c r="CKV57" s="12"/>
      <c r="CKW57" s="12"/>
      <c r="CKX57" s="12"/>
      <c r="CKY57" s="12"/>
      <c r="CKZ57" s="12"/>
      <c r="CLA57" s="12"/>
      <c r="CLB57" s="12"/>
      <c r="CLC57" s="12"/>
      <c r="CLD57" s="12"/>
      <c r="CLE57" s="12"/>
      <c r="CLF57" s="12"/>
      <c r="CLG57" s="12"/>
      <c r="CLH57" s="12"/>
      <c r="CLI57" s="12"/>
      <c r="CLJ57" s="12"/>
      <c r="CLK57" s="12"/>
      <c r="CLL57" s="12"/>
      <c r="CLM57" s="12"/>
      <c r="CLN57" s="12"/>
      <c r="CLO57" s="12"/>
      <c r="CLP57" s="12"/>
      <c r="CLQ57" s="12"/>
      <c r="CLR57" s="12"/>
      <c r="CLS57" s="12"/>
      <c r="CLT57" s="12"/>
      <c r="CLU57" s="12"/>
      <c r="CLV57" s="12"/>
      <c r="CLW57" s="12"/>
      <c r="CLX57" s="12"/>
      <c r="CLY57" s="12"/>
      <c r="CLZ57" s="12"/>
      <c r="CMA57" s="12"/>
      <c r="CMB57" s="12"/>
      <c r="CMC57" s="12"/>
      <c r="CMD57" s="12"/>
      <c r="CME57" s="12"/>
      <c r="CMF57" s="12"/>
      <c r="CMG57" s="12"/>
      <c r="CMH57" s="12"/>
      <c r="CMI57" s="12"/>
      <c r="CMJ57" s="12"/>
      <c r="CMK57" s="12"/>
      <c r="CML57" s="12"/>
      <c r="CMM57" s="12"/>
      <c r="CMN57" s="12"/>
      <c r="CMO57" s="12"/>
      <c r="CMP57" s="12"/>
      <c r="CMQ57" s="12"/>
      <c r="CMR57" s="12"/>
      <c r="CMS57" s="12"/>
      <c r="CMT57" s="12"/>
      <c r="CMU57" s="12"/>
      <c r="CMV57" s="12"/>
      <c r="CMW57" s="12"/>
      <c r="CMX57" s="12"/>
      <c r="CMY57" s="12"/>
      <c r="CMZ57" s="12"/>
      <c r="CNA57" s="12"/>
      <c r="CNB57" s="12"/>
      <c r="CNC57" s="12"/>
      <c r="CND57" s="12"/>
      <c r="CNE57" s="12"/>
      <c r="CNF57" s="12"/>
      <c r="CNG57" s="12"/>
      <c r="CNH57" s="12"/>
      <c r="CNI57" s="12"/>
      <c r="CNJ57" s="12"/>
      <c r="CNK57" s="12"/>
      <c r="CNL57" s="12"/>
      <c r="CNM57" s="12"/>
      <c r="CNN57" s="12"/>
      <c r="CNO57" s="12"/>
      <c r="CNP57" s="12"/>
      <c r="CNQ57" s="12"/>
      <c r="CNR57" s="12"/>
      <c r="CNS57" s="12"/>
      <c r="CNT57" s="12"/>
      <c r="CNU57" s="12"/>
      <c r="CNV57" s="12"/>
      <c r="CNW57" s="12"/>
      <c r="CNX57" s="12"/>
      <c r="CNY57" s="12"/>
      <c r="CNZ57" s="12"/>
      <c r="COA57" s="12"/>
      <c r="COB57" s="12"/>
      <c r="COC57" s="12"/>
      <c r="COD57" s="12"/>
      <c r="COE57" s="12"/>
      <c r="COF57" s="12"/>
      <c r="COG57" s="12"/>
      <c r="COH57" s="12"/>
      <c r="COI57" s="12"/>
      <c r="COJ57" s="12"/>
      <c r="COK57" s="12"/>
      <c r="COL57" s="12"/>
      <c r="COM57" s="12"/>
      <c r="CON57" s="12"/>
      <c r="COO57" s="12"/>
      <c r="COP57" s="12"/>
      <c r="COQ57" s="12"/>
      <c r="COR57" s="12"/>
      <c r="COS57" s="12"/>
      <c r="COT57" s="12"/>
      <c r="COU57" s="12"/>
      <c r="COV57" s="12"/>
      <c r="COW57" s="12"/>
      <c r="COX57" s="12"/>
      <c r="COY57" s="12"/>
      <c r="COZ57" s="12"/>
      <c r="CPA57" s="12"/>
      <c r="CPB57" s="12"/>
      <c r="CPC57" s="12"/>
      <c r="CPD57" s="12"/>
      <c r="CPE57" s="12"/>
      <c r="CPF57" s="12"/>
      <c r="CPG57" s="12"/>
      <c r="CPH57" s="12"/>
      <c r="CPI57" s="12"/>
      <c r="CPJ57" s="12"/>
      <c r="CPK57" s="12"/>
      <c r="CPL57" s="12"/>
      <c r="CPM57" s="12"/>
      <c r="CPN57" s="12"/>
      <c r="CPO57" s="12"/>
      <c r="CPP57" s="12"/>
      <c r="CPQ57" s="12"/>
      <c r="CPR57" s="12"/>
      <c r="CPS57" s="12"/>
      <c r="CPT57" s="12"/>
      <c r="CPU57" s="12"/>
      <c r="CPV57" s="12"/>
      <c r="CPW57" s="12"/>
      <c r="CPX57" s="12"/>
      <c r="CPY57" s="12"/>
      <c r="CPZ57" s="12"/>
      <c r="CQA57" s="12"/>
      <c r="CQB57" s="12"/>
      <c r="CQC57" s="12"/>
      <c r="CQD57" s="12"/>
      <c r="CQE57" s="12"/>
      <c r="CQF57" s="12"/>
      <c r="CQG57" s="12"/>
      <c r="CQH57" s="12"/>
      <c r="CQI57" s="12"/>
      <c r="CQJ57" s="12"/>
      <c r="CQK57" s="12"/>
      <c r="CQL57" s="12"/>
      <c r="CQM57" s="12"/>
      <c r="CQN57" s="12"/>
      <c r="CQO57" s="12"/>
      <c r="CQP57" s="12"/>
      <c r="CQQ57" s="12"/>
      <c r="CQR57" s="12"/>
      <c r="CQS57" s="12"/>
      <c r="CQT57" s="12"/>
      <c r="CQU57" s="12"/>
      <c r="CQV57" s="12"/>
      <c r="CQW57" s="12"/>
      <c r="CQX57" s="12"/>
      <c r="CQY57" s="12"/>
      <c r="CQZ57" s="12"/>
      <c r="CRA57" s="12"/>
      <c r="CRB57" s="12"/>
      <c r="CRC57" s="12"/>
      <c r="CRD57" s="12"/>
      <c r="CRE57" s="12"/>
      <c r="CRF57" s="12"/>
      <c r="CRG57" s="12"/>
      <c r="CRH57" s="12"/>
      <c r="CRI57" s="12"/>
      <c r="CRJ57" s="12"/>
      <c r="CRK57" s="12"/>
      <c r="CRL57" s="12"/>
      <c r="CRM57" s="12"/>
      <c r="CRN57" s="12"/>
      <c r="CRO57" s="12"/>
      <c r="CRP57" s="12"/>
      <c r="CRQ57" s="12"/>
      <c r="CRR57" s="12"/>
      <c r="CRS57" s="12"/>
      <c r="CRT57" s="12"/>
      <c r="CRU57" s="12"/>
      <c r="CRV57" s="12"/>
      <c r="CRW57" s="12"/>
      <c r="CRX57" s="12"/>
      <c r="CRY57" s="12"/>
      <c r="CRZ57" s="12"/>
      <c r="CSA57" s="12"/>
      <c r="CSB57" s="12"/>
      <c r="CSC57" s="12"/>
      <c r="CSD57" s="12"/>
      <c r="CSE57" s="12"/>
      <c r="CSF57" s="12"/>
      <c r="CSG57" s="12"/>
      <c r="CSH57" s="12"/>
      <c r="CSI57" s="12"/>
      <c r="CSJ57" s="12"/>
      <c r="CSK57" s="12"/>
      <c r="CSL57" s="12"/>
      <c r="CSM57" s="12"/>
      <c r="CSN57" s="12"/>
      <c r="CSO57" s="12"/>
      <c r="CSP57" s="12"/>
      <c r="CSQ57" s="12"/>
      <c r="CSR57" s="12"/>
      <c r="CSS57" s="12"/>
      <c r="CST57" s="12"/>
      <c r="CSU57" s="12"/>
      <c r="CSV57" s="12"/>
      <c r="CSW57" s="12"/>
      <c r="CSX57" s="12"/>
      <c r="CSY57" s="12"/>
      <c r="CSZ57" s="12"/>
      <c r="CTA57" s="12"/>
      <c r="CTB57" s="12"/>
      <c r="CTC57" s="12"/>
      <c r="CTD57" s="12"/>
      <c r="CTE57" s="12"/>
      <c r="CTF57" s="12"/>
      <c r="CTG57" s="12"/>
      <c r="CTH57" s="12"/>
      <c r="CTI57" s="12"/>
      <c r="CTJ57" s="12"/>
      <c r="CTK57" s="12"/>
      <c r="CTL57" s="12"/>
      <c r="CTM57" s="12"/>
      <c r="CTN57" s="12"/>
      <c r="CTO57" s="12"/>
      <c r="CTP57" s="12"/>
      <c r="CTQ57" s="12"/>
      <c r="CTR57" s="12"/>
      <c r="CTS57" s="12"/>
      <c r="CTT57" s="12"/>
      <c r="CTU57" s="12"/>
      <c r="CTV57" s="12"/>
      <c r="CTW57" s="12"/>
      <c r="CTX57" s="12"/>
      <c r="CTY57" s="12"/>
      <c r="CTZ57" s="12"/>
      <c r="CUA57" s="12"/>
      <c r="CUB57" s="12"/>
      <c r="CUC57" s="12"/>
      <c r="CUD57" s="12"/>
      <c r="CUE57" s="12"/>
      <c r="CUF57" s="12"/>
      <c r="CUG57" s="12"/>
      <c r="CUH57" s="12"/>
      <c r="CUI57" s="12"/>
      <c r="CUJ57" s="12"/>
      <c r="CUK57" s="12"/>
      <c r="CUL57" s="12"/>
      <c r="CUM57" s="12"/>
      <c r="CUN57" s="12"/>
      <c r="CUO57" s="12"/>
      <c r="CUP57" s="12"/>
      <c r="CUQ57" s="12"/>
      <c r="CUR57" s="12"/>
      <c r="CUS57" s="12"/>
      <c r="CUT57" s="12"/>
    </row>
    <row r="58" spans="1:2594" s="12" customFormat="1" ht="15" customHeight="1" x14ac:dyDescent="0.15">
      <c r="A58" s="389" t="s">
        <v>140</v>
      </c>
      <c r="B58" s="26" t="s">
        <v>141</v>
      </c>
      <c r="C58" s="101" t="s">
        <v>73</v>
      </c>
      <c r="D58" s="36">
        <v>17774.716458999999</v>
      </c>
      <c r="E58" s="36">
        <v>15970.094910921165</v>
      </c>
      <c r="F58" s="36">
        <v>15457.662204000002</v>
      </c>
      <c r="G58" s="36">
        <v>13119.862408023106</v>
      </c>
      <c r="H58" s="36">
        <v>646.76472400000023</v>
      </c>
      <c r="I58" s="36">
        <v>598.18980686233249</v>
      </c>
      <c r="J58" s="36">
        <v>211.76416999999998</v>
      </c>
      <c r="K58" s="119">
        <v>256.21611596122551</v>
      </c>
      <c r="L58" s="183"/>
      <c r="M58" s="183"/>
      <c r="N58" s="514" t="str">
        <f t="shared" si="11"/>
        <v>12.1</v>
      </c>
      <c r="O58" s="26" t="str">
        <f t="shared" si="12"/>
        <v>GRAPHIC PAPERS</v>
      </c>
      <c r="P58" s="101" t="s">
        <v>73</v>
      </c>
      <c r="Q58" s="346">
        <f>D58-(D59+D60+D61+D62)</f>
        <v>0</v>
      </c>
      <c r="R58" s="177">
        <f t="shared" ref="R58:X58" si="35">E58-(E59+E60+E61+E62)</f>
        <v>0</v>
      </c>
      <c r="S58" s="177">
        <f t="shared" si="35"/>
        <v>0</v>
      </c>
      <c r="T58" s="177">
        <f t="shared" si="35"/>
        <v>0</v>
      </c>
      <c r="U58" s="177">
        <f t="shared" si="35"/>
        <v>0</v>
      </c>
      <c r="V58" s="177">
        <f t="shared" si="35"/>
        <v>0</v>
      </c>
      <c r="W58" s="177">
        <f t="shared" si="35"/>
        <v>0</v>
      </c>
      <c r="X58" s="178">
        <f t="shared" si="35"/>
        <v>0</v>
      </c>
      <c r="Y58" s="201"/>
      <c r="Z58" s="251" t="str">
        <f t="shared" si="4"/>
        <v>12.1</v>
      </c>
      <c r="AA58" s="26" t="str">
        <f t="shared" si="4"/>
        <v>GRAPHIC PAPERS</v>
      </c>
      <c r="AB58" s="445" t="s">
        <v>73</v>
      </c>
      <c r="AC58" s="247">
        <f>IF(ISNUMBER('JQ1|Primary Products|Production'!D70+D58-H58),'JQ1|Primary Products|Production'!D70+D58-H58,IF(ISNUMBER(H58-D58),"NT " &amp; H58-D58,"…"))</f>
        <v>17127.951734999999</v>
      </c>
      <c r="AD58" s="229">
        <f>IF(ISNUMBER('JQ1|Primary Products|Production'!E70+F58-J58),'JQ1|Primary Products|Production'!E70+F58-J58,IF(ISNUMBER(J58-F58),"NT " &amp; J58-F58,"…"))</f>
        <v>15245.898034000002</v>
      </c>
    </row>
    <row r="59" spans="1:2594" s="12" customFormat="1" ht="15" customHeight="1" x14ac:dyDescent="0.15">
      <c r="A59" s="389" t="s">
        <v>142</v>
      </c>
      <c r="B59" s="27" t="s">
        <v>143</v>
      </c>
      <c r="C59" s="37" t="s">
        <v>73</v>
      </c>
      <c r="D59" s="38">
        <v>2505.779649999999</v>
      </c>
      <c r="E59" s="38">
        <v>1510.0800987894931</v>
      </c>
      <c r="F59" s="38">
        <v>2207.8708399999996</v>
      </c>
      <c r="G59" s="38">
        <v>1187.1136268286607</v>
      </c>
      <c r="H59" s="38">
        <v>56.803800000000003</v>
      </c>
      <c r="I59" s="38">
        <v>40.3121175659168</v>
      </c>
      <c r="J59" s="38">
        <v>63.088349999999998</v>
      </c>
      <c r="K59" s="118">
        <v>52.356473374319847</v>
      </c>
      <c r="L59" s="183"/>
      <c r="M59" s="183"/>
      <c r="N59" s="514" t="str">
        <f t="shared" si="11"/>
        <v>12.1.1</v>
      </c>
      <c r="O59" s="27" t="str">
        <f t="shared" si="12"/>
        <v>NEWSPRINT</v>
      </c>
      <c r="P59" s="37" t="s">
        <v>73</v>
      </c>
      <c r="Q59" s="141"/>
      <c r="R59" s="141"/>
      <c r="S59" s="141"/>
      <c r="T59" s="141"/>
      <c r="U59" s="141"/>
      <c r="V59" s="141"/>
      <c r="W59" s="141"/>
      <c r="X59" s="169"/>
      <c r="Y59" s="183"/>
      <c r="Z59" s="251" t="str">
        <f t="shared" si="4"/>
        <v>12.1.1</v>
      </c>
      <c r="AA59" s="27" t="str">
        <f t="shared" si="4"/>
        <v>NEWSPRINT</v>
      </c>
      <c r="AB59" s="441" t="s">
        <v>73</v>
      </c>
      <c r="AC59" s="247">
        <f>IF(ISNUMBER('JQ1|Primary Products|Production'!D71+D59-H59),'JQ1|Primary Products|Production'!D71+D59-H59,IF(ISNUMBER(H59-D59),"NT " &amp; H59-D59,"…"))</f>
        <v>2448.9758499999989</v>
      </c>
      <c r="AD59" s="229">
        <f>IF(ISNUMBER('JQ1|Primary Products|Production'!E71+F59-J59),'JQ1|Primary Products|Production'!E71+F59-J59,IF(ISNUMBER(J59-F59),"NT " &amp; J59-F59,"…"))</f>
        <v>2144.7824899999996</v>
      </c>
    </row>
    <row r="60" spans="1:2594" s="12" customFormat="1" ht="15" customHeight="1" x14ac:dyDescent="0.15">
      <c r="A60" s="389" t="s">
        <v>144</v>
      </c>
      <c r="B60" s="51" t="s">
        <v>145</v>
      </c>
      <c r="C60" s="37" t="s">
        <v>73</v>
      </c>
      <c r="D60" s="38">
        <v>399.60582999999997</v>
      </c>
      <c r="E60" s="38">
        <v>327.23569079209767</v>
      </c>
      <c r="F60" s="38">
        <v>355.30043999999998</v>
      </c>
      <c r="G60" s="38">
        <v>298.97317592132509</v>
      </c>
      <c r="H60" s="38">
        <v>320.01578999999998</v>
      </c>
      <c r="I60" s="38">
        <v>245.82646384869847</v>
      </c>
      <c r="J60" s="38">
        <v>30.822520000000001</v>
      </c>
      <c r="K60" s="118">
        <v>33.862210122711517</v>
      </c>
      <c r="L60" s="183"/>
      <c r="M60" s="183"/>
      <c r="N60" s="514" t="str">
        <f t="shared" si="11"/>
        <v>12.1.2</v>
      </c>
      <c r="O60" s="27" t="str">
        <f t="shared" si="12"/>
        <v>UNCOATED MECHANICAL</v>
      </c>
      <c r="P60" s="37" t="s">
        <v>73</v>
      </c>
      <c r="Q60" s="141"/>
      <c r="R60" s="141"/>
      <c r="S60" s="141"/>
      <c r="T60" s="141"/>
      <c r="U60" s="141"/>
      <c r="V60" s="141"/>
      <c r="W60" s="141"/>
      <c r="X60" s="169"/>
      <c r="Y60" s="183"/>
      <c r="Z60" s="251" t="str">
        <f t="shared" si="4"/>
        <v>12.1.2</v>
      </c>
      <c r="AA60" s="27" t="str">
        <f t="shared" si="4"/>
        <v>UNCOATED MECHANICAL</v>
      </c>
      <c r="AB60" s="441" t="s">
        <v>73</v>
      </c>
      <c r="AC60" s="247">
        <f>IF(ISNUMBER('JQ1|Primary Products|Production'!D72+D60-H60),'JQ1|Primary Products|Production'!D72+D60-H60,IF(ISNUMBER(H60-D60),"NT " &amp; H60-D60,"…"))</f>
        <v>79.590039999999988</v>
      </c>
      <c r="AD60" s="229">
        <f>IF(ISNUMBER('JQ1|Primary Products|Production'!E72+F60-J60),'JQ1|Primary Products|Production'!E72+F60-J60,IF(ISNUMBER(J60-F60),"NT " &amp; J60-F60,"…"))</f>
        <v>324.47791999999998</v>
      </c>
    </row>
    <row r="61" spans="1:2594" s="12" customFormat="1" ht="15" customHeight="1" x14ac:dyDescent="0.15">
      <c r="A61" s="389" t="s">
        <v>146</v>
      </c>
      <c r="B61" s="27" t="s">
        <v>147</v>
      </c>
      <c r="C61" s="37" t="s">
        <v>73</v>
      </c>
      <c r="D61" s="38">
        <v>8571.7980629999984</v>
      </c>
      <c r="E61" s="38">
        <v>8330.4795366243034</v>
      </c>
      <c r="F61" s="38">
        <v>7647.0328060000002</v>
      </c>
      <c r="G61" s="38">
        <v>6827.0399759139327</v>
      </c>
      <c r="H61" s="38">
        <v>99.078694000000013</v>
      </c>
      <c r="I61" s="38">
        <v>128.35184646596389</v>
      </c>
      <c r="J61" s="38">
        <v>70.732739999999993</v>
      </c>
      <c r="K61" s="118">
        <v>90.260342994261293</v>
      </c>
      <c r="L61" s="183"/>
      <c r="M61" s="183"/>
      <c r="N61" s="514" t="str">
        <f t="shared" si="11"/>
        <v>12.1.3</v>
      </c>
      <c r="O61" s="27" t="str">
        <f t="shared" si="12"/>
        <v>UNCOATED WOODFREE</v>
      </c>
      <c r="P61" s="37" t="s">
        <v>73</v>
      </c>
      <c r="Q61" s="141"/>
      <c r="R61" s="141"/>
      <c r="S61" s="141"/>
      <c r="T61" s="141"/>
      <c r="U61" s="141"/>
      <c r="V61" s="141"/>
      <c r="W61" s="141"/>
      <c r="X61" s="169"/>
      <c r="Y61" s="183"/>
      <c r="Z61" s="251" t="str">
        <f t="shared" si="4"/>
        <v>12.1.3</v>
      </c>
      <c r="AA61" s="27" t="str">
        <f t="shared" si="4"/>
        <v>UNCOATED WOODFREE</v>
      </c>
      <c r="AB61" s="441" t="s">
        <v>73</v>
      </c>
      <c r="AC61" s="247">
        <f>IF(ISNUMBER('JQ1|Primary Products|Production'!D73+D61-H61),'JQ1|Primary Products|Production'!D73+D61-H61,IF(ISNUMBER(H61-D61),"NT " &amp; H61-D61,"…"))</f>
        <v>8472.7193689999986</v>
      </c>
      <c r="AD61" s="229">
        <f>IF(ISNUMBER('JQ1|Primary Products|Production'!E73+F61-J61),'JQ1|Primary Products|Production'!E73+F61-J61,IF(ISNUMBER(J61-F61),"NT " &amp; J61-F61,"…"))</f>
        <v>7576.3000659999998</v>
      </c>
    </row>
    <row r="62" spans="1:2594" s="12" customFormat="1" ht="15" customHeight="1" x14ac:dyDescent="0.15">
      <c r="A62" s="389" t="s">
        <v>148</v>
      </c>
      <c r="B62" s="29" t="s">
        <v>149</v>
      </c>
      <c r="C62" s="37" t="s">
        <v>73</v>
      </c>
      <c r="D62" s="38">
        <v>6297.5329159999992</v>
      </c>
      <c r="E62" s="38">
        <v>5802.2995847152742</v>
      </c>
      <c r="F62" s="38">
        <v>5247.4581180000005</v>
      </c>
      <c r="G62" s="38">
        <v>4806.7356293591947</v>
      </c>
      <c r="H62" s="38">
        <v>170.86644000000001</v>
      </c>
      <c r="I62" s="38">
        <v>183.69937898175343</v>
      </c>
      <c r="J62" s="38">
        <v>47.120560000000012</v>
      </c>
      <c r="K62" s="118">
        <v>79.737089469932812</v>
      </c>
      <c r="L62" s="183"/>
      <c r="M62" s="183"/>
      <c r="N62" s="514" t="str">
        <f t="shared" si="11"/>
        <v>12.1.4</v>
      </c>
      <c r="O62" s="27" t="str">
        <f t="shared" si="12"/>
        <v>COATED PAPERS</v>
      </c>
      <c r="P62" s="37" t="s">
        <v>73</v>
      </c>
      <c r="Q62" s="141"/>
      <c r="R62" s="141"/>
      <c r="S62" s="141"/>
      <c r="T62" s="141"/>
      <c r="U62" s="141"/>
      <c r="V62" s="141"/>
      <c r="W62" s="141"/>
      <c r="X62" s="169"/>
      <c r="Y62" s="183"/>
      <c r="Z62" s="251" t="str">
        <f t="shared" si="4"/>
        <v>12.1.4</v>
      </c>
      <c r="AA62" s="27" t="str">
        <f t="shared" si="4"/>
        <v>COATED PAPERS</v>
      </c>
      <c r="AB62" s="441" t="s">
        <v>73</v>
      </c>
      <c r="AC62" s="247">
        <f>IF(ISNUMBER('JQ1|Primary Products|Production'!D74+D62-H62),'JQ1|Primary Products|Production'!D74+D62-H62,IF(ISNUMBER(H62-D62),"NT " &amp; H62-D62,"…"))</f>
        <v>6126.6664759999994</v>
      </c>
      <c r="AD62" s="229">
        <f>IF(ISNUMBER('JQ1|Primary Products|Production'!E74+F62-J62),'JQ1|Primary Products|Production'!E74+F62-J62,IF(ISNUMBER(J62-F62),"NT " &amp; J62-F62,"…"))</f>
        <v>5200.3375580000002</v>
      </c>
    </row>
    <row r="63" spans="1:2594" s="12" customFormat="1" ht="15" customHeight="1" x14ac:dyDescent="0.15">
      <c r="A63" s="383">
        <v>12.2</v>
      </c>
      <c r="B63" s="277" t="s">
        <v>150</v>
      </c>
      <c r="C63" s="37" t="s">
        <v>73</v>
      </c>
      <c r="D63" s="38">
        <v>3885.22831</v>
      </c>
      <c r="E63" s="38">
        <v>4401.6286042467764</v>
      </c>
      <c r="F63" s="38">
        <v>4042.6558999999997</v>
      </c>
      <c r="G63" s="38">
        <v>4306.2334881425813</v>
      </c>
      <c r="H63" s="38">
        <v>112.4135</v>
      </c>
      <c r="I63" s="38">
        <v>144.8472050337719</v>
      </c>
      <c r="J63" s="38">
        <v>20.102</v>
      </c>
      <c r="K63" s="118">
        <v>23.315087861257268</v>
      </c>
      <c r="L63" s="183"/>
      <c r="M63" s="183"/>
      <c r="N63" s="23">
        <f t="shared" si="11"/>
        <v>12.2</v>
      </c>
      <c r="O63" s="26" t="str">
        <f t="shared" si="12"/>
        <v>HOUSEHOLD AND SANITARY PAPERS</v>
      </c>
      <c r="P63" s="37" t="s">
        <v>73</v>
      </c>
      <c r="Q63" s="141"/>
      <c r="R63" s="141"/>
      <c r="S63" s="141"/>
      <c r="T63" s="141"/>
      <c r="U63" s="141"/>
      <c r="V63" s="141"/>
      <c r="W63" s="141"/>
      <c r="X63" s="169"/>
      <c r="Y63" s="183"/>
      <c r="Z63" s="251">
        <f t="shared" si="4"/>
        <v>12.2</v>
      </c>
      <c r="AA63" s="26" t="str">
        <f t="shared" si="4"/>
        <v>HOUSEHOLD AND SANITARY PAPERS</v>
      </c>
      <c r="AB63" s="441" t="s">
        <v>73</v>
      </c>
      <c r="AC63" s="247">
        <f>IF(ISNUMBER('JQ1|Primary Products|Production'!D75+D63-H63),'JQ1|Primary Products|Production'!D75+D63-H63,IF(ISNUMBER(H63-D63),"NT " &amp; H63-D63,"…"))</f>
        <v>3772.8148099999999</v>
      </c>
      <c r="AD63" s="229">
        <f>IF(ISNUMBER('JQ1|Primary Products|Production'!E75+F63-J63),'JQ1|Primary Products|Production'!E75+F63-J63,IF(ISNUMBER(J63-F63),"NT " &amp; J63-F63,"…"))</f>
        <v>4022.5538999999999</v>
      </c>
    </row>
    <row r="64" spans="1:2594" s="12" customFormat="1" ht="15" customHeight="1" x14ac:dyDescent="0.15">
      <c r="A64" s="389">
        <v>12.3</v>
      </c>
      <c r="B64" s="26" t="s">
        <v>151</v>
      </c>
      <c r="C64" s="101" t="s">
        <v>73</v>
      </c>
      <c r="D64" s="36">
        <v>48429.192177999998</v>
      </c>
      <c r="E64" s="36">
        <v>31934.811310210065</v>
      </c>
      <c r="F64" s="36">
        <v>47610.416367999991</v>
      </c>
      <c r="G64" s="36">
        <v>29170.972264263473</v>
      </c>
      <c r="H64" s="36">
        <v>16257.264770000003</v>
      </c>
      <c r="I64" s="36">
        <v>9215.6800069296078</v>
      </c>
      <c r="J64" s="36">
        <v>16112.24416</v>
      </c>
      <c r="K64" s="119">
        <v>8569.5768740222902</v>
      </c>
      <c r="L64" s="183"/>
      <c r="M64" s="183"/>
      <c r="N64" s="514">
        <f t="shared" si="11"/>
        <v>12.3</v>
      </c>
      <c r="O64" s="26" t="str">
        <f t="shared" si="12"/>
        <v>PACKAGING MATERIALS</v>
      </c>
      <c r="P64" s="101" t="s">
        <v>73</v>
      </c>
      <c r="Q64" s="179">
        <f>D64-(D65+D66+D67+D68)</f>
        <v>0</v>
      </c>
      <c r="R64" s="170">
        <f t="shared" ref="R64:X64" si="36">E64-(E65+E66+E67+E68)</f>
        <v>0</v>
      </c>
      <c r="S64" s="170">
        <f t="shared" si="36"/>
        <v>0</v>
      </c>
      <c r="T64" s="170">
        <f t="shared" si="36"/>
        <v>0</v>
      </c>
      <c r="U64" s="170">
        <f t="shared" si="36"/>
        <v>0</v>
      </c>
      <c r="V64" s="170">
        <f t="shared" si="36"/>
        <v>0</v>
      </c>
      <c r="W64" s="170">
        <f t="shared" si="36"/>
        <v>0</v>
      </c>
      <c r="X64" s="171">
        <f t="shared" si="36"/>
        <v>0</v>
      </c>
      <c r="Y64" s="201"/>
      <c r="Z64" s="251">
        <f t="shared" si="4"/>
        <v>12.3</v>
      </c>
      <c r="AA64" s="26" t="str">
        <f t="shared" si="4"/>
        <v>PACKAGING MATERIALS</v>
      </c>
      <c r="AB64" s="445" t="s">
        <v>73</v>
      </c>
      <c r="AC64" s="247">
        <f>IF(ISNUMBER('JQ1|Primary Products|Production'!D76+D64-H64),'JQ1|Primary Products|Production'!D76+D64-H64,IF(ISNUMBER(H64-D64),"NT " &amp; H64-D64,"…"))</f>
        <v>32199.927407999996</v>
      </c>
      <c r="AD64" s="229">
        <f>IF(ISNUMBER('JQ1|Primary Products|Production'!E76+F64-J64),'JQ1|Primary Products|Production'!E76+F64-J64,IF(ISNUMBER(J64-F64),"NT " &amp; J64-F64,"…"))</f>
        <v>31526.172207999989</v>
      </c>
    </row>
    <row r="65" spans="1:30" s="12" customFormat="1" ht="15" customHeight="1" x14ac:dyDescent="0.15">
      <c r="A65" s="389" t="s">
        <v>152</v>
      </c>
      <c r="B65" s="27" t="s">
        <v>153</v>
      </c>
      <c r="C65" s="37" t="s">
        <v>73</v>
      </c>
      <c r="D65" s="36">
        <v>25139.441120000007</v>
      </c>
      <c r="E65" s="36">
        <v>11292.033561836726</v>
      </c>
      <c r="F65" s="36">
        <v>24660.096280000002</v>
      </c>
      <c r="G65" s="43">
        <v>9645.6009830849689</v>
      </c>
      <c r="H65" s="38">
        <v>9942.1218500000014</v>
      </c>
      <c r="I65" s="38">
        <v>4067.0188141140284</v>
      </c>
      <c r="J65" s="38">
        <v>11180.221280000002</v>
      </c>
      <c r="K65" s="118">
        <v>4406.0815886380824</v>
      </c>
      <c r="L65" s="183"/>
      <c r="M65" s="183"/>
      <c r="N65" s="514" t="str">
        <f t="shared" si="11"/>
        <v>12.3.1</v>
      </c>
      <c r="O65" s="27" t="str">
        <f t="shared" si="12"/>
        <v>CASE MATERIALS</v>
      </c>
      <c r="P65" s="37" t="s">
        <v>73</v>
      </c>
      <c r="Q65" s="141"/>
      <c r="R65" s="141"/>
      <c r="S65" s="141"/>
      <c r="T65" s="141"/>
      <c r="U65" s="141"/>
      <c r="V65" s="141"/>
      <c r="W65" s="141"/>
      <c r="X65" s="169"/>
      <c r="Y65" s="183"/>
      <c r="Z65" s="251" t="str">
        <f t="shared" si="4"/>
        <v>12.3.1</v>
      </c>
      <c r="AA65" s="27" t="str">
        <f t="shared" si="4"/>
        <v>CASE MATERIALS</v>
      </c>
      <c r="AB65" s="441" t="s">
        <v>73</v>
      </c>
      <c r="AC65" s="247">
        <f>IF(ISNUMBER('JQ1|Primary Products|Production'!D77+D65-H65),'JQ1|Primary Products|Production'!D77+D65-H65,IF(ISNUMBER(H65-D65),"NT " &amp; H65-D65,"…"))</f>
        <v>15206.319270000005</v>
      </c>
      <c r="AD65" s="229">
        <f>IF(ISNUMBER('JQ1|Primary Products|Production'!E77+F65-J65),'JQ1|Primary Products|Production'!E77+F65-J65,IF(ISNUMBER(J65-F65),"NT " &amp; J65-F65,"…"))</f>
        <v>13487.875</v>
      </c>
    </row>
    <row r="66" spans="1:30" s="12" customFormat="1" ht="15" customHeight="1" x14ac:dyDescent="0.15">
      <c r="A66" s="389" t="s">
        <v>154</v>
      </c>
      <c r="B66" s="27" t="s">
        <v>155</v>
      </c>
      <c r="C66" s="37" t="s">
        <v>73</v>
      </c>
      <c r="D66" s="36">
        <v>13273.464923000001</v>
      </c>
      <c r="E66" s="36">
        <v>11803.226007264089</v>
      </c>
      <c r="F66" s="36">
        <v>13379.981178999999</v>
      </c>
      <c r="G66" s="43">
        <v>11210.385914388666</v>
      </c>
      <c r="H66" s="38">
        <v>215.11302000000001</v>
      </c>
      <c r="I66" s="38">
        <v>237.01568653970463</v>
      </c>
      <c r="J66" s="38">
        <v>67.397790000000015</v>
      </c>
      <c r="K66" s="118">
        <v>146.67466866790352</v>
      </c>
      <c r="L66" s="183"/>
      <c r="M66" s="183"/>
      <c r="N66" s="514" t="str">
        <f t="shared" si="11"/>
        <v>12.3.2</v>
      </c>
      <c r="O66" s="27" t="str">
        <f t="shared" si="12"/>
        <v>CARTONBOARD</v>
      </c>
      <c r="P66" s="37" t="s">
        <v>73</v>
      </c>
      <c r="Q66" s="141"/>
      <c r="R66" s="141"/>
      <c r="S66" s="141"/>
      <c r="T66" s="141"/>
      <c r="U66" s="141"/>
      <c r="V66" s="141"/>
      <c r="W66" s="141"/>
      <c r="X66" s="169"/>
      <c r="Y66" s="183"/>
      <c r="Z66" s="251" t="str">
        <f t="shared" si="4"/>
        <v>12.3.2</v>
      </c>
      <c r="AA66" s="27" t="str">
        <f t="shared" si="4"/>
        <v>CARTONBOARD</v>
      </c>
      <c r="AB66" s="441" t="s">
        <v>73</v>
      </c>
      <c r="AC66" s="247">
        <f>IF(ISNUMBER('JQ1|Primary Products|Production'!D78+D66-H66),'JQ1|Primary Products|Production'!D78+D66-H66,IF(ISNUMBER(H66-D66),"NT " &amp; H66-D66,"…"))</f>
        <v>13058.351903000001</v>
      </c>
      <c r="AD66" s="229">
        <f>IF(ISNUMBER('JQ1|Primary Products|Production'!E78+F66-J66),'JQ1|Primary Products|Production'!E78+F66-J66,IF(ISNUMBER(J66-F66),"NT " &amp; J66-F66,"…"))</f>
        <v>13312.583388999998</v>
      </c>
    </row>
    <row r="67" spans="1:30" s="12" customFormat="1" ht="15" customHeight="1" x14ac:dyDescent="0.15">
      <c r="A67" s="389" t="s">
        <v>156</v>
      </c>
      <c r="B67" s="27" t="s">
        <v>157</v>
      </c>
      <c r="C67" s="37" t="s">
        <v>73</v>
      </c>
      <c r="D67" s="38">
        <v>9016.6764949999997</v>
      </c>
      <c r="E67" s="38">
        <v>8145.5769571558249</v>
      </c>
      <c r="F67" s="38">
        <v>8741.048507999998</v>
      </c>
      <c r="G67" s="38">
        <v>7745.9341836374269</v>
      </c>
      <c r="H67" s="44">
        <v>5970.4784799999989</v>
      </c>
      <c r="I67" s="44">
        <v>4809.5705502114242</v>
      </c>
      <c r="J67" s="44">
        <v>4715.7106899999999</v>
      </c>
      <c r="K67" s="121">
        <v>3923.6862865871676</v>
      </c>
      <c r="L67" s="183"/>
      <c r="M67" s="183"/>
      <c r="N67" s="514" t="str">
        <f t="shared" si="11"/>
        <v>12.3.3</v>
      </c>
      <c r="O67" s="27" t="str">
        <f t="shared" si="12"/>
        <v>WRAPPING PAPERS</v>
      </c>
      <c r="P67" s="37" t="s">
        <v>73</v>
      </c>
      <c r="Q67" s="141"/>
      <c r="R67" s="141"/>
      <c r="S67" s="141"/>
      <c r="T67" s="141"/>
      <c r="U67" s="141"/>
      <c r="V67" s="141"/>
      <c r="W67" s="141"/>
      <c r="X67" s="169"/>
      <c r="Y67" s="183"/>
      <c r="Z67" s="251" t="str">
        <f t="shared" si="4"/>
        <v>12.3.3</v>
      </c>
      <c r="AA67" s="27" t="str">
        <f t="shared" si="4"/>
        <v>WRAPPING PAPERS</v>
      </c>
      <c r="AB67" s="441" t="s">
        <v>73</v>
      </c>
      <c r="AC67" s="247">
        <f>IF(ISNUMBER('JQ1|Primary Products|Production'!D79+D67-H67),'JQ1|Primary Products|Production'!D79+D67-H67,IF(ISNUMBER(H67-D67),"NT " &amp; H67-D67,"…"))</f>
        <v>3065.1980150000009</v>
      </c>
      <c r="AD67" s="229">
        <f>IF(ISNUMBER('JQ1|Primary Products|Production'!E79+F67-J67),'JQ1|Primary Products|Production'!E79+F67-J67,IF(ISNUMBER(J67-F67),"NT " &amp; J67-F67,"…"))</f>
        <v>4045.3378179999982</v>
      </c>
    </row>
    <row r="68" spans="1:30" s="12" customFormat="1" ht="15" customHeight="1" x14ac:dyDescent="0.15">
      <c r="A68" s="389" t="s">
        <v>158</v>
      </c>
      <c r="B68" s="29" t="s">
        <v>159</v>
      </c>
      <c r="C68" s="37" t="s">
        <v>73</v>
      </c>
      <c r="D68" s="38">
        <v>999.60964000000058</v>
      </c>
      <c r="E68" s="38">
        <v>693.97478395342478</v>
      </c>
      <c r="F68" s="38">
        <v>829.29040099999963</v>
      </c>
      <c r="G68" s="38">
        <v>569.05118315240907</v>
      </c>
      <c r="H68" s="38">
        <v>129.55142000000004</v>
      </c>
      <c r="I68" s="38">
        <v>102.07495606444937</v>
      </c>
      <c r="J68" s="38">
        <v>148.9144</v>
      </c>
      <c r="K68" s="118">
        <v>93.134330129138348</v>
      </c>
      <c r="L68" s="183"/>
      <c r="M68" s="183"/>
      <c r="N68" s="514" t="str">
        <f t="shared" si="11"/>
        <v>12.3.4</v>
      </c>
      <c r="O68" s="27" t="str">
        <f t="shared" si="12"/>
        <v>OTHER PAPERS MAINLY FOR PACKAGING</v>
      </c>
      <c r="P68" s="37" t="s">
        <v>73</v>
      </c>
      <c r="Q68" s="141"/>
      <c r="R68" s="141"/>
      <c r="S68" s="141"/>
      <c r="T68" s="141"/>
      <c r="U68" s="141"/>
      <c r="V68" s="141"/>
      <c r="W68" s="141"/>
      <c r="X68" s="169"/>
      <c r="Y68" s="183"/>
      <c r="Z68" s="251" t="str">
        <f t="shared" si="4"/>
        <v>12.3.4</v>
      </c>
      <c r="AA68" s="27" t="str">
        <f t="shared" si="4"/>
        <v>OTHER PAPERS MAINLY FOR PACKAGING</v>
      </c>
      <c r="AB68" s="441" t="s">
        <v>73</v>
      </c>
      <c r="AC68" s="247">
        <f>IF(ISNUMBER('JQ1|Primary Products|Production'!D80+D68-H68),'JQ1|Primary Products|Production'!D80+D68-H68,IF(ISNUMBER(H68-D68),"NT " &amp; H68-D68,"…"))</f>
        <v>870.05822000000057</v>
      </c>
      <c r="AD68" s="229">
        <f>IF(ISNUMBER('JQ1|Primary Products|Production'!E80+F68-J68),'JQ1|Primary Products|Production'!E80+F68-J68,IF(ISNUMBER(J68-F68),"NT " &amp; J68-F68,"…"))</f>
        <v>680.37600099999963</v>
      </c>
    </row>
    <row r="69" spans="1:30" s="12" customFormat="1" ht="15" customHeight="1" thickBot="1" x14ac:dyDescent="0.2">
      <c r="A69" s="392">
        <v>12.4</v>
      </c>
      <c r="B69" s="122" t="s">
        <v>160</v>
      </c>
      <c r="C69" s="452" t="s">
        <v>73</v>
      </c>
      <c r="D69" s="123">
        <v>749.40109999999993</v>
      </c>
      <c r="E69" s="123">
        <v>3687.6859429112351</v>
      </c>
      <c r="F69" s="123">
        <v>577.10135099999991</v>
      </c>
      <c r="G69" s="123">
        <v>3240.0313638660032</v>
      </c>
      <c r="H69" s="123">
        <v>9.4997899999999991</v>
      </c>
      <c r="I69" s="123">
        <v>54.152900807770422</v>
      </c>
      <c r="J69" s="123">
        <v>5.789979999999999</v>
      </c>
      <c r="K69" s="124">
        <v>15.121003520405445</v>
      </c>
      <c r="L69" s="183"/>
      <c r="M69" s="183"/>
      <c r="N69" s="516">
        <f t="shared" si="11"/>
        <v>12.4</v>
      </c>
      <c r="O69" s="32" t="str">
        <f t="shared" si="12"/>
        <v>OTHER PAPER AND PAPERBOARD N.E.S. (NOT ELSEWHERE SPECIFIED)</v>
      </c>
      <c r="P69" s="452" t="s">
        <v>73</v>
      </c>
      <c r="Q69" s="181"/>
      <c r="R69" s="181"/>
      <c r="S69" s="181"/>
      <c r="T69" s="181"/>
      <c r="U69" s="181"/>
      <c r="V69" s="181"/>
      <c r="W69" s="181"/>
      <c r="X69" s="182"/>
      <c r="Y69" s="183"/>
      <c r="Z69" s="253">
        <f t="shared" si="4"/>
        <v>12.4</v>
      </c>
      <c r="AA69" s="32" t="str">
        <f t="shared" si="4"/>
        <v>OTHER PAPER AND PAPERBOARD N.E.S. (NOT ELSEWHERE SPECIFIED)</v>
      </c>
      <c r="AB69" s="446" t="s">
        <v>73</v>
      </c>
      <c r="AC69" s="221">
        <f>IF(ISNUMBER('JQ1|Primary Products|Production'!D81+D69-H69),'JQ1|Primary Products|Production'!D81+D69-H69,IF(ISNUMBER(H69-D69),"NT " &amp; H69-D69,"…"))</f>
        <v>739.90130999999997</v>
      </c>
      <c r="AD69" s="278">
        <f>IF(ISNUMBER('JQ1|Primary Products|Production'!E81+F69-J69),'JQ1|Primary Products|Production'!E81+F69-J69,IF(ISNUMBER(J69-F69),"NT " &amp; J69-F69,"…"))</f>
        <v>571.31137099999989</v>
      </c>
    </row>
    <row r="70" spans="1:30" ht="15" thickTop="1" x14ac:dyDescent="0.2">
      <c r="A70" s="14"/>
      <c r="B70" s="183" t="s">
        <v>161</v>
      </c>
      <c r="C70" s="236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30" ht="14.25" x14ac:dyDescent="0.2">
      <c r="A71" s="6"/>
      <c r="B71" s="183" t="s">
        <v>162</v>
      </c>
      <c r="N71" s="18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30" x14ac:dyDescent="0.2">
      <c r="A72" s="6"/>
      <c r="B72" s="183" t="s">
        <v>163</v>
      </c>
      <c r="N72" s="183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30" ht="12.75" customHeight="1" x14ac:dyDescent="0.2">
      <c r="A73" s="6"/>
      <c r="N73" s="183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30" ht="12.75" customHeight="1" x14ac:dyDescent="0.2">
      <c r="A74" s="6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30" ht="12.75" customHeight="1" x14ac:dyDescent="0.2">
      <c r="A75" s="6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30" ht="12.75" customHeight="1" x14ac:dyDescent="0.2">
      <c r="A76" s="6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30" ht="12.75" customHeight="1" x14ac:dyDescent="0.2">
      <c r="A77" s="6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30" ht="12.75" customHeight="1" x14ac:dyDescent="0.2">
      <c r="A78" s="6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30" ht="12.75" customHeight="1" x14ac:dyDescent="0.2">
      <c r="A79" s="6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30" ht="12.75" customHeight="1" x14ac:dyDescent="0.2">
      <c r="A80" s="6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 customHeight="1" x14ac:dyDescent="0.2">
      <c r="A81" s="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 customHeight="1" x14ac:dyDescent="0.2">
      <c r="A82" s="6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 customHeight="1" x14ac:dyDescent="0.2">
      <c r="A83" s="6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 customHeight="1" x14ac:dyDescent="0.2">
      <c r="A84" s="6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 customHeight="1" x14ac:dyDescent="0.2">
      <c r="A85" s="6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 customHeight="1" x14ac:dyDescent="0.2">
      <c r="A86" s="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 customHeight="1" x14ac:dyDescent="0.2">
      <c r="A87" s="6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 customHeight="1" x14ac:dyDescent="0.2">
      <c r="A88" s="6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 customHeight="1" x14ac:dyDescent="0.2">
      <c r="A89" s="6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 customHeight="1" x14ac:dyDescent="0.2">
      <c r="A90" s="6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 customHeight="1" x14ac:dyDescent="0.2">
      <c r="A91" s="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 customHeight="1" x14ac:dyDescent="0.2">
      <c r="A92" s="6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2.75" customHeight="1" x14ac:dyDescent="0.2">
      <c r="A93" s="6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 customHeight="1" x14ac:dyDescent="0.2">
      <c r="A94" s="6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 customHeight="1" x14ac:dyDescent="0.2">
      <c r="A95" s="6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 customHeight="1" x14ac:dyDescent="0.2">
      <c r="A96" s="6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50" ht="12.75" customHeight="1" x14ac:dyDescent="0.2">
      <c r="A97" s="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50" ht="12.75" customHeight="1" x14ac:dyDescent="0.2">
      <c r="A98" s="6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50" ht="12.75" customHeight="1" x14ac:dyDescent="0.2">
      <c r="A99" s="6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50" ht="12.75" customHeight="1" x14ac:dyDescent="0.2">
      <c r="A100" s="6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U100" s="11" t="s">
        <v>0</v>
      </c>
      <c r="AV100" s="11" t="s">
        <v>0</v>
      </c>
      <c r="AW100" s="11" t="s">
        <v>0</v>
      </c>
      <c r="AX100" s="11" t="s">
        <v>0</v>
      </c>
    </row>
    <row r="101" spans="1:50" ht="12.75" customHeight="1" x14ac:dyDescent="0.2">
      <c r="A101" s="6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0" pageOrder="overThenDown" orientation="landscape" horizontalDpi="300" verticalDpi="300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5"/>
  <sheetViews>
    <sheetView showGridLines="0" zoomScale="80" zoomScaleNormal="80" zoomScaleSheetLayoutView="100" workbookViewId="0">
      <selection activeCell="A2" sqref="A2:F34"/>
    </sheetView>
  </sheetViews>
  <sheetFormatPr defaultColWidth="9.625" defaultRowHeight="12.75" customHeight="1" x14ac:dyDescent="0.2"/>
  <cols>
    <col min="1" max="1" width="11.25" style="5" customWidth="1"/>
    <col min="2" max="2" width="68.25" style="6" customWidth="1"/>
    <col min="3" max="6" width="22.125" style="6" customWidth="1"/>
    <col min="7" max="7" width="14.375" style="6" customWidth="1"/>
    <col min="8" max="8" width="13.375" style="6" customWidth="1"/>
    <col min="9" max="9" width="12.625" style="14" customWidth="1"/>
    <col min="10" max="10" width="69.375" style="14" customWidth="1"/>
    <col min="11" max="14" width="14.75" style="14" customWidth="1"/>
    <col min="15" max="16384" width="9.625" style="6"/>
  </cols>
  <sheetData>
    <row r="1" spans="1:14" s="47" customFormat="1" ht="12.75" customHeight="1" thickBot="1" x14ac:dyDescent="0.25">
      <c r="A1" s="75"/>
      <c r="B1" s="76"/>
      <c r="D1" s="47">
        <v>62</v>
      </c>
      <c r="E1" s="47">
        <v>91</v>
      </c>
      <c r="F1" s="47">
        <v>91</v>
      </c>
      <c r="I1" s="76"/>
      <c r="J1" s="76"/>
      <c r="K1" s="76"/>
      <c r="L1" s="76"/>
      <c r="M1" s="76"/>
      <c r="N1" s="76"/>
    </row>
    <row r="2" spans="1:14" ht="17.100000000000001" customHeight="1" x14ac:dyDescent="0.2">
      <c r="A2" s="15"/>
      <c r="B2" s="242"/>
      <c r="C2" s="13"/>
      <c r="D2" s="517" t="s">
        <v>1</v>
      </c>
      <c r="E2" s="518"/>
      <c r="F2" s="479" t="s">
        <v>3</v>
      </c>
      <c r="H2" s="7"/>
      <c r="L2" s="255" t="str">
        <f>D2</f>
        <v xml:space="preserve">Country: </v>
      </c>
      <c r="M2" s="254"/>
    </row>
    <row r="3" spans="1:14" ht="17.100000000000001" customHeight="1" x14ac:dyDescent="0.2">
      <c r="A3" s="16"/>
      <c r="B3" s="14"/>
      <c r="C3" s="14"/>
      <c r="D3" s="519" t="s">
        <v>4</v>
      </c>
      <c r="E3" s="520"/>
      <c r="F3" s="521"/>
      <c r="H3" s="8"/>
    </row>
    <row r="4" spans="1:14" ht="17.100000000000001" customHeight="1" x14ac:dyDescent="0.2">
      <c r="A4" s="16"/>
      <c r="B4" s="14"/>
      <c r="C4" s="81"/>
      <c r="D4" s="522"/>
      <c r="E4" s="520"/>
      <c r="F4" s="521"/>
      <c r="H4" s="8"/>
    </row>
    <row r="5" spans="1:14" ht="17.100000000000001" customHeight="1" x14ac:dyDescent="0.2">
      <c r="A5" s="16"/>
      <c r="B5" s="14"/>
      <c r="C5" s="14"/>
      <c r="D5" s="519" t="s">
        <v>5</v>
      </c>
      <c r="E5" s="520"/>
      <c r="F5" s="521"/>
      <c r="H5" s="9"/>
    </row>
    <row r="6" spans="1:14" ht="17.100000000000001" customHeight="1" x14ac:dyDescent="0.2">
      <c r="A6" s="16"/>
      <c r="B6" s="615" t="s">
        <v>180</v>
      </c>
      <c r="C6" s="624"/>
      <c r="D6" s="522"/>
      <c r="E6" s="520"/>
      <c r="F6" s="521"/>
      <c r="H6" s="9"/>
    </row>
    <row r="7" spans="1:14" ht="17.100000000000001" customHeight="1" x14ac:dyDescent="0.2">
      <c r="A7" s="16"/>
      <c r="B7" s="625"/>
      <c r="C7" s="624"/>
      <c r="D7" s="522"/>
      <c r="E7" s="520"/>
      <c r="F7" s="521"/>
      <c r="H7" s="9"/>
    </row>
    <row r="8" spans="1:14" ht="17.100000000000001" customHeight="1" x14ac:dyDescent="0.2">
      <c r="A8" s="16"/>
      <c r="B8" s="626" t="s">
        <v>181</v>
      </c>
      <c r="C8" s="627"/>
      <c r="D8" s="519" t="s">
        <v>9</v>
      </c>
      <c r="E8" s="520"/>
      <c r="F8" s="487" t="s">
        <v>10</v>
      </c>
      <c r="H8" s="9"/>
    </row>
    <row r="9" spans="1:14" ht="21" customHeight="1" x14ac:dyDescent="0.2">
      <c r="A9" s="16"/>
      <c r="B9" s="617" t="s">
        <v>166</v>
      </c>
      <c r="C9" s="617"/>
      <c r="D9" s="519" t="s">
        <v>14</v>
      </c>
      <c r="E9" s="520"/>
      <c r="F9" s="521"/>
      <c r="H9" s="9"/>
    </row>
    <row r="10" spans="1:14" ht="17.100000000000001" customHeight="1" x14ac:dyDescent="0.2">
      <c r="A10" s="16"/>
      <c r="B10" s="82"/>
      <c r="C10" s="82"/>
      <c r="D10" s="185"/>
      <c r="E10" s="186"/>
      <c r="F10" s="187"/>
      <c r="H10" s="9"/>
      <c r="I10" s="598" t="s">
        <v>11</v>
      </c>
      <c r="J10" s="598"/>
    </row>
    <row r="11" spans="1:14" ht="20.25" x14ac:dyDescent="0.25">
      <c r="A11" s="16"/>
      <c r="B11" s="82"/>
      <c r="C11" s="231" t="s">
        <v>182</v>
      </c>
      <c r="D11" s="232" t="s">
        <v>183</v>
      </c>
      <c r="E11" s="104" t="s">
        <v>0</v>
      </c>
      <c r="F11" s="105"/>
      <c r="H11" s="9"/>
      <c r="I11" s="598"/>
      <c r="J11" s="598"/>
      <c r="K11" s="634" t="s">
        <v>12</v>
      </c>
      <c r="L11" s="634"/>
    </row>
    <row r="12" spans="1:14" ht="17.100000000000001" customHeight="1" thickBot="1" x14ac:dyDescent="0.25">
      <c r="A12" s="65"/>
      <c r="B12" s="243"/>
      <c r="C12" s="77"/>
      <c r="D12" s="188" t="s">
        <v>0</v>
      </c>
      <c r="E12" s="14"/>
      <c r="F12" s="83"/>
      <c r="H12" s="9"/>
    </row>
    <row r="13" spans="1:14" s="10" customFormat="1" ht="17.45" customHeight="1" x14ac:dyDescent="0.25">
      <c r="A13" s="222" t="s">
        <v>16</v>
      </c>
      <c r="B13" s="222" t="s">
        <v>16</v>
      </c>
      <c r="C13" s="603" t="s">
        <v>184</v>
      </c>
      <c r="D13" s="606"/>
      <c r="E13" s="603" t="s">
        <v>185</v>
      </c>
      <c r="F13" s="635"/>
      <c r="H13" s="7"/>
      <c r="I13" s="266" t="s">
        <v>16</v>
      </c>
      <c r="J13" s="267" t="str">
        <f>B13</f>
        <v>Product</v>
      </c>
      <c r="K13" s="632" t="str">
        <f>C13</f>
        <v>I M P O R T  V A L U E</v>
      </c>
      <c r="L13" s="636"/>
      <c r="M13" s="632" t="str">
        <f>E13</f>
        <v xml:space="preserve">E X P O R T  V A L U E </v>
      </c>
      <c r="N13" s="633"/>
    </row>
    <row r="14" spans="1:14" ht="20.25" customHeight="1" x14ac:dyDescent="0.2">
      <c r="A14" s="235" t="s">
        <v>173</v>
      </c>
      <c r="B14" s="235" t="s">
        <v>0</v>
      </c>
      <c r="C14" s="233">
        <v>2019</v>
      </c>
      <c r="D14" s="233">
        <f>C14+1</f>
        <v>2020</v>
      </c>
      <c r="E14" s="233">
        <f>C14</f>
        <v>2019</v>
      </c>
      <c r="F14" s="234">
        <f>D14</f>
        <v>2020</v>
      </c>
      <c r="I14" s="3" t="s">
        <v>20</v>
      </c>
      <c r="J14" s="228"/>
      <c r="K14" s="107">
        <f>C14</f>
        <v>2019</v>
      </c>
      <c r="L14" s="107">
        <f>D14</f>
        <v>2020</v>
      </c>
      <c r="M14" s="107">
        <f>E14</f>
        <v>2019</v>
      </c>
      <c r="N14" s="268">
        <f>F14</f>
        <v>2020</v>
      </c>
    </row>
    <row r="15" spans="1:14" ht="21.75" customHeight="1" x14ac:dyDescent="0.2">
      <c r="A15" s="351">
        <v>13</v>
      </c>
      <c r="B15" s="628" t="s">
        <v>186</v>
      </c>
      <c r="C15" s="629"/>
      <c r="D15" s="629"/>
      <c r="E15" s="629"/>
      <c r="F15" s="630"/>
      <c r="I15" s="352">
        <f t="shared" ref="I15:J34" si="0">A15</f>
        <v>13</v>
      </c>
      <c r="J15" s="631" t="str">
        <f t="shared" si="0"/>
        <v>SECONDARY WOOD PRODUCTS</v>
      </c>
      <c r="K15" s="629"/>
      <c r="L15" s="629"/>
      <c r="M15" s="629"/>
      <c r="N15" s="630"/>
    </row>
    <row r="16" spans="1:14" s="12" customFormat="1" ht="21.75" customHeight="1" x14ac:dyDescent="0.15">
      <c r="A16" s="393">
        <v>13.1</v>
      </c>
      <c r="B16" s="70" t="s">
        <v>187</v>
      </c>
      <c r="C16" s="466">
        <v>2518.5844379246237</v>
      </c>
      <c r="D16" s="467">
        <v>2656.6070482848359</v>
      </c>
      <c r="E16" s="468">
        <v>51.736836925004006</v>
      </c>
      <c r="F16" s="469">
        <v>128.56283966105181</v>
      </c>
      <c r="I16" s="23">
        <f t="shared" si="0"/>
        <v>13.1</v>
      </c>
      <c r="J16" s="25" t="str">
        <f t="shared" si="0"/>
        <v>FURTHER PROCESSED SAWNWOOD</v>
      </c>
      <c r="K16" s="349">
        <f>C16-(C17+C18)</f>
        <v>0</v>
      </c>
      <c r="L16" s="349">
        <f>D16-(D17+D18)</f>
        <v>0</v>
      </c>
      <c r="M16" s="349">
        <f>E16-(E17+E18)</f>
        <v>0</v>
      </c>
      <c r="N16" s="350">
        <f>F16-(F17+F18)</f>
        <v>0</v>
      </c>
    </row>
    <row r="17" spans="1:14" s="12" customFormat="1" ht="21.75" customHeight="1" x14ac:dyDescent="0.15">
      <c r="A17" s="393" t="s">
        <v>188</v>
      </c>
      <c r="B17" s="225" t="s">
        <v>35</v>
      </c>
      <c r="C17" s="470">
        <v>750.5189132498798</v>
      </c>
      <c r="D17" s="470">
        <v>1172.446469631001</v>
      </c>
      <c r="E17" s="471">
        <v>2.0050722683659301</v>
      </c>
      <c r="F17" s="472">
        <v>24.106433207803093</v>
      </c>
      <c r="I17" s="23" t="str">
        <f t="shared" si="0"/>
        <v>13.1.C</v>
      </c>
      <c r="J17" s="433" t="str">
        <f t="shared" si="0"/>
        <v>Coniferous</v>
      </c>
      <c r="K17" s="189" t="s">
        <v>0</v>
      </c>
      <c r="L17" s="142"/>
      <c r="M17" s="142"/>
      <c r="N17" s="169"/>
    </row>
    <row r="18" spans="1:14" s="12" customFormat="1" ht="21.75" customHeight="1" x14ac:dyDescent="0.15">
      <c r="A18" s="393" t="s">
        <v>189</v>
      </c>
      <c r="B18" s="225" t="s">
        <v>190</v>
      </c>
      <c r="C18" s="473">
        <v>1768.0655246747442</v>
      </c>
      <c r="D18" s="473">
        <v>1484.1605786538344</v>
      </c>
      <c r="E18" s="468">
        <v>49.731764656638063</v>
      </c>
      <c r="F18" s="469">
        <v>104.45640645324873</v>
      </c>
      <c r="I18" s="23" t="str">
        <f t="shared" si="0"/>
        <v>13.1.NC</v>
      </c>
      <c r="J18" s="433" t="str">
        <f t="shared" si="0"/>
        <v>Non-coniferous</v>
      </c>
      <c r="K18" s="189" t="s">
        <v>0</v>
      </c>
      <c r="L18" s="142"/>
      <c r="M18" s="142"/>
      <c r="N18" s="169"/>
    </row>
    <row r="19" spans="1:14" s="12" customFormat="1" ht="21.75" customHeight="1" x14ac:dyDescent="0.15">
      <c r="A19" s="394" t="s">
        <v>191</v>
      </c>
      <c r="B19" s="223" t="s">
        <v>47</v>
      </c>
      <c r="C19" s="467">
        <v>40.988964131111643</v>
      </c>
      <c r="D19" s="467">
        <v>16.465068609361477</v>
      </c>
      <c r="E19" s="468"/>
      <c r="F19" s="469"/>
      <c r="I19" s="23" t="str">
        <f t="shared" si="0"/>
        <v>13.1.NC.T</v>
      </c>
      <c r="J19" s="29" t="str">
        <f t="shared" si="0"/>
        <v>of which: Tropical</v>
      </c>
      <c r="K19" s="197" t="str">
        <f>IF(AND(ISNUMBER(C19/C18),C19&gt;C18),"&gt; 11.1.NC !!","")</f>
        <v/>
      </c>
      <c r="L19" s="144" t="str">
        <f>IF(AND(ISNUMBER(D19/D18),D19&gt;D18),"&gt; 11.1.NC !!","")</f>
        <v/>
      </c>
      <c r="M19" s="144" t="str">
        <f>IF(AND(ISNUMBER(E19/E18),E19&gt;E18),"&gt; 11.1.NC !!","")</f>
        <v/>
      </c>
      <c r="N19" s="176" t="str">
        <f>IF(AND(ISNUMBER(F19/F18),F19&gt;F18),"&gt; 11.1.NC !!","")</f>
        <v/>
      </c>
    </row>
    <row r="20" spans="1:14" s="12" customFormat="1" ht="21.75" customHeight="1" x14ac:dyDescent="0.15">
      <c r="A20" s="393">
        <v>13.2</v>
      </c>
      <c r="B20" s="257" t="s">
        <v>192</v>
      </c>
      <c r="C20" s="471">
        <v>4167.5258018193845</v>
      </c>
      <c r="D20" s="467">
        <v>3804.2851926750236</v>
      </c>
      <c r="E20" s="471">
        <v>2710.0602632966738</v>
      </c>
      <c r="F20" s="469">
        <v>2630.5336753100696</v>
      </c>
      <c r="I20" s="23">
        <f t="shared" si="0"/>
        <v>13.2</v>
      </c>
      <c r="J20" s="72" t="str">
        <f t="shared" si="0"/>
        <v>WOODEN WRAPPING AND PACKAGING MATERIAL</v>
      </c>
      <c r="K20" s="141"/>
      <c r="L20" s="142"/>
      <c r="M20" s="142"/>
      <c r="N20" s="169"/>
    </row>
    <row r="21" spans="1:14" s="12" customFormat="1" ht="21.75" customHeight="1" x14ac:dyDescent="0.15">
      <c r="A21" s="394">
        <v>13.3</v>
      </c>
      <c r="B21" s="88" t="s">
        <v>193</v>
      </c>
      <c r="C21" s="471">
        <v>525.09463919768382</v>
      </c>
      <c r="D21" s="467">
        <v>423.85822274366171</v>
      </c>
      <c r="E21" s="471">
        <v>20.716023045761144</v>
      </c>
      <c r="F21" s="469">
        <v>8.9298065145428609</v>
      </c>
      <c r="I21" s="23">
        <f t="shared" si="0"/>
        <v>13.3</v>
      </c>
      <c r="J21" s="72" t="str">
        <f t="shared" si="0"/>
        <v>WOOD PRODUCTS FOR DOMESTIC/DECORATIVE USE</v>
      </c>
      <c r="K21" s="141"/>
      <c r="L21" s="142"/>
      <c r="M21" s="142"/>
      <c r="N21" s="169"/>
    </row>
    <row r="22" spans="1:14" s="12" customFormat="1" ht="21.75" customHeight="1" x14ac:dyDescent="0.15">
      <c r="A22" s="393">
        <v>13.4</v>
      </c>
      <c r="B22" s="257" t="s">
        <v>194</v>
      </c>
      <c r="C22" s="471">
        <v>8461.5687429160225</v>
      </c>
      <c r="D22" s="467">
        <v>8903.7923151647719</v>
      </c>
      <c r="E22" s="471">
        <v>3614.017760409427</v>
      </c>
      <c r="F22" s="469">
        <v>1129.4958470239969</v>
      </c>
      <c r="I22" s="23">
        <f t="shared" si="0"/>
        <v>13.4</v>
      </c>
      <c r="J22" s="72" t="str">
        <f t="shared" si="0"/>
        <v>BUILDER’S JOINERY AND CARPENTRY OF WOOD</v>
      </c>
      <c r="K22" s="141"/>
      <c r="L22" s="142"/>
      <c r="M22" s="142"/>
      <c r="N22" s="169"/>
    </row>
    <row r="23" spans="1:14" s="12" customFormat="1" ht="21.75" customHeight="1" x14ac:dyDescent="0.15">
      <c r="A23" s="393">
        <v>13.5</v>
      </c>
      <c r="B23" s="224" t="s">
        <v>195</v>
      </c>
      <c r="C23" s="471">
        <v>27723.472515217025</v>
      </c>
      <c r="D23" s="467">
        <v>26106.191043706949</v>
      </c>
      <c r="E23" s="471">
        <v>34519.563331288889</v>
      </c>
      <c r="F23" s="469">
        <v>32405.577599003904</v>
      </c>
      <c r="I23" s="23">
        <f t="shared" si="0"/>
        <v>13.5</v>
      </c>
      <c r="J23" s="88" t="str">
        <f t="shared" si="0"/>
        <v>WOODEN FURNITURE</v>
      </c>
      <c r="K23" s="143"/>
      <c r="L23" s="144"/>
      <c r="M23" s="144"/>
      <c r="N23" s="176"/>
    </row>
    <row r="24" spans="1:14" s="12" customFormat="1" ht="21.75" customHeight="1" x14ac:dyDescent="0.15">
      <c r="A24" s="393">
        <v>13.6</v>
      </c>
      <c r="B24" s="395" t="s">
        <v>196</v>
      </c>
      <c r="C24" s="468">
        <v>38.313979745232182</v>
      </c>
      <c r="D24" s="467">
        <v>87.011460269301708</v>
      </c>
      <c r="E24" s="468">
        <v>1.0626176687997084</v>
      </c>
      <c r="F24" s="469">
        <v>3.3273767775911693</v>
      </c>
      <c r="I24" s="23">
        <f t="shared" si="0"/>
        <v>13.6</v>
      </c>
      <c r="J24" s="72" t="str">
        <f t="shared" si="0"/>
        <v>PREFABRICATED BUILDINGS OF WOOD</v>
      </c>
      <c r="K24" s="141"/>
      <c r="L24" s="142"/>
      <c r="M24" s="142"/>
      <c r="N24" s="169"/>
    </row>
    <row r="25" spans="1:14" s="12" customFormat="1" ht="21.75" customHeight="1" x14ac:dyDescent="0.15">
      <c r="A25" s="394">
        <v>13.7</v>
      </c>
      <c r="B25" s="396" t="s">
        <v>197</v>
      </c>
      <c r="C25" s="471">
        <v>4211.3391495368023</v>
      </c>
      <c r="D25" s="467">
        <v>4416.827065128412</v>
      </c>
      <c r="E25" s="471">
        <v>519.53757319662839</v>
      </c>
      <c r="F25" s="469">
        <v>695.39790578175405</v>
      </c>
      <c r="I25" s="23">
        <f>A25</f>
        <v>13.7</v>
      </c>
      <c r="J25" s="72" t="str">
        <f>B25</f>
        <v>OTHER MANUFACTURED WOOD PRODUCTS</v>
      </c>
      <c r="K25" s="141"/>
      <c r="L25" s="142"/>
      <c r="M25" s="142"/>
      <c r="N25" s="169"/>
    </row>
    <row r="26" spans="1:14" s="12" customFormat="1" ht="21.75" customHeight="1" x14ac:dyDescent="0.15">
      <c r="A26" s="397">
        <v>14</v>
      </c>
      <c r="B26" s="628" t="s">
        <v>198</v>
      </c>
      <c r="C26" s="629"/>
      <c r="D26" s="629"/>
      <c r="E26" s="629"/>
      <c r="F26" s="630"/>
      <c r="I26" s="351">
        <f t="shared" si="0"/>
        <v>14</v>
      </c>
      <c r="J26" s="631" t="str">
        <f t="shared" si="0"/>
        <v>SECONDARY PAPER PRODUCTS</v>
      </c>
      <c r="K26" s="629" t="s">
        <v>0</v>
      </c>
      <c r="L26" s="629" t="s">
        <v>0</v>
      </c>
      <c r="M26" s="629" t="s">
        <v>0</v>
      </c>
      <c r="N26" s="630" t="s">
        <v>0</v>
      </c>
    </row>
    <row r="27" spans="1:14" s="12" customFormat="1" ht="21.75" customHeight="1" x14ac:dyDescent="0.15">
      <c r="A27" s="393">
        <v>14.1</v>
      </c>
      <c r="B27" s="71" t="s">
        <v>199</v>
      </c>
      <c r="C27" s="468">
        <v>165.2654301105772</v>
      </c>
      <c r="D27" s="467">
        <v>110.33645899803668</v>
      </c>
      <c r="E27" s="468">
        <v>7.0716335533300558</v>
      </c>
      <c r="F27" s="469">
        <v>2.7655235226539183</v>
      </c>
      <c r="I27" s="23">
        <f t="shared" si="0"/>
        <v>14.1</v>
      </c>
      <c r="J27" s="25" t="str">
        <f t="shared" si="0"/>
        <v>COMPOSITE PAPER AND PAPERBOARD</v>
      </c>
      <c r="K27" s="141"/>
      <c r="L27" s="142"/>
      <c r="M27" s="142"/>
      <c r="N27" s="169"/>
    </row>
    <row r="28" spans="1:14" s="12" customFormat="1" ht="21.75" customHeight="1" x14ac:dyDescent="0.15">
      <c r="A28" s="393">
        <v>14.2</v>
      </c>
      <c r="B28" s="398" t="s">
        <v>200</v>
      </c>
      <c r="C28" s="468">
        <v>6140.8970705904803</v>
      </c>
      <c r="D28" s="467">
        <v>5068.4700514190845</v>
      </c>
      <c r="E28" s="468">
        <v>844.82295598470193</v>
      </c>
      <c r="F28" s="469">
        <v>785.99918543969397</v>
      </c>
      <c r="I28" s="23">
        <f t="shared" si="0"/>
        <v>14.2</v>
      </c>
      <c r="J28" s="25" t="str">
        <f t="shared" si="0"/>
        <v>SPECIAL COATED PAPER AND PULP PRODUCTS</v>
      </c>
      <c r="K28" s="141"/>
      <c r="L28" s="142"/>
      <c r="M28" s="142"/>
      <c r="N28" s="169"/>
    </row>
    <row r="29" spans="1:14" s="12" customFormat="1" ht="21.75" customHeight="1" x14ac:dyDescent="0.15">
      <c r="A29" s="393">
        <v>14.3</v>
      </c>
      <c r="B29" s="398" t="s">
        <v>201</v>
      </c>
      <c r="C29" s="474">
        <v>18446.690140602208</v>
      </c>
      <c r="D29" s="467">
        <v>18816.308368806174</v>
      </c>
      <c r="E29" s="474">
        <v>1756.1534984480979</v>
      </c>
      <c r="F29" s="469">
        <v>1956.991201240726</v>
      </c>
      <c r="I29" s="23">
        <f t="shared" si="0"/>
        <v>14.3</v>
      </c>
      <c r="J29" s="25" t="str">
        <f t="shared" si="0"/>
        <v>HOUSEHOLD AND SANITARY PAPER, READY FOR USE</v>
      </c>
      <c r="K29" s="141"/>
      <c r="L29" s="142"/>
      <c r="M29" s="142"/>
      <c r="N29" s="169"/>
    </row>
    <row r="30" spans="1:14" s="12" customFormat="1" ht="21.75" customHeight="1" x14ac:dyDescent="0.15">
      <c r="A30" s="393">
        <v>14.4</v>
      </c>
      <c r="B30" s="71" t="s">
        <v>202</v>
      </c>
      <c r="C30" s="468">
        <v>26409.310331386041</v>
      </c>
      <c r="D30" s="467">
        <v>24257.111177656818</v>
      </c>
      <c r="E30" s="468">
        <v>5847.4663169639425</v>
      </c>
      <c r="F30" s="469">
        <v>6132.462409549672</v>
      </c>
      <c r="I30" s="23">
        <f t="shared" si="0"/>
        <v>14.4</v>
      </c>
      <c r="J30" s="31" t="str">
        <f t="shared" si="0"/>
        <v>PACKAGING CARTONS, BOXES ETC.</v>
      </c>
      <c r="K30" s="143"/>
      <c r="L30" s="144"/>
      <c r="M30" s="144"/>
      <c r="N30" s="176"/>
    </row>
    <row r="31" spans="1:14" s="12" customFormat="1" ht="21.75" customHeight="1" x14ac:dyDescent="0.15">
      <c r="A31" s="399">
        <v>14.5</v>
      </c>
      <c r="B31" s="73" t="s">
        <v>203</v>
      </c>
      <c r="C31" s="468">
        <v>11961.654479699066</v>
      </c>
      <c r="D31" s="467">
        <v>11581.867724105889</v>
      </c>
      <c r="E31" s="468">
        <v>3384.0369871064431</v>
      </c>
      <c r="F31" s="469">
        <v>2688.8916679825124</v>
      </c>
      <c r="I31" s="23">
        <f t="shared" si="0"/>
        <v>14.5</v>
      </c>
      <c r="J31" s="227" t="str">
        <f t="shared" si="0"/>
        <v>OTHER ARTICLES OF PAPER AND PAPERBOARD, READY FOR USE</v>
      </c>
      <c r="K31" s="141" t="str">
        <f>IF(AND(ISNUMBER(SUM(C32:C34)),ISNUMBER(C31)),IF(C31&lt;SUM(C32:C34),"&lt; subitems!","OK"),"")</f>
        <v>OK</v>
      </c>
      <c r="L31" s="142" t="str">
        <f>IF(AND(ISNUMBER(SUM(D32:D34)),ISNUMBER(D31)),IF(D31&lt;SUM(D32:D34),"&lt; subitems!","OK"),"")</f>
        <v>OK</v>
      </c>
      <c r="M31" s="142" t="str">
        <f>IF(AND(ISNUMBER(SUM(E32:E34)),ISNUMBER(E31)),IF(E31&lt;SUM(E32:E34),"&lt; subitems!","OK"),"")</f>
        <v>OK</v>
      </c>
      <c r="N31" s="169" t="str">
        <f>IF(AND(ISNUMBER(SUM(F32:F34)),ISNUMBER(F31)),IF(F31&lt;SUM(F32:F34),"&lt; subitems!","OK"),"")</f>
        <v>OK</v>
      </c>
    </row>
    <row r="32" spans="1:14" s="12" customFormat="1" ht="21.75" customHeight="1" x14ac:dyDescent="0.15">
      <c r="A32" s="393" t="s">
        <v>204</v>
      </c>
      <c r="B32" s="225" t="s">
        <v>205</v>
      </c>
      <c r="C32" s="468">
        <v>51.170461276845423</v>
      </c>
      <c r="D32" s="467">
        <v>40.44785099533555</v>
      </c>
      <c r="E32" s="468">
        <v>10.84302260743001</v>
      </c>
      <c r="F32" s="469">
        <v>14.251258480437144</v>
      </c>
      <c r="I32" s="23" t="str">
        <f t="shared" si="0"/>
        <v>14.5.1</v>
      </c>
      <c r="J32" s="26" t="str">
        <f t="shared" si="0"/>
        <v>of which: PRINTING AND WRITING PAPER, READY FOR USE</v>
      </c>
      <c r="K32" s="141"/>
      <c r="L32" s="142"/>
      <c r="M32" s="142"/>
      <c r="N32" s="169"/>
    </row>
    <row r="33" spans="1:14" s="12" customFormat="1" ht="21.75" customHeight="1" x14ac:dyDescent="0.15">
      <c r="A33" s="393" t="s">
        <v>206</v>
      </c>
      <c r="B33" s="225" t="s">
        <v>207</v>
      </c>
      <c r="C33" s="468">
        <v>991.97791326847005</v>
      </c>
      <c r="D33" s="467">
        <v>970.23864183337912</v>
      </c>
      <c r="E33" s="468">
        <v>7.0733668300979522</v>
      </c>
      <c r="F33" s="469">
        <v>7.3407586362000758</v>
      </c>
      <c r="I33" s="23" t="str">
        <f t="shared" si="0"/>
        <v>14.5.2</v>
      </c>
      <c r="J33" s="26" t="str">
        <f t="shared" si="0"/>
        <v>of which: ARTICLES, MOULDED OR PRESSED FROM PULP</v>
      </c>
      <c r="K33" s="141"/>
      <c r="L33" s="142"/>
      <c r="M33" s="142"/>
      <c r="N33" s="169"/>
    </row>
    <row r="34" spans="1:14" s="12" customFormat="1" ht="21.75" customHeight="1" thickBot="1" x14ac:dyDescent="0.2">
      <c r="A34" s="400" t="s">
        <v>208</v>
      </c>
      <c r="B34" s="226" t="s">
        <v>209</v>
      </c>
      <c r="C34" s="475">
        <v>286.11553408742463</v>
      </c>
      <c r="D34" s="476">
        <v>247.01487446821471</v>
      </c>
      <c r="E34" s="475">
        <v>3.810820441085315</v>
      </c>
      <c r="F34" s="477">
        <v>4.946055517477876</v>
      </c>
      <c r="I34" s="269" t="str">
        <f t="shared" si="0"/>
        <v>14.5.3</v>
      </c>
      <c r="J34" s="74" t="str">
        <f t="shared" si="0"/>
        <v>of which: FILTER PAPER AND PAPERBOARD, READY FOR USE</v>
      </c>
      <c r="K34" s="181"/>
      <c r="L34" s="270"/>
      <c r="M34" s="270"/>
      <c r="N34" s="182"/>
    </row>
    <row r="35" spans="1:14" ht="15" customHeight="1" x14ac:dyDescent="0.25">
      <c r="A35" s="14"/>
      <c r="B35" s="238"/>
      <c r="C35" s="238"/>
      <c r="I35" s="128" t="s">
        <v>0</v>
      </c>
    </row>
    <row r="36" spans="1:14" ht="12.75" customHeight="1" x14ac:dyDescent="0.2">
      <c r="A36" s="14"/>
      <c r="B36" s="237"/>
    </row>
    <row r="37" spans="1:14" ht="12.75" customHeight="1" x14ac:dyDescent="0.2">
      <c r="A37" s="14"/>
    </row>
    <row r="38" spans="1:14" ht="12.75" customHeight="1" x14ac:dyDescent="0.2">
      <c r="A38" s="14"/>
    </row>
    <row r="39" spans="1:14" ht="12.75" customHeight="1" x14ac:dyDescent="0.2">
      <c r="A39" s="14"/>
    </row>
    <row r="40" spans="1:14" ht="12.75" customHeight="1" x14ac:dyDescent="0.2">
      <c r="A40" s="14"/>
    </row>
    <row r="41" spans="1:14" ht="12.75" customHeight="1" x14ac:dyDescent="0.2">
      <c r="A41" s="14"/>
    </row>
    <row r="42" spans="1:14" ht="12.75" customHeight="1" x14ac:dyDescent="0.2">
      <c r="A42" s="14"/>
    </row>
    <row r="43" spans="1:14" ht="12.75" customHeight="1" x14ac:dyDescent="0.2">
      <c r="A43" s="14"/>
    </row>
    <row r="44" spans="1:14" ht="12.75" customHeight="1" x14ac:dyDescent="0.2">
      <c r="A44" s="14"/>
    </row>
    <row r="45" spans="1:14" ht="12.75" customHeight="1" x14ac:dyDescent="0.2">
      <c r="A45" s="14"/>
    </row>
    <row r="65" spans="13:16" ht="12.75" customHeight="1" x14ac:dyDescent="0.2">
      <c r="M65" s="190" t="s">
        <v>0</v>
      </c>
      <c r="N65" s="190" t="s">
        <v>0</v>
      </c>
      <c r="O65" s="11" t="s">
        <v>0</v>
      </c>
      <c r="P65" s="11" t="s">
        <v>0</v>
      </c>
    </row>
  </sheetData>
  <mergeCells count="13">
    <mergeCell ref="J26:N26"/>
    <mergeCell ref="M13:N13"/>
    <mergeCell ref="K11:L11"/>
    <mergeCell ref="C13:D13"/>
    <mergeCell ref="E13:F13"/>
    <mergeCell ref="K13:L13"/>
    <mergeCell ref="I10:J11"/>
    <mergeCell ref="B26:F26"/>
    <mergeCell ref="B6:C7"/>
    <mergeCell ref="B8:C8"/>
    <mergeCell ref="B9:C9"/>
    <mergeCell ref="B15:F15"/>
    <mergeCell ref="J15:N1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7" orientation="landscape" horizontalDpi="300" verticalDpi="300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45"/>
  <sheetViews>
    <sheetView showGridLines="0" tabSelected="1" zoomScale="85" zoomScaleNormal="85" zoomScaleSheetLayoutView="100" workbookViewId="0">
      <selection activeCell="A2" sqref="A2"/>
    </sheetView>
  </sheetViews>
  <sheetFormatPr defaultRowHeight="12" x14ac:dyDescent="0.15"/>
  <cols>
    <col min="1" max="1" width="9.75" customWidth="1"/>
    <col min="2" max="2" width="29" bestFit="1" customWidth="1"/>
    <col min="3" max="3" width="14.625" customWidth="1"/>
    <col min="4" max="4" width="54.625" customWidth="1"/>
    <col min="5" max="5" width="11.625" customWidth="1"/>
    <col min="6" max="13" width="15.125" customWidth="1"/>
    <col min="14" max="19" width="1.625" customWidth="1"/>
    <col min="20" max="23" width="2.375" customWidth="1"/>
    <col min="24" max="24" width="1.75" customWidth="1"/>
    <col min="25" max="25" width="13.375" customWidth="1"/>
    <col min="26" max="26" width="5.625" customWidth="1"/>
    <col min="27" max="27" width="13.375" customWidth="1"/>
    <col min="28" max="28" width="16.625" customWidth="1"/>
    <col min="29" max="29" width="14.625" customWidth="1"/>
    <col min="30" max="30" width="69.75" customWidth="1"/>
    <col min="31" max="31" width="10.75" customWidth="1"/>
    <col min="32" max="38" width="13.375" customWidth="1"/>
    <col min="39" max="39" width="19" customWidth="1"/>
  </cols>
  <sheetData>
    <row r="1" spans="1:39" ht="16.5" thickBot="1" x14ac:dyDescent="0.3">
      <c r="A1" s="523" t="s">
        <v>0</v>
      </c>
      <c r="B1" s="524"/>
      <c r="C1" s="524" t="s">
        <v>0</v>
      </c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</row>
    <row r="2" spans="1:39" ht="17.100000000000001" customHeight="1" x14ac:dyDescent="0.25">
      <c r="A2" s="526" t="s">
        <v>0</v>
      </c>
      <c r="B2" s="527"/>
      <c r="C2" s="527"/>
      <c r="D2" s="528"/>
      <c r="E2" s="528"/>
      <c r="F2" s="528"/>
      <c r="G2" s="528"/>
      <c r="H2" s="529" t="s">
        <v>210</v>
      </c>
      <c r="I2" s="645" t="s">
        <v>2</v>
      </c>
      <c r="J2" s="645"/>
      <c r="K2" s="530" t="s">
        <v>3</v>
      </c>
      <c r="L2" s="646"/>
      <c r="M2" s="647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258" t="s">
        <v>0</v>
      </c>
      <c r="AE2" s="525"/>
      <c r="AG2" s="525"/>
      <c r="AH2" s="525"/>
      <c r="AI2" s="525"/>
      <c r="AJ2" s="525"/>
      <c r="AK2" s="525"/>
      <c r="AL2" s="525"/>
      <c r="AM2" s="525"/>
    </row>
    <row r="3" spans="1:39" ht="17.100000000000001" customHeight="1" x14ac:dyDescent="0.25">
      <c r="A3" s="531"/>
      <c r="B3" s="532" t="s">
        <v>0</v>
      </c>
      <c r="C3" s="532"/>
      <c r="D3" s="533"/>
      <c r="E3" s="533"/>
      <c r="F3" s="533"/>
      <c r="G3" s="533"/>
      <c r="H3" s="648" t="s">
        <v>4</v>
      </c>
      <c r="I3" s="577"/>
      <c r="J3" s="577"/>
      <c r="K3" s="534"/>
      <c r="L3" s="535"/>
      <c r="M3" s="536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G3" s="525"/>
      <c r="AH3" s="525"/>
      <c r="AI3" s="525"/>
      <c r="AJ3" s="525"/>
      <c r="AK3" s="525"/>
      <c r="AL3" s="525"/>
      <c r="AM3" s="525"/>
    </row>
    <row r="4" spans="1:39" ht="17.100000000000001" customHeight="1" x14ac:dyDescent="0.25">
      <c r="A4" s="531"/>
      <c r="B4" s="532" t="s">
        <v>0</v>
      </c>
      <c r="C4" s="532"/>
      <c r="D4" s="533"/>
      <c r="E4" s="533"/>
      <c r="F4" s="533"/>
      <c r="G4" s="533"/>
      <c r="H4" s="649" t="s">
        <v>0</v>
      </c>
      <c r="I4" s="650"/>
      <c r="J4" s="650"/>
      <c r="K4" s="650"/>
      <c r="L4" s="650"/>
      <c r="M4" s="651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G4" s="525"/>
      <c r="AH4" s="525"/>
      <c r="AI4" s="525"/>
      <c r="AJ4" s="525"/>
      <c r="AK4" s="525"/>
      <c r="AL4" s="525"/>
      <c r="AM4" s="525"/>
    </row>
    <row r="5" spans="1:39" ht="17.100000000000001" customHeight="1" x14ac:dyDescent="0.25">
      <c r="A5" s="531"/>
      <c r="B5" s="532"/>
      <c r="C5" s="532"/>
      <c r="D5" s="653" t="s">
        <v>211</v>
      </c>
      <c r="E5" s="654"/>
      <c r="F5" s="654"/>
      <c r="G5" s="655"/>
      <c r="H5" s="648" t="s">
        <v>5</v>
      </c>
      <c r="I5" s="577"/>
      <c r="J5" s="535"/>
      <c r="K5" s="535"/>
      <c r="L5" s="535"/>
      <c r="M5" s="536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258" t="s">
        <v>212</v>
      </c>
      <c r="AE5" s="525"/>
      <c r="AF5" s="525" t="s">
        <v>213</v>
      </c>
      <c r="AG5" s="525"/>
      <c r="AH5" s="525"/>
      <c r="AI5" s="525"/>
      <c r="AJ5" s="525"/>
      <c r="AK5" s="525"/>
      <c r="AL5" s="525"/>
      <c r="AM5" s="525"/>
    </row>
    <row r="6" spans="1:39" ht="17.100000000000001" customHeight="1" x14ac:dyDescent="0.25">
      <c r="A6" s="531"/>
      <c r="B6" s="537" t="s">
        <v>0</v>
      </c>
      <c r="C6" s="537"/>
      <c r="D6" s="654"/>
      <c r="E6" s="654"/>
      <c r="F6" s="654"/>
      <c r="G6" s="655"/>
      <c r="H6" s="649" t="s">
        <v>0</v>
      </c>
      <c r="I6" s="650"/>
      <c r="J6" s="650"/>
      <c r="K6" s="650"/>
      <c r="L6" s="650"/>
      <c r="M6" s="651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38" t="s">
        <v>214</v>
      </c>
      <c r="AG6" s="525"/>
      <c r="AH6" s="525"/>
      <c r="AI6" s="525"/>
      <c r="AJ6" s="525"/>
      <c r="AK6" s="525"/>
      <c r="AL6" s="525"/>
      <c r="AM6" s="525"/>
    </row>
    <row r="7" spans="1:39" ht="17.100000000000001" customHeight="1" x14ac:dyDescent="0.3">
      <c r="A7" s="531"/>
      <c r="B7" s="532"/>
      <c r="C7" s="532"/>
      <c r="D7" s="656" t="s">
        <v>215</v>
      </c>
      <c r="E7" s="656"/>
      <c r="F7" s="656"/>
      <c r="G7" s="656"/>
      <c r="H7" s="539" t="s">
        <v>9</v>
      </c>
      <c r="I7" s="660"/>
      <c r="J7" s="660"/>
      <c r="K7" s="540" t="s">
        <v>10</v>
      </c>
      <c r="L7" s="660"/>
      <c r="M7" s="661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38" t="s">
        <v>216</v>
      </c>
      <c r="AG7" s="525"/>
      <c r="AH7" s="525"/>
      <c r="AI7" s="525"/>
      <c r="AJ7" s="525"/>
      <c r="AK7" s="525"/>
      <c r="AL7" s="525"/>
      <c r="AM7" s="525"/>
    </row>
    <row r="8" spans="1:39" ht="17.100000000000001" customHeight="1" x14ac:dyDescent="0.3">
      <c r="A8" s="531"/>
      <c r="B8" s="532"/>
      <c r="C8" s="532"/>
      <c r="D8" s="656"/>
      <c r="E8" s="656"/>
      <c r="F8" s="656"/>
      <c r="G8" s="656"/>
      <c r="H8" s="541" t="s">
        <v>14</v>
      </c>
      <c r="I8" s="535"/>
      <c r="J8" s="535"/>
      <c r="K8" s="534"/>
      <c r="L8" s="535"/>
      <c r="M8" s="536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454"/>
      <c r="AG8" s="525"/>
      <c r="AH8" s="525"/>
      <c r="AI8" s="525"/>
      <c r="AJ8" s="525"/>
      <c r="AK8" s="525"/>
      <c r="AL8" s="525"/>
      <c r="AM8" s="525"/>
    </row>
    <row r="9" spans="1:39" ht="18.75" x14ac:dyDescent="0.3">
      <c r="A9" s="531"/>
      <c r="B9" s="464"/>
      <c r="C9" s="532"/>
      <c r="D9" s="656" t="s">
        <v>0</v>
      </c>
      <c r="E9" s="656"/>
      <c r="F9" s="656"/>
      <c r="G9" s="656"/>
      <c r="H9" s="657" t="s">
        <v>0</v>
      </c>
      <c r="I9" s="658"/>
      <c r="J9" s="658"/>
      <c r="K9" s="658"/>
      <c r="L9" s="658"/>
      <c r="M9" s="659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258" t="s">
        <v>0</v>
      </c>
      <c r="AE9" s="525"/>
      <c r="AF9" s="455"/>
      <c r="AG9" s="525"/>
      <c r="AH9" s="525"/>
      <c r="AI9" s="525"/>
      <c r="AJ9" s="525"/>
      <c r="AK9" s="525"/>
      <c r="AL9" s="525"/>
      <c r="AM9" s="525"/>
    </row>
    <row r="10" spans="1:39" ht="20.25" x14ac:dyDescent="0.25">
      <c r="A10" s="531"/>
      <c r="B10" s="532"/>
      <c r="C10" s="532"/>
      <c r="D10" s="231" t="s">
        <v>217</v>
      </c>
      <c r="E10" s="652" t="s">
        <v>218</v>
      </c>
      <c r="F10" s="652"/>
      <c r="G10" s="542"/>
      <c r="H10" s="543" t="s">
        <v>0</v>
      </c>
      <c r="I10" s="544"/>
      <c r="J10" s="545"/>
      <c r="K10" s="546"/>
      <c r="L10" s="239"/>
      <c r="M10" s="547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L10" s="525"/>
      <c r="AM10" s="525"/>
    </row>
    <row r="11" spans="1:39" ht="15.75" x14ac:dyDescent="0.25">
      <c r="A11" s="548"/>
      <c r="B11" s="549"/>
      <c r="C11" s="549"/>
      <c r="D11" s="533"/>
      <c r="E11" s="533"/>
      <c r="F11" s="550"/>
      <c r="G11" s="550"/>
      <c r="H11" s="550"/>
      <c r="I11" s="550"/>
      <c r="J11" s="240" t="s">
        <v>0</v>
      </c>
      <c r="K11" s="551"/>
      <c r="L11" s="533"/>
      <c r="M11" s="552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</row>
    <row r="12" spans="1:39" ht="15.75" x14ac:dyDescent="0.25">
      <c r="A12" s="553" t="s">
        <v>0</v>
      </c>
      <c r="B12" s="554" t="s">
        <v>0</v>
      </c>
      <c r="C12" s="554"/>
      <c r="D12" s="555"/>
      <c r="E12" s="554"/>
      <c r="F12" s="637" t="s">
        <v>170</v>
      </c>
      <c r="G12" s="638"/>
      <c r="H12" s="638"/>
      <c r="I12" s="639"/>
      <c r="J12" s="638" t="s">
        <v>171</v>
      </c>
      <c r="K12" s="638"/>
      <c r="L12" s="638"/>
      <c r="M12" s="640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53" t="s">
        <v>0</v>
      </c>
      <c r="AB12" s="554" t="s">
        <v>0</v>
      </c>
      <c r="AC12" s="554"/>
      <c r="AD12" s="555"/>
      <c r="AE12" s="554"/>
      <c r="AF12" s="637" t="s">
        <v>170</v>
      </c>
      <c r="AG12" s="638"/>
      <c r="AH12" s="638"/>
      <c r="AI12" s="639"/>
      <c r="AJ12" s="638" t="s">
        <v>171</v>
      </c>
      <c r="AK12" s="638"/>
      <c r="AL12" s="638"/>
      <c r="AM12" s="640"/>
    </row>
    <row r="13" spans="1:39" ht="15.75" x14ac:dyDescent="0.25">
      <c r="A13" s="556" t="s">
        <v>16</v>
      </c>
      <c r="B13" s="259" t="s">
        <v>219</v>
      </c>
      <c r="C13" s="557" t="s">
        <v>219</v>
      </c>
      <c r="D13" s="558"/>
      <c r="E13" s="259" t="s">
        <v>169</v>
      </c>
      <c r="F13" s="641">
        <v>2019</v>
      </c>
      <c r="G13" s="642"/>
      <c r="H13" s="641">
        <f>F13+1</f>
        <v>2020</v>
      </c>
      <c r="I13" s="642"/>
      <c r="J13" s="641">
        <f>F13</f>
        <v>2019</v>
      </c>
      <c r="K13" s="642"/>
      <c r="L13" s="643">
        <f>H13</f>
        <v>2020</v>
      </c>
      <c r="M13" s="644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56" t="s">
        <v>16</v>
      </c>
      <c r="AB13" s="259" t="s">
        <v>219</v>
      </c>
      <c r="AC13" s="557" t="s">
        <v>219</v>
      </c>
      <c r="AD13" s="558"/>
      <c r="AE13" s="259" t="s">
        <v>169</v>
      </c>
      <c r="AF13" s="641">
        <f>F13</f>
        <v>2019</v>
      </c>
      <c r="AG13" s="642"/>
      <c r="AH13" s="641">
        <f>H13</f>
        <v>2020</v>
      </c>
      <c r="AI13" s="642"/>
      <c r="AJ13" s="641">
        <f>J13</f>
        <v>2019</v>
      </c>
      <c r="AK13" s="642"/>
      <c r="AL13" s="643">
        <f>L13</f>
        <v>2020</v>
      </c>
      <c r="AM13" s="644"/>
    </row>
    <row r="14" spans="1:39" ht="15.75" x14ac:dyDescent="0.25">
      <c r="A14" s="559" t="s">
        <v>20</v>
      </c>
      <c r="B14" s="401" t="s">
        <v>220</v>
      </c>
      <c r="C14" s="401" t="s">
        <v>221</v>
      </c>
      <c r="D14" s="402" t="s">
        <v>16</v>
      </c>
      <c r="E14" s="260" t="s">
        <v>21</v>
      </c>
      <c r="F14" s="560" t="s">
        <v>175</v>
      </c>
      <c r="G14" s="560" t="s">
        <v>176</v>
      </c>
      <c r="H14" s="560" t="s">
        <v>175</v>
      </c>
      <c r="I14" s="560" t="s">
        <v>176</v>
      </c>
      <c r="J14" s="560" t="s">
        <v>175</v>
      </c>
      <c r="K14" s="560" t="s">
        <v>176</v>
      </c>
      <c r="L14" s="560" t="s">
        <v>175</v>
      </c>
      <c r="M14" s="561" t="s">
        <v>176</v>
      </c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59" t="s">
        <v>20</v>
      </c>
      <c r="AB14" s="401" t="s">
        <v>220</v>
      </c>
      <c r="AC14" s="401" t="s">
        <v>221</v>
      </c>
      <c r="AD14" s="402" t="s">
        <v>16</v>
      </c>
      <c r="AE14" s="260" t="s">
        <v>21</v>
      </c>
      <c r="AF14" s="560" t="s">
        <v>175</v>
      </c>
      <c r="AG14" s="560" t="s">
        <v>176</v>
      </c>
      <c r="AH14" s="560" t="s">
        <v>175</v>
      </c>
      <c r="AI14" s="560" t="s">
        <v>176</v>
      </c>
      <c r="AJ14" s="560" t="s">
        <v>175</v>
      </c>
      <c r="AK14" s="560" t="s">
        <v>176</v>
      </c>
      <c r="AL14" s="560" t="s">
        <v>175</v>
      </c>
      <c r="AM14" s="561" t="s">
        <v>176</v>
      </c>
    </row>
    <row r="15" spans="1:39" ht="30" x14ac:dyDescent="0.15">
      <c r="A15" s="316" t="s">
        <v>42</v>
      </c>
      <c r="B15" s="403" t="s">
        <v>222</v>
      </c>
      <c r="C15" s="317"/>
      <c r="D15" s="318" t="s">
        <v>223</v>
      </c>
      <c r="E15" s="319" t="s">
        <v>177</v>
      </c>
      <c r="F15" s="404">
        <v>32.555849999999985</v>
      </c>
      <c r="G15" s="405">
        <v>866.21836544593179</v>
      </c>
      <c r="H15" s="404">
        <v>10.287040000000001</v>
      </c>
      <c r="I15" s="406">
        <v>1217.4439802512934</v>
      </c>
      <c r="J15" s="404"/>
      <c r="K15" s="406"/>
      <c r="L15" s="404"/>
      <c r="M15" s="407"/>
      <c r="N15" s="562"/>
      <c r="O15" s="562"/>
      <c r="P15" s="562"/>
      <c r="Q15" s="562"/>
      <c r="R15" s="562"/>
      <c r="S15" s="562"/>
      <c r="T15" s="562"/>
      <c r="U15" s="562"/>
      <c r="V15" s="562"/>
      <c r="W15" s="562"/>
      <c r="X15" s="562"/>
      <c r="Y15" s="562"/>
      <c r="Z15" s="562"/>
      <c r="AA15" s="316" t="s">
        <v>42</v>
      </c>
      <c r="AB15" s="403" t="s">
        <v>222</v>
      </c>
      <c r="AC15" s="317"/>
      <c r="AD15" s="318" t="s">
        <v>223</v>
      </c>
      <c r="AE15" s="261" t="s">
        <v>224</v>
      </c>
      <c r="AF15" s="463" t="str">
        <f>IF(F15='JQ2 | Primary Products | Trade'!D16,"","does not match JQ2")</f>
        <v/>
      </c>
      <c r="AG15" s="563" t="str">
        <f>IF(G15='JQ2 | Primary Products | Trade'!E16,"","does not match JQ2")</f>
        <v/>
      </c>
      <c r="AH15" s="463" t="str">
        <f>IF(H15='JQ2 | Primary Products | Trade'!F16,"","does not match JQ2")</f>
        <v/>
      </c>
      <c r="AI15" s="564" t="str">
        <f>IF(I15='JQ2 | Primary Products | Trade'!G16,"","does not match JQ2")</f>
        <v/>
      </c>
      <c r="AJ15" s="463" t="str">
        <f>IF(J15='JQ2 | Primary Products | Trade'!H16,"","does not match JQ2")</f>
        <v/>
      </c>
      <c r="AK15" s="564" t="str">
        <f>IF(K15='JQ2 | Primary Products | Trade'!I16,"","does not match JQ2")</f>
        <v/>
      </c>
      <c r="AL15" s="463" t="str">
        <f>IF(L15='JQ2 | Primary Products | Trade'!J16,"","does not match JQ2")</f>
        <v/>
      </c>
      <c r="AM15" s="565" t="str">
        <f>IF(M15='JQ2 | Primary Products | Trade'!K16,"","does not match JQ2")</f>
        <v/>
      </c>
    </row>
    <row r="16" spans="1:39" ht="18" x14ac:dyDescent="0.15">
      <c r="A16" s="320"/>
      <c r="B16" s="456" t="s">
        <v>225</v>
      </c>
      <c r="C16" s="321"/>
      <c r="D16" s="322" t="s">
        <v>226</v>
      </c>
      <c r="E16" s="323" t="s">
        <v>177</v>
      </c>
      <c r="F16" s="408"/>
      <c r="G16" s="409"/>
      <c r="H16" s="408"/>
      <c r="I16" s="410"/>
      <c r="J16" s="408"/>
      <c r="K16" s="410"/>
      <c r="L16" s="408"/>
      <c r="M16" s="411"/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320"/>
      <c r="AB16" s="456" t="s">
        <v>225</v>
      </c>
      <c r="AC16" s="321"/>
      <c r="AD16" s="322" t="s">
        <v>226</v>
      </c>
      <c r="AE16" s="262" t="s">
        <v>224</v>
      </c>
      <c r="AF16" s="463" t="str">
        <f>IF(AND(ISNUMBER(F16),ISNUMBER(F17),ISNUMBER(F18)),IF((F17+F18)&gt;=F16,"subitems as large as total",""),"incomplete data")</f>
        <v>incomplete data</v>
      </c>
      <c r="AG16" s="563" t="str">
        <f t="shared" ref="AG16:AM16" si="0">IF(AND(ISNUMBER(G16),ISNUMBER(G17),ISNUMBER(G18)),IF((G17+G18)&gt;=G16,"subitems as large as total",""),"incomplete data")</f>
        <v>incomplete data</v>
      </c>
      <c r="AH16" s="463" t="str">
        <f t="shared" si="0"/>
        <v>incomplete data</v>
      </c>
      <c r="AI16" s="564" t="str">
        <f t="shared" si="0"/>
        <v>incomplete data</v>
      </c>
      <c r="AJ16" s="463" t="str">
        <f t="shared" si="0"/>
        <v>incomplete data</v>
      </c>
      <c r="AK16" s="564" t="str">
        <f t="shared" si="0"/>
        <v>incomplete data</v>
      </c>
      <c r="AL16" s="463" t="str">
        <f t="shared" si="0"/>
        <v>incomplete data</v>
      </c>
      <c r="AM16" s="565" t="str">
        <f t="shared" si="0"/>
        <v>incomplete data</v>
      </c>
    </row>
    <row r="17" spans="1:39" ht="18" x14ac:dyDescent="0.15">
      <c r="A17" s="320"/>
      <c r="C17" s="429" t="s">
        <v>227</v>
      </c>
      <c r="D17" s="324" t="s">
        <v>228</v>
      </c>
      <c r="E17" s="323" t="s">
        <v>177</v>
      </c>
      <c r="F17" s="412">
        <v>0.87004999999999999</v>
      </c>
      <c r="G17" s="413">
        <v>71.084034718942377</v>
      </c>
      <c r="H17" s="412">
        <v>0.63182000000000005</v>
      </c>
      <c r="I17" s="414">
        <v>54.315946299920157</v>
      </c>
      <c r="J17" s="412"/>
      <c r="K17" s="414"/>
      <c r="L17" s="412"/>
      <c r="M17" s="415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320"/>
      <c r="AC17" s="429" t="s">
        <v>227</v>
      </c>
      <c r="AD17" s="324" t="s">
        <v>228</v>
      </c>
      <c r="AE17" s="262" t="s">
        <v>224</v>
      </c>
      <c r="AF17" s="566"/>
      <c r="AG17" s="567"/>
      <c r="AH17" s="566"/>
      <c r="AI17" s="568"/>
      <c r="AJ17" s="566"/>
      <c r="AK17" s="568"/>
      <c r="AL17" s="566"/>
      <c r="AM17" s="569"/>
    </row>
    <row r="18" spans="1:39" ht="30" x14ac:dyDescent="0.15">
      <c r="A18" s="320"/>
      <c r="B18" s="325"/>
      <c r="C18" s="457" t="s">
        <v>229</v>
      </c>
      <c r="D18" s="326" t="s">
        <v>230</v>
      </c>
      <c r="E18" s="327" t="s">
        <v>177</v>
      </c>
      <c r="F18" s="412">
        <v>0.18321999999999999</v>
      </c>
      <c r="G18" s="413">
        <v>18.021783339965719</v>
      </c>
      <c r="H18" s="412">
        <v>8.8249999999999995E-2</v>
      </c>
      <c r="I18" s="414">
        <v>4.5729115371232156</v>
      </c>
      <c r="J18" s="412"/>
      <c r="K18" s="414"/>
      <c r="L18" s="412"/>
      <c r="M18" s="415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2"/>
      <c r="Z18" s="562"/>
      <c r="AA18" s="320"/>
      <c r="AB18" s="325"/>
      <c r="AC18" s="457" t="s">
        <v>229</v>
      </c>
      <c r="AD18" s="326" t="s">
        <v>230</v>
      </c>
      <c r="AE18" s="263" t="s">
        <v>224</v>
      </c>
      <c r="AF18" s="566"/>
      <c r="AG18" s="567"/>
      <c r="AH18" s="566"/>
      <c r="AI18" s="568"/>
      <c r="AJ18" s="566"/>
      <c r="AK18" s="568"/>
      <c r="AL18" s="566"/>
      <c r="AM18" s="569"/>
    </row>
    <row r="19" spans="1:39" ht="18" x14ac:dyDescent="0.15">
      <c r="A19" s="320"/>
      <c r="B19" s="331" t="s">
        <v>231</v>
      </c>
      <c r="C19" s="321"/>
      <c r="D19" s="322" t="s">
        <v>232</v>
      </c>
      <c r="E19" s="328" t="s">
        <v>177</v>
      </c>
      <c r="F19" s="416"/>
      <c r="G19" s="417"/>
      <c r="H19" s="418"/>
      <c r="I19" s="419"/>
      <c r="J19" s="418"/>
      <c r="K19" s="419"/>
      <c r="L19" s="418"/>
      <c r="M19" s="420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320"/>
      <c r="AB19" s="331" t="s">
        <v>231</v>
      </c>
      <c r="AC19" s="321"/>
      <c r="AD19" s="322" t="s">
        <v>232</v>
      </c>
      <c r="AE19" s="271" t="s">
        <v>224</v>
      </c>
      <c r="AF19" s="463" t="str">
        <f>IF(AND(ISNUMBER(F19),ISNUMBER(F20),ISNUMBER(F21)),IF((F20+F21)&gt;=F19,"subitems as large as total",""),"incomplete data")</f>
        <v>incomplete data</v>
      </c>
      <c r="AG19" s="567" t="str">
        <f t="shared" ref="AG19:AM19" si="1">IF(AND(ISNUMBER(G19),ISNUMBER(G20),ISNUMBER(G21)),IF((G20+G21)&gt;=G19,"subitems as large as total",""),"incomplete data")</f>
        <v>incomplete data</v>
      </c>
      <c r="AH19" s="566" t="str">
        <f t="shared" si="1"/>
        <v>incomplete data</v>
      </c>
      <c r="AI19" s="568" t="str">
        <f t="shared" si="1"/>
        <v>incomplete data</v>
      </c>
      <c r="AJ19" s="566" t="str">
        <f t="shared" si="1"/>
        <v>incomplete data</v>
      </c>
      <c r="AK19" s="568" t="str">
        <f t="shared" si="1"/>
        <v>incomplete data</v>
      </c>
      <c r="AL19" s="566" t="str">
        <f t="shared" si="1"/>
        <v>incomplete data</v>
      </c>
      <c r="AM19" s="569" t="str">
        <f t="shared" si="1"/>
        <v>incomplete data</v>
      </c>
    </row>
    <row r="20" spans="1:39" ht="18" x14ac:dyDescent="0.15">
      <c r="A20" s="320"/>
      <c r="B20" s="331"/>
      <c r="C20" s="429" t="s">
        <v>233</v>
      </c>
      <c r="D20" s="324" t="s">
        <v>228</v>
      </c>
      <c r="E20" s="329" t="s">
        <v>177</v>
      </c>
      <c r="F20" s="412">
        <v>2.2000000000000001E-3</v>
      </c>
      <c r="G20" s="413">
        <v>0.19840038680502051</v>
      </c>
      <c r="H20" s="412">
        <v>1.8150899999999999</v>
      </c>
      <c r="I20" s="414">
        <v>134.16747009894766</v>
      </c>
      <c r="J20" s="412"/>
      <c r="K20" s="414"/>
      <c r="L20" s="412"/>
      <c r="M20" s="415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320"/>
      <c r="AB20" s="331"/>
      <c r="AC20" s="429" t="s">
        <v>233</v>
      </c>
      <c r="AD20" s="324" t="s">
        <v>228</v>
      </c>
      <c r="AE20" s="272" t="s">
        <v>224</v>
      </c>
      <c r="AF20" s="566"/>
      <c r="AG20" s="567"/>
      <c r="AH20" s="566"/>
      <c r="AI20" s="568"/>
      <c r="AJ20" s="566"/>
      <c r="AK20" s="568"/>
      <c r="AL20" s="566"/>
      <c r="AM20" s="569"/>
    </row>
    <row r="21" spans="1:39" ht="30" x14ac:dyDescent="0.15">
      <c r="A21" s="320"/>
      <c r="B21" s="325"/>
      <c r="C21" s="457" t="s">
        <v>234</v>
      </c>
      <c r="D21" s="326" t="s">
        <v>230</v>
      </c>
      <c r="E21" s="327" t="s">
        <v>177</v>
      </c>
      <c r="F21" s="412"/>
      <c r="G21" s="413"/>
      <c r="H21" s="412">
        <v>6.9000000000000006E-2</v>
      </c>
      <c r="I21" s="414">
        <v>2.2600444553956649</v>
      </c>
      <c r="J21" s="412"/>
      <c r="K21" s="414"/>
      <c r="L21" s="412"/>
      <c r="M21" s="415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562"/>
      <c r="AA21" s="320"/>
      <c r="AB21" s="325"/>
      <c r="AC21" s="457" t="s">
        <v>234</v>
      </c>
      <c r="AD21" s="326" t="s">
        <v>230</v>
      </c>
      <c r="AE21" s="263" t="s">
        <v>224</v>
      </c>
      <c r="AF21" s="566"/>
      <c r="AG21" s="567"/>
      <c r="AH21" s="566"/>
      <c r="AI21" s="568"/>
      <c r="AJ21" s="566"/>
      <c r="AK21" s="568"/>
      <c r="AL21" s="566"/>
      <c r="AM21" s="569"/>
    </row>
    <row r="22" spans="1:39" ht="60" x14ac:dyDescent="0.15">
      <c r="A22" s="316" t="s">
        <v>44</v>
      </c>
      <c r="B22" s="430" t="s">
        <v>235</v>
      </c>
      <c r="C22" s="317"/>
      <c r="D22" s="318" t="s">
        <v>236</v>
      </c>
      <c r="E22" s="319" t="s">
        <v>177</v>
      </c>
      <c r="F22" s="421">
        <v>1.1742300000000001</v>
      </c>
      <c r="G22" s="405">
        <v>102.99471118212108</v>
      </c>
      <c r="H22" s="404">
        <v>2.3047569999999995</v>
      </c>
      <c r="I22" s="406">
        <v>236.78054413229427</v>
      </c>
      <c r="J22" s="404">
        <v>0.43039500000000008</v>
      </c>
      <c r="K22" s="406">
        <v>179.88240508676432</v>
      </c>
      <c r="L22" s="404">
        <v>0.52849000000000002</v>
      </c>
      <c r="M22" s="407">
        <v>231.8574624335929</v>
      </c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316" t="s">
        <v>44</v>
      </c>
      <c r="AB22" s="430" t="s">
        <v>235</v>
      </c>
      <c r="AC22" s="317"/>
      <c r="AD22" s="318" t="s">
        <v>236</v>
      </c>
      <c r="AE22" s="261" t="s">
        <v>224</v>
      </c>
      <c r="AF22" s="463" t="str">
        <f>IF(F22='JQ2 | Primary Products | Trade'!D17,"","does not match JQ2")</f>
        <v/>
      </c>
      <c r="AG22" s="563" t="str">
        <f>IF(G22='JQ2 | Primary Products | Trade'!E17,"","does not match JQ2")</f>
        <v/>
      </c>
      <c r="AH22" s="463" t="str">
        <f>IF(H22='JQ2 | Primary Products | Trade'!F17,"","does not match JQ2")</f>
        <v/>
      </c>
      <c r="AI22" s="564" t="str">
        <f>IF(I22='JQ2 | Primary Products | Trade'!G17,"","does not match JQ2")</f>
        <v/>
      </c>
      <c r="AJ22" s="463" t="str">
        <f>IF(J22='JQ2 | Primary Products | Trade'!H17,"","does not match JQ2")</f>
        <v/>
      </c>
      <c r="AK22" s="564" t="str">
        <f>IF(K22='JQ2 | Primary Products | Trade'!I17,"","does not match JQ2")</f>
        <v/>
      </c>
      <c r="AL22" s="463" t="str">
        <f>IF(L22='JQ2 | Primary Products | Trade'!J17,"","does not match JQ2")</f>
        <v/>
      </c>
      <c r="AM22" s="565" t="str">
        <f>IF(M22='JQ2 | Primary Products | Trade'!K17,"","does not match JQ2")</f>
        <v/>
      </c>
    </row>
    <row r="23" spans="1:39" ht="18" x14ac:dyDescent="0.15">
      <c r="A23" s="320"/>
      <c r="B23" s="458">
        <v>4403.91</v>
      </c>
      <c r="C23" s="321"/>
      <c r="D23" s="326" t="s">
        <v>237</v>
      </c>
      <c r="E23" s="323" t="s">
        <v>177</v>
      </c>
      <c r="F23" s="418"/>
      <c r="G23" s="417"/>
      <c r="H23" s="418">
        <v>0.30116999999999999</v>
      </c>
      <c r="I23" s="419">
        <v>27.68966222610155</v>
      </c>
      <c r="J23" s="418"/>
      <c r="K23" s="419"/>
      <c r="L23" s="418"/>
      <c r="M23" s="420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320"/>
      <c r="AB23" s="458">
        <v>4403.91</v>
      </c>
      <c r="AC23" s="321"/>
      <c r="AD23" s="326" t="s">
        <v>237</v>
      </c>
      <c r="AE23" s="262" t="s">
        <v>224</v>
      </c>
      <c r="AF23" s="463"/>
      <c r="AG23" s="567"/>
      <c r="AH23" s="566"/>
      <c r="AI23" s="568"/>
      <c r="AJ23" s="566"/>
      <c r="AK23" s="568"/>
      <c r="AL23" s="566"/>
      <c r="AM23" s="569"/>
    </row>
    <row r="24" spans="1:39" ht="18" x14ac:dyDescent="0.15">
      <c r="A24" s="320"/>
      <c r="B24" s="458" t="s">
        <v>238</v>
      </c>
      <c r="C24" s="321"/>
      <c r="D24" s="335" t="s">
        <v>239</v>
      </c>
      <c r="E24" s="323" t="s">
        <v>177</v>
      </c>
      <c r="F24" s="408">
        <v>0.10822</v>
      </c>
      <c r="G24" s="409">
        <v>5.3789872233841614</v>
      </c>
      <c r="H24" s="408">
        <v>0.20960000000000004</v>
      </c>
      <c r="I24" s="410">
        <v>11.233606309295977</v>
      </c>
      <c r="J24" s="408"/>
      <c r="K24" s="410"/>
      <c r="L24" s="408"/>
      <c r="M24" s="411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320"/>
      <c r="AB24" s="458" t="s">
        <v>238</v>
      </c>
      <c r="AC24" s="321"/>
      <c r="AD24" s="335" t="s">
        <v>239</v>
      </c>
      <c r="AE24" s="262" t="s">
        <v>224</v>
      </c>
      <c r="AF24" s="463"/>
      <c r="AG24" s="563"/>
      <c r="AH24" s="463"/>
      <c r="AI24" s="564"/>
      <c r="AJ24" s="463"/>
      <c r="AK24" s="564"/>
      <c r="AL24" s="463"/>
      <c r="AM24" s="565"/>
    </row>
    <row r="25" spans="1:39" ht="18" x14ac:dyDescent="0.15">
      <c r="A25" s="320"/>
      <c r="B25" s="456" t="s">
        <v>240</v>
      </c>
      <c r="C25" s="321"/>
      <c r="D25" s="324" t="s">
        <v>241</v>
      </c>
      <c r="E25" s="323" t="s">
        <v>177</v>
      </c>
      <c r="F25" s="418"/>
      <c r="G25" s="417"/>
      <c r="H25" s="418"/>
      <c r="I25" s="419"/>
      <c r="J25" s="418"/>
      <c r="K25" s="419"/>
      <c r="L25" s="418"/>
      <c r="M25" s="420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562"/>
      <c r="Y25" s="562"/>
      <c r="Z25" s="562"/>
      <c r="AA25" s="320"/>
      <c r="AB25" s="456" t="s">
        <v>240</v>
      </c>
      <c r="AC25" s="321"/>
      <c r="AD25" s="324" t="s">
        <v>241</v>
      </c>
      <c r="AE25" s="262" t="s">
        <v>224</v>
      </c>
      <c r="AF25" s="463" t="str">
        <f>IF(AND(ISNUMBER(F25),ISNUMBER(F26),ISNUMBER(F27)),IF((F26+F27)&gt;=F25,"subitems as large as total",""),"incomplete data")</f>
        <v>incomplete data</v>
      </c>
      <c r="AG25" s="567" t="str">
        <f t="shared" ref="AG25:AM25" si="2">IF(AND(ISNUMBER(G25),ISNUMBER(G26),ISNUMBER(G27)),IF((G26+G27)&gt;=G25,"subitems as large as total",""),"incomplete data")</f>
        <v>incomplete data</v>
      </c>
      <c r="AH25" s="566" t="str">
        <f t="shared" si="2"/>
        <v>incomplete data</v>
      </c>
      <c r="AI25" s="568" t="str">
        <f t="shared" si="2"/>
        <v>incomplete data</v>
      </c>
      <c r="AJ25" s="566" t="str">
        <f t="shared" si="2"/>
        <v>incomplete data</v>
      </c>
      <c r="AK25" s="568" t="str">
        <f t="shared" si="2"/>
        <v>incomplete data</v>
      </c>
      <c r="AL25" s="566" t="str">
        <f t="shared" si="2"/>
        <v>incomplete data</v>
      </c>
      <c r="AM25" s="569" t="str">
        <f t="shared" si="2"/>
        <v>incomplete data</v>
      </c>
    </row>
    <row r="26" spans="1:39" ht="18" x14ac:dyDescent="0.15">
      <c r="A26" s="320"/>
      <c r="B26" s="331"/>
      <c r="C26" s="332" t="s">
        <v>242</v>
      </c>
      <c r="D26" s="333" t="s">
        <v>228</v>
      </c>
      <c r="E26" s="323" t="s">
        <v>177</v>
      </c>
      <c r="F26" s="412">
        <v>2.4239999999999998E-2</v>
      </c>
      <c r="G26" s="413">
        <v>1.5357375806907008</v>
      </c>
      <c r="H26" s="412">
        <v>6.9120000000000001E-2</v>
      </c>
      <c r="I26" s="414">
        <v>5.7886507343822107</v>
      </c>
      <c r="J26" s="412"/>
      <c r="K26" s="414"/>
      <c r="L26" s="412"/>
      <c r="M26" s="415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320"/>
      <c r="AB26" s="331"/>
      <c r="AC26" s="332" t="s">
        <v>242</v>
      </c>
      <c r="AD26" s="333" t="s">
        <v>228</v>
      </c>
      <c r="AE26" s="262" t="s">
        <v>224</v>
      </c>
      <c r="AF26" s="566"/>
      <c r="AG26" s="567"/>
      <c r="AH26" s="566"/>
      <c r="AI26" s="568"/>
      <c r="AJ26" s="566"/>
      <c r="AK26" s="568"/>
      <c r="AL26" s="566"/>
      <c r="AM26" s="569"/>
    </row>
    <row r="27" spans="1:39" ht="30" x14ac:dyDescent="0.15">
      <c r="A27" s="320"/>
      <c r="B27" s="330"/>
      <c r="C27" s="459" t="s">
        <v>243</v>
      </c>
      <c r="D27" s="334" t="s">
        <v>230</v>
      </c>
      <c r="E27" s="327" t="s">
        <v>177</v>
      </c>
      <c r="F27" s="412">
        <v>0.44975999999999999</v>
      </c>
      <c r="G27" s="413">
        <v>11.991817118881054</v>
      </c>
      <c r="H27" s="412">
        <v>8.7999999999999995E-2</v>
      </c>
      <c r="I27" s="414">
        <v>2.5935028421783892</v>
      </c>
      <c r="J27" s="412"/>
      <c r="K27" s="414"/>
      <c r="L27" s="412"/>
      <c r="M27" s="415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2"/>
      <c r="AA27" s="320"/>
      <c r="AB27" s="330"/>
      <c r="AC27" s="459" t="s">
        <v>243</v>
      </c>
      <c r="AD27" s="334" t="s">
        <v>230</v>
      </c>
      <c r="AE27" s="263" t="s">
        <v>224</v>
      </c>
      <c r="AF27" s="566"/>
      <c r="AG27" s="567"/>
      <c r="AH27" s="566"/>
      <c r="AI27" s="568"/>
      <c r="AJ27" s="566"/>
      <c r="AK27" s="568"/>
      <c r="AL27" s="566"/>
      <c r="AM27" s="569"/>
    </row>
    <row r="28" spans="1:39" ht="18" x14ac:dyDescent="0.15">
      <c r="A28" s="320"/>
      <c r="B28" s="460">
        <v>4403.97</v>
      </c>
      <c r="C28" s="332"/>
      <c r="D28" s="335" t="s">
        <v>244</v>
      </c>
      <c r="E28" s="327" t="s">
        <v>177</v>
      </c>
      <c r="F28" s="422">
        <v>0.40264</v>
      </c>
      <c r="G28" s="423">
        <v>42.832557914055428</v>
      </c>
      <c r="H28" s="422">
        <v>0.33957999999999999</v>
      </c>
      <c r="I28" s="424">
        <v>35.984152191142186</v>
      </c>
      <c r="J28" s="422">
        <v>4.7015000000000001E-2</v>
      </c>
      <c r="K28" s="424">
        <v>14.279642147443308</v>
      </c>
      <c r="L28" s="422">
        <v>7.2444999999999996E-2</v>
      </c>
      <c r="M28" s="425">
        <v>29.808914508601251</v>
      </c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320"/>
      <c r="AB28" s="460">
        <v>4403.97</v>
      </c>
      <c r="AC28" s="332"/>
      <c r="AD28" s="335" t="s">
        <v>244</v>
      </c>
      <c r="AE28" s="263" t="s">
        <v>224</v>
      </c>
      <c r="AF28" s="566"/>
      <c r="AG28" s="567"/>
      <c r="AH28" s="566"/>
      <c r="AI28" s="568"/>
      <c r="AJ28" s="566"/>
      <c r="AK28" s="568"/>
      <c r="AL28" s="566"/>
      <c r="AM28" s="569"/>
    </row>
    <row r="29" spans="1:39" ht="18" x14ac:dyDescent="0.15">
      <c r="A29" s="336"/>
      <c r="B29" s="461">
        <v>4403.9799999999996</v>
      </c>
      <c r="C29" s="332"/>
      <c r="D29" s="335" t="s">
        <v>245</v>
      </c>
      <c r="E29" s="327" t="s">
        <v>177</v>
      </c>
      <c r="F29" s="422"/>
      <c r="G29" s="423"/>
      <c r="H29" s="422"/>
      <c r="I29" s="424"/>
      <c r="J29" s="422"/>
      <c r="K29" s="424"/>
      <c r="L29" s="422"/>
      <c r="M29" s="425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336"/>
      <c r="AB29" s="461">
        <v>4403.9799999999996</v>
      </c>
      <c r="AC29" s="332"/>
      <c r="AD29" s="335" t="s">
        <v>245</v>
      </c>
      <c r="AE29" s="263" t="s">
        <v>224</v>
      </c>
      <c r="AF29" s="566"/>
      <c r="AG29" s="567"/>
      <c r="AH29" s="566"/>
      <c r="AI29" s="568"/>
      <c r="AJ29" s="566"/>
      <c r="AK29" s="568"/>
      <c r="AL29" s="566"/>
      <c r="AM29" s="569"/>
    </row>
    <row r="30" spans="1:39" ht="30" x14ac:dyDescent="0.15">
      <c r="A30" s="431" t="s">
        <v>89</v>
      </c>
      <c r="B30" s="432" t="s">
        <v>246</v>
      </c>
      <c r="C30" s="337"/>
      <c r="D30" s="338" t="s">
        <v>247</v>
      </c>
      <c r="E30" s="319" t="s">
        <v>178</v>
      </c>
      <c r="F30" s="404">
        <v>27.326896999999988</v>
      </c>
      <c r="G30" s="406">
        <v>3405.7881242577496</v>
      </c>
      <c r="H30" s="404">
        <v>74.905341000000021</v>
      </c>
      <c r="I30" s="406">
        <v>2814.9730328283767</v>
      </c>
      <c r="J30" s="404">
        <v>9.5060000000000006E-2</v>
      </c>
      <c r="K30" s="406">
        <v>15.175306722744697</v>
      </c>
      <c r="L30" s="404">
        <v>3.4681199999999999</v>
      </c>
      <c r="M30" s="407">
        <v>28.606512696460225</v>
      </c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2"/>
      <c r="Z30" s="562"/>
      <c r="AA30" s="431" t="s">
        <v>89</v>
      </c>
      <c r="AB30" s="432" t="s">
        <v>246</v>
      </c>
      <c r="AC30" s="337"/>
      <c r="AD30" s="338" t="s">
        <v>247</v>
      </c>
      <c r="AE30" s="261" t="s">
        <v>248</v>
      </c>
      <c r="AF30" s="463" t="str">
        <f>IF(F30='JQ2 | Primary Products | Trade'!D28,"","does not match JQ2")</f>
        <v/>
      </c>
      <c r="AG30" s="564" t="str">
        <f>IF(G30='JQ2 | Primary Products | Trade'!E28,"","does not match JQ2")</f>
        <v/>
      </c>
      <c r="AH30" s="463" t="str">
        <f>IF(H30='JQ2 | Primary Products | Trade'!F28,"","does not match JQ2")</f>
        <v/>
      </c>
      <c r="AI30" s="564" t="str">
        <f>IF(I30='JQ2 | Primary Products | Trade'!G28,"","does not match JQ2")</f>
        <v/>
      </c>
      <c r="AJ30" s="463" t="str">
        <f>IF(J30='JQ2 | Primary Products | Trade'!H28,"","does not match JQ2")</f>
        <v/>
      </c>
      <c r="AK30" s="564" t="str">
        <f>IF(K30='JQ2 | Primary Products | Trade'!I28,"","does not match JQ2")</f>
        <v/>
      </c>
      <c r="AL30" s="463" t="str">
        <f>IF(L30='JQ2 | Primary Products | Trade'!J28,"","does not match JQ2")</f>
        <v/>
      </c>
      <c r="AM30" s="565" t="str">
        <f>IF(M30='JQ2 | Primary Products | Trade'!K28,"","does not match JQ2")</f>
        <v/>
      </c>
    </row>
    <row r="31" spans="1:39" ht="18" x14ac:dyDescent="0.15">
      <c r="A31" s="320"/>
      <c r="B31" s="429">
        <v>4407.12</v>
      </c>
      <c r="C31" s="331"/>
      <c r="D31" s="324" t="s">
        <v>249</v>
      </c>
      <c r="E31" s="323" t="s">
        <v>178</v>
      </c>
      <c r="F31" s="418">
        <v>103.02719299999993</v>
      </c>
      <c r="G31" s="419">
        <v>10406.015525706533</v>
      </c>
      <c r="H31" s="418">
        <v>276.13523599999922</v>
      </c>
      <c r="I31" s="419">
        <v>11286.644033410601</v>
      </c>
      <c r="J31" s="418">
        <v>0.24143500000000004</v>
      </c>
      <c r="K31" s="419">
        <v>41.36422680748607</v>
      </c>
      <c r="L31" s="418">
        <v>4.3863910000000006</v>
      </c>
      <c r="M31" s="420">
        <v>19.66583383479167</v>
      </c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562"/>
      <c r="AA31" s="320"/>
      <c r="AB31" s="429">
        <v>4407.12</v>
      </c>
      <c r="AC31" s="331"/>
      <c r="AD31" s="324" t="s">
        <v>249</v>
      </c>
      <c r="AE31" s="262" t="s">
        <v>248</v>
      </c>
      <c r="AF31" s="566"/>
      <c r="AG31" s="568"/>
      <c r="AH31" s="566"/>
      <c r="AI31" s="568"/>
      <c r="AJ31" s="566"/>
      <c r="AK31" s="568"/>
      <c r="AL31" s="566"/>
      <c r="AM31" s="569"/>
    </row>
    <row r="32" spans="1:39" ht="18" x14ac:dyDescent="0.15">
      <c r="A32" s="320"/>
      <c r="B32" s="429">
        <v>4407.1099999999997</v>
      </c>
      <c r="C32" s="330"/>
      <c r="D32" s="324" t="s">
        <v>250</v>
      </c>
      <c r="E32" s="327" t="s">
        <v>178</v>
      </c>
      <c r="F32" s="408">
        <v>4.8982250000000027</v>
      </c>
      <c r="G32" s="410">
        <v>596.97070911813307</v>
      </c>
      <c r="H32" s="408">
        <v>2.4157910000000005</v>
      </c>
      <c r="I32" s="410">
        <v>402.57328404076202</v>
      </c>
      <c r="J32" s="408">
        <v>5.3530000000000008E-2</v>
      </c>
      <c r="K32" s="410">
        <v>8.0756968460826783</v>
      </c>
      <c r="L32" s="408">
        <v>3.4681199999999999</v>
      </c>
      <c r="M32" s="411">
        <v>28.606512696460225</v>
      </c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562"/>
      <c r="AA32" s="320"/>
      <c r="AB32" s="429">
        <v>4407.1099999999997</v>
      </c>
      <c r="AC32" s="330"/>
      <c r="AD32" s="324" t="s">
        <v>250</v>
      </c>
      <c r="AE32" s="263" t="s">
        <v>248</v>
      </c>
      <c r="AF32" s="463"/>
      <c r="AG32" s="564"/>
      <c r="AH32" s="463"/>
      <c r="AI32" s="564"/>
      <c r="AJ32" s="463"/>
      <c r="AK32" s="564"/>
      <c r="AL32" s="463"/>
      <c r="AM32" s="565"/>
    </row>
    <row r="33" spans="1:39" ht="55.5" customHeight="1" x14ac:dyDescent="0.15">
      <c r="A33" s="316" t="s">
        <v>90</v>
      </c>
      <c r="B33" s="345" t="s">
        <v>251</v>
      </c>
      <c r="C33" s="339"/>
      <c r="D33" s="318" t="s">
        <v>252</v>
      </c>
      <c r="E33" s="319" t="s">
        <v>178</v>
      </c>
      <c r="F33" s="404">
        <v>59.270171000000005</v>
      </c>
      <c r="G33" s="406">
        <v>1372.4818933170691</v>
      </c>
      <c r="H33" s="404">
        <v>109.52371699999998</v>
      </c>
      <c r="I33" s="406">
        <v>1242.5152240912871</v>
      </c>
      <c r="J33" s="404">
        <v>5.1096549999999983</v>
      </c>
      <c r="K33" s="406">
        <v>1501.9489790976577</v>
      </c>
      <c r="L33" s="404">
        <v>15.321524</v>
      </c>
      <c r="M33" s="407">
        <v>1249.2011107089859</v>
      </c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62"/>
      <c r="AA33" s="316" t="s">
        <v>90</v>
      </c>
      <c r="AB33" s="345" t="s">
        <v>251</v>
      </c>
      <c r="AC33" s="339"/>
      <c r="AD33" s="318" t="s">
        <v>252</v>
      </c>
      <c r="AE33" s="261" t="s">
        <v>248</v>
      </c>
      <c r="AF33" s="463" t="str">
        <f>IF(F33='JQ2 | Primary Products | Trade'!D29,"","does not match JQ2")</f>
        <v/>
      </c>
      <c r="AG33" s="564" t="str">
        <f>IF(G33='JQ2 | Primary Products | Trade'!E29,"","does not match JQ2")</f>
        <v/>
      </c>
      <c r="AH33" s="463" t="str">
        <f>IF(H33='JQ2 | Primary Products | Trade'!F29,"","does not match JQ2")</f>
        <v/>
      </c>
      <c r="AI33" s="564" t="str">
        <f>IF(I33='JQ2 | Primary Products | Trade'!G29,"","does not match JQ2")</f>
        <v/>
      </c>
      <c r="AJ33" s="463" t="str">
        <f>IF(J33='JQ2 | Primary Products | Trade'!H29,"","does not match JQ2")</f>
        <v/>
      </c>
      <c r="AK33" s="564" t="str">
        <f>IF(K33='JQ2 | Primary Products | Trade'!I29,"","does not match JQ2")</f>
        <v/>
      </c>
      <c r="AL33" s="463" t="str">
        <f>IF(L33='JQ2 | Primary Products | Trade'!J29,"","does not match JQ2")</f>
        <v/>
      </c>
      <c r="AM33" s="565" t="str">
        <f>IF(M33='JQ2 | Primary Products | Trade'!K29,"","does not match JQ2")</f>
        <v/>
      </c>
    </row>
    <row r="34" spans="1:39" ht="18" x14ac:dyDescent="0.15">
      <c r="A34" s="320"/>
      <c r="B34" s="429">
        <v>4407.91</v>
      </c>
      <c r="C34" s="331"/>
      <c r="D34" s="324" t="s">
        <v>253</v>
      </c>
      <c r="E34" s="323" t="s">
        <v>178</v>
      </c>
      <c r="F34" s="408">
        <v>30.907138000000003</v>
      </c>
      <c r="G34" s="410">
        <v>454.82804006501891</v>
      </c>
      <c r="H34" s="408">
        <v>0.36399700000000001</v>
      </c>
      <c r="I34" s="410">
        <v>219.80232460414288</v>
      </c>
      <c r="J34" s="408">
        <v>4.7759999999999997E-2</v>
      </c>
      <c r="K34" s="410">
        <v>29.365383495094218</v>
      </c>
      <c r="L34" s="408">
        <v>1.1785E-2</v>
      </c>
      <c r="M34" s="411">
        <v>12.995506092327959</v>
      </c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320"/>
      <c r="AB34" s="429">
        <v>4407.91</v>
      </c>
      <c r="AC34" s="331"/>
      <c r="AD34" s="324" t="s">
        <v>253</v>
      </c>
      <c r="AE34" s="262" t="s">
        <v>248</v>
      </c>
      <c r="AF34" s="463"/>
      <c r="AG34" s="564"/>
      <c r="AH34" s="463"/>
      <c r="AI34" s="564"/>
      <c r="AJ34" s="463"/>
      <c r="AK34" s="564"/>
      <c r="AL34" s="463"/>
      <c r="AM34" s="565"/>
    </row>
    <row r="35" spans="1:39" ht="18" x14ac:dyDescent="0.15">
      <c r="A35" s="320"/>
      <c r="B35" s="429">
        <v>4407.92</v>
      </c>
      <c r="C35" s="331"/>
      <c r="D35" s="324" t="s">
        <v>254</v>
      </c>
      <c r="E35" s="323" t="s">
        <v>178</v>
      </c>
      <c r="F35" s="408">
        <v>26.237608999999999</v>
      </c>
      <c r="G35" s="410">
        <v>249.64880698272529</v>
      </c>
      <c r="H35" s="408">
        <v>2.4909160000000026</v>
      </c>
      <c r="I35" s="410">
        <v>159.2508870416674</v>
      </c>
      <c r="J35" s="408">
        <v>4.8187789999999975</v>
      </c>
      <c r="K35" s="410">
        <v>1298.6519854048797</v>
      </c>
      <c r="L35" s="408">
        <v>4.6965729999999999</v>
      </c>
      <c r="M35" s="411">
        <v>1026.6592921563101</v>
      </c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2"/>
      <c r="Z35" s="562"/>
      <c r="AA35" s="320"/>
      <c r="AB35" s="429">
        <v>4407.92</v>
      </c>
      <c r="AC35" s="331"/>
      <c r="AD35" s="324" t="s">
        <v>254</v>
      </c>
      <c r="AE35" s="262" t="s">
        <v>248</v>
      </c>
      <c r="AF35" s="463"/>
      <c r="AG35" s="564"/>
      <c r="AH35" s="463"/>
      <c r="AI35" s="564"/>
      <c r="AJ35" s="463"/>
      <c r="AK35" s="564"/>
      <c r="AL35" s="463"/>
      <c r="AM35" s="565"/>
    </row>
    <row r="36" spans="1:39" ht="18" x14ac:dyDescent="0.15">
      <c r="A36" s="320"/>
      <c r="B36" s="429">
        <v>4407.93</v>
      </c>
      <c r="C36" s="331"/>
      <c r="D36" s="324" t="s">
        <v>255</v>
      </c>
      <c r="E36" s="323" t="s">
        <v>178</v>
      </c>
      <c r="F36" s="408">
        <v>4.4999999999999997E-3</v>
      </c>
      <c r="G36" s="410">
        <v>0.89729822597689735</v>
      </c>
      <c r="H36" s="408"/>
      <c r="I36" s="410"/>
      <c r="J36" s="408"/>
      <c r="K36" s="410"/>
      <c r="L36" s="408"/>
      <c r="M36" s="411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320"/>
      <c r="AB36" s="429">
        <v>4407.93</v>
      </c>
      <c r="AC36" s="331"/>
      <c r="AD36" s="324" t="s">
        <v>255</v>
      </c>
      <c r="AE36" s="262" t="s">
        <v>248</v>
      </c>
      <c r="AF36" s="463"/>
      <c r="AG36" s="564"/>
      <c r="AH36" s="463"/>
      <c r="AI36" s="564"/>
      <c r="AJ36" s="463"/>
      <c r="AK36" s="564"/>
      <c r="AL36" s="463"/>
      <c r="AM36" s="565"/>
    </row>
    <row r="37" spans="1:39" ht="18" x14ac:dyDescent="0.15">
      <c r="A37" s="320"/>
      <c r="B37" s="429">
        <v>4407.9399999999996</v>
      </c>
      <c r="C37" s="331"/>
      <c r="D37" s="324" t="s">
        <v>256</v>
      </c>
      <c r="E37" s="323" t="s">
        <v>178</v>
      </c>
      <c r="F37" s="408"/>
      <c r="G37" s="410"/>
      <c r="H37" s="408"/>
      <c r="I37" s="410"/>
      <c r="J37" s="408"/>
      <c r="K37" s="410"/>
      <c r="L37" s="408"/>
      <c r="M37" s="411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320"/>
      <c r="AB37" s="429">
        <v>4407.9399999999996</v>
      </c>
      <c r="AC37" s="331"/>
      <c r="AD37" s="324" t="s">
        <v>256</v>
      </c>
      <c r="AE37" s="262" t="s">
        <v>248</v>
      </c>
      <c r="AF37" s="463"/>
      <c r="AG37" s="564"/>
      <c r="AH37" s="463"/>
      <c r="AI37" s="564"/>
      <c r="AJ37" s="463"/>
      <c r="AK37" s="564"/>
      <c r="AL37" s="463"/>
      <c r="AM37" s="565"/>
    </row>
    <row r="38" spans="1:39" ht="18" x14ac:dyDescent="0.15">
      <c r="A38" s="320"/>
      <c r="B38" s="429">
        <v>4407.95</v>
      </c>
      <c r="C38" s="331"/>
      <c r="D38" s="324" t="s">
        <v>257</v>
      </c>
      <c r="E38" s="323" t="s">
        <v>178</v>
      </c>
      <c r="F38" s="408">
        <v>6.0200000000000004E-2</v>
      </c>
      <c r="G38" s="410">
        <v>29.301754110099925</v>
      </c>
      <c r="H38" s="408">
        <v>0.104217</v>
      </c>
      <c r="I38" s="410">
        <v>37.90386502337175</v>
      </c>
      <c r="J38" s="408">
        <v>3.6850000000000001E-2</v>
      </c>
      <c r="K38" s="410">
        <v>37.606703566769767</v>
      </c>
      <c r="L38" s="408">
        <v>2.9803000000000003E-2</v>
      </c>
      <c r="M38" s="411">
        <v>62.067363696534677</v>
      </c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320"/>
      <c r="AB38" s="429">
        <v>4407.95</v>
      </c>
      <c r="AC38" s="331"/>
      <c r="AD38" s="324" t="s">
        <v>257</v>
      </c>
      <c r="AE38" s="262" t="s">
        <v>248</v>
      </c>
      <c r="AF38" s="463"/>
      <c r="AG38" s="564"/>
      <c r="AH38" s="463"/>
      <c r="AI38" s="564"/>
      <c r="AJ38" s="463"/>
      <c r="AK38" s="564"/>
      <c r="AL38" s="463"/>
      <c r="AM38" s="565"/>
    </row>
    <row r="39" spans="1:39" ht="18" x14ac:dyDescent="0.15">
      <c r="A39" s="320"/>
      <c r="B39" s="429">
        <v>4407.97</v>
      </c>
      <c r="C39" s="331"/>
      <c r="D39" s="340" t="s">
        <v>258</v>
      </c>
      <c r="E39" s="323" t="s">
        <v>178</v>
      </c>
      <c r="F39" s="418">
        <v>1.1141770000000002</v>
      </c>
      <c r="G39" s="419">
        <v>307.59556757894848</v>
      </c>
      <c r="H39" s="418">
        <v>21.830658999999994</v>
      </c>
      <c r="I39" s="419">
        <v>188.83771001918319</v>
      </c>
      <c r="J39" s="418">
        <v>2.1199999999999999E-3</v>
      </c>
      <c r="K39" s="419">
        <v>0.71045602111300632</v>
      </c>
      <c r="L39" s="418">
        <v>1.7566539999999999</v>
      </c>
      <c r="M39" s="420">
        <v>52.107701688583241</v>
      </c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320"/>
      <c r="AB39" s="429">
        <v>4407.97</v>
      </c>
      <c r="AC39" s="331"/>
      <c r="AD39" s="340" t="s">
        <v>258</v>
      </c>
      <c r="AE39" s="262" t="s">
        <v>248</v>
      </c>
      <c r="AF39" s="566"/>
      <c r="AG39" s="568"/>
      <c r="AH39" s="566"/>
      <c r="AI39" s="568"/>
      <c r="AJ39" s="566"/>
      <c r="AK39" s="568"/>
      <c r="AL39" s="566"/>
      <c r="AM39" s="569"/>
    </row>
    <row r="40" spans="1:39" ht="18.75" thickBot="1" x14ac:dyDescent="0.2">
      <c r="A40" s="341"/>
      <c r="B40" s="462">
        <v>4407.96</v>
      </c>
      <c r="C40" s="342"/>
      <c r="D40" s="343" t="s">
        <v>259</v>
      </c>
      <c r="E40" s="344" t="s">
        <v>178</v>
      </c>
      <c r="F40" s="426"/>
      <c r="G40" s="427"/>
      <c r="H40" s="426"/>
      <c r="I40" s="427"/>
      <c r="J40" s="426"/>
      <c r="K40" s="427"/>
      <c r="L40" s="426"/>
      <c r="M40" s="428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341"/>
      <c r="AB40" s="462">
        <v>4407.96</v>
      </c>
      <c r="AC40" s="342"/>
      <c r="AD40" s="343" t="s">
        <v>259</v>
      </c>
      <c r="AE40" s="264" t="s">
        <v>248</v>
      </c>
      <c r="AF40" s="571"/>
      <c r="AG40" s="572"/>
      <c r="AH40" s="571"/>
      <c r="AI40" s="572"/>
      <c r="AJ40" s="571"/>
      <c r="AK40" s="572"/>
      <c r="AL40" s="571"/>
      <c r="AM40" s="573"/>
    </row>
    <row r="41" spans="1:39" ht="18.75" customHeight="1" x14ac:dyDescent="0.25">
      <c r="A41" s="265" t="s">
        <v>260</v>
      </c>
      <c r="B41" s="265"/>
      <c r="C41" s="265"/>
      <c r="D41" s="574"/>
      <c r="E41" s="574"/>
      <c r="F41" s="575"/>
      <c r="G41" s="575"/>
      <c r="H41" s="57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  <c r="AG41" s="525"/>
      <c r="AH41" s="525"/>
      <c r="AI41" s="525"/>
      <c r="AJ41" s="525"/>
      <c r="AK41" s="525"/>
      <c r="AL41" s="525"/>
      <c r="AM41" s="525"/>
    </row>
    <row r="42" spans="1:39" ht="15.75" x14ac:dyDescent="0.25">
      <c r="A42" s="241" t="s">
        <v>261</v>
      </c>
      <c r="B42" s="241"/>
      <c r="C42" s="241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  <c r="AG42" s="525"/>
      <c r="AH42" s="525"/>
      <c r="AI42" s="525"/>
      <c r="AJ42" s="525"/>
      <c r="AK42" s="525"/>
      <c r="AL42" s="525"/>
      <c r="AM42" s="525"/>
    </row>
    <row r="43" spans="1:39" ht="20.25" customHeight="1" x14ac:dyDescent="0.25">
      <c r="A43" s="453" t="s">
        <v>262</v>
      </c>
      <c r="B43" s="241"/>
      <c r="C43" s="241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525"/>
      <c r="AB43" s="525"/>
      <c r="AC43" s="525"/>
      <c r="AD43" s="525"/>
      <c r="AE43" s="525"/>
      <c r="AF43" s="525"/>
      <c r="AG43" s="525"/>
      <c r="AH43" s="525"/>
      <c r="AI43" s="525"/>
      <c r="AJ43" s="525"/>
      <c r="AK43" s="525"/>
      <c r="AL43" s="525"/>
      <c r="AM43" s="525"/>
    </row>
    <row r="44" spans="1:39" ht="18" x14ac:dyDescent="0.25">
      <c r="A44" s="453" t="s">
        <v>263</v>
      </c>
      <c r="B44" s="241"/>
      <c r="C44" s="241"/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5"/>
      <c r="AJ44" s="525"/>
      <c r="AK44" s="525"/>
      <c r="AL44" s="525"/>
      <c r="AM44" s="525"/>
    </row>
    <row r="45" spans="1:39" ht="15.75" x14ac:dyDescent="0.25">
      <c r="A45" s="241"/>
      <c r="B45" s="241"/>
      <c r="C45" s="241"/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25"/>
      <c r="AL45" s="525"/>
      <c r="AM45" s="525"/>
    </row>
  </sheetData>
  <sheetProtection sheet="1" objects="1" scenarios="1"/>
  <mergeCells count="26">
    <mergeCell ref="I2:J2"/>
    <mergeCell ref="L2:M2"/>
    <mergeCell ref="H3:J3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35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60" orientation="landscape" horizontalDpi="300" verticalDpi="300" r:id="rId1"/>
  <headerFooter alignWithMargins="0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6" ma:contentTypeDescription="Create a new document." ma:contentTypeScope="" ma:versionID="01c7c8a3226b274e65917e37b5540e63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8df092ba6b784b83ff4bbfb0ac9441bf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6B52CE-2861-463F-85CB-E20FBADD0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828D1C-8E31-4550-9EFC-187303720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787C79-F741-4A30-AD23-08A7676F32F4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JQ1|Primary Products|Production</vt:lpstr>
      <vt:lpstr>JQ2 | Primary Products | Trade</vt:lpstr>
      <vt:lpstr>JQ3 | Secondary Products| Trade</vt:lpstr>
      <vt:lpstr>ECE-EU | Species | Trade</vt:lpstr>
      <vt:lpstr>'ECE-EU | Species | Trade'!Print_Area</vt:lpstr>
      <vt:lpstr>'JQ1|Primary Products|Production'!Print_Area</vt:lpstr>
      <vt:lpstr>'JQ2 | Primary Products | Trade'!Print_Area</vt:lpstr>
      <vt:lpstr>'JQ3 | Secondary Products| Trade'!Print_Area</vt:lpstr>
      <vt:lpstr>'JQ1|Primary Products|Production'!Print_Titles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Subashini Narasimhan</cp:lastModifiedBy>
  <cp:revision/>
  <dcterms:created xsi:type="dcterms:W3CDTF">1998-09-16T16:39:33Z</dcterms:created>
  <dcterms:modified xsi:type="dcterms:W3CDTF">2022-11-07T11:35:50Z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